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815" windowHeight="775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Cultura de Inno. Insti..." sheetId="47" r:id="rId19"/>
    <sheet name="9. Asegura. de la Calid. y M" sheetId="33"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SEMINARIOS'!$H$16:$H$673</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ESPECIALES'!$F$16:$F$1505</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Q11" i="47" l="1"/>
  <c r="Q11" i="46"/>
  <c r="Q9" i="23"/>
  <c r="J673" i="7" l="1"/>
  <c r="F673" i="7"/>
  <c r="J672" i="7"/>
  <c r="G672" i="7"/>
  <c r="J671" i="7"/>
  <c r="E671" i="7"/>
  <c r="G671" i="7" s="1"/>
  <c r="J670" i="7"/>
  <c r="E670" i="7"/>
  <c r="G670" i="7" s="1"/>
  <c r="J669" i="7"/>
  <c r="E669" i="7"/>
  <c r="G669" i="7" s="1"/>
  <c r="J668" i="7"/>
  <c r="G668" i="7"/>
  <c r="J667" i="7"/>
  <c r="G667" i="7"/>
  <c r="J666" i="7"/>
  <c r="E666" i="7"/>
  <c r="G666" i="7" s="1"/>
  <c r="J665" i="7"/>
  <c r="E665" i="7"/>
  <c r="G665" i="7" s="1"/>
  <c r="J664" i="7"/>
  <c r="G664" i="7"/>
  <c r="C661" i="7"/>
  <c r="J654" i="7"/>
  <c r="F654" i="7"/>
  <c r="J653" i="7"/>
  <c r="G653" i="7"/>
  <c r="J652" i="7"/>
  <c r="E652" i="7"/>
  <c r="G652" i="7" s="1"/>
  <c r="J651" i="7"/>
  <c r="E651" i="7"/>
  <c r="G651" i="7" s="1"/>
  <c r="J650" i="7"/>
  <c r="E650" i="7"/>
  <c r="G650" i="7" s="1"/>
  <c r="J649" i="7"/>
  <c r="G649" i="7"/>
  <c r="J648" i="7"/>
  <c r="G648" i="7"/>
  <c r="J647" i="7"/>
  <c r="E647" i="7"/>
  <c r="G647" i="7" s="1"/>
  <c r="J646" i="7"/>
  <c r="E646" i="7"/>
  <c r="G646" i="7" s="1"/>
  <c r="J645" i="7"/>
  <c r="G645" i="7"/>
  <c r="C642" i="7"/>
  <c r="J635" i="7"/>
  <c r="F635" i="7"/>
  <c r="G635" i="7" s="1"/>
  <c r="J634" i="7"/>
  <c r="G634" i="7"/>
  <c r="J633" i="7"/>
  <c r="E633" i="7"/>
  <c r="G633" i="7" s="1"/>
  <c r="J632" i="7"/>
  <c r="E632" i="7"/>
  <c r="G632" i="7" s="1"/>
  <c r="J631" i="7"/>
  <c r="E631" i="7"/>
  <c r="G631" i="7" s="1"/>
  <c r="J630" i="7"/>
  <c r="G630" i="7"/>
  <c r="J629" i="7"/>
  <c r="G629" i="7"/>
  <c r="J628" i="7"/>
  <c r="E628" i="7"/>
  <c r="G628" i="7" s="1"/>
  <c r="J627" i="7"/>
  <c r="E627" i="7"/>
  <c r="G627" i="7" s="1"/>
  <c r="J626" i="7"/>
  <c r="G626" i="7"/>
  <c r="C623" i="7"/>
  <c r="J616" i="7"/>
  <c r="F616" i="7"/>
  <c r="G616" i="7" s="1"/>
  <c r="J615" i="7"/>
  <c r="G615" i="7"/>
  <c r="J614" i="7"/>
  <c r="E614" i="7"/>
  <c r="G614" i="7" s="1"/>
  <c r="J613" i="7"/>
  <c r="E613" i="7"/>
  <c r="G613" i="7" s="1"/>
  <c r="J612" i="7"/>
  <c r="E612" i="7"/>
  <c r="G612" i="7" s="1"/>
  <c r="J611" i="7"/>
  <c r="G611" i="7"/>
  <c r="J610" i="7"/>
  <c r="G610" i="7"/>
  <c r="J609" i="7"/>
  <c r="E609" i="7"/>
  <c r="G609" i="7" s="1"/>
  <c r="J608" i="7"/>
  <c r="E608" i="7"/>
  <c r="G608" i="7" s="1"/>
  <c r="J607" i="7"/>
  <c r="G607" i="7"/>
  <c r="C604" i="7"/>
  <c r="J597" i="7"/>
  <c r="F597" i="7"/>
  <c r="G597" i="7" s="1"/>
  <c r="J596" i="7"/>
  <c r="G596" i="7"/>
  <c r="J595" i="7"/>
  <c r="E595" i="7"/>
  <c r="G595" i="7" s="1"/>
  <c r="J594" i="7"/>
  <c r="E594" i="7"/>
  <c r="G594" i="7" s="1"/>
  <c r="J593" i="7"/>
  <c r="E593" i="7"/>
  <c r="G593" i="7" s="1"/>
  <c r="J592" i="7"/>
  <c r="G592" i="7"/>
  <c r="J591" i="7"/>
  <c r="G591" i="7"/>
  <c r="J590" i="7"/>
  <c r="E590" i="7"/>
  <c r="G590" i="7" s="1"/>
  <c r="J589" i="7"/>
  <c r="E589" i="7"/>
  <c r="G589" i="7" s="1"/>
  <c r="J588" i="7"/>
  <c r="G588" i="7"/>
  <c r="C585" i="7"/>
  <c r="J578" i="7"/>
  <c r="F578" i="7"/>
  <c r="G578" i="7" s="1"/>
  <c r="J577" i="7"/>
  <c r="G577" i="7"/>
  <c r="J576" i="7"/>
  <c r="E576" i="7"/>
  <c r="G576" i="7" s="1"/>
  <c r="J575" i="7"/>
  <c r="E575" i="7"/>
  <c r="G575" i="7" s="1"/>
  <c r="J574" i="7"/>
  <c r="E574" i="7"/>
  <c r="G574" i="7" s="1"/>
  <c r="J573" i="7"/>
  <c r="G573" i="7"/>
  <c r="J572" i="7"/>
  <c r="G572" i="7"/>
  <c r="J571" i="7"/>
  <c r="E571" i="7"/>
  <c r="G571" i="7" s="1"/>
  <c r="J570" i="7"/>
  <c r="E570" i="7"/>
  <c r="G570" i="7" s="1"/>
  <c r="J569" i="7"/>
  <c r="G569" i="7"/>
  <c r="C566" i="7"/>
  <c r="J559" i="7"/>
  <c r="F559" i="7"/>
  <c r="G559" i="7" s="1"/>
  <c r="J558" i="7"/>
  <c r="G558" i="7"/>
  <c r="J557" i="7"/>
  <c r="E557" i="7"/>
  <c r="G557" i="7" s="1"/>
  <c r="J556" i="7"/>
  <c r="E556" i="7"/>
  <c r="G556" i="7" s="1"/>
  <c r="J555" i="7"/>
  <c r="E555" i="7"/>
  <c r="G555" i="7" s="1"/>
  <c r="J554" i="7"/>
  <c r="G554" i="7"/>
  <c r="J553" i="7"/>
  <c r="G553" i="7"/>
  <c r="J552" i="7"/>
  <c r="E552" i="7"/>
  <c r="G552" i="7" s="1"/>
  <c r="J551" i="7"/>
  <c r="E551" i="7"/>
  <c r="G551" i="7" s="1"/>
  <c r="J550" i="7"/>
  <c r="G550" i="7"/>
  <c r="C547" i="7"/>
  <c r="J540" i="7"/>
  <c r="F540" i="7"/>
  <c r="G540" i="7" s="1"/>
  <c r="J539" i="7"/>
  <c r="G539" i="7"/>
  <c r="J538" i="7"/>
  <c r="E538" i="7"/>
  <c r="G538" i="7" s="1"/>
  <c r="J537" i="7"/>
  <c r="E537" i="7"/>
  <c r="G537" i="7" s="1"/>
  <c r="J536" i="7"/>
  <c r="E536" i="7"/>
  <c r="G536" i="7" s="1"/>
  <c r="J535" i="7"/>
  <c r="G535" i="7"/>
  <c r="J534" i="7"/>
  <c r="G534" i="7"/>
  <c r="J533" i="7"/>
  <c r="E533" i="7"/>
  <c r="G533" i="7" s="1"/>
  <c r="J532" i="7"/>
  <c r="E532" i="7"/>
  <c r="G532" i="7" s="1"/>
  <c r="J531" i="7"/>
  <c r="G531" i="7"/>
  <c r="C528" i="7"/>
  <c r="J1505" i="12"/>
  <c r="I1505" i="12"/>
  <c r="F1505" i="12"/>
  <c r="J1504" i="12"/>
  <c r="I1504" i="12"/>
  <c r="F1504" i="12"/>
  <c r="J1503" i="12"/>
  <c r="I1503" i="12"/>
  <c r="F1503" i="12"/>
  <c r="J1502" i="12"/>
  <c r="I1502" i="12"/>
  <c r="F1502" i="12"/>
  <c r="J1501" i="12"/>
  <c r="I1501" i="12"/>
  <c r="F1501" i="12"/>
  <c r="J1500" i="12"/>
  <c r="I1500" i="12"/>
  <c r="F1500" i="12"/>
  <c r="J1499" i="12"/>
  <c r="I1499" i="12"/>
  <c r="F1499" i="12"/>
  <c r="J1498" i="12"/>
  <c r="I1498" i="12"/>
  <c r="F1498" i="12"/>
  <c r="J1497" i="12"/>
  <c r="I1497" i="12"/>
  <c r="F1497" i="12"/>
  <c r="J1496" i="12"/>
  <c r="I1496" i="12"/>
  <c r="F1496" i="12"/>
  <c r="J1495" i="12"/>
  <c r="I1495" i="12"/>
  <c r="F1495" i="12"/>
  <c r="J1494" i="12"/>
  <c r="I1494" i="12"/>
  <c r="F1494" i="12"/>
  <c r="J1493" i="12"/>
  <c r="I1493" i="12"/>
  <c r="F1493" i="12"/>
  <c r="J1492" i="12"/>
  <c r="I1492" i="12"/>
  <c r="F1492" i="12"/>
  <c r="J1491" i="12"/>
  <c r="I1491" i="12"/>
  <c r="F1491" i="12"/>
  <c r="J1490" i="12"/>
  <c r="I1490" i="12"/>
  <c r="F1490" i="12"/>
  <c r="J1489" i="12"/>
  <c r="I1489" i="12"/>
  <c r="F1489" i="12"/>
  <c r="J1488" i="12"/>
  <c r="I1488" i="12"/>
  <c r="F1488" i="12"/>
  <c r="J1487" i="12"/>
  <c r="I1487" i="12"/>
  <c r="F1487" i="12"/>
  <c r="J1486" i="12"/>
  <c r="I1486" i="12"/>
  <c r="F1486" i="12"/>
  <c r="J1485" i="12"/>
  <c r="I1485" i="12"/>
  <c r="F1485" i="12"/>
  <c r="J1484" i="12"/>
  <c r="I1484" i="12"/>
  <c r="F1484" i="12"/>
  <c r="J1483" i="12"/>
  <c r="I1483" i="12"/>
  <c r="F1483" i="12"/>
  <c r="J1482" i="12"/>
  <c r="I1482" i="12"/>
  <c r="F1482" i="12"/>
  <c r="J1481" i="12"/>
  <c r="I1481" i="12"/>
  <c r="F1481" i="12"/>
  <c r="J1480" i="12"/>
  <c r="I1480" i="12"/>
  <c r="F1480" i="12"/>
  <c r="J1479" i="12"/>
  <c r="I1479" i="12"/>
  <c r="F1479" i="12"/>
  <c r="J1478" i="12"/>
  <c r="I1478" i="12"/>
  <c r="F1478" i="12"/>
  <c r="J1477" i="12"/>
  <c r="I1477" i="12"/>
  <c r="F1477" i="12"/>
  <c r="J1476" i="12"/>
  <c r="I1476" i="12"/>
  <c r="F1476" i="12"/>
  <c r="J1475" i="12"/>
  <c r="I1475" i="12"/>
  <c r="F1475" i="12"/>
  <c r="J1474" i="12"/>
  <c r="I1474" i="12"/>
  <c r="F1474" i="12"/>
  <c r="I1473" i="12"/>
  <c r="F1473" i="12"/>
  <c r="I1472" i="12"/>
  <c r="F1472" i="12"/>
  <c r="I1471" i="12"/>
  <c r="C1468" i="12"/>
  <c r="D638" i="7" l="1"/>
  <c r="Q50" i="50" s="1"/>
  <c r="D562" i="7"/>
  <c r="Q11" i="49" s="1"/>
  <c r="D657" i="7"/>
  <c r="Q66" i="50" s="1"/>
  <c r="D619" i="7"/>
  <c r="Q43" i="49" s="1"/>
  <c r="D600" i="7"/>
  <c r="Q41" i="49" s="1"/>
  <c r="D581" i="7"/>
  <c r="Q25" i="49" s="1"/>
  <c r="D543" i="7"/>
  <c r="Q11" i="34" s="1"/>
  <c r="D524" i="7"/>
  <c r="Q13" i="46" s="1"/>
  <c r="J1461" i="12"/>
  <c r="I1461" i="12"/>
  <c r="F1461" i="12"/>
  <c r="J1460" i="12"/>
  <c r="I1460" i="12"/>
  <c r="F1460" i="12"/>
  <c r="J1459" i="12"/>
  <c r="I1459" i="12"/>
  <c r="F1459" i="12"/>
  <c r="J1458" i="12"/>
  <c r="I1458" i="12"/>
  <c r="F1458" i="12"/>
  <c r="J1457" i="12"/>
  <c r="I1457" i="12"/>
  <c r="F1457" i="12"/>
  <c r="J1456" i="12"/>
  <c r="I1456" i="12"/>
  <c r="F1456" i="12"/>
  <c r="J1455" i="12"/>
  <c r="I1455" i="12"/>
  <c r="F1455" i="12"/>
  <c r="J1454" i="12"/>
  <c r="I1454" i="12"/>
  <c r="F1454" i="12"/>
  <c r="J1453" i="12"/>
  <c r="I1453" i="12"/>
  <c r="F1453" i="12"/>
  <c r="J1452" i="12"/>
  <c r="I1452" i="12"/>
  <c r="F1452" i="12"/>
  <c r="J1451" i="12"/>
  <c r="I1451" i="12"/>
  <c r="F1451" i="12"/>
  <c r="J1450" i="12"/>
  <c r="I1450" i="12"/>
  <c r="F1450" i="12"/>
  <c r="J1449" i="12"/>
  <c r="I1449" i="12"/>
  <c r="F1449" i="12"/>
  <c r="J1448" i="12"/>
  <c r="I1448" i="12"/>
  <c r="F1448" i="12"/>
  <c r="J1447" i="12"/>
  <c r="I1447" i="12"/>
  <c r="F1447" i="12"/>
  <c r="J1446" i="12"/>
  <c r="I1446" i="12"/>
  <c r="F1446" i="12"/>
  <c r="J1445" i="12"/>
  <c r="I1445" i="12"/>
  <c r="F1445" i="12"/>
  <c r="J1444" i="12"/>
  <c r="I1444" i="12"/>
  <c r="F1444" i="12"/>
  <c r="J1443" i="12"/>
  <c r="I1443" i="12"/>
  <c r="F1443" i="12"/>
  <c r="J1442" i="12"/>
  <c r="I1442" i="12"/>
  <c r="F1442" i="12"/>
  <c r="J1441" i="12"/>
  <c r="I1441" i="12"/>
  <c r="F1441" i="12"/>
  <c r="J1440" i="12"/>
  <c r="I1440" i="12"/>
  <c r="F1440" i="12"/>
  <c r="J1439" i="12"/>
  <c r="I1439" i="12"/>
  <c r="F1439" i="12"/>
  <c r="J1438" i="12"/>
  <c r="I1438" i="12"/>
  <c r="F1438" i="12"/>
  <c r="J1437" i="12"/>
  <c r="I1437" i="12"/>
  <c r="F1437" i="12"/>
  <c r="J1436" i="12"/>
  <c r="I1436" i="12"/>
  <c r="F1436" i="12"/>
  <c r="J1435" i="12"/>
  <c r="I1435" i="12"/>
  <c r="F1435" i="12"/>
  <c r="J1434" i="12"/>
  <c r="I1434" i="12"/>
  <c r="F1434" i="12"/>
  <c r="J1433" i="12"/>
  <c r="I1433" i="12"/>
  <c r="F1433" i="12"/>
  <c r="J1432" i="12"/>
  <c r="I1432" i="12"/>
  <c r="F1432" i="12"/>
  <c r="J1431" i="12"/>
  <c r="I1431" i="12"/>
  <c r="F1431" i="12"/>
  <c r="J1430" i="12"/>
  <c r="I1430" i="12"/>
  <c r="F1430" i="12"/>
  <c r="I1429" i="12"/>
  <c r="F1429" i="12"/>
  <c r="I1428" i="12"/>
  <c r="F1428" i="12"/>
  <c r="I1427" i="12"/>
  <c r="C1424" i="12"/>
  <c r="J521" i="7"/>
  <c r="F521" i="7"/>
  <c r="G521" i="7" s="1"/>
  <c r="J520" i="7"/>
  <c r="G520" i="7"/>
  <c r="J519" i="7"/>
  <c r="E519" i="7"/>
  <c r="G519" i="7" s="1"/>
  <c r="J518" i="7"/>
  <c r="E518" i="7"/>
  <c r="G518" i="7" s="1"/>
  <c r="J517" i="7"/>
  <c r="E517" i="7"/>
  <c r="G517" i="7" s="1"/>
  <c r="J516" i="7"/>
  <c r="G516" i="7"/>
  <c r="J515" i="7"/>
  <c r="G515" i="7"/>
  <c r="J514" i="7"/>
  <c r="E514" i="7"/>
  <c r="G514" i="7" s="1"/>
  <c r="J513" i="7"/>
  <c r="E513" i="7"/>
  <c r="G513" i="7" s="1"/>
  <c r="J512" i="7"/>
  <c r="G512" i="7"/>
  <c r="C509" i="7"/>
  <c r="J502" i="7"/>
  <c r="F502" i="7"/>
  <c r="G502" i="7" s="1"/>
  <c r="J501" i="7"/>
  <c r="G501" i="7"/>
  <c r="J500" i="7"/>
  <c r="E500" i="7"/>
  <c r="G500" i="7" s="1"/>
  <c r="J499" i="7"/>
  <c r="E499" i="7"/>
  <c r="G499" i="7" s="1"/>
  <c r="J498" i="7"/>
  <c r="E498" i="7"/>
  <c r="G498" i="7" s="1"/>
  <c r="J497" i="7"/>
  <c r="G497" i="7"/>
  <c r="J496" i="7"/>
  <c r="G496" i="7"/>
  <c r="J495" i="7"/>
  <c r="E495" i="7"/>
  <c r="G495" i="7" s="1"/>
  <c r="J494" i="7"/>
  <c r="E494" i="7"/>
  <c r="G494" i="7" s="1"/>
  <c r="J493" i="7"/>
  <c r="G493" i="7"/>
  <c r="C490" i="7"/>
  <c r="J483" i="7"/>
  <c r="F483" i="7"/>
  <c r="G483" i="7" s="1"/>
  <c r="J482" i="7"/>
  <c r="G482" i="7"/>
  <c r="J481" i="7"/>
  <c r="E481" i="7"/>
  <c r="G481" i="7" s="1"/>
  <c r="J480" i="7"/>
  <c r="E480" i="7"/>
  <c r="G480" i="7" s="1"/>
  <c r="J479" i="7"/>
  <c r="E479" i="7"/>
  <c r="G479" i="7" s="1"/>
  <c r="J478" i="7"/>
  <c r="G478" i="7"/>
  <c r="J477" i="7"/>
  <c r="G477" i="7"/>
  <c r="J476" i="7"/>
  <c r="E476" i="7"/>
  <c r="G476" i="7" s="1"/>
  <c r="J475" i="7"/>
  <c r="E475" i="7"/>
  <c r="G475" i="7" s="1"/>
  <c r="J474" i="7"/>
  <c r="G474" i="7"/>
  <c r="C471" i="7"/>
  <c r="J1417" i="12"/>
  <c r="I1417" i="12"/>
  <c r="F1417" i="12"/>
  <c r="J1416" i="12"/>
  <c r="I1416" i="12"/>
  <c r="F1416" i="12"/>
  <c r="J1415" i="12"/>
  <c r="I1415" i="12"/>
  <c r="F1415" i="12"/>
  <c r="J1414" i="12"/>
  <c r="I1414" i="12"/>
  <c r="F1414" i="12"/>
  <c r="J1413" i="12"/>
  <c r="I1413" i="12"/>
  <c r="F1413" i="12"/>
  <c r="J1412" i="12"/>
  <c r="I1412" i="12"/>
  <c r="F1412" i="12"/>
  <c r="J1411" i="12"/>
  <c r="I1411" i="12"/>
  <c r="F1411" i="12"/>
  <c r="J1410" i="12"/>
  <c r="I1410" i="12"/>
  <c r="F1410" i="12"/>
  <c r="J1409" i="12"/>
  <c r="I1409" i="12"/>
  <c r="F1409" i="12"/>
  <c r="J1408" i="12"/>
  <c r="I1408" i="12"/>
  <c r="F1408" i="12"/>
  <c r="J1407" i="12"/>
  <c r="I1407" i="12"/>
  <c r="F1407" i="12"/>
  <c r="J1406" i="12"/>
  <c r="I1406" i="12"/>
  <c r="F1406" i="12"/>
  <c r="J1405" i="12"/>
  <c r="I1405" i="12"/>
  <c r="F1405" i="12"/>
  <c r="J1404" i="12"/>
  <c r="I1404" i="12"/>
  <c r="F1404" i="12"/>
  <c r="J1403" i="12"/>
  <c r="I1403" i="12"/>
  <c r="F1403" i="12"/>
  <c r="J1402" i="12"/>
  <c r="I1402" i="12"/>
  <c r="F1402" i="12"/>
  <c r="J1401" i="12"/>
  <c r="I1401" i="12"/>
  <c r="F1401" i="12"/>
  <c r="J1400" i="12"/>
  <c r="I1400" i="12"/>
  <c r="F1400" i="12"/>
  <c r="J1399" i="12"/>
  <c r="I1399" i="12"/>
  <c r="F1399" i="12"/>
  <c r="J1398" i="12"/>
  <c r="I1398" i="12"/>
  <c r="F1398" i="12"/>
  <c r="J1397" i="12"/>
  <c r="I1397" i="12"/>
  <c r="F1397" i="12"/>
  <c r="J1396" i="12"/>
  <c r="I1396" i="12"/>
  <c r="F1396" i="12"/>
  <c r="J1395" i="12"/>
  <c r="I1395" i="12"/>
  <c r="F1395" i="12"/>
  <c r="J1394" i="12"/>
  <c r="I1394" i="12"/>
  <c r="F1394" i="12"/>
  <c r="J1393" i="12"/>
  <c r="I1393" i="12"/>
  <c r="F1393" i="12"/>
  <c r="J1392" i="12"/>
  <c r="I1392" i="12"/>
  <c r="F1392" i="12"/>
  <c r="J1391" i="12"/>
  <c r="I1391" i="12"/>
  <c r="F1391" i="12"/>
  <c r="J1390" i="12"/>
  <c r="I1390" i="12"/>
  <c r="F1390" i="12"/>
  <c r="J1389" i="12"/>
  <c r="I1389" i="12"/>
  <c r="F1389" i="12"/>
  <c r="J1388" i="12"/>
  <c r="I1388" i="12"/>
  <c r="F1388" i="12"/>
  <c r="J1387" i="12"/>
  <c r="I1387" i="12"/>
  <c r="F1387" i="12"/>
  <c r="J1386" i="12"/>
  <c r="I1386" i="12"/>
  <c r="F1386" i="12"/>
  <c r="I1385" i="12"/>
  <c r="F1385" i="12"/>
  <c r="I1384" i="12"/>
  <c r="F1384" i="12"/>
  <c r="I1383" i="12"/>
  <c r="C1380" i="12"/>
  <c r="J464" i="7"/>
  <c r="F464" i="7"/>
  <c r="G464" i="7" s="1"/>
  <c r="J463" i="7"/>
  <c r="G463" i="7"/>
  <c r="J462" i="7"/>
  <c r="E462" i="7"/>
  <c r="G462" i="7" s="1"/>
  <c r="J461" i="7"/>
  <c r="E461" i="7"/>
  <c r="G461" i="7" s="1"/>
  <c r="J460" i="7"/>
  <c r="E460" i="7"/>
  <c r="G460" i="7" s="1"/>
  <c r="J459" i="7"/>
  <c r="G459" i="7"/>
  <c r="J458" i="7"/>
  <c r="G458" i="7"/>
  <c r="J457" i="7"/>
  <c r="E457" i="7"/>
  <c r="G457" i="7" s="1"/>
  <c r="J456" i="7"/>
  <c r="E456" i="7"/>
  <c r="G456" i="7" s="1"/>
  <c r="J455" i="7"/>
  <c r="G455" i="7"/>
  <c r="C452" i="7"/>
  <c r="J445" i="7"/>
  <c r="F445" i="7"/>
  <c r="G445" i="7" s="1"/>
  <c r="J444" i="7"/>
  <c r="G444" i="7"/>
  <c r="J443" i="7"/>
  <c r="E443" i="7"/>
  <c r="G443" i="7" s="1"/>
  <c r="J442" i="7"/>
  <c r="G442" i="7"/>
  <c r="E442" i="7"/>
  <c r="J441" i="7"/>
  <c r="E441" i="7"/>
  <c r="G441" i="7" s="1"/>
  <c r="J440" i="7"/>
  <c r="G440" i="7"/>
  <c r="J439" i="7"/>
  <c r="G439" i="7"/>
  <c r="J438" i="7"/>
  <c r="E438" i="7"/>
  <c r="G438" i="7" s="1"/>
  <c r="J437" i="7"/>
  <c r="E437" i="7"/>
  <c r="G437" i="7" s="1"/>
  <c r="J436" i="7"/>
  <c r="G436" i="7"/>
  <c r="C433" i="7"/>
  <c r="J1373" i="12"/>
  <c r="I1373" i="12"/>
  <c r="F1373" i="12"/>
  <c r="J1372" i="12"/>
  <c r="I1372" i="12"/>
  <c r="F1372" i="12"/>
  <c r="J1371" i="12"/>
  <c r="I1371" i="12"/>
  <c r="F1371" i="12"/>
  <c r="J1370" i="12"/>
  <c r="I1370" i="12"/>
  <c r="F1370" i="12"/>
  <c r="J1369" i="12"/>
  <c r="I1369" i="12"/>
  <c r="F1369" i="12"/>
  <c r="J1368" i="12"/>
  <c r="I1368" i="12"/>
  <c r="F1368" i="12"/>
  <c r="J1367" i="12"/>
  <c r="I1367" i="12"/>
  <c r="F1367" i="12"/>
  <c r="J1366" i="12"/>
  <c r="I1366" i="12"/>
  <c r="F1366" i="12"/>
  <c r="J1365" i="12"/>
  <c r="I1365" i="12"/>
  <c r="F1365" i="12"/>
  <c r="J1364" i="12"/>
  <c r="I1364" i="12"/>
  <c r="F1364" i="12"/>
  <c r="J1363" i="12"/>
  <c r="I1363" i="12"/>
  <c r="F1363" i="12"/>
  <c r="J1362" i="12"/>
  <c r="I1362" i="12"/>
  <c r="F1362" i="12"/>
  <c r="J1361" i="12"/>
  <c r="I1361" i="12"/>
  <c r="F1361" i="12"/>
  <c r="J1360" i="12"/>
  <c r="I1360" i="12"/>
  <c r="F1360" i="12"/>
  <c r="J1359" i="12"/>
  <c r="I1359" i="12"/>
  <c r="F1359" i="12"/>
  <c r="J1358" i="12"/>
  <c r="I1358" i="12"/>
  <c r="F1358" i="12"/>
  <c r="J1357" i="12"/>
  <c r="I1357" i="12"/>
  <c r="F1357" i="12"/>
  <c r="J1356" i="12"/>
  <c r="I1356" i="12"/>
  <c r="F1356" i="12"/>
  <c r="J1355" i="12"/>
  <c r="I1355" i="12"/>
  <c r="F1355" i="12"/>
  <c r="J1354" i="12"/>
  <c r="I1354" i="12"/>
  <c r="F1354" i="12"/>
  <c r="J1353" i="12"/>
  <c r="I1353" i="12"/>
  <c r="F1353" i="12"/>
  <c r="J1352" i="12"/>
  <c r="I1352" i="12"/>
  <c r="F1352" i="12"/>
  <c r="J1351" i="12"/>
  <c r="I1351" i="12"/>
  <c r="F1351" i="12"/>
  <c r="J1350" i="12"/>
  <c r="I1350" i="12"/>
  <c r="F1350" i="12"/>
  <c r="J1349" i="12"/>
  <c r="I1349" i="12"/>
  <c r="F1349" i="12"/>
  <c r="J1348" i="12"/>
  <c r="I1348" i="12"/>
  <c r="F1348" i="12"/>
  <c r="J1347" i="12"/>
  <c r="I1347" i="12"/>
  <c r="F1347" i="12"/>
  <c r="J1346" i="12"/>
  <c r="I1346" i="12"/>
  <c r="F1346" i="12"/>
  <c r="J1345" i="12"/>
  <c r="I1345" i="12"/>
  <c r="F1345" i="12"/>
  <c r="J1344" i="12"/>
  <c r="I1344" i="12"/>
  <c r="F1344" i="12"/>
  <c r="J1343" i="12"/>
  <c r="I1343" i="12"/>
  <c r="F1343" i="12"/>
  <c r="J1342" i="12"/>
  <c r="I1342" i="12"/>
  <c r="F1342" i="12"/>
  <c r="J1341" i="12"/>
  <c r="I1341" i="12"/>
  <c r="F1341" i="12"/>
  <c r="I1340" i="12"/>
  <c r="F1340" i="12"/>
  <c r="I1339" i="12"/>
  <c r="C1336" i="12"/>
  <c r="J426" i="7"/>
  <c r="F426" i="7"/>
  <c r="G426" i="7" s="1"/>
  <c r="J425" i="7"/>
  <c r="G425" i="7"/>
  <c r="J424" i="7"/>
  <c r="E424" i="7"/>
  <c r="G424" i="7" s="1"/>
  <c r="J423" i="7"/>
  <c r="E423" i="7"/>
  <c r="G423" i="7" s="1"/>
  <c r="J422" i="7"/>
  <c r="E422" i="7"/>
  <c r="G422" i="7" s="1"/>
  <c r="J421" i="7"/>
  <c r="G421" i="7"/>
  <c r="J420" i="7"/>
  <c r="G420" i="7"/>
  <c r="J419" i="7"/>
  <c r="E419" i="7"/>
  <c r="G419" i="7" s="1"/>
  <c r="J418" i="7"/>
  <c r="E418" i="7"/>
  <c r="G418" i="7" s="1"/>
  <c r="J417" i="7"/>
  <c r="G417" i="7"/>
  <c r="C414" i="7"/>
  <c r="J407" i="7"/>
  <c r="F407" i="7"/>
  <c r="G407" i="7" s="1"/>
  <c r="J406" i="7"/>
  <c r="G406" i="7"/>
  <c r="J405" i="7"/>
  <c r="E405" i="7"/>
  <c r="G405" i="7" s="1"/>
  <c r="J404" i="7"/>
  <c r="E404" i="7"/>
  <c r="G404" i="7" s="1"/>
  <c r="J403" i="7"/>
  <c r="E403" i="7"/>
  <c r="G403" i="7" s="1"/>
  <c r="J402" i="7"/>
  <c r="G402" i="7"/>
  <c r="J401" i="7"/>
  <c r="G401" i="7"/>
  <c r="J400" i="7"/>
  <c r="E400" i="7"/>
  <c r="G400" i="7" s="1"/>
  <c r="J399" i="7"/>
  <c r="E399" i="7"/>
  <c r="G399" i="7" s="1"/>
  <c r="J398" i="7"/>
  <c r="G398" i="7"/>
  <c r="C395" i="7"/>
  <c r="J388" i="7"/>
  <c r="F388" i="7"/>
  <c r="G388" i="7" s="1"/>
  <c r="J387" i="7"/>
  <c r="G387" i="7"/>
  <c r="J386" i="7"/>
  <c r="E386" i="7"/>
  <c r="G386" i="7" s="1"/>
  <c r="J385" i="7"/>
  <c r="E385" i="7"/>
  <c r="G385" i="7" s="1"/>
  <c r="J384" i="7"/>
  <c r="E384" i="7"/>
  <c r="G384" i="7" s="1"/>
  <c r="J383" i="7"/>
  <c r="G383" i="7"/>
  <c r="J382" i="7"/>
  <c r="G382" i="7"/>
  <c r="J381" i="7"/>
  <c r="E381" i="7"/>
  <c r="G381" i="7" s="1"/>
  <c r="J380" i="7"/>
  <c r="E380" i="7"/>
  <c r="G380" i="7" s="1"/>
  <c r="J379" i="7"/>
  <c r="G379" i="7"/>
  <c r="C376" i="7"/>
  <c r="J1329" i="12"/>
  <c r="I1329" i="12"/>
  <c r="F1329" i="12"/>
  <c r="J1328" i="12"/>
  <c r="I1328" i="12"/>
  <c r="F1328" i="12"/>
  <c r="J1327" i="12"/>
  <c r="I1327" i="12"/>
  <c r="F1327" i="12"/>
  <c r="J1326" i="12"/>
  <c r="I1326" i="12"/>
  <c r="F1326" i="12"/>
  <c r="J1325" i="12"/>
  <c r="I1325" i="12"/>
  <c r="F1325" i="12"/>
  <c r="J1324" i="12"/>
  <c r="I1324" i="12"/>
  <c r="F1324" i="12"/>
  <c r="J1323" i="12"/>
  <c r="I1323" i="12"/>
  <c r="F1323" i="12"/>
  <c r="J1322" i="12"/>
  <c r="I1322" i="12"/>
  <c r="F1322" i="12"/>
  <c r="J1321" i="12"/>
  <c r="I1321" i="12"/>
  <c r="F1321" i="12"/>
  <c r="J1320" i="12"/>
  <c r="I1320" i="12"/>
  <c r="F1320" i="12"/>
  <c r="J1319" i="12"/>
  <c r="I1319" i="12"/>
  <c r="F1319" i="12"/>
  <c r="J1318" i="12"/>
  <c r="I1318" i="12"/>
  <c r="F1318" i="12"/>
  <c r="J1317" i="12"/>
  <c r="I1317" i="12"/>
  <c r="F1317" i="12"/>
  <c r="J1316" i="12"/>
  <c r="I1316" i="12"/>
  <c r="F1316" i="12"/>
  <c r="J1315" i="12"/>
  <c r="I1315" i="12"/>
  <c r="F1315" i="12"/>
  <c r="J1314" i="12"/>
  <c r="I1314" i="12"/>
  <c r="F1314" i="12"/>
  <c r="J1313" i="12"/>
  <c r="I1313" i="12"/>
  <c r="F1313" i="12"/>
  <c r="J1312" i="12"/>
  <c r="I1312" i="12"/>
  <c r="F1312" i="12"/>
  <c r="J1311" i="12"/>
  <c r="I1311" i="12"/>
  <c r="F1311" i="12"/>
  <c r="J1310" i="12"/>
  <c r="I1310" i="12"/>
  <c r="F1310" i="12"/>
  <c r="J1309" i="12"/>
  <c r="I1309" i="12"/>
  <c r="F1309" i="12"/>
  <c r="J1308" i="12"/>
  <c r="I1308" i="12"/>
  <c r="F1308" i="12"/>
  <c r="J1307" i="12"/>
  <c r="I1307" i="12"/>
  <c r="F1307" i="12"/>
  <c r="J1306" i="12"/>
  <c r="I1306" i="12"/>
  <c r="F1306" i="12"/>
  <c r="J1305" i="12"/>
  <c r="I1305" i="12"/>
  <c r="F1305" i="12"/>
  <c r="J1304" i="12"/>
  <c r="I1304" i="12"/>
  <c r="F1304" i="12"/>
  <c r="J1303" i="12"/>
  <c r="I1303" i="12"/>
  <c r="F1303" i="12"/>
  <c r="J1302" i="12"/>
  <c r="I1302" i="12"/>
  <c r="F1302" i="12"/>
  <c r="J1301" i="12"/>
  <c r="I1301" i="12"/>
  <c r="F1301" i="12"/>
  <c r="J1300" i="12"/>
  <c r="I1300" i="12"/>
  <c r="F1300" i="12"/>
  <c r="J1299" i="12"/>
  <c r="I1299" i="12"/>
  <c r="F1299" i="12"/>
  <c r="J1298" i="12"/>
  <c r="I1298" i="12"/>
  <c r="F1298" i="12"/>
  <c r="J1297" i="12"/>
  <c r="I1297" i="12"/>
  <c r="F1297" i="12"/>
  <c r="I1296" i="12"/>
  <c r="F1296" i="12"/>
  <c r="I1295" i="12"/>
  <c r="C1292" i="12"/>
  <c r="J368" i="7"/>
  <c r="F368" i="7"/>
  <c r="G368" i="7" s="1"/>
  <c r="J367" i="7"/>
  <c r="G367" i="7"/>
  <c r="J366" i="7"/>
  <c r="E366" i="7"/>
  <c r="G366" i="7" s="1"/>
  <c r="J365" i="7"/>
  <c r="E365" i="7"/>
  <c r="G365" i="7" s="1"/>
  <c r="J364" i="7"/>
  <c r="E364" i="7"/>
  <c r="G364" i="7" s="1"/>
  <c r="J363" i="7"/>
  <c r="G363" i="7"/>
  <c r="J362" i="7"/>
  <c r="G362" i="7"/>
  <c r="J361" i="7"/>
  <c r="E361" i="7"/>
  <c r="G361" i="7" s="1"/>
  <c r="J360" i="7"/>
  <c r="E360" i="7"/>
  <c r="G360" i="7" s="1"/>
  <c r="J359" i="7"/>
  <c r="G359" i="7"/>
  <c r="C356" i="7"/>
  <c r="J349" i="7"/>
  <c r="F349" i="7"/>
  <c r="G349" i="7" s="1"/>
  <c r="J348" i="7"/>
  <c r="G348" i="7"/>
  <c r="J347" i="7"/>
  <c r="E347" i="7"/>
  <c r="G347" i="7" s="1"/>
  <c r="J346" i="7"/>
  <c r="E346" i="7"/>
  <c r="G346" i="7" s="1"/>
  <c r="J345" i="7"/>
  <c r="E345" i="7"/>
  <c r="G345" i="7" s="1"/>
  <c r="J344" i="7"/>
  <c r="G344" i="7"/>
  <c r="J343" i="7"/>
  <c r="G343" i="7"/>
  <c r="J342" i="7"/>
  <c r="E342" i="7"/>
  <c r="G342" i="7" s="1"/>
  <c r="J341" i="7"/>
  <c r="E341" i="7"/>
  <c r="G341" i="7" s="1"/>
  <c r="J340" i="7"/>
  <c r="G340" i="7"/>
  <c r="C337" i="7"/>
  <c r="J1284" i="12"/>
  <c r="I1284" i="12"/>
  <c r="F1284" i="12"/>
  <c r="J1283" i="12"/>
  <c r="I1283" i="12"/>
  <c r="F1283" i="12"/>
  <c r="J1282" i="12"/>
  <c r="I1282" i="12"/>
  <c r="F1282" i="12"/>
  <c r="J1281" i="12"/>
  <c r="I1281" i="12"/>
  <c r="F1281" i="12"/>
  <c r="J1280" i="12"/>
  <c r="I1280" i="12"/>
  <c r="F1280" i="12"/>
  <c r="J1279" i="12"/>
  <c r="I1279" i="12"/>
  <c r="F1279" i="12"/>
  <c r="J1278" i="12"/>
  <c r="I1278" i="12"/>
  <c r="F1278" i="12"/>
  <c r="J1277" i="12"/>
  <c r="I1277" i="12"/>
  <c r="F1277" i="12"/>
  <c r="J1276" i="12"/>
  <c r="I1276" i="12"/>
  <c r="F1276" i="12"/>
  <c r="J1275" i="12"/>
  <c r="I1275" i="12"/>
  <c r="F1275" i="12"/>
  <c r="J1274" i="12"/>
  <c r="I1274" i="12"/>
  <c r="F1274" i="12"/>
  <c r="J1273" i="12"/>
  <c r="I1273" i="12"/>
  <c r="F1273" i="12"/>
  <c r="J1272" i="12"/>
  <c r="I1272" i="12"/>
  <c r="F1272" i="12"/>
  <c r="J1271" i="12"/>
  <c r="I1271" i="12"/>
  <c r="F1271" i="12"/>
  <c r="J1270" i="12"/>
  <c r="I1270" i="12"/>
  <c r="F1270" i="12"/>
  <c r="J1269" i="12"/>
  <c r="I1269" i="12"/>
  <c r="F1269" i="12"/>
  <c r="J1268" i="12"/>
  <c r="I1268" i="12"/>
  <c r="F1268" i="12"/>
  <c r="J1267" i="12"/>
  <c r="I1267" i="12"/>
  <c r="F1267" i="12"/>
  <c r="J1266" i="12"/>
  <c r="I1266" i="12"/>
  <c r="F1266" i="12"/>
  <c r="J1265" i="12"/>
  <c r="I1265" i="12"/>
  <c r="F1265" i="12"/>
  <c r="J1264" i="12"/>
  <c r="I1264" i="12"/>
  <c r="F1264" i="12"/>
  <c r="J1263" i="12"/>
  <c r="I1263" i="12"/>
  <c r="F1263" i="12"/>
  <c r="J1262" i="12"/>
  <c r="I1262" i="12"/>
  <c r="F1262" i="12"/>
  <c r="J1261" i="12"/>
  <c r="I1261" i="12"/>
  <c r="F1261" i="12"/>
  <c r="J1260" i="12"/>
  <c r="I1260" i="12"/>
  <c r="F1260" i="12"/>
  <c r="J1259" i="12"/>
  <c r="I1259" i="12"/>
  <c r="F1259" i="12"/>
  <c r="J1258" i="12"/>
  <c r="I1258" i="12"/>
  <c r="F1258" i="12"/>
  <c r="J1257" i="12"/>
  <c r="I1257" i="12"/>
  <c r="F1257" i="12"/>
  <c r="J1256" i="12"/>
  <c r="I1256" i="12"/>
  <c r="F1256" i="12"/>
  <c r="J1255" i="12"/>
  <c r="I1255" i="12"/>
  <c r="F1255" i="12"/>
  <c r="J1254" i="12"/>
  <c r="I1254" i="12"/>
  <c r="F1254" i="12"/>
  <c r="J1253" i="12"/>
  <c r="I1253" i="12"/>
  <c r="F1253" i="12"/>
  <c r="J1252" i="12"/>
  <c r="I1252" i="12"/>
  <c r="F1252" i="12"/>
  <c r="I1251" i="12"/>
  <c r="F1251" i="12"/>
  <c r="I1250" i="12"/>
  <c r="C1247" i="12"/>
  <c r="J330" i="7"/>
  <c r="F330" i="7"/>
  <c r="G330" i="7" s="1"/>
  <c r="J329" i="7"/>
  <c r="G329" i="7"/>
  <c r="J328" i="7"/>
  <c r="E328" i="7"/>
  <c r="G328" i="7" s="1"/>
  <c r="J327" i="7"/>
  <c r="E327" i="7"/>
  <c r="G327" i="7" s="1"/>
  <c r="J326" i="7"/>
  <c r="E326" i="7"/>
  <c r="G326" i="7" s="1"/>
  <c r="J325" i="7"/>
  <c r="G325" i="7"/>
  <c r="J324" i="7"/>
  <c r="G324" i="7"/>
  <c r="J323" i="7"/>
  <c r="E323" i="7"/>
  <c r="G323" i="7" s="1"/>
  <c r="J322" i="7"/>
  <c r="E322" i="7"/>
  <c r="G322" i="7" s="1"/>
  <c r="J321" i="7"/>
  <c r="G321" i="7"/>
  <c r="C318" i="7"/>
  <c r="J311" i="7"/>
  <c r="F311" i="7"/>
  <c r="G311" i="7" s="1"/>
  <c r="J310" i="7"/>
  <c r="G310" i="7"/>
  <c r="J309" i="7"/>
  <c r="E309" i="7"/>
  <c r="G309" i="7" s="1"/>
  <c r="J308" i="7"/>
  <c r="E308" i="7"/>
  <c r="G308" i="7" s="1"/>
  <c r="J307" i="7"/>
  <c r="E307" i="7"/>
  <c r="G307" i="7" s="1"/>
  <c r="J306" i="7"/>
  <c r="G306" i="7"/>
  <c r="J305" i="7"/>
  <c r="G305" i="7"/>
  <c r="J304" i="7"/>
  <c r="E304" i="7"/>
  <c r="G304" i="7" s="1"/>
  <c r="J303" i="7"/>
  <c r="E303" i="7"/>
  <c r="G303" i="7" s="1"/>
  <c r="J302" i="7"/>
  <c r="G302" i="7"/>
  <c r="C299" i="7"/>
  <c r="J1241" i="12"/>
  <c r="I1241" i="12"/>
  <c r="F1241" i="12"/>
  <c r="J1240" i="12"/>
  <c r="I1240" i="12"/>
  <c r="F1240" i="12"/>
  <c r="J1239" i="12"/>
  <c r="I1239" i="12"/>
  <c r="F1239" i="12"/>
  <c r="J1238" i="12"/>
  <c r="I1238" i="12"/>
  <c r="F1238" i="12"/>
  <c r="J1237" i="12"/>
  <c r="I1237" i="12"/>
  <c r="F1237" i="12"/>
  <c r="J1236" i="12"/>
  <c r="I1236" i="12"/>
  <c r="F1236" i="12"/>
  <c r="J1235" i="12"/>
  <c r="I1235" i="12"/>
  <c r="F1235" i="12"/>
  <c r="J1234" i="12"/>
  <c r="I1234" i="12"/>
  <c r="F1234" i="12"/>
  <c r="J1233" i="12"/>
  <c r="I1233" i="12"/>
  <c r="F1233" i="12"/>
  <c r="J1232" i="12"/>
  <c r="I1232" i="12"/>
  <c r="F1232" i="12"/>
  <c r="J1231" i="12"/>
  <c r="I1231" i="12"/>
  <c r="F1231" i="12"/>
  <c r="J1230" i="12"/>
  <c r="I1230" i="12"/>
  <c r="F1230" i="12"/>
  <c r="J1229" i="12"/>
  <c r="I1229" i="12"/>
  <c r="F1229" i="12"/>
  <c r="J1228" i="12"/>
  <c r="I1228" i="12"/>
  <c r="F1228" i="12"/>
  <c r="J1227" i="12"/>
  <c r="I1227" i="12"/>
  <c r="F1227" i="12"/>
  <c r="J1226" i="12"/>
  <c r="I1226" i="12"/>
  <c r="F1226" i="12"/>
  <c r="J1225" i="12"/>
  <c r="I1225" i="12"/>
  <c r="F1225" i="12"/>
  <c r="J1224" i="12"/>
  <c r="I1224" i="12"/>
  <c r="F1224" i="12"/>
  <c r="J1223" i="12"/>
  <c r="I1223" i="12"/>
  <c r="F1223" i="12"/>
  <c r="J1222" i="12"/>
  <c r="I1222" i="12"/>
  <c r="F1222" i="12"/>
  <c r="J1221" i="12"/>
  <c r="I1221" i="12"/>
  <c r="F1221" i="12"/>
  <c r="J1220" i="12"/>
  <c r="I1220" i="12"/>
  <c r="F1220" i="12"/>
  <c r="J1219" i="12"/>
  <c r="I1219" i="12"/>
  <c r="F1219" i="12"/>
  <c r="J1218" i="12"/>
  <c r="I1218" i="12"/>
  <c r="F1218" i="12"/>
  <c r="J1217" i="12"/>
  <c r="I1217" i="12"/>
  <c r="F1217" i="12"/>
  <c r="J1216" i="12"/>
  <c r="I1216" i="12"/>
  <c r="F1216" i="12"/>
  <c r="J1215" i="12"/>
  <c r="I1215" i="12"/>
  <c r="F1215" i="12"/>
  <c r="J1214" i="12"/>
  <c r="I1214" i="12"/>
  <c r="F1214" i="12"/>
  <c r="J1213" i="12"/>
  <c r="I1213" i="12"/>
  <c r="F1213" i="12"/>
  <c r="J1212" i="12"/>
  <c r="I1212" i="12"/>
  <c r="F1212" i="12"/>
  <c r="J1211" i="12"/>
  <c r="I1211" i="12"/>
  <c r="F1211" i="12"/>
  <c r="J1210" i="12"/>
  <c r="I1210" i="12"/>
  <c r="F1210" i="12"/>
  <c r="J1209" i="12"/>
  <c r="I1209" i="12"/>
  <c r="F1209" i="12"/>
  <c r="I1208" i="12"/>
  <c r="F1208" i="12"/>
  <c r="I1207" i="12"/>
  <c r="C1204" i="12"/>
  <c r="J1196" i="12"/>
  <c r="I1196" i="12"/>
  <c r="F1196" i="12"/>
  <c r="J1195" i="12"/>
  <c r="I1195" i="12"/>
  <c r="F1195" i="12"/>
  <c r="J1194" i="12"/>
  <c r="I1194" i="12"/>
  <c r="F1194" i="12"/>
  <c r="J1193" i="12"/>
  <c r="I1193" i="12"/>
  <c r="F1193" i="12"/>
  <c r="J1192" i="12"/>
  <c r="I1192" i="12"/>
  <c r="F1192" i="12"/>
  <c r="J1191" i="12"/>
  <c r="I1191" i="12"/>
  <c r="F1191" i="12"/>
  <c r="J1190" i="12"/>
  <c r="I1190" i="12"/>
  <c r="F1190" i="12"/>
  <c r="J1189" i="12"/>
  <c r="I1189" i="12"/>
  <c r="F1189" i="12"/>
  <c r="J1188" i="12"/>
  <c r="I1188" i="12"/>
  <c r="F1188" i="12"/>
  <c r="J1187" i="12"/>
  <c r="I1187" i="12"/>
  <c r="F1187" i="12"/>
  <c r="J1186" i="12"/>
  <c r="I1186" i="12"/>
  <c r="F1186" i="12"/>
  <c r="J1185" i="12"/>
  <c r="I1185" i="12"/>
  <c r="F1185" i="12"/>
  <c r="J1184" i="12"/>
  <c r="I1184" i="12"/>
  <c r="F1184" i="12"/>
  <c r="J1183" i="12"/>
  <c r="I1183" i="12"/>
  <c r="F1183" i="12"/>
  <c r="J1182" i="12"/>
  <c r="I1182" i="12"/>
  <c r="F1182" i="12"/>
  <c r="J1181" i="12"/>
  <c r="I1181" i="12"/>
  <c r="F1181" i="12"/>
  <c r="J1180" i="12"/>
  <c r="I1180" i="12"/>
  <c r="F1180" i="12"/>
  <c r="J1179" i="12"/>
  <c r="I1179" i="12"/>
  <c r="F1179" i="12"/>
  <c r="J1178" i="12"/>
  <c r="I1178" i="12"/>
  <c r="F1178" i="12"/>
  <c r="J1177" i="12"/>
  <c r="I1177" i="12"/>
  <c r="F1177" i="12"/>
  <c r="J1176" i="12"/>
  <c r="I1176" i="12"/>
  <c r="F1176" i="12"/>
  <c r="J1175" i="12"/>
  <c r="I1175" i="12"/>
  <c r="F1175" i="12"/>
  <c r="J1174" i="12"/>
  <c r="I1174" i="12"/>
  <c r="F1174" i="12"/>
  <c r="J1173" i="12"/>
  <c r="I1173" i="12"/>
  <c r="F1173" i="12"/>
  <c r="J1172" i="12"/>
  <c r="I1172" i="12"/>
  <c r="F1172" i="12"/>
  <c r="J1171" i="12"/>
  <c r="I1171" i="12"/>
  <c r="F1171" i="12"/>
  <c r="J1170" i="12"/>
  <c r="I1170" i="12"/>
  <c r="F1170" i="12"/>
  <c r="J1169" i="12"/>
  <c r="I1169" i="12"/>
  <c r="F1169" i="12"/>
  <c r="J1168" i="12"/>
  <c r="I1168" i="12"/>
  <c r="F1168" i="12"/>
  <c r="J1167" i="12"/>
  <c r="I1167" i="12"/>
  <c r="F1167" i="12"/>
  <c r="J1166" i="12"/>
  <c r="I1166" i="12"/>
  <c r="F1166" i="12"/>
  <c r="J1165" i="12"/>
  <c r="I1165" i="12"/>
  <c r="F1165" i="12"/>
  <c r="J1164" i="12"/>
  <c r="I1164" i="12"/>
  <c r="F1164" i="12"/>
  <c r="I1163" i="12"/>
  <c r="F1163" i="12"/>
  <c r="I1162" i="12"/>
  <c r="C1159" i="12"/>
  <c r="J292" i="7"/>
  <c r="F292" i="7"/>
  <c r="G292" i="7" s="1"/>
  <c r="J291" i="7"/>
  <c r="G291" i="7"/>
  <c r="J290" i="7"/>
  <c r="E290" i="7"/>
  <c r="G290" i="7" s="1"/>
  <c r="J289" i="7"/>
  <c r="E289" i="7"/>
  <c r="G289" i="7" s="1"/>
  <c r="J288" i="7"/>
  <c r="E288" i="7"/>
  <c r="G288" i="7" s="1"/>
  <c r="J287" i="7"/>
  <c r="G287" i="7"/>
  <c r="J286" i="7"/>
  <c r="G286" i="7"/>
  <c r="J285" i="7"/>
  <c r="E285" i="7"/>
  <c r="G285" i="7" s="1"/>
  <c r="J284" i="7"/>
  <c r="E284" i="7"/>
  <c r="G284" i="7" s="1"/>
  <c r="J283" i="7"/>
  <c r="G283" i="7"/>
  <c r="C280" i="7"/>
  <c r="J1152" i="12"/>
  <c r="I1152" i="12"/>
  <c r="F1152" i="12"/>
  <c r="J1151" i="12"/>
  <c r="I1151" i="12"/>
  <c r="F1151" i="12"/>
  <c r="J1150" i="12"/>
  <c r="I1150" i="12"/>
  <c r="F1150" i="12"/>
  <c r="J1149" i="12"/>
  <c r="I1149" i="12"/>
  <c r="F1149" i="12"/>
  <c r="J1148" i="12"/>
  <c r="I1148" i="12"/>
  <c r="F1148" i="12"/>
  <c r="J1147" i="12"/>
  <c r="I1147" i="12"/>
  <c r="F1147" i="12"/>
  <c r="J1146" i="12"/>
  <c r="I1146" i="12"/>
  <c r="F1146" i="12"/>
  <c r="J1145" i="12"/>
  <c r="I1145" i="12"/>
  <c r="F1145" i="12"/>
  <c r="J1144" i="12"/>
  <c r="I1144" i="12"/>
  <c r="F1144" i="12"/>
  <c r="J1143" i="12"/>
  <c r="I1143" i="12"/>
  <c r="F1143" i="12"/>
  <c r="J1142" i="12"/>
  <c r="I1142" i="12"/>
  <c r="F1142" i="12"/>
  <c r="J1141" i="12"/>
  <c r="I1141" i="12"/>
  <c r="F1141" i="12"/>
  <c r="J1140" i="12"/>
  <c r="I1140" i="12"/>
  <c r="F1140" i="12"/>
  <c r="J1139" i="12"/>
  <c r="I1139" i="12"/>
  <c r="F1139" i="12"/>
  <c r="J1138" i="12"/>
  <c r="I1138" i="12"/>
  <c r="F1138" i="12"/>
  <c r="J1137" i="12"/>
  <c r="I1137" i="12"/>
  <c r="F1137" i="12"/>
  <c r="J1136" i="12"/>
  <c r="I1136" i="12"/>
  <c r="F1136" i="12"/>
  <c r="J1135" i="12"/>
  <c r="I1135" i="12"/>
  <c r="F1135" i="12"/>
  <c r="J1134" i="12"/>
  <c r="I1134" i="12"/>
  <c r="F1134" i="12"/>
  <c r="J1133" i="12"/>
  <c r="I1133" i="12"/>
  <c r="F1133" i="12"/>
  <c r="J1132" i="12"/>
  <c r="I1132" i="12"/>
  <c r="F1132" i="12"/>
  <c r="J1131" i="12"/>
  <c r="I1131" i="12"/>
  <c r="F1131" i="12"/>
  <c r="J1130" i="12"/>
  <c r="I1130" i="12"/>
  <c r="F1130" i="12"/>
  <c r="J1129" i="12"/>
  <c r="I1129" i="12"/>
  <c r="F1129" i="12"/>
  <c r="J1128" i="12"/>
  <c r="I1128" i="12"/>
  <c r="F1128" i="12"/>
  <c r="J1127" i="12"/>
  <c r="I1127" i="12"/>
  <c r="F1127" i="12"/>
  <c r="J1126" i="12"/>
  <c r="I1126" i="12"/>
  <c r="F1126" i="12"/>
  <c r="J1125" i="12"/>
  <c r="I1125" i="12"/>
  <c r="F1125" i="12"/>
  <c r="J1124" i="12"/>
  <c r="I1124" i="12"/>
  <c r="F1124" i="12"/>
  <c r="J1123" i="12"/>
  <c r="I1123" i="12"/>
  <c r="F1123" i="12"/>
  <c r="J1122" i="12"/>
  <c r="I1122" i="12"/>
  <c r="F1122" i="12"/>
  <c r="J1121" i="12"/>
  <c r="I1121" i="12"/>
  <c r="F1121" i="12"/>
  <c r="J1120" i="12"/>
  <c r="I1120" i="12"/>
  <c r="F1120" i="12"/>
  <c r="I1119" i="12"/>
  <c r="F1119" i="12"/>
  <c r="I1118" i="12"/>
  <c r="F1118" i="12"/>
  <c r="C1115" i="12"/>
  <c r="J273" i="7"/>
  <c r="F273" i="7"/>
  <c r="G273" i="7" s="1"/>
  <c r="J272" i="7"/>
  <c r="G272" i="7"/>
  <c r="J271" i="7"/>
  <c r="E271" i="7"/>
  <c r="G271" i="7" s="1"/>
  <c r="J270" i="7"/>
  <c r="E270" i="7"/>
  <c r="G270" i="7" s="1"/>
  <c r="J269" i="7"/>
  <c r="E269" i="7"/>
  <c r="G269" i="7" s="1"/>
  <c r="J268" i="7"/>
  <c r="G268" i="7"/>
  <c r="J267" i="7"/>
  <c r="G267" i="7"/>
  <c r="J266" i="7"/>
  <c r="E266" i="7"/>
  <c r="G266" i="7" s="1"/>
  <c r="J265" i="7"/>
  <c r="E265" i="7"/>
  <c r="G265" i="7" s="1"/>
  <c r="J264" i="7"/>
  <c r="G264" i="7"/>
  <c r="C261" i="7"/>
  <c r="J254" i="7"/>
  <c r="F254" i="7"/>
  <c r="G254" i="7" s="1"/>
  <c r="J253" i="7"/>
  <c r="G253" i="7"/>
  <c r="J252" i="7"/>
  <c r="E252" i="7"/>
  <c r="G252" i="7" s="1"/>
  <c r="J251" i="7"/>
  <c r="E251" i="7"/>
  <c r="G251" i="7" s="1"/>
  <c r="J250" i="7"/>
  <c r="E250" i="7"/>
  <c r="G250" i="7" s="1"/>
  <c r="J249" i="7"/>
  <c r="G249" i="7"/>
  <c r="J248" i="7"/>
  <c r="G248" i="7"/>
  <c r="J247" i="7"/>
  <c r="E247" i="7"/>
  <c r="G247" i="7" s="1"/>
  <c r="J246" i="7"/>
  <c r="E246" i="7"/>
  <c r="G246" i="7" s="1"/>
  <c r="J245" i="7"/>
  <c r="G245" i="7"/>
  <c r="C242" i="7"/>
  <c r="J1108" i="12"/>
  <c r="I1108" i="12"/>
  <c r="F1108" i="12"/>
  <c r="J1107" i="12"/>
  <c r="I1107" i="12"/>
  <c r="F1107" i="12"/>
  <c r="J1106" i="12"/>
  <c r="I1106" i="12"/>
  <c r="F1106" i="12"/>
  <c r="J1105" i="12"/>
  <c r="I1105" i="12"/>
  <c r="F1105" i="12"/>
  <c r="J1104" i="12"/>
  <c r="I1104" i="12"/>
  <c r="F1104" i="12"/>
  <c r="J1103" i="12"/>
  <c r="I1103" i="12"/>
  <c r="F1103" i="12"/>
  <c r="J1102" i="12"/>
  <c r="I1102" i="12"/>
  <c r="F1102" i="12"/>
  <c r="J1101" i="12"/>
  <c r="I1101" i="12"/>
  <c r="F1101" i="12"/>
  <c r="J1100" i="12"/>
  <c r="I1100" i="12"/>
  <c r="F1100" i="12"/>
  <c r="J1099" i="12"/>
  <c r="I1099" i="12"/>
  <c r="F1099" i="12"/>
  <c r="J1098" i="12"/>
  <c r="I1098" i="12"/>
  <c r="F1098" i="12"/>
  <c r="J1097" i="12"/>
  <c r="I1097" i="12"/>
  <c r="F1097" i="12"/>
  <c r="J1096" i="12"/>
  <c r="I1096" i="12"/>
  <c r="F1096" i="12"/>
  <c r="J1095" i="12"/>
  <c r="I1095" i="12"/>
  <c r="F1095" i="12"/>
  <c r="J1094" i="12"/>
  <c r="I1094" i="12"/>
  <c r="F1094" i="12"/>
  <c r="J1093" i="12"/>
  <c r="I1093" i="12"/>
  <c r="F1093" i="12"/>
  <c r="J1092" i="12"/>
  <c r="I1092" i="12"/>
  <c r="F1092" i="12"/>
  <c r="J1091" i="12"/>
  <c r="I1091" i="12"/>
  <c r="F1091" i="12"/>
  <c r="J1090" i="12"/>
  <c r="I1090" i="12"/>
  <c r="F1090" i="12"/>
  <c r="J1089" i="12"/>
  <c r="I1089" i="12"/>
  <c r="F1089" i="12"/>
  <c r="J1088" i="12"/>
  <c r="I1088" i="12"/>
  <c r="F1088" i="12"/>
  <c r="J1087" i="12"/>
  <c r="I1087" i="12"/>
  <c r="F1087" i="12"/>
  <c r="J1086" i="12"/>
  <c r="I1086" i="12"/>
  <c r="F1086" i="12"/>
  <c r="J1085" i="12"/>
  <c r="I1085" i="12"/>
  <c r="F1085" i="12"/>
  <c r="J1084" i="12"/>
  <c r="I1084" i="12"/>
  <c r="F1084" i="12"/>
  <c r="J1083" i="12"/>
  <c r="I1083" i="12"/>
  <c r="F1083" i="12"/>
  <c r="J1082" i="12"/>
  <c r="I1082" i="12"/>
  <c r="F1082" i="12"/>
  <c r="J1081" i="12"/>
  <c r="I1081" i="12"/>
  <c r="F1081" i="12"/>
  <c r="J1080" i="12"/>
  <c r="I1080" i="12"/>
  <c r="F1080" i="12"/>
  <c r="J1079" i="12"/>
  <c r="I1079" i="12"/>
  <c r="F1079" i="12"/>
  <c r="J1078" i="12"/>
  <c r="I1078" i="12"/>
  <c r="F1078" i="12"/>
  <c r="J1077" i="12"/>
  <c r="I1077" i="12"/>
  <c r="F1077" i="12"/>
  <c r="J1076" i="12"/>
  <c r="I1076" i="12"/>
  <c r="F1076" i="12"/>
  <c r="I1075" i="12"/>
  <c r="F1075" i="12"/>
  <c r="I1074" i="12"/>
  <c r="F1074" i="12"/>
  <c r="C1071" i="12"/>
  <c r="J1064" i="12"/>
  <c r="I1064" i="12"/>
  <c r="F1064" i="12"/>
  <c r="J1063" i="12"/>
  <c r="I1063" i="12"/>
  <c r="F1063" i="12"/>
  <c r="J1062" i="12"/>
  <c r="I1062" i="12"/>
  <c r="F1062" i="12"/>
  <c r="J1061" i="12"/>
  <c r="I1061" i="12"/>
  <c r="F1061" i="12"/>
  <c r="J1060" i="12"/>
  <c r="I1060" i="12"/>
  <c r="F1060" i="12"/>
  <c r="J1059" i="12"/>
  <c r="I1059" i="12"/>
  <c r="F1059" i="12"/>
  <c r="J1058" i="12"/>
  <c r="I1058" i="12"/>
  <c r="F1058" i="12"/>
  <c r="J1057" i="12"/>
  <c r="I1057" i="12"/>
  <c r="F1057" i="12"/>
  <c r="J1056" i="12"/>
  <c r="I1056" i="12"/>
  <c r="F1056" i="12"/>
  <c r="J1055" i="12"/>
  <c r="I1055" i="12"/>
  <c r="F1055" i="12"/>
  <c r="J1054" i="12"/>
  <c r="I1054" i="12"/>
  <c r="F1054" i="12"/>
  <c r="J1053" i="12"/>
  <c r="I1053" i="12"/>
  <c r="F1053" i="12"/>
  <c r="J1052" i="12"/>
  <c r="I1052" i="12"/>
  <c r="F1052" i="12"/>
  <c r="J1051" i="12"/>
  <c r="I1051" i="12"/>
  <c r="F1051" i="12"/>
  <c r="J1050" i="12"/>
  <c r="I1050" i="12"/>
  <c r="F1050" i="12"/>
  <c r="J1049" i="12"/>
  <c r="I1049" i="12"/>
  <c r="F1049" i="12"/>
  <c r="J1048" i="12"/>
  <c r="I1048" i="12"/>
  <c r="F1048" i="12"/>
  <c r="J1047" i="12"/>
  <c r="I1047" i="12"/>
  <c r="F1047" i="12"/>
  <c r="J1046" i="12"/>
  <c r="I1046" i="12"/>
  <c r="F1046" i="12"/>
  <c r="J1045" i="12"/>
  <c r="I1045" i="12"/>
  <c r="F1045" i="12"/>
  <c r="J1044" i="12"/>
  <c r="I1044" i="12"/>
  <c r="F1044" i="12"/>
  <c r="J1043" i="12"/>
  <c r="I1043" i="12"/>
  <c r="F1043" i="12"/>
  <c r="J1042" i="12"/>
  <c r="I1042" i="12"/>
  <c r="F1042" i="12"/>
  <c r="J1041" i="12"/>
  <c r="I1041" i="12"/>
  <c r="F1041" i="12"/>
  <c r="J1040" i="12"/>
  <c r="I1040" i="12"/>
  <c r="F1040" i="12"/>
  <c r="J1039" i="12"/>
  <c r="I1039" i="12"/>
  <c r="F1039" i="12"/>
  <c r="J1038" i="12"/>
  <c r="I1038" i="12"/>
  <c r="F1038" i="12"/>
  <c r="J1037" i="12"/>
  <c r="I1037" i="12"/>
  <c r="F1037" i="12"/>
  <c r="J1036" i="12"/>
  <c r="I1036" i="12"/>
  <c r="F1036" i="12"/>
  <c r="J1035" i="12"/>
  <c r="I1035" i="12"/>
  <c r="F1035" i="12"/>
  <c r="J1034" i="12"/>
  <c r="I1034" i="12"/>
  <c r="F1034" i="12"/>
  <c r="J1033" i="12"/>
  <c r="I1033" i="12"/>
  <c r="F1033" i="12"/>
  <c r="J1032" i="12"/>
  <c r="I1032" i="12"/>
  <c r="F1032" i="12"/>
  <c r="I1031" i="12"/>
  <c r="F1031" i="12"/>
  <c r="I1030" i="12"/>
  <c r="F1030" i="12"/>
  <c r="C1027" i="12"/>
  <c r="J1020" i="12"/>
  <c r="I1020" i="12"/>
  <c r="F1020" i="12"/>
  <c r="J1019" i="12"/>
  <c r="I1019" i="12"/>
  <c r="F1019" i="12"/>
  <c r="J1018" i="12"/>
  <c r="I1018" i="12"/>
  <c r="F1018" i="12"/>
  <c r="J1017" i="12"/>
  <c r="I1017" i="12"/>
  <c r="F1017" i="12"/>
  <c r="J1016" i="12"/>
  <c r="I1016" i="12"/>
  <c r="F1016" i="12"/>
  <c r="J1015" i="12"/>
  <c r="I1015" i="12"/>
  <c r="F1015" i="12"/>
  <c r="J1014" i="12"/>
  <c r="I1014" i="12"/>
  <c r="F1014" i="12"/>
  <c r="J1013" i="12"/>
  <c r="I1013" i="12"/>
  <c r="F1013" i="12"/>
  <c r="J1012" i="12"/>
  <c r="I1012" i="12"/>
  <c r="F1012" i="12"/>
  <c r="J1011" i="12"/>
  <c r="I1011" i="12"/>
  <c r="F1011" i="12"/>
  <c r="J1010" i="12"/>
  <c r="I1010" i="12"/>
  <c r="F1010" i="12"/>
  <c r="J1009" i="12"/>
  <c r="I1009" i="12"/>
  <c r="F1009" i="12"/>
  <c r="J1008" i="12"/>
  <c r="I1008" i="12"/>
  <c r="F1008" i="12"/>
  <c r="J1007" i="12"/>
  <c r="I1007" i="12"/>
  <c r="F1007" i="12"/>
  <c r="J1006" i="12"/>
  <c r="I1006" i="12"/>
  <c r="F1006" i="12"/>
  <c r="J1005" i="12"/>
  <c r="I1005" i="12"/>
  <c r="F1005" i="12"/>
  <c r="J1004" i="12"/>
  <c r="I1004" i="12"/>
  <c r="F1004" i="12"/>
  <c r="J1003" i="12"/>
  <c r="I1003" i="12"/>
  <c r="F1003" i="12"/>
  <c r="J1002" i="12"/>
  <c r="I1002" i="12"/>
  <c r="F1002" i="12"/>
  <c r="J1001" i="12"/>
  <c r="I1001" i="12"/>
  <c r="F1001" i="12"/>
  <c r="J1000" i="12"/>
  <c r="I1000" i="12"/>
  <c r="F1000" i="12"/>
  <c r="J999" i="12"/>
  <c r="I999" i="12"/>
  <c r="F999" i="12"/>
  <c r="J998" i="12"/>
  <c r="I998" i="12"/>
  <c r="F998" i="12"/>
  <c r="J997" i="12"/>
  <c r="I997" i="12"/>
  <c r="F997" i="12"/>
  <c r="J996" i="12"/>
  <c r="I996" i="12"/>
  <c r="F996" i="12"/>
  <c r="J995" i="12"/>
  <c r="I995" i="12"/>
  <c r="F995" i="12"/>
  <c r="J994" i="12"/>
  <c r="I994" i="12"/>
  <c r="F994" i="12"/>
  <c r="J993" i="12"/>
  <c r="I993" i="12"/>
  <c r="F993" i="12"/>
  <c r="J992" i="12"/>
  <c r="I992" i="12"/>
  <c r="F992" i="12"/>
  <c r="J991" i="12"/>
  <c r="I991" i="12"/>
  <c r="F991" i="12"/>
  <c r="J990" i="12"/>
  <c r="I990" i="12"/>
  <c r="F990" i="12"/>
  <c r="J989" i="12"/>
  <c r="I989" i="12"/>
  <c r="F989" i="12"/>
  <c r="J988" i="12"/>
  <c r="I988" i="12"/>
  <c r="F988" i="12"/>
  <c r="I987" i="12"/>
  <c r="F987" i="12"/>
  <c r="I986" i="12"/>
  <c r="F986" i="12"/>
  <c r="C983" i="12"/>
  <c r="J976" i="12"/>
  <c r="I976" i="12"/>
  <c r="F976" i="12"/>
  <c r="J975" i="12"/>
  <c r="I975" i="12"/>
  <c r="F975" i="12"/>
  <c r="J974" i="12"/>
  <c r="I974" i="12"/>
  <c r="F974" i="12"/>
  <c r="J973" i="12"/>
  <c r="I973" i="12"/>
  <c r="F973" i="12"/>
  <c r="J972" i="12"/>
  <c r="I972" i="12"/>
  <c r="F972" i="12"/>
  <c r="J971" i="12"/>
  <c r="I971" i="12"/>
  <c r="F971" i="12"/>
  <c r="J970" i="12"/>
  <c r="I970" i="12"/>
  <c r="F970" i="12"/>
  <c r="J969" i="12"/>
  <c r="I969" i="12"/>
  <c r="F969" i="12"/>
  <c r="J968" i="12"/>
  <c r="I968" i="12"/>
  <c r="F968" i="12"/>
  <c r="J967" i="12"/>
  <c r="I967" i="12"/>
  <c r="F967" i="12"/>
  <c r="J966" i="12"/>
  <c r="I966" i="12"/>
  <c r="F966" i="12"/>
  <c r="J965" i="12"/>
  <c r="I965" i="12"/>
  <c r="F965" i="12"/>
  <c r="J964" i="12"/>
  <c r="I964" i="12"/>
  <c r="F964" i="12"/>
  <c r="J963" i="12"/>
  <c r="I963" i="12"/>
  <c r="F963" i="12"/>
  <c r="J962" i="12"/>
  <c r="I962" i="12"/>
  <c r="F962" i="12"/>
  <c r="J961" i="12"/>
  <c r="I961" i="12"/>
  <c r="F961" i="12"/>
  <c r="J960" i="12"/>
  <c r="I960" i="12"/>
  <c r="F960" i="12"/>
  <c r="J959" i="12"/>
  <c r="I959" i="12"/>
  <c r="F959" i="12"/>
  <c r="J958" i="12"/>
  <c r="I958" i="12"/>
  <c r="F958" i="12"/>
  <c r="J957" i="12"/>
  <c r="I957" i="12"/>
  <c r="F957" i="12"/>
  <c r="J956" i="12"/>
  <c r="I956" i="12"/>
  <c r="F956" i="12"/>
  <c r="J955" i="12"/>
  <c r="I955" i="12"/>
  <c r="F955" i="12"/>
  <c r="J954" i="12"/>
  <c r="I954" i="12"/>
  <c r="F954" i="12"/>
  <c r="J953" i="12"/>
  <c r="I953" i="12"/>
  <c r="F953" i="12"/>
  <c r="J952" i="12"/>
  <c r="I952" i="12"/>
  <c r="F952" i="12"/>
  <c r="J951" i="12"/>
  <c r="I951" i="12"/>
  <c r="F951" i="12"/>
  <c r="J950" i="12"/>
  <c r="I950" i="12"/>
  <c r="F950" i="12"/>
  <c r="J949" i="12"/>
  <c r="I949" i="12"/>
  <c r="F949" i="12"/>
  <c r="J948" i="12"/>
  <c r="I948" i="12"/>
  <c r="F948" i="12"/>
  <c r="J947" i="12"/>
  <c r="I947" i="12"/>
  <c r="F947" i="12"/>
  <c r="J946" i="12"/>
  <c r="I946" i="12"/>
  <c r="F946" i="12"/>
  <c r="J945" i="12"/>
  <c r="I945" i="12"/>
  <c r="F945" i="12"/>
  <c r="J944" i="12"/>
  <c r="I944" i="12"/>
  <c r="F944" i="12"/>
  <c r="I943" i="12"/>
  <c r="F943" i="12"/>
  <c r="I942" i="12"/>
  <c r="C939" i="12"/>
  <c r="J932" i="12"/>
  <c r="I932" i="12"/>
  <c r="F932" i="12"/>
  <c r="J931" i="12"/>
  <c r="I931" i="12"/>
  <c r="F931" i="12"/>
  <c r="J930" i="12"/>
  <c r="I930" i="12"/>
  <c r="F930" i="12"/>
  <c r="J929" i="12"/>
  <c r="I929" i="12"/>
  <c r="F929" i="12"/>
  <c r="J928" i="12"/>
  <c r="I928" i="12"/>
  <c r="F928" i="12"/>
  <c r="J927" i="12"/>
  <c r="I927" i="12"/>
  <c r="F927" i="12"/>
  <c r="J926" i="12"/>
  <c r="I926" i="12"/>
  <c r="F926" i="12"/>
  <c r="J925" i="12"/>
  <c r="I925" i="12"/>
  <c r="F925" i="12"/>
  <c r="J924" i="12"/>
  <c r="I924" i="12"/>
  <c r="F924" i="12"/>
  <c r="J923" i="12"/>
  <c r="I923" i="12"/>
  <c r="F923" i="12"/>
  <c r="J922" i="12"/>
  <c r="I922" i="12"/>
  <c r="F922" i="12"/>
  <c r="J921" i="12"/>
  <c r="I921" i="12"/>
  <c r="F921" i="12"/>
  <c r="J920" i="12"/>
  <c r="I920" i="12"/>
  <c r="F920" i="12"/>
  <c r="J919" i="12"/>
  <c r="I919" i="12"/>
  <c r="F919" i="12"/>
  <c r="J918" i="12"/>
  <c r="I918" i="12"/>
  <c r="F918" i="12"/>
  <c r="J917" i="12"/>
  <c r="I917" i="12"/>
  <c r="F917" i="12"/>
  <c r="J916" i="12"/>
  <c r="I916" i="12"/>
  <c r="F916" i="12"/>
  <c r="J915" i="12"/>
  <c r="I915" i="12"/>
  <c r="F915" i="12"/>
  <c r="J914" i="12"/>
  <c r="I914" i="12"/>
  <c r="F914" i="12"/>
  <c r="J913" i="12"/>
  <c r="I913" i="12"/>
  <c r="F913" i="12"/>
  <c r="J912" i="12"/>
  <c r="I912" i="12"/>
  <c r="F912" i="12"/>
  <c r="J911" i="12"/>
  <c r="I911" i="12"/>
  <c r="F911" i="12"/>
  <c r="J910" i="12"/>
  <c r="I910" i="12"/>
  <c r="F910" i="12"/>
  <c r="J909" i="12"/>
  <c r="I909" i="12"/>
  <c r="F909" i="12"/>
  <c r="J908" i="12"/>
  <c r="I908" i="12"/>
  <c r="F908" i="12"/>
  <c r="J907" i="12"/>
  <c r="I907" i="12"/>
  <c r="F907" i="12"/>
  <c r="J906" i="12"/>
  <c r="I906" i="12"/>
  <c r="F906" i="12"/>
  <c r="J905" i="12"/>
  <c r="I905" i="12"/>
  <c r="F905" i="12"/>
  <c r="J904" i="12"/>
  <c r="I904" i="12"/>
  <c r="F904" i="12"/>
  <c r="J903" i="12"/>
  <c r="I903" i="12"/>
  <c r="F903" i="12"/>
  <c r="J902" i="12"/>
  <c r="I902" i="12"/>
  <c r="F902" i="12"/>
  <c r="J901" i="12"/>
  <c r="I901" i="12"/>
  <c r="F901" i="12"/>
  <c r="J900" i="12"/>
  <c r="I900" i="12"/>
  <c r="F900" i="12"/>
  <c r="I899" i="12"/>
  <c r="F899" i="12"/>
  <c r="I898" i="12"/>
  <c r="E898" i="12"/>
  <c r="F898" i="12" s="1"/>
  <c r="C895" i="12"/>
  <c r="F372" i="12"/>
  <c r="E325" i="12"/>
  <c r="D1023" i="12" l="1"/>
  <c r="Q21" i="23" s="1"/>
  <c r="K21" i="23" s="1"/>
  <c r="M13" i="46"/>
  <c r="K13" i="46"/>
  <c r="I13" i="46"/>
  <c r="O13" i="46"/>
  <c r="M43" i="49"/>
  <c r="O43" i="49"/>
  <c r="D1111" i="12"/>
  <c r="Q8" i="47" s="1"/>
  <c r="I8" i="47" s="1"/>
  <c r="O11" i="34"/>
  <c r="I11" i="34"/>
  <c r="M11" i="34"/>
  <c r="K11" i="34"/>
  <c r="O66" i="50"/>
  <c r="M66" i="50"/>
  <c r="K66" i="50"/>
  <c r="I66" i="50"/>
  <c r="D1067" i="12"/>
  <c r="Q7" i="45" s="1"/>
  <c r="I7" i="45" s="1"/>
  <c r="K25" i="49"/>
  <c r="O25" i="49"/>
  <c r="M25" i="49"/>
  <c r="O11" i="49"/>
  <c r="M11" i="49"/>
  <c r="K11" i="49"/>
  <c r="I11" i="49"/>
  <c r="D891" i="12"/>
  <c r="D979" i="12"/>
  <c r="D333" i="7"/>
  <c r="Q13" i="33" s="1"/>
  <c r="I41" i="49"/>
  <c r="O41" i="49"/>
  <c r="M41" i="49"/>
  <c r="K41" i="49"/>
  <c r="O50" i="50"/>
  <c r="M50" i="50"/>
  <c r="K50" i="50"/>
  <c r="I50" i="50"/>
  <c r="D505" i="7"/>
  <c r="D486" i="7"/>
  <c r="Q11" i="31" s="1"/>
  <c r="D467" i="7"/>
  <c r="Q9" i="31" s="1"/>
  <c r="D448" i="7"/>
  <c r="Q12" i="24" s="1"/>
  <c r="D429" i="7"/>
  <c r="Q10" i="24" s="1"/>
  <c r="D410" i="7"/>
  <c r="Q18" i="33" s="1"/>
  <c r="D391" i="7"/>
  <c r="Q17" i="33" s="1"/>
  <c r="D372" i="7"/>
  <c r="Q16" i="33" s="1"/>
  <c r="D352" i="7"/>
  <c r="Q14" i="33" s="1"/>
  <c r="O14" i="33" s="1"/>
  <c r="D314" i="7"/>
  <c r="Q11" i="33" s="1"/>
  <c r="D295" i="7"/>
  <c r="Q10" i="33" s="1"/>
  <c r="D276" i="7"/>
  <c r="Q9" i="47" s="1"/>
  <c r="K9" i="47" s="1"/>
  <c r="D257" i="7"/>
  <c r="Q10" i="45" s="1"/>
  <c r="D238" i="7"/>
  <c r="Q8" i="45" s="1"/>
  <c r="M8" i="45" s="1"/>
  <c r="I281" i="12"/>
  <c r="P33" i="28"/>
  <c r="P32" i="28"/>
  <c r="P31" i="28"/>
  <c r="P30" i="28"/>
  <c r="P29" i="28"/>
  <c r="P28" i="28"/>
  <c r="P27" i="28"/>
  <c r="P26" i="28"/>
  <c r="P25" i="28"/>
  <c r="P24" i="28"/>
  <c r="P23" i="28"/>
  <c r="P22" i="28"/>
  <c r="P21" i="28"/>
  <c r="P20" i="28"/>
  <c r="P19" i="28"/>
  <c r="P18" i="28"/>
  <c r="I8" i="45" l="1"/>
  <c r="M11" i="33"/>
  <c r="I11" i="33"/>
  <c r="K11" i="33"/>
  <c r="O11" i="33"/>
  <c r="I18" i="33"/>
  <c r="M18" i="33"/>
  <c r="O18" i="33"/>
  <c r="K18" i="33"/>
  <c r="M11" i="31"/>
  <c r="I11" i="31"/>
  <c r="K11" i="31"/>
  <c r="O11" i="31"/>
  <c r="K10" i="45"/>
  <c r="I10" i="45"/>
  <c r="M10" i="45"/>
  <c r="M10" i="24"/>
  <c r="K10" i="24"/>
  <c r="I10" i="24"/>
  <c r="O10" i="24"/>
  <c r="Q8" i="46"/>
  <c r="M8" i="46" s="1"/>
  <c r="I16" i="33"/>
  <c r="M16" i="33"/>
  <c r="K16" i="33"/>
  <c r="K12" i="24"/>
  <c r="I12" i="24"/>
  <c r="O12" i="24"/>
  <c r="M12" i="24"/>
  <c r="M13" i="33"/>
  <c r="K13" i="33"/>
  <c r="O13" i="33"/>
  <c r="M10" i="33"/>
  <c r="K10" i="33"/>
  <c r="K8" i="45"/>
  <c r="O9" i="31"/>
  <c r="K9" i="31"/>
  <c r="M9" i="31"/>
  <c r="I9" i="31"/>
  <c r="O17" i="33"/>
  <c r="K17" i="33"/>
  <c r="M17" i="33"/>
  <c r="I17" i="33"/>
  <c r="J150" i="12"/>
  <c r="I150" i="12"/>
  <c r="F150" i="12"/>
  <c r="I149" i="12"/>
  <c r="K8" i="46" l="1"/>
  <c r="O8" i="46"/>
  <c r="I8" i="46"/>
  <c r="P15" i="45"/>
  <c r="Q15" i="45"/>
  <c r="P16" i="45"/>
  <c r="Q16" i="45"/>
  <c r="P17" i="45"/>
  <c r="Q17" i="45"/>
  <c r="P10" i="30"/>
  <c r="P8" i="29"/>
  <c r="I13" i="29"/>
  <c r="H13" i="29"/>
  <c r="D27" i="38" l="1"/>
  <c r="P11" i="46"/>
  <c r="P12" i="46"/>
  <c r="Q12" i="46"/>
  <c r="P13" i="46"/>
  <c r="P14" i="46"/>
  <c r="Q14" i="46"/>
  <c r="P15" i="46"/>
  <c r="Q15" i="46"/>
  <c r="P16" i="46"/>
  <c r="Q16" i="46"/>
  <c r="P17" i="46"/>
  <c r="Q17" i="46"/>
  <c r="P18" i="46"/>
  <c r="Q18" i="46"/>
  <c r="P19" i="46"/>
  <c r="Q19" i="46"/>
  <c r="P20" i="46"/>
  <c r="Q20" i="46"/>
  <c r="P21" i="46"/>
  <c r="Q21" i="46"/>
  <c r="P22" i="46"/>
  <c r="Q22" i="46"/>
  <c r="P9" i="46"/>
  <c r="P10" i="46"/>
  <c r="Q10" i="46"/>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F207" i="27"/>
  <c r="E207" i="27"/>
  <c r="F215" i="27" s="1"/>
  <c r="I541" i="38"/>
  <c r="G541" i="38"/>
  <c r="R2" i="43"/>
  <c r="R2" i="42"/>
  <c r="R2" i="40"/>
  <c r="R2" i="12"/>
  <c r="R2" i="10"/>
  <c r="R2" i="9"/>
  <c r="R2" i="8"/>
  <c r="S2" i="7"/>
  <c r="T2" i="7"/>
  <c r="S2" i="8"/>
  <c r="S2" i="9"/>
  <c r="S2" i="10"/>
  <c r="S2" i="12"/>
  <c r="S2" i="40"/>
  <c r="S2" i="42"/>
  <c r="S2" i="43"/>
  <c r="F216" i="27"/>
  <c r="BQ3" i="12" s="1"/>
  <c r="F213" i="27"/>
  <c r="E216" i="27"/>
  <c r="BP3" i="8" s="1"/>
  <c r="E214" i="27"/>
  <c r="BH3" i="40" s="1"/>
  <c r="D216" i="27"/>
  <c r="BO3" i="7" s="1"/>
  <c r="D214" i="27"/>
  <c r="C217" i="27"/>
  <c r="BR3" i="12" s="1"/>
  <c r="C215" i="27"/>
  <c r="BJ3" i="12" s="1"/>
  <c r="E281" i="12" s="1"/>
  <c r="F281" i="12" s="1"/>
  <c r="D274" i="12" s="1"/>
  <c r="Q19" i="28" s="1"/>
  <c r="BH3" i="8"/>
  <c r="BR3" i="40"/>
  <c r="BO3" i="8"/>
  <c r="BP3" i="43"/>
  <c r="BP3" i="9"/>
  <c r="BG3" i="40"/>
  <c r="BQ3" i="40"/>
  <c r="BQ3" i="9"/>
  <c r="BG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L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P11" i="49"/>
  <c r="Q10" i="49"/>
  <c r="P10" i="49"/>
  <c r="P70" i="49" s="1"/>
  <c r="P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23" i="46"/>
  <c r="Q23" i="46"/>
  <c r="P24" i="46"/>
  <c r="Q24" i="46"/>
  <c r="P8" i="46"/>
  <c r="Q12" i="31"/>
  <c r="P12" i="31"/>
  <c r="P11" i="31"/>
  <c r="Q10" i="31"/>
  <c r="P10" i="31"/>
  <c r="P9" i="31"/>
  <c r="P9" i="44"/>
  <c r="Q9" i="44"/>
  <c r="P16" i="44"/>
  <c r="Q16" i="44"/>
  <c r="P17" i="44"/>
  <c r="Q17" i="44"/>
  <c r="P18" i="44"/>
  <c r="Q18" i="44"/>
  <c r="P19" i="44"/>
  <c r="Q19" i="44"/>
  <c r="P20" i="44"/>
  <c r="Q20" i="44"/>
  <c r="P8" i="44"/>
  <c r="P11" i="24"/>
  <c r="Q11" i="24"/>
  <c r="P12" i="24"/>
  <c r="P13" i="24"/>
  <c r="Q13" i="24"/>
  <c r="P14" i="24"/>
  <c r="Q14" i="24"/>
  <c r="P15" i="24"/>
  <c r="Q15" i="24"/>
  <c r="P16"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P10" i="47"/>
  <c r="P11" i="47"/>
  <c r="P12" i="47"/>
  <c r="Q12" i="47"/>
  <c r="P14" i="47"/>
  <c r="Q14" i="47"/>
  <c r="P8" i="47"/>
  <c r="P11" i="33"/>
  <c r="P12" i="33"/>
  <c r="P13" i="33"/>
  <c r="P14" i="33"/>
  <c r="P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P36" i="33"/>
  <c r="Q36" i="33"/>
  <c r="P37" i="33"/>
  <c r="Q37" i="33"/>
  <c r="P38" i="33"/>
  <c r="Q38" i="33"/>
  <c r="P39" i="33"/>
  <c r="Q39" i="33"/>
  <c r="P10" i="33"/>
  <c r="P8" i="45"/>
  <c r="P9" i="45"/>
  <c r="P10" i="45"/>
  <c r="P11" i="45"/>
  <c r="Q11" i="45"/>
  <c r="P12" i="45"/>
  <c r="Q12" i="45"/>
  <c r="P13" i="45"/>
  <c r="Q13" i="45"/>
  <c r="P14" i="45"/>
  <c r="Q14" i="45"/>
  <c r="P18" i="45"/>
  <c r="Q18" i="45"/>
  <c r="P19" i="45"/>
  <c r="Q19" i="45"/>
  <c r="P20" i="45"/>
  <c r="P21" i="45"/>
  <c r="Q21" i="45"/>
  <c r="P22" i="45"/>
  <c r="Q22" i="45"/>
  <c r="P23" i="45"/>
  <c r="Q23" i="45"/>
  <c r="P7" i="45"/>
  <c r="P9" i="23"/>
  <c r="P10" i="23"/>
  <c r="P11" i="23"/>
  <c r="P12" i="23"/>
  <c r="P13" i="23"/>
  <c r="P14" i="23"/>
  <c r="P15" i="23"/>
  <c r="P16" i="23"/>
  <c r="P17" i="23"/>
  <c r="P18" i="23"/>
  <c r="P19" i="23"/>
  <c r="P20" i="23"/>
  <c r="P21" i="23"/>
  <c r="P22" i="23"/>
  <c r="Q22" i="23"/>
  <c r="P8" i="23"/>
  <c r="Q40" i="30"/>
  <c r="P40" i="30"/>
  <c r="Q39" i="30"/>
  <c r="P39" i="30"/>
  <c r="Q38" i="30"/>
  <c r="P38" i="30"/>
  <c r="Q37" i="30"/>
  <c r="P37" i="30"/>
  <c r="Q36" i="30"/>
  <c r="P36" i="30"/>
  <c r="Q35" i="30"/>
  <c r="P35" i="30"/>
  <c r="P34" i="30"/>
  <c r="P33" i="30"/>
  <c r="P32" i="30"/>
  <c r="Q30" i="30"/>
  <c r="P30"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2" i="29"/>
  <c r="P12" i="29"/>
  <c r="Q11" i="29"/>
  <c r="P11" i="29"/>
  <c r="P10" i="29"/>
  <c r="P9" i="29"/>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73" i="22"/>
  <c r="P73"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P47" i="21"/>
  <c r="Q47" i="21"/>
  <c r="Q8" i="21"/>
  <c r="P8" i="21"/>
  <c r="P10" i="28"/>
  <c r="P11" i="28"/>
  <c r="P12" i="28"/>
  <c r="P13" i="28"/>
  <c r="P14" i="28"/>
  <c r="P15" i="28"/>
  <c r="P16" i="28"/>
  <c r="P17" i="28"/>
  <c r="P9" i="28"/>
  <c r="Q25" i="28"/>
  <c r="Q26" i="28"/>
  <c r="Q27" i="28"/>
  <c r="Q28" i="28"/>
  <c r="Q29" i="28"/>
  <c r="Q30" i="28"/>
  <c r="Q31" i="28"/>
  <c r="Q32" i="28"/>
  <c r="Q33" i="28"/>
  <c r="O179" i="43"/>
  <c r="Q179" i="43" s="1"/>
  <c r="I179" i="43"/>
  <c r="F179" i="43"/>
  <c r="O178" i="43"/>
  <c r="Q178" i="43"/>
  <c r="I178" i="43"/>
  <c r="F178" i="43"/>
  <c r="O177" i="43"/>
  <c r="Q177" i="43" s="1"/>
  <c r="I177" i="43"/>
  <c r="F177" i="43"/>
  <c r="O176" i="43"/>
  <c r="Q176" i="43" s="1"/>
  <c r="I176" i="43"/>
  <c r="F176" i="43"/>
  <c r="O175" i="43"/>
  <c r="Q175" i="43" s="1"/>
  <c r="I175" i="43"/>
  <c r="F175" i="43"/>
  <c r="O174" i="43"/>
  <c r="Q174" i="43"/>
  <c r="I174" i="43"/>
  <c r="F174" i="43"/>
  <c r="O173" i="43"/>
  <c r="Q173" i="43" s="1"/>
  <c r="I173" i="43"/>
  <c r="F173" i="43"/>
  <c r="O172" i="43"/>
  <c r="Q172" i="43" s="1"/>
  <c r="I172" i="43"/>
  <c r="F172" i="43"/>
  <c r="O171" i="43"/>
  <c r="Q171" i="43" s="1"/>
  <c r="I171" i="43"/>
  <c r="F171" i="43"/>
  <c r="O170" i="43"/>
  <c r="Q170" i="43"/>
  <c r="I170" i="43"/>
  <c r="F170" i="43"/>
  <c r="O169" i="43"/>
  <c r="Q169" i="43" s="1"/>
  <c r="I169" i="43"/>
  <c r="F169" i="43"/>
  <c r="O168" i="43"/>
  <c r="Q168" i="43" s="1"/>
  <c r="I168" i="43"/>
  <c r="F168" i="43"/>
  <c r="O167" i="43"/>
  <c r="Q167" i="43" s="1"/>
  <c r="I167" i="43"/>
  <c r="F167" i="43"/>
  <c r="O166" i="43"/>
  <c r="Q166" i="43"/>
  <c r="I166" i="43"/>
  <c r="F166" i="43"/>
  <c r="O165" i="43"/>
  <c r="Q165" i="43" s="1"/>
  <c r="I165" i="43"/>
  <c r="F165" i="43"/>
  <c r="O164" i="43"/>
  <c r="Q164" i="43" s="1"/>
  <c r="I164" i="43"/>
  <c r="F164" i="43"/>
  <c r="O163" i="43"/>
  <c r="Q163" i="43" s="1"/>
  <c r="I163" i="43"/>
  <c r="F163" i="43"/>
  <c r="O162" i="43"/>
  <c r="Q162" i="43"/>
  <c r="I162" i="43"/>
  <c r="F162" i="43"/>
  <c r="O161" i="43"/>
  <c r="Q161" i="43" s="1"/>
  <c r="I161" i="43"/>
  <c r="F161" i="43"/>
  <c r="O160" i="43"/>
  <c r="Q160" i="43" s="1"/>
  <c r="I160" i="43"/>
  <c r="F160" i="43"/>
  <c r="O159" i="43"/>
  <c r="Q159" i="43" s="1"/>
  <c r="I159" i="43"/>
  <c r="F159" i="43"/>
  <c r="O158" i="43"/>
  <c r="Q158" i="43"/>
  <c r="I158" i="43"/>
  <c r="F158" i="43"/>
  <c r="O157" i="43"/>
  <c r="Q157" i="43" s="1"/>
  <c r="I157" i="43"/>
  <c r="F157" i="43"/>
  <c r="O156" i="43"/>
  <c r="Q156" i="43" s="1"/>
  <c r="I156" i="43"/>
  <c r="F156" i="43"/>
  <c r="O155" i="43"/>
  <c r="Q155" i="43" s="1"/>
  <c r="I155" i="43"/>
  <c r="F155" i="43"/>
  <c r="O154" i="43"/>
  <c r="Q154" i="43"/>
  <c r="I154" i="43"/>
  <c r="F154" i="43"/>
  <c r="O153" i="43"/>
  <c r="Q153" i="43" s="1"/>
  <c r="I153" i="43"/>
  <c r="F153" i="43"/>
  <c r="O152" i="43"/>
  <c r="Q152" i="43" s="1"/>
  <c r="I152" i="43"/>
  <c r="F152" i="43"/>
  <c r="O151" i="43"/>
  <c r="Q151" i="43" s="1"/>
  <c r="I151" i="43"/>
  <c r="F151" i="43"/>
  <c r="O150" i="43"/>
  <c r="Q150" i="43"/>
  <c r="I150" i="43"/>
  <c r="F150" i="43"/>
  <c r="O149" i="43"/>
  <c r="Q149" i="43" s="1"/>
  <c r="I149" i="43"/>
  <c r="F149" i="43"/>
  <c r="O148" i="43"/>
  <c r="Q148" i="43" s="1"/>
  <c r="I148" i="43"/>
  <c r="F148" i="43"/>
  <c r="O147" i="43"/>
  <c r="Q147" i="43" s="1"/>
  <c r="I147" i="43"/>
  <c r="F147" i="43"/>
  <c r="O146" i="43"/>
  <c r="Q146" i="43"/>
  <c r="I146" i="43"/>
  <c r="F146" i="43"/>
  <c r="O136" i="43"/>
  <c r="Q136" i="43" s="1"/>
  <c r="I136" i="43"/>
  <c r="F136" i="43"/>
  <c r="O135" i="43"/>
  <c r="Q135" i="43" s="1"/>
  <c r="I135" i="43"/>
  <c r="F135" i="43"/>
  <c r="O134" i="43"/>
  <c r="Q134" i="43" s="1"/>
  <c r="I134" i="43"/>
  <c r="F134" i="43"/>
  <c r="O133" i="43"/>
  <c r="Q133" i="43"/>
  <c r="I133" i="43"/>
  <c r="F133" i="43"/>
  <c r="O132" i="43"/>
  <c r="Q132" i="43" s="1"/>
  <c r="I132" i="43"/>
  <c r="F132" i="43"/>
  <c r="O131" i="43"/>
  <c r="Q131" i="43" s="1"/>
  <c r="I131" i="43"/>
  <c r="F131" i="43"/>
  <c r="O130" i="43"/>
  <c r="Q130" i="43" s="1"/>
  <c r="I130" i="43"/>
  <c r="F130" i="43"/>
  <c r="O129" i="43"/>
  <c r="Q129" i="43"/>
  <c r="I129" i="43"/>
  <c r="F129" i="43"/>
  <c r="O128" i="43"/>
  <c r="Q128" i="43" s="1"/>
  <c r="I128" i="43"/>
  <c r="F128" i="43"/>
  <c r="O127" i="43"/>
  <c r="Q127" i="43" s="1"/>
  <c r="I127" i="43"/>
  <c r="F127" i="43"/>
  <c r="O126" i="43"/>
  <c r="Q126" i="43" s="1"/>
  <c r="I126" i="43"/>
  <c r="F126" i="43"/>
  <c r="O125" i="43"/>
  <c r="Q125" i="43"/>
  <c r="I125" i="43"/>
  <c r="F125" i="43"/>
  <c r="O124" i="43"/>
  <c r="Q124" i="43" s="1"/>
  <c r="I124" i="43"/>
  <c r="F124" i="43"/>
  <c r="O123" i="43"/>
  <c r="Q123" i="43" s="1"/>
  <c r="I123" i="43"/>
  <c r="F123" i="43"/>
  <c r="O122" i="43"/>
  <c r="Q122" i="43" s="1"/>
  <c r="I122" i="43"/>
  <c r="F122" i="43"/>
  <c r="O121" i="43"/>
  <c r="Q121" i="43"/>
  <c r="I121" i="43"/>
  <c r="F121" i="43"/>
  <c r="O120" i="43"/>
  <c r="Q120" i="43" s="1"/>
  <c r="I120" i="43"/>
  <c r="F120" i="43"/>
  <c r="O119" i="43"/>
  <c r="Q119" i="43" s="1"/>
  <c r="I119" i="43"/>
  <c r="F119" i="43"/>
  <c r="O118" i="43"/>
  <c r="Q118" i="43" s="1"/>
  <c r="I118" i="43"/>
  <c r="F118" i="43"/>
  <c r="O117" i="43"/>
  <c r="Q117" i="43"/>
  <c r="I117" i="43"/>
  <c r="F117" i="43"/>
  <c r="O116" i="43"/>
  <c r="Q116" i="43" s="1"/>
  <c r="I116" i="43"/>
  <c r="F116" i="43"/>
  <c r="O115" i="43"/>
  <c r="Q115" i="43" s="1"/>
  <c r="I115" i="43"/>
  <c r="F115" i="43"/>
  <c r="O114" i="43"/>
  <c r="Q114" i="43" s="1"/>
  <c r="I114" i="43"/>
  <c r="F114" i="43"/>
  <c r="O113" i="43"/>
  <c r="Q113" i="43"/>
  <c r="I113" i="43"/>
  <c r="F113" i="43"/>
  <c r="O112" i="43"/>
  <c r="Q112" i="43" s="1"/>
  <c r="I112" i="43"/>
  <c r="F112" i="43"/>
  <c r="O111" i="43"/>
  <c r="Q111" i="43" s="1"/>
  <c r="I111" i="43"/>
  <c r="F111" i="43"/>
  <c r="O110" i="43"/>
  <c r="Q110" i="43" s="1"/>
  <c r="I110" i="43"/>
  <c r="F110" i="43"/>
  <c r="O109" i="43"/>
  <c r="Q109" i="43"/>
  <c r="I109" i="43"/>
  <c r="F109" i="43"/>
  <c r="O108" i="43"/>
  <c r="Q108" i="43" s="1"/>
  <c r="I108" i="43"/>
  <c r="F108" i="43"/>
  <c r="O107" i="43"/>
  <c r="Q107" i="43" s="1"/>
  <c r="I107" i="43"/>
  <c r="F107" i="43"/>
  <c r="O106" i="43"/>
  <c r="Q106" i="43" s="1"/>
  <c r="I106" i="43"/>
  <c r="F106" i="43"/>
  <c r="O105" i="43"/>
  <c r="Q105" i="43"/>
  <c r="I105" i="43"/>
  <c r="F105" i="43"/>
  <c r="O104" i="43"/>
  <c r="Q104" i="43" s="1"/>
  <c r="I104" i="43"/>
  <c r="F104" i="43"/>
  <c r="O103" i="43"/>
  <c r="Q103" i="43"/>
  <c r="I103" i="43"/>
  <c r="F103" i="43"/>
  <c r="O93" i="43"/>
  <c r="Q93" i="43" s="1"/>
  <c r="I93" i="43"/>
  <c r="F93" i="43"/>
  <c r="O92" i="43"/>
  <c r="P92" i="43"/>
  <c r="Q92" i="43"/>
  <c r="I92" i="43"/>
  <c r="F92" i="43"/>
  <c r="O91" i="43"/>
  <c r="P91" i="43"/>
  <c r="I91" i="43"/>
  <c r="F91" i="43"/>
  <c r="O90" i="43"/>
  <c r="Q90" i="43" s="1"/>
  <c r="P90" i="43"/>
  <c r="I90" i="43"/>
  <c r="F90" i="43"/>
  <c r="O89" i="43"/>
  <c r="P89" i="43" s="1"/>
  <c r="I89" i="43"/>
  <c r="F89" i="43"/>
  <c r="O88" i="43"/>
  <c r="P88" i="43" s="1"/>
  <c r="I88" i="43"/>
  <c r="F88" i="43"/>
  <c r="O87" i="43"/>
  <c r="P87" i="43" s="1"/>
  <c r="I87" i="43"/>
  <c r="F87" i="43"/>
  <c r="O86" i="43"/>
  <c r="Q86" i="43" s="1"/>
  <c r="P86" i="43"/>
  <c r="I86" i="43"/>
  <c r="F86" i="43"/>
  <c r="O85" i="43"/>
  <c r="P85" i="43"/>
  <c r="I85" i="43"/>
  <c r="F85" i="43"/>
  <c r="O84" i="43"/>
  <c r="P84" i="43" s="1"/>
  <c r="Q84" i="43"/>
  <c r="I84" i="43"/>
  <c r="F84" i="43"/>
  <c r="O83" i="43"/>
  <c r="P83" i="43"/>
  <c r="I83" i="43"/>
  <c r="F83" i="43"/>
  <c r="O82" i="43"/>
  <c r="Q82" i="43" s="1"/>
  <c r="P82" i="43"/>
  <c r="I82" i="43"/>
  <c r="F82" i="43"/>
  <c r="O81" i="43"/>
  <c r="P81" i="43" s="1"/>
  <c r="I81" i="43"/>
  <c r="F81" i="43"/>
  <c r="O80" i="43"/>
  <c r="P80" i="43" s="1"/>
  <c r="I80" i="43"/>
  <c r="F80" i="43"/>
  <c r="O79" i="43"/>
  <c r="P79" i="43"/>
  <c r="I79" i="43"/>
  <c r="F79" i="43"/>
  <c r="O78" i="43"/>
  <c r="P78" i="43" s="1"/>
  <c r="I78" i="43"/>
  <c r="F78" i="43"/>
  <c r="O77" i="43"/>
  <c r="P77" i="43" s="1"/>
  <c r="I77" i="43"/>
  <c r="F77" i="43"/>
  <c r="O76" i="43"/>
  <c r="I76" i="43"/>
  <c r="F76" i="43"/>
  <c r="O75" i="43"/>
  <c r="P75" i="43"/>
  <c r="I75" i="43"/>
  <c r="F75" i="43"/>
  <c r="O74" i="43"/>
  <c r="Q74" i="43" s="1"/>
  <c r="P74" i="43"/>
  <c r="I74" i="43"/>
  <c r="F74" i="43"/>
  <c r="O73" i="43"/>
  <c r="P73" i="43" s="1"/>
  <c r="I73" i="43"/>
  <c r="F73" i="43"/>
  <c r="O72" i="43"/>
  <c r="P72" i="43" s="1"/>
  <c r="I72" i="43"/>
  <c r="F72" i="43"/>
  <c r="O71" i="43"/>
  <c r="P71" i="43" s="1"/>
  <c r="I71" i="43"/>
  <c r="F71" i="43"/>
  <c r="O70" i="43"/>
  <c r="Q70" i="43" s="1"/>
  <c r="P70" i="43"/>
  <c r="I70" i="43"/>
  <c r="F70" i="43"/>
  <c r="O69" i="43"/>
  <c r="P69" i="43"/>
  <c r="I69" i="43"/>
  <c r="F69" i="43"/>
  <c r="O68" i="43"/>
  <c r="P68" i="43" s="1"/>
  <c r="Q68" i="43"/>
  <c r="I68" i="43"/>
  <c r="F68" i="43"/>
  <c r="O67" i="43"/>
  <c r="P67" i="43"/>
  <c r="I67" i="43"/>
  <c r="F67" i="43"/>
  <c r="O66" i="43"/>
  <c r="P66" i="43"/>
  <c r="Q66" i="43"/>
  <c r="I66" i="43"/>
  <c r="F66" i="43"/>
  <c r="O65" i="43"/>
  <c r="P65" i="43" s="1"/>
  <c r="I65" i="43"/>
  <c r="F65" i="43"/>
  <c r="O64" i="43"/>
  <c r="P64" i="43" s="1"/>
  <c r="I64" i="43"/>
  <c r="F64" i="43"/>
  <c r="O63" i="43"/>
  <c r="P63" i="43"/>
  <c r="I63" i="43"/>
  <c r="F63" i="43"/>
  <c r="O62" i="43"/>
  <c r="P62" i="43" s="1"/>
  <c r="I62" i="43"/>
  <c r="F62" i="43"/>
  <c r="O61" i="43"/>
  <c r="P61" i="43" s="1"/>
  <c r="I61" i="43"/>
  <c r="F61" i="43"/>
  <c r="O60" i="43"/>
  <c r="Q60" i="43" s="1"/>
  <c r="P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F722"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F678"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F634" i="12"/>
  <c r="D627" i="12" s="1"/>
  <c r="K9" i="23"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F590"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I371" i="12"/>
  <c r="F371" i="12"/>
  <c r="I370" i="12"/>
  <c r="F37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F131" i="9"/>
  <c r="I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c r="G967" i="8" s="1"/>
  <c r="J964" i="8"/>
  <c r="G964" i="8"/>
  <c r="J963" i="8"/>
  <c r="G963" i="8"/>
  <c r="J962" i="8"/>
  <c r="G962" i="8"/>
  <c r="J961" i="8"/>
  <c r="J960" i="8"/>
  <c r="J959" i="8"/>
  <c r="G959" i="8"/>
  <c r="J958" i="8"/>
  <c r="J957" i="8"/>
  <c r="J956" i="8"/>
  <c r="F956" i="8"/>
  <c r="G956" i="8"/>
  <c r="J955" i="8"/>
  <c r="J954" i="8"/>
  <c r="J953" i="8"/>
  <c r="F953" i="8"/>
  <c r="G953" i="8" s="1"/>
  <c r="J952" i="8"/>
  <c r="J951" i="8"/>
  <c r="J950" i="8"/>
  <c r="F950" i="8"/>
  <c r="G950" i="8"/>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F937" i="8" s="1"/>
  <c r="J934" i="8"/>
  <c r="J933" i="8"/>
  <c r="J932" i="8"/>
  <c r="F932" i="8"/>
  <c r="G932" i="8"/>
  <c r="J931" i="8"/>
  <c r="J930" i="8"/>
  <c r="J929" i="8"/>
  <c r="F929" i="8"/>
  <c r="G929" i="8" s="1"/>
  <c r="J928" i="8"/>
  <c r="J927" i="8"/>
  <c r="J926" i="8"/>
  <c r="F926" i="8"/>
  <c r="G926" i="8"/>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c r="J892" i="8"/>
  <c r="J891" i="8"/>
  <c r="J890" i="8"/>
  <c r="F890" i="8"/>
  <c r="G890" i="8" s="1"/>
  <c r="J889" i="8"/>
  <c r="J888" i="8"/>
  <c r="J887" i="8"/>
  <c r="F887" i="8"/>
  <c r="G887" i="8" s="1"/>
  <c r="J886" i="8"/>
  <c r="J885" i="8"/>
  <c r="J884" i="8"/>
  <c r="F884" i="8"/>
  <c r="G884" i="8"/>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c r="J865" i="8"/>
  <c r="J864" i="8"/>
  <c r="J863" i="8"/>
  <c r="F863" i="8"/>
  <c r="G863" i="8" s="1"/>
  <c r="J862" i="8"/>
  <c r="J861" i="8"/>
  <c r="J860" i="8"/>
  <c r="F860" i="8"/>
  <c r="G860" i="8"/>
  <c r="J859" i="8"/>
  <c r="J858" i="8"/>
  <c r="J857" i="8"/>
  <c r="F857" i="8"/>
  <c r="G857" i="8" s="1"/>
  <c r="J847" i="8"/>
  <c r="J846" i="8"/>
  <c r="J845" i="8"/>
  <c r="G845" i="8"/>
  <c r="F847" i="8" s="1"/>
  <c r="G847" i="8" s="1"/>
  <c r="J844" i="8"/>
  <c r="G844" i="8"/>
  <c r="J843" i="8"/>
  <c r="G843" i="8"/>
  <c r="J842" i="8"/>
  <c r="G842" i="8"/>
  <c r="J841" i="8"/>
  <c r="J840" i="8"/>
  <c r="J839" i="8"/>
  <c r="G839" i="8"/>
  <c r="F841" i="8"/>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c r="J823" i="8"/>
  <c r="J822" i="8"/>
  <c r="J821" i="8"/>
  <c r="F821" i="8"/>
  <c r="G821" i="8" s="1"/>
  <c r="J820" i="8"/>
  <c r="J819" i="8"/>
  <c r="J818" i="8"/>
  <c r="F818" i="8"/>
  <c r="G818" i="8" s="1"/>
  <c r="F820" i="8" s="1"/>
  <c r="G820" i="8" s="1"/>
  <c r="J817" i="8"/>
  <c r="J816" i="8"/>
  <c r="J815" i="8"/>
  <c r="F815" i="8"/>
  <c r="G815" i="8" s="1"/>
  <c r="J814" i="8"/>
  <c r="J813" i="8"/>
  <c r="J812" i="8"/>
  <c r="F812" i="8"/>
  <c r="G812" i="8" s="1"/>
  <c r="J811" i="8"/>
  <c r="J810" i="8"/>
  <c r="J809" i="8"/>
  <c r="F809" i="8"/>
  <c r="G809" i="8" s="1"/>
  <c r="F811" i="8" s="1"/>
  <c r="J808" i="8"/>
  <c r="J807" i="8"/>
  <c r="J806" i="8"/>
  <c r="F806" i="8"/>
  <c r="G806" i="8"/>
  <c r="F808" i="8" s="1"/>
  <c r="G808"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J775" i="8"/>
  <c r="J774" i="8"/>
  <c r="J773" i="8"/>
  <c r="F773" i="8"/>
  <c r="G773" i="8" s="1"/>
  <c r="F775" i="8" s="1"/>
  <c r="G775" i="8" s="1"/>
  <c r="J772" i="8"/>
  <c r="J771" i="8"/>
  <c r="J770" i="8"/>
  <c r="F770" i="8"/>
  <c r="G770" i="8"/>
  <c r="F771" i="8" s="1"/>
  <c r="G771" i="8" s="1"/>
  <c r="J769" i="8"/>
  <c r="J768" i="8"/>
  <c r="J767" i="8"/>
  <c r="F767" i="8"/>
  <c r="G767" i="8" s="1"/>
  <c r="J766" i="8"/>
  <c r="J765" i="8"/>
  <c r="J764" i="8"/>
  <c r="F764" i="8"/>
  <c r="G764" i="8"/>
  <c r="J763" i="8"/>
  <c r="J762" i="8"/>
  <c r="J761" i="8"/>
  <c r="F761" i="8"/>
  <c r="G761" i="8" s="1"/>
  <c r="J760" i="8"/>
  <c r="J759" i="8"/>
  <c r="J758" i="8"/>
  <c r="F758" i="8"/>
  <c r="G758" i="8" s="1"/>
  <c r="J757" i="8"/>
  <c r="J756" i="8"/>
  <c r="J755" i="8"/>
  <c r="F755" i="8"/>
  <c r="G755" i="8" s="1"/>
  <c r="F757" i="8" s="1"/>
  <c r="G757" i="8" s="1"/>
  <c r="J754" i="8"/>
  <c r="J753" i="8"/>
  <c r="J752" i="8"/>
  <c r="F752" i="8"/>
  <c r="G752" i="8"/>
  <c r="F754" i="8" s="1"/>
  <c r="G754" i="8"/>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c r="J739" i="8"/>
  <c r="J738" i="8"/>
  <c r="J737" i="8"/>
  <c r="F737" i="8"/>
  <c r="G737" i="8" s="1"/>
  <c r="J727" i="8"/>
  <c r="J726" i="8"/>
  <c r="J725" i="8"/>
  <c r="G725" i="8"/>
  <c r="J724" i="8"/>
  <c r="G724" i="8"/>
  <c r="J723" i="8"/>
  <c r="G723" i="8"/>
  <c r="J722" i="8"/>
  <c r="G722" i="8"/>
  <c r="J721" i="8"/>
  <c r="J720" i="8"/>
  <c r="J719" i="8"/>
  <c r="G719" i="8"/>
  <c r="F721" i="8"/>
  <c r="G721" i="8" s="1"/>
  <c r="J718" i="8"/>
  <c r="J717" i="8"/>
  <c r="J716" i="8"/>
  <c r="F716" i="8"/>
  <c r="G716" i="8" s="1"/>
  <c r="F718" i="8" s="1"/>
  <c r="G718" i="8" s="1"/>
  <c r="J715" i="8"/>
  <c r="J714" i="8"/>
  <c r="J713" i="8"/>
  <c r="F713" i="8"/>
  <c r="G713" i="8" s="1"/>
  <c r="J712" i="8"/>
  <c r="J711" i="8"/>
  <c r="J710" i="8"/>
  <c r="F710" i="8"/>
  <c r="G710" i="8"/>
  <c r="F712" i="8" s="1"/>
  <c r="G712" i="8" s="1"/>
  <c r="J709" i="8"/>
  <c r="J708" i="8"/>
  <c r="J707" i="8"/>
  <c r="F707" i="8"/>
  <c r="G707" i="8" s="1"/>
  <c r="F709" i="8"/>
  <c r="G709" i="8" s="1"/>
  <c r="J706" i="8"/>
  <c r="J705" i="8"/>
  <c r="J704" i="8"/>
  <c r="F704" i="8"/>
  <c r="G704" i="8"/>
  <c r="J703" i="8"/>
  <c r="J702" i="8"/>
  <c r="J701" i="8"/>
  <c r="F701" i="8"/>
  <c r="G701" i="8" s="1"/>
  <c r="F703" i="8" s="1"/>
  <c r="G703" i="8" s="1"/>
  <c r="J700" i="8"/>
  <c r="J699" i="8"/>
  <c r="J698" i="8"/>
  <c r="F698" i="8"/>
  <c r="G698"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c r="F688" i="8" s="1"/>
  <c r="G688" i="8" s="1"/>
  <c r="J685" i="8"/>
  <c r="J684" i="8"/>
  <c r="J683" i="8"/>
  <c r="F683" i="8"/>
  <c r="G683" i="8" s="1"/>
  <c r="F685" i="8"/>
  <c r="G685" i="8" s="1"/>
  <c r="J682" i="8"/>
  <c r="J681" i="8"/>
  <c r="J680" i="8"/>
  <c r="F680" i="8"/>
  <c r="G680" i="8" s="1"/>
  <c r="F682" i="8" s="1"/>
  <c r="G682" i="8" s="1"/>
  <c r="J679" i="8"/>
  <c r="J678" i="8"/>
  <c r="J677" i="8"/>
  <c r="F677" i="8"/>
  <c r="G677" i="8" s="1"/>
  <c r="F678" i="8" s="1"/>
  <c r="J667" i="8"/>
  <c r="J666" i="8"/>
  <c r="J665" i="8"/>
  <c r="G665" i="8"/>
  <c r="F666" i="8"/>
  <c r="G666" i="8" s="1"/>
  <c r="J664" i="8"/>
  <c r="G664" i="8"/>
  <c r="J663" i="8"/>
  <c r="G663" i="8"/>
  <c r="J662" i="8"/>
  <c r="G662" i="8"/>
  <c r="J661" i="8"/>
  <c r="J660" i="8"/>
  <c r="J659" i="8"/>
  <c r="G659" i="8"/>
  <c r="F660" i="8" s="1"/>
  <c r="G660" i="8" s="1"/>
  <c r="J658" i="8"/>
  <c r="J657" i="8"/>
  <c r="J656" i="8"/>
  <c r="F656" i="8"/>
  <c r="G656" i="8"/>
  <c r="F658" i="8" s="1"/>
  <c r="G658" i="8" s="1"/>
  <c r="J655" i="8"/>
  <c r="J654" i="8"/>
  <c r="J653" i="8"/>
  <c r="F653" i="8"/>
  <c r="G653" i="8" s="1"/>
  <c r="J652" i="8"/>
  <c r="J651" i="8"/>
  <c r="J650" i="8"/>
  <c r="F650" i="8"/>
  <c r="G650" i="8" s="1"/>
  <c r="F652" i="8" s="1"/>
  <c r="G652" i="8" s="1"/>
  <c r="J649" i="8"/>
  <c r="J648" i="8"/>
  <c r="J647" i="8"/>
  <c r="F647" i="8"/>
  <c r="G647" i="8" s="1"/>
  <c r="F649" i="8" s="1"/>
  <c r="G649" i="8" s="1"/>
  <c r="J646" i="8"/>
  <c r="J645" i="8"/>
  <c r="J644" i="8"/>
  <c r="F644" i="8"/>
  <c r="G644" i="8"/>
  <c r="F646" i="8" s="1"/>
  <c r="G646" i="8" s="1"/>
  <c r="J643" i="8"/>
  <c r="J642" i="8"/>
  <c r="J641" i="8"/>
  <c r="F641" i="8"/>
  <c r="G641" i="8" s="1"/>
  <c r="F642" i="8" s="1"/>
  <c r="J640" i="8"/>
  <c r="J639" i="8"/>
  <c r="J638" i="8"/>
  <c r="F638" i="8"/>
  <c r="G638" i="8" s="1"/>
  <c r="F640" i="8" s="1"/>
  <c r="G640" i="8" s="1"/>
  <c r="J637" i="8"/>
  <c r="J636" i="8"/>
  <c r="J635" i="8"/>
  <c r="F635" i="8"/>
  <c r="G635" i="8" s="1"/>
  <c r="F637" i="8" s="1"/>
  <c r="G637" i="8" s="1"/>
  <c r="J634" i="8"/>
  <c r="J633" i="8"/>
  <c r="J632" i="8"/>
  <c r="F632" i="8"/>
  <c r="G632" i="8"/>
  <c r="J631" i="8"/>
  <c r="J630" i="8"/>
  <c r="J629" i="8"/>
  <c r="F629" i="8"/>
  <c r="G629"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c r="G607" i="8" s="1"/>
  <c r="J604" i="8"/>
  <c r="G604" i="8"/>
  <c r="J603" i="8"/>
  <c r="G603" i="8"/>
  <c r="J602" i="8"/>
  <c r="G602" i="8"/>
  <c r="J601" i="8"/>
  <c r="J600" i="8"/>
  <c r="J599" i="8"/>
  <c r="G599" i="8"/>
  <c r="J598" i="8"/>
  <c r="J597" i="8"/>
  <c r="J596" i="8"/>
  <c r="F596" i="8"/>
  <c r="G596" i="8"/>
  <c r="J595" i="8"/>
  <c r="J594" i="8"/>
  <c r="J593" i="8"/>
  <c r="F593" i="8"/>
  <c r="G593" i="8" s="1"/>
  <c r="F594" i="8" s="1"/>
  <c r="J592" i="8"/>
  <c r="J591" i="8"/>
  <c r="J590" i="8"/>
  <c r="F590" i="8"/>
  <c r="G590" i="8"/>
  <c r="F592" i="8" s="1"/>
  <c r="J589" i="8"/>
  <c r="J588" i="8"/>
  <c r="J587" i="8"/>
  <c r="F587" i="8"/>
  <c r="G587" i="8" s="1"/>
  <c r="J586" i="8"/>
  <c r="J585" i="8"/>
  <c r="J584" i="8"/>
  <c r="F584" i="8"/>
  <c r="G584" i="8" s="1"/>
  <c r="F585" i="8" s="1"/>
  <c r="J583" i="8"/>
  <c r="J582" i="8"/>
  <c r="J581" i="8"/>
  <c r="F581" i="8"/>
  <c r="G581" i="8" s="1"/>
  <c r="F582" i="8" s="1"/>
  <c r="J580" i="8"/>
  <c r="J579" i="8"/>
  <c r="J578" i="8"/>
  <c r="F578" i="8"/>
  <c r="G578" i="8" s="1"/>
  <c r="J577" i="8"/>
  <c r="J576" i="8"/>
  <c r="J575" i="8"/>
  <c r="F575" i="8"/>
  <c r="G575" i="8" s="1"/>
  <c r="J574" i="8"/>
  <c r="J573" i="8"/>
  <c r="J572" i="8"/>
  <c r="F572" i="8"/>
  <c r="G572" i="8"/>
  <c r="J571" i="8"/>
  <c r="J570" i="8"/>
  <c r="J569" i="8"/>
  <c r="F569" i="8"/>
  <c r="G569" i="8" s="1"/>
  <c r="F571" i="8" s="1"/>
  <c r="G571" i="8" s="1"/>
  <c r="J568" i="8"/>
  <c r="J567" i="8"/>
  <c r="J566" i="8"/>
  <c r="F566" i="8"/>
  <c r="G566" i="8"/>
  <c r="F568" i="8" s="1"/>
  <c r="G568" i="8" s="1"/>
  <c r="J565" i="8"/>
  <c r="J564" i="8"/>
  <c r="J563" i="8"/>
  <c r="F563" i="8"/>
  <c r="G563" i="8" s="1"/>
  <c r="F565" i="8" s="1"/>
  <c r="G565" i="8" s="1"/>
  <c r="J562" i="8"/>
  <c r="J561" i="8"/>
  <c r="J560" i="8"/>
  <c r="F560" i="8"/>
  <c r="G560" i="8"/>
  <c r="F562" i="8" s="1"/>
  <c r="G562" i="8" s="1"/>
  <c r="J559" i="8"/>
  <c r="J558" i="8"/>
  <c r="J557" i="8"/>
  <c r="F557" i="8"/>
  <c r="G557" i="8" s="1"/>
  <c r="F559" i="8" s="1"/>
  <c r="G559" i="8" s="1"/>
  <c r="J547" i="8"/>
  <c r="J546" i="8"/>
  <c r="J545" i="8"/>
  <c r="G545" i="8"/>
  <c r="F546" i="8"/>
  <c r="G546" i="8" s="1"/>
  <c r="J544" i="8"/>
  <c r="G544" i="8"/>
  <c r="J543" i="8"/>
  <c r="G543" i="8"/>
  <c r="J542" i="8"/>
  <c r="G542" i="8"/>
  <c r="J541" i="8"/>
  <c r="J540" i="8"/>
  <c r="J539" i="8"/>
  <c r="G539" i="8"/>
  <c r="F541" i="8"/>
  <c r="G541" i="8" s="1"/>
  <c r="J538" i="8"/>
  <c r="J537" i="8"/>
  <c r="J536" i="8"/>
  <c r="F536" i="8"/>
  <c r="G536" i="8"/>
  <c r="J535" i="8"/>
  <c r="J534" i="8"/>
  <c r="J533" i="8"/>
  <c r="F533" i="8"/>
  <c r="G533" i="8" s="1"/>
  <c r="F535" i="8" s="1"/>
  <c r="G535" i="8" s="1"/>
  <c r="J532" i="8"/>
  <c r="J531" i="8"/>
  <c r="J530" i="8"/>
  <c r="F530" i="8"/>
  <c r="G530" i="8" s="1"/>
  <c r="J529" i="8"/>
  <c r="J528" i="8"/>
  <c r="J527" i="8"/>
  <c r="F527" i="8"/>
  <c r="G527" i="8" s="1"/>
  <c r="F529" i="8" s="1"/>
  <c r="G529" i="8" s="1"/>
  <c r="J526" i="8"/>
  <c r="J525" i="8"/>
  <c r="J524" i="8"/>
  <c r="F524" i="8"/>
  <c r="G524" i="8" s="1"/>
  <c r="F526" i="8" s="1"/>
  <c r="G526" i="8"/>
  <c r="J523" i="8"/>
  <c r="J522" i="8"/>
  <c r="J521" i="8"/>
  <c r="F521" i="8"/>
  <c r="G521" i="8" s="1"/>
  <c r="F523" i="8" s="1"/>
  <c r="G523" i="8" s="1"/>
  <c r="J520" i="8"/>
  <c r="J519" i="8"/>
  <c r="J518" i="8"/>
  <c r="F518" i="8"/>
  <c r="G518" i="8" s="1"/>
  <c r="F520" i="8" s="1"/>
  <c r="G520" i="8" s="1"/>
  <c r="J517" i="8"/>
  <c r="J516" i="8"/>
  <c r="J515" i="8"/>
  <c r="F515" i="8"/>
  <c r="G515" i="8" s="1"/>
  <c r="J514" i="8"/>
  <c r="J513" i="8"/>
  <c r="J512" i="8"/>
  <c r="F512" i="8"/>
  <c r="G512" i="8" s="1"/>
  <c r="F514" i="8" s="1"/>
  <c r="G514" i="8" s="1"/>
  <c r="J511" i="8"/>
  <c r="J510" i="8"/>
  <c r="J509" i="8"/>
  <c r="F509" i="8"/>
  <c r="G509" i="8" s="1"/>
  <c r="F511" i="8" s="1"/>
  <c r="G511" i="8" s="1"/>
  <c r="J508" i="8"/>
  <c r="J507" i="8"/>
  <c r="J506" i="8"/>
  <c r="F506" i="8"/>
  <c r="G506" i="8"/>
  <c r="J505" i="8"/>
  <c r="J504" i="8"/>
  <c r="J503" i="8"/>
  <c r="F503" i="8"/>
  <c r="G503" i="8" s="1"/>
  <c r="F505" i="8" s="1"/>
  <c r="G505" i="8" s="1"/>
  <c r="J502" i="8"/>
  <c r="J501" i="8"/>
  <c r="J500" i="8"/>
  <c r="F500" i="8"/>
  <c r="G500" i="8"/>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c r="G480" i="8" s="1"/>
  <c r="J478" i="8"/>
  <c r="J477" i="8"/>
  <c r="J476" i="8"/>
  <c r="F476" i="8"/>
  <c r="G476" i="8" s="1"/>
  <c r="F478" i="8" s="1"/>
  <c r="J475" i="8"/>
  <c r="J474" i="8"/>
  <c r="J473" i="8"/>
  <c r="F473" i="8"/>
  <c r="G473" i="8" s="1"/>
  <c r="J472" i="8"/>
  <c r="J471" i="8"/>
  <c r="J470" i="8"/>
  <c r="F470" i="8"/>
  <c r="G470" i="8"/>
  <c r="J469" i="8"/>
  <c r="J468" i="8"/>
  <c r="J467" i="8"/>
  <c r="F467" i="8"/>
  <c r="G467" i="8" s="1"/>
  <c r="J466" i="8"/>
  <c r="J465" i="8"/>
  <c r="J464" i="8"/>
  <c r="F464" i="8"/>
  <c r="G464" i="8"/>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c r="F447" i="8" s="1"/>
  <c r="J445" i="8"/>
  <c r="J444" i="8"/>
  <c r="J443" i="8"/>
  <c r="F443" i="8"/>
  <c r="G443" i="8" s="1"/>
  <c r="F444" i="8" s="1"/>
  <c r="J442" i="8"/>
  <c r="J441" i="8"/>
  <c r="J440" i="8"/>
  <c r="F440" i="8"/>
  <c r="G440" i="8" s="1"/>
  <c r="J439" i="8"/>
  <c r="J438" i="8"/>
  <c r="J437" i="8"/>
  <c r="F437" i="8"/>
  <c r="G437" i="8" s="1"/>
  <c r="J427" i="8"/>
  <c r="J426" i="8"/>
  <c r="J425" i="8"/>
  <c r="G425" i="8"/>
  <c r="F427" i="8"/>
  <c r="G427" i="8" s="1"/>
  <c r="J424" i="8"/>
  <c r="G424" i="8"/>
  <c r="J423" i="8"/>
  <c r="G423" i="8"/>
  <c r="J422" i="8"/>
  <c r="G422" i="8"/>
  <c r="J421" i="8"/>
  <c r="J420" i="8"/>
  <c r="J419" i="8"/>
  <c r="G419" i="8"/>
  <c r="F421" i="8" s="1"/>
  <c r="G421" i="8" s="1"/>
  <c r="J418" i="8"/>
  <c r="J417" i="8"/>
  <c r="J416" i="8"/>
  <c r="F416" i="8"/>
  <c r="G416" i="8"/>
  <c r="F417" i="8" s="1"/>
  <c r="J415" i="8"/>
  <c r="J414" i="8"/>
  <c r="J413" i="8"/>
  <c r="F413" i="8"/>
  <c r="G413" i="8" s="1"/>
  <c r="F414" i="8" s="1"/>
  <c r="J412" i="8"/>
  <c r="J411" i="8"/>
  <c r="J410" i="8"/>
  <c r="F410" i="8"/>
  <c r="G410" i="8" s="1"/>
  <c r="J409" i="8"/>
  <c r="J408" i="8"/>
  <c r="J407" i="8"/>
  <c r="F407" i="8"/>
  <c r="G407" i="8" s="1"/>
  <c r="J406" i="8"/>
  <c r="J405" i="8"/>
  <c r="J404" i="8"/>
  <c r="F404" i="8"/>
  <c r="G404" i="8"/>
  <c r="J403" i="8"/>
  <c r="J402" i="8"/>
  <c r="J401" i="8"/>
  <c r="F401" i="8"/>
  <c r="G401" i="8" s="1"/>
  <c r="J400" i="8"/>
  <c r="J399" i="8"/>
  <c r="J398" i="8"/>
  <c r="F398" i="8"/>
  <c r="G398" i="8"/>
  <c r="F400" i="8" s="1"/>
  <c r="J397" i="8"/>
  <c r="J396" i="8"/>
  <c r="J395" i="8"/>
  <c r="F395" i="8"/>
  <c r="G395" i="8" s="1"/>
  <c r="F397"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c r="J379" i="8"/>
  <c r="J378" i="8"/>
  <c r="J377" i="8"/>
  <c r="F377" i="8"/>
  <c r="G377" i="8" s="1"/>
  <c r="F379" i="8" s="1"/>
  <c r="G379" i="8" s="1"/>
  <c r="J367" i="8"/>
  <c r="J366" i="8"/>
  <c r="J365" i="8"/>
  <c r="G365" i="8"/>
  <c r="J364" i="8"/>
  <c r="G364" i="8"/>
  <c r="J363" i="8"/>
  <c r="G363" i="8"/>
  <c r="J362" i="8"/>
  <c r="G362" i="8"/>
  <c r="J361" i="8"/>
  <c r="J360" i="8"/>
  <c r="J359" i="8"/>
  <c r="G359" i="8"/>
  <c r="F360" i="8"/>
  <c r="G360" i="8" s="1"/>
  <c r="J358" i="8"/>
  <c r="J357" i="8"/>
  <c r="J356" i="8"/>
  <c r="F356" i="8"/>
  <c r="G356" i="8" s="1"/>
  <c r="F357" i="8" s="1"/>
  <c r="J355" i="8"/>
  <c r="J354" i="8"/>
  <c r="J353" i="8"/>
  <c r="F353" i="8"/>
  <c r="G353" i="8" s="1"/>
  <c r="J352" i="8"/>
  <c r="J351" i="8"/>
  <c r="J350" i="8"/>
  <c r="F350" i="8"/>
  <c r="G350" i="8"/>
  <c r="F351" i="8" s="1"/>
  <c r="J349" i="8"/>
  <c r="J348" i="8"/>
  <c r="J347" i="8"/>
  <c r="F347" i="8"/>
  <c r="G347" i="8" s="1"/>
  <c r="F348" i="8" s="1"/>
  <c r="J346" i="8"/>
  <c r="J345" i="8"/>
  <c r="J344" i="8"/>
  <c r="F344" i="8"/>
  <c r="G344" i="8" s="1"/>
  <c r="J343" i="8"/>
  <c r="J342" i="8"/>
  <c r="J341" i="8"/>
  <c r="F341" i="8"/>
  <c r="G341" i="8" s="1"/>
  <c r="J340" i="8"/>
  <c r="J339" i="8"/>
  <c r="J338" i="8"/>
  <c r="F338" i="8"/>
  <c r="G338" i="8"/>
  <c r="J337" i="8"/>
  <c r="J336" i="8"/>
  <c r="J335" i="8"/>
  <c r="F335" i="8"/>
  <c r="G335" i="8" s="1"/>
  <c r="J334" i="8"/>
  <c r="J333" i="8"/>
  <c r="J332" i="8"/>
  <c r="F332" i="8"/>
  <c r="G332" i="8"/>
  <c r="F334" i="8" s="1"/>
  <c r="J331" i="8"/>
  <c r="J330" i="8"/>
  <c r="J329" i="8"/>
  <c r="F329" i="8"/>
  <c r="G329" i="8" s="1"/>
  <c r="F330"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c r="G307" i="8" s="1"/>
  <c r="J304" i="8"/>
  <c r="G304" i="8"/>
  <c r="J303" i="8"/>
  <c r="G303" i="8"/>
  <c r="J302" i="8"/>
  <c r="G302" i="8"/>
  <c r="J301" i="8"/>
  <c r="J300" i="8"/>
  <c r="J299" i="8"/>
  <c r="G299" i="8"/>
  <c r="J298" i="8"/>
  <c r="J297" i="8"/>
  <c r="J296" i="8"/>
  <c r="F296" i="8"/>
  <c r="G296" i="8"/>
  <c r="J295" i="8"/>
  <c r="J294" i="8"/>
  <c r="J293" i="8"/>
  <c r="F293" i="8"/>
  <c r="G293" i="8" s="1"/>
  <c r="F294" i="8" s="1"/>
  <c r="J292" i="8"/>
  <c r="J291" i="8"/>
  <c r="J290" i="8"/>
  <c r="F290" i="8"/>
  <c r="G290" i="8"/>
  <c r="F292" i="8" s="1"/>
  <c r="J289" i="8"/>
  <c r="J288" i="8"/>
  <c r="J287" i="8"/>
  <c r="F287" i="8"/>
  <c r="G287" i="8" s="1"/>
  <c r="F288" i="8" s="1"/>
  <c r="G288" i="8" s="1"/>
  <c r="J286" i="8"/>
  <c r="J285" i="8"/>
  <c r="J284" i="8"/>
  <c r="F284" i="8"/>
  <c r="G284" i="8" s="1"/>
  <c r="J283" i="8"/>
  <c r="J282" i="8"/>
  <c r="J281" i="8"/>
  <c r="F281" i="8"/>
  <c r="G281" i="8" s="1"/>
  <c r="F282" i="8" s="1"/>
  <c r="J280" i="8"/>
  <c r="J279" i="8"/>
  <c r="J278" i="8"/>
  <c r="F278" i="8"/>
  <c r="G278" i="8" s="1"/>
  <c r="J277" i="8"/>
  <c r="J276" i="8"/>
  <c r="J275" i="8"/>
  <c r="F275" i="8"/>
  <c r="G275" i="8" s="1"/>
  <c r="J274" i="8"/>
  <c r="J273" i="8"/>
  <c r="J272" i="8"/>
  <c r="F272" i="8"/>
  <c r="G272" i="8"/>
  <c r="F273" i="8" s="1"/>
  <c r="G273" i="8" s="1"/>
  <c r="J271" i="8"/>
  <c r="J270" i="8"/>
  <c r="J269" i="8"/>
  <c r="F269" i="8"/>
  <c r="G269" i="8" s="1"/>
  <c r="F271" i="8" s="1"/>
  <c r="J268" i="8"/>
  <c r="J267" i="8"/>
  <c r="J266" i="8"/>
  <c r="F266" i="8"/>
  <c r="G266" i="8" s="1"/>
  <c r="F267" i="8" s="1"/>
  <c r="J265" i="8"/>
  <c r="J264" i="8"/>
  <c r="J263" i="8"/>
  <c r="F263" i="8"/>
  <c r="G263" i="8" s="1"/>
  <c r="F264" i="8" s="1"/>
  <c r="J262" i="8"/>
  <c r="J261" i="8"/>
  <c r="J260" i="8"/>
  <c r="F260" i="8"/>
  <c r="G260" i="8"/>
  <c r="J259" i="8"/>
  <c r="J258" i="8"/>
  <c r="J257" i="8"/>
  <c r="F257" i="8"/>
  <c r="G257" i="8" s="1"/>
  <c r="J247" i="8"/>
  <c r="J246" i="8"/>
  <c r="J245" i="8"/>
  <c r="G245" i="8"/>
  <c r="F246" i="8" s="1"/>
  <c r="G246" i="8" s="1"/>
  <c r="J244" i="8"/>
  <c r="G244" i="8"/>
  <c r="J243" i="8"/>
  <c r="G243" i="8"/>
  <c r="J242" i="8"/>
  <c r="G242" i="8"/>
  <c r="J241" i="8"/>
  <c r="J240" i="8"/>
  <c r="J239" i="8"/>
  <c r="G239" i="8"/>
  <c r="J238" i="8"/>
  <c r="J237" i="8"/>
  <c r="J236" i="8"/>
  <c r="F236" i="8"/>
  <c r="G236" i="8" s="1"/>
  <c r="F238" i="8" s="1"/>
  <c r="G238" i="8"/>
  <c r="J235" i="8"/>
  <c r="J234" i="8"/>
  <c r="J233" i="8"/>
  <c r="F233" i="8"/>
  <c r="G233" i="8" s="1"/>
  <c r="F235" i="8" s="1"/>
  <c r="G235" i="8" s="1"/>
  <c r="J232" i="8"/>
  <c r="J231" i="8"/>
  <c r="J230" i="8"/>
  <c r="F230" i="8"/>
  <c r="G230" i="8"/>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c r="F220" i="8" s="1"/>
  <c r="G220" i="8" s="1"/>
  <c r="J217" i="8"/>
  <c r="J216" i="8"/>
  <c r="J215" i="8"/>
  <c r="F215" i="8"/>
  <c r="G215" i="8" s="1"/>
  <c r="F217" i="8"/>
  <c r="G217" i="8" s="1"/>
  <c r="J214" i="8"/>
  <c r="J213" i="8"/>
  <c r="J212" i="8"/>
  <c r="F212" i="8"/>
  <c r="G212" i="8" s="1"/>
  <c r="F214" i="8" s="1"/>
  <c r="G214" i="8" s="1"/>
  <c r="J211" i="8"/>
  <c r="J210" i="8"/>
  <c r="J209" i="8"/>
  <c r="F209" i="8"/>
  <c r="G209" i="8" s="1"/>
  <c r="F211" i="8"/>
  <c r="G211" i="8" s="1"/>
  <c r="J208" i="8"/>
  <c r="J207" i="8"/>
  <c r="J206" i="8"/>
  <c r="F206" i="8"/>
  <c r="G206" i="8" s="1"/>
  <c r="F208" i="8" s="1"/>
  <c r="G208" i="8" s="1"/>
  <c r="J205" i="8"/>
  <c r="J204" i="8"/>
  <c r="J203" i="8"/>
  <c r="F203" i="8"/>
  <c r="G203" i="8" s="1"/>
  <c r="F205" i="8" s="1"/>
  <c r="G205" i="8" s="1"/>
  <c r="J202" i="8"/>
  <c r="J201" i="8"/>
  <c r="J200" i="8"/>
  <c r="F200" i="8"/>
  <c r="G200" i="8"/>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c r="G157" i="8" s="1"/>
  <c r="J154" i="8"/>
  <c r="J153" i="8"/>
  <c r="J152" i="8"/>
  <c r="F152" i="8"/>
  <c r="G152" i="8"/>
  <c r="F154" i="8" s="1"/>
  <c r="G154" i="8" s="1"/>
  <c r="J151" i="8"/>
  <c r="J150" i="8"/>
  <c r="J149" i="8"/>
  <c r="F149" i="8"/>
  <c r="G149" i="8" s="1"/>
  <c r="F151" i="8" s="1"/>
  <c r="G151" i="8" s="1"/>
  <c r="J148" i="8"/>
  <c r="J147" i="8"/>
  <c r="J146" i="8"/>
  <c r="F146" i="8"/>
  <c r="G146" i="8"/>
  <c r="J145" i="8"/>
  <c r="J144" i="8"/>
  <c r="J143" i="8"/>
  <c r="F143" i="8"/>
  <c r="G143" i="8" s="1"/>
  <c r="F145" i="8" s="1"/>
  <c r="G145" i="8" s="1"/>
  <c r="J142" i="8"/>
  <c r="J141" i="8"/>
  <c r="J140" i="8"/>
  <c r="F140" i="8"/>
  <c r="G140" i="8"/>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c r="J115" i="8"/>
  <c r="J114" i="8"/>
  <c r="J113" i="8"/>
  <c r="F113" i="8"/>
  <c r="G113" i="8" s="1"/>
  <c r="F115" i="8" s="1"/>
  <c r="G115" i="8" s="1"/>
  <c r="J112" i="8"/>
  <c r="J111" i="8"/>
  <c r="J110" i="8"/>
  <c r="F110" i="8"/>
  <c r="G110" i="8"/>
  <c r="F112" i="8" s="1"/>
  <c r="G112" i="8" s="1"/>
  <c r="J109" i="8"/>
  <c r="J108" i="8"/>
  <c r="J107" i="8"/>
  <c r="F107" i="8"/>
  <c r="G107" i="8" s="1"/>
  <c r="F109" i="8" s="1"/>
  <c r="G109" i="8" s="1"/>
  <c r="J106" i="8"/>
  <c r="J105" i="8"/>
  <c r="J104" i="8"/>
  <c r="F104" i="8"/>
  <c r="G104" i="8"/>
  <c r="F106" i="8" s="1"/>
  <c r="G106" i="8" s="1"/>
  <c r="J103" i="8"/>
  <c r="J102" i="8"/>
  <c r="J101" i="8"/>
  <c r="F101" i="8"/>
  <c r="G101" i="8" s="1"/>
  <c r="F103" i="8" s="1"/>
  <c r="G103" i="8" s="1"/>
  <c r="J100" i="8"/>
  <c r="J99" i="8"/>
  <c r="J98" i="8"/>
  <c r="F98" i="8"/>
  <c r="G98" i="8"/>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c r="F88" i="8" s="1"/>
  <c r="G88" i="8" s="1"/>
  <c r="J85" i="8"/>
  <c r="J84" i="8"/>
  <c r="J83" i="8"/>
  <c r="F83" i="8"/>
  <c r="G83" i="8" s="1"/>
  <c r="F85" i="8" s="1"/>
  <c r="G85" i="8" s="1"/>
  <c r="J82" i="8"/>
  <c r="J81" i="8"/>
  <c r="J80" i="8"/>
  <c r="F80" i="8"/>
  <c r="G80" i="8"/>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72" i="40"/>
  <c r="D67" i="9"/>
  <c r="D103" i="40"/>
  <c r="Q61" i="43"/>
  <c r="Q63" i="43"/>
  <c r="Q65" i="43"/>
  <c r="Q67" i="43"/>
  <c r="Q69" i="43"/>
  <c r="Q71" i="43"/>
  <c r="Q73" i="43"/>
  <c r="Q75" i="43"/>
  <c r="Q77" i="43"/>
  <c r="Q79" i="43"/>
  <c r="Q81" i="43"/>
  <c r="Q83" i="43"/>
  <c r="Q85" i="43"/>
  <c r="Q87" i="43"/>
  <c r="Q89" i="43"/>
  <c r="Q91" i="43"/>
  <c r="D86" i="9"/>
  <c r="D143" i="9"/>
  <c r="D200" i="9"/>
  <c r="D219" i="9"/>
  <c r="F180" i="8"/>
  <c r="G180" i="8" s="1"/>
  <c r="D96" i="43"/>
  <c r="D40" i="42"/>
  <c r="D160" i="42"/>
  <c r="D70" i="42"/>
  <c r="D41" i="40"/>
  <c r="D230" i="12"/>
  <c r="Q16" i="28" s="1"/>
  <c r="M16" i="28" s="1"/>
  <c r="D495" i="12"/>
  <c r="Q10" i="29" s="1"/>
  <c r="D583" i="12"/>
  <c r="Q8" i="23" s="1"/>
  <c r="D671" i="12"/>
  <c r="Q10" i="23" s="1"/>
  <c r="D847" i="12"/>
  <c r="Q15" i="23" s="1"/>
  <c r="K15" i="23" s="1"/>
  <c r="D363" i="12"/>
  <c r="Q24" i="28" s="1"/>
  <c r="I24" i="28" s="1"/>
  <c r="D715" i="12"/>
  <c r="Q11" i="23" s="1"/>
  <c r="D181" i="9"/>
  <c r="D105" i="9"/>
  <c r="D29" i="9"/>
  <c r="D48" i="9"/>
  <c r="D162" i="9"/>
  <c r="F306" i="8"/>
  <c r="G306" i="8"/>
  <c r="F186" i="8"/>
  <c r="G186" i="8"/>
  <c r="F426" i="8"/>
  <c r="G426" i="8" s="1"/>
  <c r="F121" i="8"/>
  <c r="G121" i="8" s="1"/>
  <c r="F127" i="8"/>
  <c r="G127" i="8" s="1"/>
  <c r="F247" i="8"/>
  <c r="G247" i="8" s="1"/>
  <c r="F361" i="8"/>
  <c r="G361" i="8" s="1"/>
  <c r="F481" i="8"/>
  <c r="G481" i="8" s="1"/>
  <c r="F487" i="8"/>
  <c r="G487" i="8" s="1"/>
  <c r="F547" i="8"/>
  <c r="G547" i="8"/>
  <c r="F606" i="8"/>
  <c r="G606" i="8" s="1"/>
  <c r="F661" i="8"/>
  <c r="G661" i="8" s="1"/>
  <c r="F667" i="8"/>
  <c r="G667" i="8" s="1"/>
  <c r="F720" i="8"/>
  <c r="G720" i="8" s="1"/>
  <c r="F840" i="8"/>
  <c r="G840" i="8" s="1"/>
  <c r="F846" i="8"/>
  <c r="G846" i="8" s="1"/>
  <c r="F901" i="8"/>
  <c r="G901" i="8" s="1"/>
  <c r="F907" i="8"/>
  <c r="G907" i="8" s="1"/>
  <c r="F966" i="8"/>
  <c r="G966" i="8"/>
  <c r="F750" i="8"/>
  <c r="G750" i="8" s="1"/>
  <c r="D33" i="10"/>
  <c r="D56" i="10"/>
  <c r="D148" i="10"/>
  <c r="D240" i="10"/>
  <c r="D263" i="10"/>
  <c r="D102" i="10"/>
  <c r="D194" i="10"/>
  <c r="F804" i="8"/>
  <c r="G804" i="8" s="1"/>
  <c r="F756" i="8"/>
  <c r="G756" i="8" s="1"/>
  <c r="F753" i="8"/>
  <c r="G753" i="8" s="1"/>
  <c r="F745" i="8"/>
  <c r="G745" i="8"/>
  <c r="F774" i="8"/>
  <c r="G774" i="8" s="1"/>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539" i="12"/>
  <c r="Q10" i="30" s="1"/>
  <c r="I10" i="30" s="1"/>
  <c r="D186" i="12"/>
  <c r="Q14" i="28" s="1"/>
  <c r="D407" i="12"/>
  <c r="Q8" i="29" s="1"/>
  <c r="K8" i="29" s="1"/>
  <c r="D318" i="12"/>
  <c r="Q22" i="28" s="1"/>
  <c r="D451" i="12"/>
  <c r="Q9" i="29" s="1"/>
  <c r="K9" i="29" s="1"/>
  <c r="D217" i="10"/>
  <c r="D171" i="10"/>
  <c r="D125" i="10"/>
  <c r="D79" i="10"/>
  <c r="F802" i="8"/>
  <c r="G802" i="8"/>
  <c r="F807" i="8"/>
  <c r="G807" i="8" s="1"/>
  <c r="F814" i="8"/>
  <c r="G814" i="8" s="1"/>
  <c r="F813" i="8"/>
  <c r="G813" i="8" s="1"/>
  <c r="F748" i="8"/>
  <c r="G748" i="8" s="1"/>
  <c r="F859" i="8"/>
  <c r="G859" i="8" s="1"/>
  <c r="F858" i="8"/>
  <c r="G858" i="8" s="1"/>
  <c r="F787" i="8"/>
  <c r="G787" i="8" s="1"/>
  <c r="F786" i="8"/>
  <c r="G786" i="8" s="1"/>
  <c r="F799" i="8"/>
  <c r="G799" i="8"/>
  <c r="G811" i="8"/>
  <c r="F810" i="8"/>
  <c r="G810" i="8" s="1"/>
  <c r="F919" i="8"/>
  <c r="G919" i="8"/>
  <c r="F918" i="8"/>
  <c r="G918" i="8"/>
  <c r="F819" i="8"/>
  <c r="G819" i="8" s="1"/>
  <c r="F826" i="8"/>
  <c r="G826" i="8" s="1"/>
  <c r="F825" i="8"/>
  <c r="G825" i="8" s="1"/>
  <c r="F832" i="8"/>
  <c r="G832" i="8"/>
  <c r="F831" i="8"/>
  <c r="G831" i="8"/>
  <c r="F862" i="8"/>
  <c r="G862" i="8" s="1"/>
  <c r="F861" i="8"/>
  <c r="G861" i="8" s="1"/>
  <c r="F868" i="8"/>
  <c r="G868" i="8" s="1"/>
  <c r="F867" i="8"/>
  <c r="G867" i="8" s="1"/>
  <c r="F886" i="8"/>
  <c r="G886" i="8" s="1"/>
  <c r="F885" i="8"/>
  <c r="G885" i="8" s="1"/>
  <c r="F892" i="8"/>
  <c r="G892" i="8" s="1"/>
  <c r="F891" i="8"/>
  <c r="G891" i="8" s="1"/>
  <c r="F898" i="8"/>
  <c r="G898" i="8"/>
  <c r="F897" i="8"/>
  <c r="G897" i="8"/>
  <c r="F922" i="8"/>
  <c r="G922" i="8"/>
  <c r="F921" i="8"/>
  <c r="G921" i="8" s="1"/>
  <c r="F928" i="8"/>
  <c r="G928" i="8" s="1"/>
  <c r="F927" i="8"/>
  <c r="G927" i="8" s="1"/>
  <c r="F934" i="8"/>
  <c r="G934" i="8" s="1"/>
  <c r="F933" i="8"/>
  <c r="G933" i="8" s="1"/>
  <c r="F940" i="8"/>
  <c r="G940" i="8"/>
  <c r="F939" i="8"/>
  <c r="G939" i="8"/>
  <c r="F952" i="8"/>
  <c r="G952" i="8" s="1"/>
  <c r="F951" i="8"/>
  <c r="G951" i="8" s="1"/>
  <c r="F958" i="8"/>
  <c r="G958" i="8" s="1"/>
  <c r="F957" i="8"/>
  <c r="G957" i="8" s="1"/>
  <c r="F829" i="8"/>
  <c r="G829" i="8"/>
  <c r="F828" i="8"/>
  <c r="G828" i="8" s="1"/>
  <c r="F865" i="8"/>
  <c r="G865" i="8" s="1"/>
  <c r="F864" i="8"/>
  <c r="G864" i="8" s="1"/>
  <c r="F871" i="8"/>
  <c r="G871" i="8" s="1"/>
  <c r="F870" i="8"/>
  <c r="G870" i="8" s="1"/>
  <c r="F889" i="8"/>
  <c r="G889" i="8" s="1"/>
  <c r="F888" i="8"/>
  <c r="G888" i="8" s="1"/>
  <c r="F895" i="8"/>
  <c r="G895" i="8" s="1"/>
  <c r="F894" i="8"/>
  <c r="G894" i="8" s="1"/>
  <c r="F925" i="8"/>
  <c r="G925" i="8"/>
  <c r="F924" i="8"/>
  <c r="G924" i="8"/>
  <c r="G937" i="8"/>
  <c r="F936" i="8"/>
  <c r="G936" i="8" s="1"/>
  <c r="F943" i="8"/>
  <c r="G943" i="8" s="1"/>
  <c r="F942" i="8"/>
  <c r="G942" i="8"/>
  <c r="F949" i="8"/>
  <c r="G949" i="8"/>
  <c r="F948" i="8"/>
  <c r="G948" i="8" s="1"/>
  <c r="F955" i="8"/>
  <c r="G955" i="8" s="1"/>
  <c r="F954" i="8"/>
  <c r="G954" i="8"/>
  <c r="F835" i="8"/>
  <c r="G835" i="8" s="1"/>
  <c r="F834" i="8"/>
  <c r="G834" i="8"/>
  <c r="F580" i="8"/>
  <c r="G580" i="8"/>
  <c r="F579" i="8"/>
  <c r="G579" i="8" s="1"/>
  <c r="F586" i="8"/>
  <c r="G586" i="8" s="1"/>
  <c r="G585" i="8"/>
  <c r="G592" i="8"/>
  <c r="F591" i="8"/>
  <c r="G591" i="8" s="1"/>
  <c r="F598" i="8"/>
  <c r="G598" i="8" s="1"/>
  <c r="F597" i="8"/>
  <c r="G597" i="8" s="1"/>
  <c r="F540" i="8"/>
  <c r="G540" i="8" s="1"/>
  <c r="F498" i="8"/>
  <c r="G498" i="8" s="1"/>
  <c r="F501" i="8"/>
  <c r="G501" i="8" s="1"/>
  <c r="F504" i="8"/>
  <c r="G504" i="8" s="1"/>
  <c r="F510" i="8"/>
  <c r="G510" i="8" s="1"/>
  <c r="F513" i="8"/>
  <c r="G513" i="8" s="1"/>
  <c r="F519" i="8"/>
  <c r="G519" i="8" s="1"/>
  <c r="F522" i="8"/>
  <c r="G522" i="8" s="1"/>
  <c r="F525" i="8"/>
  <c r="G525" i="8" s="1"/>
  <c r="F528" i="8"/>
  <c r="G528" i="8" s="1"/>
  <c r="F534" i="8"/>
  <c r="G534" i="8" s="1"/>
  <c r="F558" i="8"/>
  <c r="G558" i="8"/>
  <c r="F561" i="8"/>
  <c r="G561" i="8"/>
  <c r="F564" i="8"/>
  <c r="G564" i="8" s="1"/>
  <c r="F567" i="8"/>
  <c r="G567" i="8" s="1"/>
  <c r="F570" i="8"/>
  <c r="G570" i="8" s="1"/>
  <c r="F577" i="8"/>
  <c r="G577" i="8" s="1"/>
  <c r="F576" i="8"/>
  <c r="G576" i="8" s="1"/>
  <c r="F583" i="8"/>
  <c r="G583" i="8" s="1"/>
  <c r="G582" i="8"/>
  <c r="F589" i="8"/>
  <c r="G589" i="8" s="1"/>
  <c r="F588" i="8"/>
  <c r="G588" i="8" s="1"/>
  <c r="F595" i="8"/>
  <c r="G595" i="8"/>
  <c r="G594" i="8"/>
  <c r="F619" i="8"/>
  <c r="G619" i="8" s="1"/>
  <c r="F618" i="8"/>
  <c r="G618" i="8"/>
  <c r="F679" i="8"/>
  <c r="G679" i="8"/>
  <c r="G678" i="8"/>
  <c r="F621" i="8"/>
  <c r="G621" i="8" s="1"/>
  <c r="F624" i="8"/>
  <c r="G624" i="8" s="1"/>
  <c r="F627" i="8"/>
  <c r="G627" i="8" s="1"/>
  <c r="F636" i="8"/>
  <c r="G636" i="8" s="1"/>
  <c r="G642" i="8"/>
  <c r="F645" i="8"/>
  <c r="G645" i="8" s="1"/>
  <c r="F648" i="8"/>
  <c r="G648" i="8" s="1"/>
  <c r="F651" i="8"/>
  <c r="G651" i="8" s="1"/>
  <c r="F657" i="8"/>
  <c r="G657" i="8" s="1"/>
  <c r="F681" i="8"/>
  <c r="G681" i="8" s="1"/>
  <c r="F684" i="8"/>
  <c r="G684" i="8" s="1"/>
  <c r="F687" i="8"/>
  <c r="G687" i="8" s="1"/>
  <c r="F690" i="8"/>
  <c r="G690" i="8" s="1"/>
  <c r="F693" i="8"/>
  <c r="G693" i="8" s="1"/>
  <c r="F696" i="8"/>
  <c r="G696" i="8" s="1"/>
  <c r="F702" i="8"/>
  <c r="G702" i="8" s="1"/>
  <c r="F708" i="8"/>
  <c r="G708" i="8"/>
  <c r="F717" i="8"/>
  <c r="G717" i="8" s="1"/>
  <c r="F265" i="8"/>
  <c r="G265" i="8" s="1"/>
  <c r="G264" i="8"/>
  <c r="G271" i="8"/>
  <c r="F270" i="8"/>
  <c r="G270" i="8" s="1"/>
  <c r="F283" i="8"/>
  <c r="G283" i="8" s="1"/>
  <c r="G282" i="8"/>
  <c r="F289" i="8"/>
  <c r="G289" i="8" s="1"/>
  <c r="F295" i="8"/>
  <c r="G295" i="8" s="1"/>
  <c r="G294" i="8"/>
  <c r="F319" i="8"/>
  <c r="G319" i="8" s="1"/>
  <c r="F318" i="8"/>
  <c r="G318" i="8" s="1"/>
  <c r="F262" i="8"/>
  <c r="G262" i="8" s="1"/>
  <c r="F261" i="8"/>
  <c r="G261" i="8" s="1"/>
  <c r="F268" i="8"/>
  <c r="G268" i="8" s="1"/>
  <c r="G267" i="8"/>
  <c r="F274" i="8"/>
  <c r="G274" i="8" s="1"/>
  <c r="F280" i="8"/>
  <c r="G280" i="8"/>
  <c r="F279" i="8"/>
  <c r="G279" i="8" s="1"/>
  <c r="F286" i="8"/>
  <c r="G286" i="8" s="1"/>
  <c r="F285" i="8"/>
  <c r="G285" i="8"/>
  <c r="G292" i="8"/>
  <c r="F291" i="8"/>
  <c r="G291" i="8" s="1"/>
  <c r="F298" i="8"/>
  <c r="G298" i="8" s="1"/>
  <c r="F297" i="8"/>
  <c r="G297" i="8" s="1"/>
  <c r="F325" i="8"/>
  <c r="G325" i="8" s="1"/>
  <c r="F324" i="8"/>
  <c r="G324" i="8" s="1"/>
  <c r="F331" i="8"/>
  <c r="G331" i="8" s="1"/>
  <c r="G330" i="8"/>
  <c r="F277" i="8"/>
  <c r="G277" i="8" s="1"/>
  <c r="F276" i="8"/>
  <c r="G276" i="8"/>
  <c r="F259" i="8"/>
  <c r="G259" i="8" s="1"/>
  <c r="F258" i="8"/>
  <c r="G258" i="8" s="1"/>
  <c r="F322" i="8"/>
  <c r="G322" i="8" s="1"/>
  <c r="F321" i="8"/>
  <c r="G321" i="8" s="1"/>
  <c r="F328" i="8"/>
  <c r="G328" i="8" s="1"/>
  <c r="F327" i="8"/>
  <c r="G327" i="8" s="1"/>
  <c r="G334" i="8"/>
  <c r="F333" i="8"/>
  <c r="G333" i="8" s="1"/>
  <c r="F378" i="8"/>
  <c r="G378" i="8"/>
  <c r="F442" i="8"/>
  <c r="G442" i="8" s="1"/>
  <c r="F441" i="8"/>
  <c r="G441" i="8" s="1"/>
  <c r="F448" i="8"/>
  <c r="G448" i="8" s="1"/>
  <c r="G447" i="8"/>
  <c r="F454" i="8"/>
  <c r="G454" i="8" s="1"/>
  <c r="F453" i="8"/>
  <c r="G453" i="8"/>
  <c r="F460" i="8"/>
  <c r="G460" i="8" s="1"/>
  <c r="F459" i="8"/>
  <c r="G459" i="8" s="1"/>
  <c r="F466" i="8"/>
  <c r="G466" i="8" s="1"/>
  <c r="F465" i="8"/>
  <c r="G465" i="8" s="1"/>
  <c r="F472" i="8"/>
  <c r="G472" i="8" s="1"/>
  <c r="F471" i="8"/>
  <c r="G471" i="8" s="1"/>
  <c r="G478" i="8"/>
  <c r="F477" i="8"/>
  <c r="G477" i="8"/>
  <c r="F340" i="8"/>
  <c r="G340" i="8" s="1"/>
  <c r="F339" i="8"/>
  <c r="G339" i="8" s="1"/>
  <c r="F346" i="8"/>
  <c r="G346" i="8" s="1"/>
  <c r="F345" i="8"/>
  <c r="G345" i="8" s="1"/>
  <c r="F352" i="8"/>
  <c r="G352" i="8" s="1"/>
  <c r="G351" i="8"/>
  <c r="F358" i="8"/>
  <c r="G358" i="8" s="1"/>
  <c r="G357" i="8"/>
  <c r="F382" i="8"/>
  <c r="G382" i="8" s="1"/>
  <c r="F381" i="8"/>
  <c r="G381" i="8" s="1"/>
  <c r="F388" i="8"/>
  <c r="G388" i="8" s="1"/>
  <c r="F387" i="8"/>
  <c r="G387" i="8" s="1"/>
  <c r="F394" i="8"/>
  <c r="G394" i="8" s="1"/>
  <c r="F393" i="8"/>
  <c r="G393" i="8" s="1"/>
  <c r="G400" i="8"/>
  <c r="F399" i="8"/>
  <c r="G399" i="8" s="1"/>
  <c r="F406" i="8"/>
  <c r="G406" i="8" s="1"/>
  <c r="F405" i="8"/>
  <c r="G405" i="8" s="1"/>
  <c r="F412" i="8"/>
  <c r="G412" i="8" s="1"/>
  <c r="F411" i="8"/>
  <c r="G411" i="8"/>
  <c r="F418" i="8"/>
  <c r="G418" i="8" s="1"/>
  <c r="G417" i="8"/>
  <c r="F445" i="8"/>
  <c r="G445" i="8"/>
  <c r="G444" i="8"/>
  <c r="F451" i="8"/>
  <c r="G451" i="8" s="1"/>
  <c r="F450" i="8"/>
  <c r="G450" i="8" s="1"/>
  <c r="F457" i="8"/>
  <c r="G457" i="8" s="1"/>
  <c r="F456" i="8"/>
  <c r="G456" i="8" s="1"/>
  <c r="F463" i="8"/>
  <c r="G463" i="8" s="1"/>
  <c r="F462" i="8"/>
  <c r="G462" i="8" s="1"/>
  <c r="F469" i="8"/>
  <c r="G469" i="8"/>
  <c r="F468" i="8"/>
  <c r="G468" i="8" s="1"/>
  <c r="F475" i="8"/>
  <c r="G475" i="8" s="1"/>
  <c r="F474" i="8"/>
  <c r="G474" i="8"/>
  <c r="F337" i="8"/>
  <c r="G337" i="8" s="1"/>
  <c r="F336" i="8"/>
  <c r="G336" i="8" s="1"/>
  <c r="F343" i="8"/>
  <c r="G343" i="8" s="1"/>
  <c r="F342" i="8"/>
  <c r="G342" i="8"/>
  <c r="F349" i="8"/>
  <c r="G349" i="8"/>
  <c r="G348" i="8"/>
  <c r="F355" i="8"/>
  <c r="G355" i="8" s="1"/>
  <c r="F354" i="8"/>
  <c r="G354" i="8" s="1"/>
  <c r="F385" i="8"/>
  <c r="G385" i="8" s="1"/>
  <c r="F384" i="8"/>
  <c r="G384" i="8" s="1"/>
  <c r="F391" i="8"/>
  <c r="G391" i="8" s="1"/>
  <c r="F390" i="8"/>
  <c r="G390" i="8" s="1"/>
  <c r="G397" i="8"/>
  <c r="F396" i="8"/>
  <c r="G396" i="8"/>
  <c r="F403" i="8"/>
  <c r="G403" i="8" s="1"/>
  <c r="F402" i="8"/>
  <c r="G402" i="8" s="1"/>
  <c r="F409" i="8"/>
  <c r="G409" i="8" s="1"/>
  <c r="F408" i="8"/>
  <c r="G408" i="8" s="1"/>
  <c r="F415" i="8"/>
  <c r="G415" i="8" s="1"/>
  <c r="G414" i="8"/>
  <c r="F439" i="8"/>
  <c r="G439" i="8" s="1"/>
  <c r="F438" i="8"/>
  <c r="G438" i="8"/>
  <c r="F139" i="8"/>
  <c r="G139" i="8" s="1"/>
  <c r="F138" i="8"/>
  <c r="G138" i="8" s="1"/>
  <c r="F199" i="8"/>
  <c r="G199" i="8"/>
  <c r="F198" i="8"/>
  <c r="G198" i="8" s="1"/>
  <c r="F141" i="8"/>
  <c r="G141" i="8" s="1"/>
  <c r="F144" i="8"/>
  <c r="G144" i="8"/>
  <c r="F150" i="8"/>
  <c r="G150" i="8" s="1"/>
  <c r="F156" i="8"/>
  <c r="G156" i="8" s="1"/>
  <c r="F159" i="8"/>
  <c r="G159" i="8" s="1"/>
  <c r="F162" i="8"/>
  <c r="G162" i="8"/>
  <c r="F165" i="8"/>
  <c r="G165" i="8" s="1"/>
  <c r="F171" i="8"/>
  <c r="G171" i="8"/>
  <c r="F174" i="8"/>
  <c r="G174" i="8"/>
  <c r="F177" i="8"/>
  <c r="G177" i="8" s="1"/>
  <c r="F201" i="8"/>
  <c r="G201" i="8" s="1"/>
  <c r="F204" i="8"/>
  <c r="G204" i="8" s="1"/>
  <c r="F207" i="8"/>
  <c r="G207" i="8" s="1"/>
  <c r="F210" i="8"/>
  <c r="G210" i="8" s="1"/>
  <c r="F213" i="8"/>
  <c r="G213" i="8" s="1"/>
  <c r="F216" i="8"/>
  <c r="G216" i="8"/>
  <c r="F219" i="8"/>
  <c r="G219" i="8" s="1"/>
  <c r="F222" i="8"/>
  <c r="G222" i="8" s="1"/>
  <c r="F225" i="8"/>
  <c r="G225" i="8" s="1"/>
  <c r="F228" i="8"/>
  <c r="G228" i="8" s="1"/>
  <c r="F231" i="8"/>
  <c r="G231" i="8"/>
  <c r="F234" i="8"/>
  <c r="G234" i="8" s="1"/>
  <c r="F237" i="8"/>
  <c r="G237" i="8"/>
  <c r="F78" i="8"/>
  <c r="G78" i="8" s="1"/>
  <c r="F79" i="8"/>
  <c r="G79" i="8"/>
  <c r="F81" i="8"/>
  <c r="G81" i="8" s="1"/>
  <c r="F84" i="8"/>
  <c r="G84" i="8" s="1"/>
  <c r="F87" i="8"/>
  <c r="G87" i="8" s="1"/>
  <c r="F90" i="8"/>
  <c r="G90" i="8" s="1"/>
  <c r="F93" i="8"/>
  <c r="G93" i="8" s="1"/>
  <c r="F96" i="8"/>
  <c r="G96" i="8" s="1"/>
  <c r="F102" i="8"/>
  <c r="G102" i="8" s="1"/>
  <c r="F108" i="8"/>
  <c r="G108" i="8"/>
  <c r="F111" i="8"/>
  <c r="G111" i="8" s="1"/>
  <c r="F114" i="8"/>
  <c r="G114" i="8" s="1"/>
  <c r="F117" i="8"/>
  <c r="G117" i="8" s="1"/>
  <c r="H25" i="46"/>
  <c r="J25" i="46"/>
  <c r="L25" i="46"/>
  <c r="N25" i="46"/>
  <c r="J24" i="45"/>
  <c r="K24" i="45"/>
  <c r="L24" i="45"/>
  <c r="M24" i="45"/>
  <c r="N24" i="45"/>
  <c r="H48" i="21"/>
  <c r="I48" i="21"/>
  <c r="J48" i="21"/>
  <c r="K48" i="21"/>
  <c r="L48" i="21"/>
  <c r="M48" i="21"/>
  <c r="N48" i="21"/>
  <c r="O48" i="21"/>
  <c r="Q48" i="21"/>
  <c r="I5" i="27" s="1"/>
  <c r="P48" i="21"/>
  <c r="I74" i="22"/>
  <c r="J74" i="22"/>
  <c r="K74" i="22"/>
  <c r="L74" i="22"/>
  <c r="M74" i="22"/>
  <c r="N74" i="22"/>
  <c r="O74" i="22"/>
  <c r="P74" i="22"/>
  <c r="Q74" i="22"/>
  <c r="I6" i="27" s="1"/>
  <c r="H74" i="22"/>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K126"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15" i="47"/>
  <c r="O15" i="47"/>
  <c r="N15" i="47"/>
  <c r="L15" i="47"/>
  <c r="J15" i="47"/>
  <c r="H15" i="47"/>
  <c r="D341" i="38"/>
  <c r="E341" i="38"/>
  <c r="AB341" i="38"/>
  <c r="AC341" i="38"/>
  <c r="AD341" i="38"/>
  <c r="AF341" i="38"/>
  <c r="AG341" i="38"/>
  <c r="AH341" i="38"/>
  <c r="AJ341" i="38"/>
  <c r="AK341" i="38"/>
  <c r="AL341" i="38"/>
  <c r="AN341" i="38"/>
  <c r="AO341" i="38"/>
  <c r="AP341" i="38"/>
  <c r="J17" i="7"/>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2" i="38"/>
  <c r="E202" i="38"/>
  <c r="D203" i="38"/>
  <c r="E203" i="38"/>
  <c r="D204" i="38"/>
  <c r="D205" i="38"/>
  <c r="D206" i="38"/>
  <c r="E206" i="38"/>
  <c r="D193" i="38"/>
  <c r="E193" i="38"/>
  <c r="D194" i="38"/>
  <c r="E194" i="38"/>
  <c r="D195" i="38"/>
  <c r="E195" i="38"/>
  <c r="D196" i="38"/>
  <c r="D197" i="38"/>
  <c r="E197" i="38"/>
  <c r="D198" i="38"/>
  <c r="E198" i="38"/>
  <c r="D166" i="38"/>
  <c r="E166" i="38"/>
  <c r="D167" i="38"/>
  <c r="E167" i="38"/>
  <c r="D168" i="38"/>
  <c r="E168" i="38"/>
  <c r="D169" i="38"/>
  <c r="E169" i="38"/>
  <c r="D170" i="38"/>
  <c r="E170"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D159" i="38"/>
  <c r="E159" i="38"/>
  <c r="D160" i="38"/>
  <c r="E160" i="38"/>
  <c r="D161" i="38"/>
  <c r="E161"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78" i="8"/>
  <c r="K174" i="8"/>
  <c r="K170" i="8"/>
  <c r="K166" i="8"/>
  <c r="K162" i="8"/>
  <c r="K158" i="8"/>
  <c r="K154" i="8"/>
  <c r="K150" i="8"/>
  <c r="K146" i="8"/>
  <c r="K142" i="8"/>
  <c r="K138" i="8"/>
  <c r="K173" i="8"/>
  <c r="K157" i="8"/>
  <c r="K141" i="8"/>
  <c r="K161" i="8"/>
  <c r="K185" i="8"/>
  <c r="K169" i="8"/>
  <c r="K153" i="8"/>
  <c r="K177" i="8"/>
  <c r="K181" i="8"/>
  <c r="K165" i="8"/>
  <c r="K149" i="8"/>
  <c r="K145" i="8"/>
  <c r="P21" i="44"/>
  <c r="P41" i="30"/>
  <c r="K246"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J38" i="40"/>
  <c r="K67" i="8"/>
  <c r="K304" i="8"/>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298" i="8"/>
  <c r="K294" i="8"/>
  <c r="K290" i="8"/>
  <c r="K286" i="8"/>
  <c r="K282" i="8"/>
  <c r="K278" i="8"/>
  <c r="K274" i="8"/>
  <c r="K270" i="8"/>
  <c r="K266" i="8"/>
  <c r="K262" i="8"/>
  <c r="K258" i="8"/>
  <c r="K305" i="8"/>
  <c r="K289" i="8"/>
  <c r="K273" i="8"/>
  <c r="K277" i="8"/>
  <c r="K261" i="8"/>
  <c r="K301" i="8"/>
  <c r="K285" i="8"/>
  <c r="K269" i="8"/>
  <c r="K297" i="8"/>
  <c r="K281" i="8"/>
  <c r="K265" i="8"/>
  <c r="K293" i="8"/>
  <c r="O36" i="24"/>
  <c r="N36" i="24"/>
  <c r="M36" i="24"/>
  <c r="L36" i="24"/>
  <c r="K36" i="24"/>
  <c r="J36" i="24"/>
  <c r="I36" i="24"/>
  <c r="H36" i="24"/>
  <c r="K366"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K315" i="38"/>
  <c r="AJ315" i="38"/>
  <c r="AH315" i="38"/>
  <c r="AG315" i="38"/>
  <c r="AF315" i="38"/>
  <c r="AD315" i="38"/>
  <c r="AB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H248" i="38"/>
  <c r="AG248" i="38"/>
  <c r="AF248" i="38"/>
  <c r="AD248" i="38"/>
  <c r="AB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AP196" i="38"/>
  <c r="AO196" i="38"/>
  <c r="AN196" i="38"/>
  <c r="AL196" i="38"/>
  <c r="AK196" i="38"/>
  <c r="AJ196" i="38"/>
  <c r="AH196" i="38"/>
  <c r="AF196" i="38"/>
  <c r="AD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AD560" i="38"/>
  <c r="AJ560" i="38"/>
  <c r="AO560" i="38"/>
  <c r="AQ545" i="38"/>
  <c r="AM563" i="38"/>
  <c r="AM543" i="38"/>
  <c r="AM555" i="38"/>
  <c r="AE551" i="38"/>
  <c r="AI556" i="38"/>
  <c r="AQ562" i="38"/>
  <c r="AE543" i="38"/>
  <c r="AI544" i="38"/>
  <c r="AM548" i="38"/>
  <c r="AE552" i="38"/>
  <c r="AE547" i="38"/>
  <c r="AE549" i="38"/>
  <c r="AI550" i="38"/>
  <c r="AQ552" i="38"/>
  <c r="AM561" i="38"/>
  <c r="AQ565" i="38"/>
  <c r="AI553" i="38"/>
  <c r="AE556" i="38"/>
  <c r="AM564" i="38"/>
  <c r="AM544" i="38"/>
  <c r="AQ548" i="38"/>
  <c r="AM557" i="38"/>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AE548" i="38"/>
  <c r="AI549" i="38"/>
  <c r="AM551" i="38"/>
  <c r="AI552" i="38"/>
  <c r="AM553" i="38"/>
  <c r="AQ554" i="38"/>
  <c r="AM556" i="38"/>
  <c r="AQ557" i="38"/>
  <c r="AE559" i="38"/>
  <c r="AI562" i="38"/>
  <c r="AE564" i="38"/>
  <c r="AQ558" i="38"/>
  <c r="AQ561" i="38"/>
  <c r="AE563"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AE537" i="38"/>
  <c r="AI539" i="38"/>
  <c r="AM532" i="38"/>
  <c r="AM538" i="38"/>
  <c r="AE536" i="38"/>
  <c r="AQ513" i="38"/>
  <c r="AI530" i="38"/>
  <c r="AM531" i="38"/>
  <c r="AI532" i="38"/>
  <c r="AQ538" i="38"/>
  <c r="AQ536" i="38"/>
  <c r="AQ537" i="38"/>
  <c r="AE538" i="38"/>
  <c r="AQ535" i="38"/>
  <c r="AM536" i="38"/>
  <c r="AE540" i="38"/>
  <c r="AE539" i="38"/>
  <c r="AM535" i="38"/>
  <c r="AI540" i="38"/>
  <c r="AM540" i="38"/>
  <c r="AM539" i="38"/>
  <c r="AI535" i="38"/>
  <c r="AM537" i="38"/>
  <c r="AQ539" i="38"/>
  <c r="AE535" i="38"/>
  <c r="AI537" i="38"/>
  <c r="AM530" i="38"/>
  <c r="AQ531" i="38"/>
  <c r="AM513" i="38"/>
  <c r="AE532" i="38"/>
  <c r="AE533" i="38"/>
  <c r="AQ532" i="38"/>
  <c r="AQ533" i="38"/>
  <c r="AQ529" i="38"/>
  <c r="AE530" i="38"/>
  <c r="AI531" i="38"/>
  <c r="AM533" i="38"/>
  <c r="AQ530" i="38"/>
  <c r="AE531" i="38"/>
  <c r="AI533" i="38"/>
  <c r="AI534" i="38"/>
  <c r="AE529" i="38"/>
  <c r="AM534" i="38"/>
  <c r="AM529" i="38"/>
  <c r="AQ534" i="38"/>
  <c r="AE534" i="38"/>
  <c r="AI529" i="38"/>
  <c r="AQ514" i="38"/>
  <c r="AE515" i="38"/>
  <c r="AI516" i="38"/>
  <c r="AQ518" i="38"/>
  <c r="AI513" i="38"/>
  <c r="AE513" i="38"/>
  <c r="AE517" i="38"/>
  <c r="AM516" i="38"/>
  <c r="AI511" i="38"/>
  <c r="AM512" i="38"/>
  <c r="AM518" i="38"/>
  <c r="AQ516" i="38"/>
  <c r="AM523" i="38"/>
  <c r="AM521" i="38"/>
  <c r="AQ511" i="38"/>
  <c r="AE512" i="38"/>
  <c r="AI514" i="38"/>
  <c r="AM515" i="38"/>
  <c r="AI517" i="38"/>
  <c r="AE518" i="38"/>
  <c r="AM511" i="38"/>
  <c r="AQ512" i="38"/>
  <c r="AE514" i="38"/>
  <c r="AI515" i="38"/>
  <c r="AQ517" i="38"/>
  <c r="AI520" i="38"/>
  <c r="AE511" i="38"/>
  <c r="AI512" i="38"/>
  <c r="AM514" i="38"/>
  <c r="AQ515" i="38"/>
  <c r="AE516" i="38"/>
  <c r="AM517" i="38"/>
  <c r="AI518" i="38"/>
  <c r="AM504" i="38"/>
  <c r="AQ510" i="38"/>
  <c r="AI522" i="38"/>
  <c r="AE520" i="38"/>
  <c r="AI523" i="38"/>
  <c r="AI521" i="38"/>
  <c r="AE522" i="38"/>
  <c r="AE523" i="38"/>
  <c r="AQ519" i="38"/>
  <c r="AE521" i="38"/>
  <c r="AQ520" i="38"/>
  <c r="AQ523" i="38"/>
  <c r="AQ521" i="38"/>
  <c r="AM520" i="38"/>
  <c r="AE505" i="38"/>
  <c r="AM524" i="38"/>
  <c r="AE510" i="38"/>
  <c r="AE519" i="38"/>
  <c r="AM510" i="38"/>
  <c r="AM519" i="38"/>
  <c r="AQ522" i="38"/>
  <c r="AQ524" i="38"/>
  <c r="AI510" i="38"/>
  <c r="AI519" i="38"/>
  <c r="AM522" i="38"/>
  <c r="AQ505" i="38"/>
  <c r="AI525" i="38"/>
  <c r="AE524" i="38"/>
  <c r="AI505" i="38"/>
  <c r="AM505" i="38"/>
  <c r="AI524" i="38"/>
  <c r="AQ504" i="38"/>
  <c r="AM525" i="38"/>
  <c r="AI504" i="38"/>
  <c r="AE525" i="38"/>
  <c r="AE504" i="38"/>
  <c r="AI508" i="38"/>
  <c r="AE507" i="38"/>
  <c r="AQ506" i="38"/>
  <c r="AQ525" i="38"/>
  <c r="AM508" i="38"/>
  <c r="AI507" i="38"/>
  <c r="AE506" i="38"/>
  <c r="AQ508" i="38"/>
  <c r="AM507" i="38"/>
  <c r="AI506" i="38"/>
  <c r="AQ491" i="38"/>
  <c r="AQ503" i="38"/>
  <c r="AE508" i="38"/>
  <c r="AQ507" i="38"/>
  <c r="AM506" i="38"/>
  <c r="AE502" i="38"/>
  <c r="AE503" i="38"/>
  <c r="AM502" i="38"/>
  <c r="AM503" i="38"/>
  <c r="AQ502" i="38"/>
  <c r="AI502" i="38"/>
  <c r="AI503" i="38"/>
  <c r="AI493" i="38"/>
  <c r="AM493" i="38"/>
  <c r="AI495" i="38"/>
  <c r="AI490" i="38"/>
  <c r="AM492" i="38"/>
  <c r="AE493" i="38"/>
  <c r="AM491" i="38"/>
  <c r="AE490" i="38"/>
  <c r="AQ493" i="38"/>
  <c r="AQ496" i="38"/>
  <c r="AQ494" i="38"/>
  <c r="AE491" i="38"/>
  <c r="AM494" i="38"/>
  <c r="AI492" i="38"/>
  <c r="AI491" i="38"/>
  <c r="AE495" i="38"/>
  <c r="AQ490" i="38"/>
  <c r="AE492" i="38"/>
  <c r="AI494" i="38"/>
  <c r="AM490" i="38"/>
  <c r="AQ492" i="38"/>
  <c r="AE494" i="38"/>
  <c r="AI497" i="38"/>
  <c r="AE496" i="38"/>
  <c r="AQ495" i="38"/>
  <c r="AM496" i="38"/>
  <c r="AM497" i="38"/>
  <c r="AM495" i="38"/>
  <c r="AI496" i="38"/>
  <c r="AE497" i="38"/>
  <c r="AM487" i="38"/>
  <c r="AQ486" i="38"/>
  <c r="AQ497" i="38"/>
  <c r="AE486" i="38"/>
  <c r="AM486" i="38"/>
  <c r="AI486" i="38"/>
  <c r="AQ487" i="38"/>
  <c r="AI487" i="38"/>
  <c r="AM479" i="38"/>
  <c r="AE481" i="38"/>
  <c r="AI470" i="38"/>
  <c r="AM471" i="38"/>
  <c r="AM475" i="38"/>
  <c r="AE487" i="38"/>
  <c r="AQ479" i="38"/>
  <c r="AM470" i="38"/>
  <c r="AQ471" i="38"/>
  <c r="AI473" i="38"/>
  <c r="AM474" i="38"/>
  <c r="AQ475" i="38"/>
  <c r="AI476" i="38"/>
  <c r="AI479" i="38"/>
  <c r="AE470" i="38"/>
  <c r="AI471" i="38"/>
  <c r="AI475" i="38"/>
  <c r="AE476" i="38"/>
  <c r="AQ477" i="38"/>
  <c r="AE479" i="38"/>
  <c r="AQ470" i="38"/>
  <c r="AE471" i="38"/>
  <c r="AQ472" i="38"/>
  <c r="AM473" i="38"/>
  <c r="AQ474" i="38"/>
  <c r="AE475" i="38"/>
  <c r="AI480" i="38"/>
  <c r="AQ478" i="38"/>
  <c r="AE472" i="38"/>
  <c r="AQ473" i="38"/>
  <c r="AE474" i="38"/>
  <c r="AE477" i="38"/>
  <c r="AQ476" i="38"/>
  <c r="AM477" i="38"/>
  <c r="AM472" i="38"/>
  <c r="AQ483" i="38"/>
  <c r="AE478" i="38"/>
  <c r="AQ481" i="38"/>
  <c r="AI472" i="38"/>
  <c r="AE473" i="38"/>
  <c r="AI474" i="38"/>
  <c r="AM476" i="38"/>
  <c r="AI477" i="38"/>
  <c r="AE480" i="38"/>
  <c r="AM478" i="38"/>
  <c r="AQ480" i="38"/>
  <c r="AM481" i="38"/>
  <c r="AM484" i="38"/>
  <c r="AE483" i="38"/>
  <c r="AI478" i="38"/>
  <c r="AM480" i="38"/>
  <c r="AI481" i="38"/>
  <c r="AQ482" i="38"/>
  <c r="AM482" i="38"/>
  <c r="AM483" i="38"/>
  <c r="AQ484" i="38"/>
  <c r="AE482" i="38"/>
  <c r="AI482" i="38"/>
  <c r="AI483" i="38"/>
  <c r="AI484" i="38"/>
  <c r="AQ460" i="38"/>
  <c r="AM468" i="38"/>
  <c r="AE484" i="38"/>
  <c r="AE460" i="38"/>
  <c r="AQ468" i="38"/>
  <c r="AM460" i="38"/>
  <c r="AI468" i="38"/>
  <c r="AI460" i="38"/>
  <c r="AE468" i="38"/>
  <c r="AE463" i="38"/>
  <c r="AQ464" i="38"/>
  <c r="AM461" i="38"/>
  <c r="AI462" i="38"/>
  <c r="AI461" i="38"/>
  <c r="AE462" i="38"/>
  <c r="AE461" i="38"/>
  <c r="AQ462" i="38"/>
  <c r="AI465" i="38"/>
  <c r="AQ463" i="38"/>
  <c r="AI463" i="38"/>
  <c r="AM463" i="38"/>
  <c r="AQ461" i="38"/>
  <c r="AM462" i="38"/>
  <c r="AM464" i="38"/>
  <c r="AE465" i="38"/>
  <c r="AI464" i="38"/>
  <c r="AM400" i="38"/>
  <c r="AE464" i="38"/>
  <c r="AQ402" i="38"/>
  <c r="AM465" i="38"/>
  <c r="AQ465" i="38"/>
  <c r="AI414" i="38"/>
  <c r="AQ400" i="38"/>
  <c r="AM453" i="38"/>
  <c r="AQ456" i="38"/>
  <c r="AI400" i="38"/>
  <c r="AE400" i="38"/>
  <c r="AQ401" i="38"/>
  <c r="AQ453" i="38"/>
  <c r="AE456" i="38"/>
  <c r="AM456" i="38"/>
  <c r="AI456" i="38"/>
  <c r="AI435" i="38"/>
  <c r="AM401" i="38"/>
  <c r="AM402" i="38"/>
  <c r="AI450" i="38"/>
  <c r="AI430" i="38"/>
  <c r="AQ432" i="38"/>
  <c r="AI434" i="38"/>
  <c r="AQ414" i="38"/>
  <c r="AI401" i="38"/>
  <c r="AI402" i="38"/>
  <c r="AI453" i="38"/>
  <c r="AM414" i="38"/>
  <c r="AE401" i="38"/>
  <c r="AE402" i="38"/>
  <c r="AE453" i="38"/>
  <c r="AE434" i="38"/>
  <c r="AI406" i="38"/>
  <c r="AI410" i="38"/>
  <c r="AM411" i="38"/>
  <c r="AI422" i="38"/>
  <c r="AI426" i="38"/>
  <c r="AE427" i="38"/>
  <c r="AQ428" i="38"/>
  <c r="AQ434" i="38"/>
  <c r="AI418" i="38"/>
  <c r="AM418" i="38"/>
  <c r="AM424" i="38"/>
  <c r="AQ425" i="38"/>
  <c r="AE426" i="38"/>
  <c r="AM428" i="38"/>
  <c r="AM434" i="38"/>
  <c r="AE436" i="38"/>
  <c r="AI437" i="38"/>
  <c r="AQ438" i="38"/>
  <c r="AM442" i="38"/>
  <c r="AM404" i="38"/>
  <c r="AI407" i="38"/>
  <c r="AQ408" i="38"/>
  <c r="AQ409" i="38"/>
  <c r="AQ418" i="38"/>
  <c r="AI421" i="38"/>
  <c r="AM422" i="38"/>
  <c r="AM426" i="38"/>
  <c r="AM405" i="38"/>
  <c r="AQ406" i="38"/>
  <c r="AQ410" i="38"/>
  <c r="AE447" i="38"/>
  <c r="AE431" i="38"/>
  <c r="AE433" i="38"/>
  <c r="AI442" i="38"/>
  <c r="AQ444" i="38"/>
  <c r="AI405" i="38"/>
  <c r="AM406" i="38"/>
  <c r="AM410" i="38"/>
  <c r="AM415" i="38"/>
  <c r="AQ423" i="38"/>
  <c r="AM448" i="38"/>
  <c r="AQ449" i="38"/>
  <c r="AE450" i="38"/>
  <c r="AQ429" i="38"/>
  <c r="AE430" i="38"/>
  <c r="AI415" i="38"/>
  <c r="AI417" i="38"/>
  <c r="AM419" i="38"/>
  <c r="AI420" i="38"/>
  <c r="AM421" i="38"/>
  <c r="AQ422" i="38"/>
  <c r="AI424" i="38"/>
  <c r="AM425" i="38"/>
  <c r="AQ426" i="38"/>
  <c r="AM450" i="38"/>
  <c r="AM430" i="38"/>
  <c r="AI431" i="38"/>
  <c r="AM435" i="38"/>
  <c r="AE438" i="38"/>
  <c r="AQ442" i="38"/>
  <c r="AQ404" i="38"/>
  <c r="AQ405" i="38"/>
  <c r="AM407" i="38"/>
  <c r="AE409" i="38"/>
  <c r="AQ411" i="38"/>
  <c r="AI412" i="38"/>
  <c r="AI413" i="38"/>
  <c r="AI416" i="38"/>
  <c r="AM417" i="38"/>
  <c r="AQ419" i="38"/>
  <c r="AM420" i="38"/>
  <c r="AQ421" i="38"/>
  <c r="AQ424" i="38"/>
  <c r="AE425" i="38"/>
  <c r="AI427" i="38"/>
  <c r="AE428" i="38"/>
  <c r="AQ445" i="38"/>
  <c r="AE446" i="38"/>
  <c r="AM438" i="38"/>
  <c r="AE443" i="38"/>
  <c r="AI404" i="38"/>
  <c r="AM408" i="38"/>
  <c r="AI411" i="38"/>
  <c r="AQ412" i="38"/>
  <c r="AQ413" i="38"/>
  <c r="AQ416" i="38"/>
  <c r="AI419" i="38"/>
  <c r="AM423" i="38"/>
  <c r="AQ427" i="38"/>
  <c r="AQ450" i="38"/>
  <c r="AQ430" i="38"/>
  <c r="AI438" i="38"/>
  <c r="AQ439" i="38"/>
  <c r="AM440" i="38"/>
  <c r="AQ441" i="38"/>
  <c r="AE442" i="38"/>
  <c r="AQ407" i="38"/>
  <c r="AI408" i="38"/>
  <c r="AI409" i="38"/>
  <c r="AM412" i="38"/>
  <c r="AM413" i="38"/>
  <c r="AQ415" i="38"/>
  <c r="AM416" i="38"/>
  <c r="AQ417" i="38"/>
  <c r="AQ420" i="38"/>
  <c r="AI423" i="38"/>
  <c r="AI425" i="38"/>
  <c r="AM427" i="38"/>
  <c r="AI428" i="38"/>
  <c r="AI446" i="38"/>
  <c r="AQ448" i="38"/>
  <c r="AE449" i="38"/>
  <c r="AQ452" i="38"/>
  <c r="AE429" i="38"/>
  <c r="AE432" i="38"/>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AI451" i="38"/>
  <c r="AE452" i="38"/>
  <c r="AI429" i="38"/>
  <c r="AM431" i="38"/>
  <c r="AI432" i="38"/>
  <c r="AM433" i="38"/>
  <c r="AQ435" i="38"/>
  <c r="AM436" i="38"/>
  <c r="AQ437" i="38"/>
  <c r="AE439" i="38"/>
  <c r="AQ440" i="38"/>
  <c r="AE441" i="38"/>
  <c r="AI443" i="38"/>
  <c r="AE444" i="38"/>
  <c r="AQ447" i="38"/>
  <c r="AE451" i="38"/>
  <c r="AI445" i="38"/>
  <c r="AM447" i="38"/>
  <c r="AI448" i="38"/>
  <c r="AM449" i="38"/>
  <c r="AQ451" i="38"/>
  <c r="AM452" i="38"/>
  <c r="AE445" i="38"/>
  <c r="AI447" i="38"/>
  <c r="AE448" i="38"/>
  <c r="AI449" i="38"/>
  <c r="AM451" i="38"/>
  <c r="AI452" i="38"/>
  <c r="AQ455" i="38"/>
  <c r="AE372" i="38"/>
  <c r="AE455" i="38"/>
  <c r="AM454" i="38"/>
  <c r="AM455" i="38"/>
  <c r="AQ454" i="38"/>
  <c r="AE454" i="38"/>
  <c r="AI454" i="38"/>
  <c r="AI455" i="38"/>
  <c r="AI396" i="38"/>
  <c r="AE396" i="38"/>
  <c r="AM394" i="38"/>
  <c r="AQ396" i="38"/>
  <c r="AM396" i="38"/>
  <c r="AQ384" i="38"/>
  <c r="AE393" i="38"/>
  <c r="AQ394" i="38"/>
  <c r="AE384" i="38"/>
  <c r="AI391" i="38"/>
  <c r="AI393" i="38"/>
  <c r="AE394" i="38"/>
  <c r="AQ393" i="38"/>
  <c r="AM393" i="38"/>
  <c r="AI394" i="38"/>
  <c r="AM388" i="38"/>
  <c r="AM384" i="38"/>
  <c r="AQ386" i="38"/>
  <c r="AI392" i="38"/>
  <c r="AI384" i="38"/>
  <c r="AM391" i="38"/>
  <c r="AE392" i="38"/>
  <c r="AQ392" i="38"/>
  <c r="AM392" i="38"/>
  <c r="AE391" i="38"/>
  <c r="AQ391" i="38"/>
  <c r="AI372" i="38"/>
  <c r="AB383" i="38"/>
  <c r="AG383" i="38"/>
  <c r="AL383" i="38"/>
  <c r="AM386" i="38"/>
  <c r="AC383" i="38"/>
  <c r="AH383" i="38"/>
  <c r="AQ385" i="38"/>
  <c r="AQ372" i="38"/>
  <c r="AD383" i="38"/>
  <c r="AO383" i="38"/>
  <c r="AI388" i="38"/>
  <c r="AI385" i="38"/>
  <c r="AK383" i="38"/>
  <c r="AP383" i="38"/>
  <c r="AE385" i="38"/>
  <c r="AN383" i="38"/>
  <c r="AQ388" i="38"/>
  <c r="AM387" i="38"/>
  <c r="AE388" i="38"/>
  <c r="AF383" i="38"/>
  <c r="AQ387" i="38"/>
  <c r="AE387" i="38"/>
  <c r="AI386" i="38"/>
  <c r="AE369" i="38"/>
  <c r="AE371" i="38"/>
  <c r="AE375" i="38"/>
  <c r="AQ376" i="38"/>
  <c r="AQ378" i="38"/>
  <c r="AE347" i="38"/>
  <c r="AI387" i="38"/>
  <c r="AE386" i="38"/>
  <c r="AQ352" i="38"/>
  <c r="AQ367" i="38"/>
  <c r="AQ371" i="38"/>
  <c r="AM360" i="38"/>
  <c r="AM364" i="38"/>
  <c r="AI356" i="38"/>
  <c r="AQ358" i="38"/>
  <c r="AE359" i="38"/>
  <c r="AQ360" i="38"/>
  <c r="AQ362" i="38"/>
  <c r="AI360" i="38"/>
  <c r="AI351" i="38"/>
  <c r="AM356" i="38"/>
  <c r="AE360" i="38"/>
  <c r="AI361" i="38"/>
  <c r="AE362" i="38"/>
  <c r="AM348" i="38"/>
  <c r="AM352" i="38"/>
  <c r="AI348" i="38"/>
  <c r="AE352" i="38"/>
  <c r="AI352" i="38"/>
  <c r="AQ353" i="38"/>
  <c r="AM354" i="38"/>
  <c r="AQ355" i="38"/>
  <c r="AE356" i="38"/>
  <c r="AM358" i="38"/>
  <c r="AQ359" i="38"/>
  <c r="AE378" i="38"/>
  <c r="AI347" i="38"/>
  <c r="AM349" i="38"/>
  <c r="AM351" i="38"/>
  <c r="AI354" i="38"/>
  <c r="AM355" i="38"/>
  <c r="AQ356" i="38"/>
  <c r="AM376" i="38"/>
  <c r="AI349" i="38"/>
  <c r="AI350" i="38"/>
  <c r="AM353" i="38"/>
  <c r="AE361" i="38"/>
  <c r="AQ368" i="38"/>
  <c r="AI376" i="38"/>
  <c r="AQ347" i="38"/>
  <c r="AE351" i="38"/>
  <c r="AI353" i="38"/>
  <c r="AE354" i="38"/>
  <c r="AI355" i="38"/>
  <c r="AM357" i="38"/>
  <c r="AI358" i="38"/>
  <c r="AM359" i="38"/>
  <c r="AQ361" i="38"/>
  <c r="AM362" i="38"/>
  <c r="AI364" i="38"/>
  <c r="AQ366" i="38"/>
  <c r="AQ380" i="38"/>
  <c r="AM367" i="38"/>
  <c r="AI363" i="38"/>
  <c r="AM368" i="38"/>
  <c r="AI374" i="38"/>
  <c r="AI375" i="38"/>
  <c r="AE376" i="38"/>
  <c r="AM377" i="38"/>
  <c r="AI378" i="38"/>
  <c r="AM347" i="38"/>
  <c r="AQ349" i="38"/>
  <c r="AQ351" i="38"/>
  <c r="AE353" i="38"/>
  <c r="AQ354" i="38"/>
  <c r="AE355" i="38"/>
  <c r="AI357" i="38"/>
  <c r="AE358" i="38"/>
  <c r="AI359" i="38"/>
  <c r="AM361" i="38"/>
  <c r="AI362" i="38"/>
  <c r="AM365" i="38"/>
  <c r="AQ369" i="38"/>
  <c r="AE373" i="38"/>
  <c r="AI377" i="38"/>
  <c r="AE381" i="38"/>
  <c r="AE363" i="38"/>
  <c r="AI366" i="38"/>
  <c r="AM369" i="38"/>
  <c r="AM371" i="38"/>
  <c r="AQ374" i="38"/>
  <c r="AQ375" i="38"/>
  <c r="AE377" i="38"/>
  <c r="AE380" i="38"/>
  <c r="AQ363" i="38"/>
  <c r="AE367" i="38"/>
  <c r="AI370" i="38"/>
  <c r="AM373" i="38"/>
  <c r="AM374" i="38"/>
  <c r="AM375" i="38"/>
  <c r="AQ377" i="38"/>
  <c r="AM378" i="38"/>
  <c r="AI379" i="38"/>
  <c r="AI382" i="38"/>
  <c r="AI381" i="38"/>
  <c r="AQ342" i="38"/>
  <c r="AQ343" i="38"/>
  <c r="AI342" i="38"/>
  <c r="AM343" i="38"/>
  <c r="AE343" i="38"/>
  <c r="AI337" i="38"/>
  <c r="AM340" i="38"/>
  <c r="AE337" i="38"/>
  <c r="AE334" i="38"/>
  <c r="AE336" i="38"/>
  <c r="AM336" i="38"/>
  <c r="AQ334" i="38"/>
  <c r="AM333" i="38"/>
  <c r="AQ332" i="38"/>
  <c r="AE331" i="38"/>
  <c r="AI331" i="38"/>
  <c r="AI333" i="38"/>
  <c r="AQ317" i="38"/>
  <c r="AE319" i="38"/>
  <c r="AI321" i="38"/>
  <c r="AI319" i="38"/>
  <c r="AE323" i="38"/>
  <c r="AQ284" i="38"/>
  <c r="AQ276" i="38"/>
  <c r="AE270" i="38"/>
  <c r="AQ288" i="38"/>
  <c r="AI295" i="38"/>
  <c r="AE292" i="38"/>
  <c r="AI284" i="38"/>
  <c r="AL260" i="38"/>
  <c r="F232" i="38"/>
  <c r="F233" i="38"/>
  <c r="AB235" i="38"/>
  <c r="F230" i="38"/>
  <c r="J230" i="38" s="1"/>
  <c r="F210" i="38"/>
  <c r="H210" i="38" s="1"/>
  <c r="F219" i="38"/>
  <c r="H219" i="38" s="1"/>
  <c r="F194" i="38"/>
  <c r="F179" i="38"/>
  <c r="J179" i="38" s="1"/>
  <c r="F169" i="38"/>
  <c r="J169" i="38" s="1"/>
  <c r="F143" i="38"/>
  <c r="F116" i="38"/>
  <c r="H116" i="38" s="1"/>
  <c r="AP542" i="38"/>
  <c r="AP541" i="38" s="1"/>
  <c r="AO542" i="38"/>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D542" i="38"/>
  <c r="AP528" i="38"/>
  <c r="AP527" i="38" s="1"/>
  <c r="AO528" i="38"/>
  <c r="AO527" i="38" s="1"/>
  <c r="AN528" i="38"/>
  <c r="AL528" i="38"/>
  <c r="AL527" i="38" s="1"/>
  <c r="AK528" i="38"/>
  <c r="AK527" i="38" s="1"/>
  <c r="AJ528" i="38"/>
  <c r="AJ527" i="38" s="1"/>
  <c r="AH528" i="38"/>
  <c r="AH527" i="38" s="1"/>
  <c r="AG528" i="38"/>
  <c r="AG527" i="38" s="1"/>
  <c r="AF528" i="38"/>
  <c r="AF527" i="38" s="1"/>
  <c r="AD528" i="38"/>
  <c r="AD527" i="38" s="1"/>
  <c r="AC528" i="38"/>
  <c r="AC527" i="38" s="1"/>
  <c r="AB528" i="38"/>
  <c r="AB527" i="38" s="1"/>
  <c r="E528" i="38"/>
  <c r="D528" i="38"/>
  <c r="AP509" i="38"/>
  <c r="AO509" i="38"/>
  <c r="AN509" i="38"/>
  <c r="AL509" i="38"/>
  <c r="AK509" i="38"/>
  <c r="AJ509" i="38"/>
  <c r="AH509" i="38"/>
  <c r="AG509" i="38"/>
  <c r="AF509" i="38"/>
  <c r="AD509" i="38"/>
  <c r="AC509" i="38"/>
  <c r="AB509" i="38"/>
  <c r="AP501" i="38"/>
  <c r="AP500" i="38" s="1"/>
  <c r="AO501" i="38"/>
  <c r="AO500" i="38" s="1"/>
  <c r="AN501" i="38"/>
  <c r="AN500" i="38" s="1"/>
  <c r="AL501" i="38"/>
  <c r="AL500" i="38" s="1"/>
  <c r="AK501" i="38"/>
  <c r="AK500" i="38" s="1"/>
  <c r="AJ501" i="38"/>
  <c r="AJ500" i="38" s="1"/>
  <c r="AH501" i="38"/>
  <c r="AH500" i="38" s="1"/>
  <c r="AG501" i="38"/>
  <c r="AG500" i="38" s="1"/>
  <c r="AF501" i="38"/>
  <c r="AF500" i="38" s="1"/>
  <c r="AD501" i="38"/>
  <c r="AD500" i="38" s="1"/>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L498" i="38"/>
  <c r="AL489" i="38" s="1"/>
  <c r="AK498" i="38"/>
  <c r="AK489" i="38" s="1"/>
  <c r="AJ498" i="38"/>
  <c r="AH498" i="38"/>
  <c r="AG498" i="38"/>
  <c r="AG489" i="38" s="1"/>
  <c r="AF498" i="38"/>
  <c r="AF489" i="38" s="1"/>
  <c r="AD498" i="38"/>
  <c r="AD489" i="38" s="1"/>
  <c r="AC498" i="38"/>
  <c r="AC489" i="38" s="1"/>
  <c r="AB498" i="38"/>
  <c r="AB489" i="38" s="1"/>
  <c r="E498" i="38"/>
  <c r="D498" i="38"/>
  <c r="AP488" i="38"/>
  <c r="AP485" i="38" s="1"/>
  <c r="AO488" i="38"/>
  <c r="AN488" i="38"/>
  <c r="AN485" i="38" s="1"/>
  <c r="AL488" i="38"/>
  <c r="AL485" i="38" s="1"/>
  <c r="AK488" i="38"/>
  <c r="AJ488" i="38"/>
  <c r="AJ485" i="38" s="1"/>
  <c r="AH488" i="38"/>
  <c r="AH485" i="38" s="1"/>
  <c r="AG488" i="38"/>
  <c r="AG485" i="38" s="1"/>
  <c r="AF488" i="38"/>
  <c r="AF485" i="38" s="1"/>
  <c r="AD488" i="38"/>
  <c r="AD485" i="38" s="1"/>
  <c r="AC488" i="38"/>
  <c r="AC485" i="38" s="1"/>
  <c r="AB488" i="38"/>
  <c r="AB485" i="38" s="1"/>
  <c r="E488" i="38"/>
  <c r="D488" i="38"/>
  <c r="AP469" i="38"/>
  <c r="AP467" i="38" s="1"/>
  <c r="AO469" i="38"/>
  <c r="AO467" i="38" s="1"/>
  <c r="AN469" i="38"/>
  <c r="AL469" i="38"/>
  <c r="AL467" i="38" s="1"/>
  <c r="AK469" i="38"/>
  <c r="AK467" i="38" s="1"/>
  <c r="AJ469" i="38"/>
  <c r="AH469" i="38"/>
  <c r="AH467" i="38" s="1"/>
  <c r="AG469" i="38"/>
  <c r="AG467" i="38" s="1"/>
  <c r="AF469" i="38"/>
  <c r="AD469" i="38"/>
  <c r="AD467" i="38" s="1"/>
  <c r="AC469" i="38"/>
  <c r="AC467" i="38" s="1"/>
  <c r="AB469" i="38"/>
  <c r="E469" i="38"/>
  <c r="D469" i="38"/>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E466" i="38"/>
  <c r="D466" i="38"/>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N345" i="38" s="1"/>
  <c r="AL346" i="38"/>
  <c r="AL345" i="38" s="1"/>
  <c r="AK346" i="38"/>
  <c r="AK345" i="38" s="1"/>
  <c r="AJ346" i="38"/>
  <c r="AH346" i="38"/>
  <c r="AH345" i="38" s="1"/>
  <c r="AG346" i="38"/>
  <c r="AG345" i="38" s="1"/>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P312" i="38" s="1"/>
  <c r="AO313" i="38"/>
  <c r="AN313" i="38"/>
  <c r="AL313" i="38"/>
  <c r="AK313" i="38"/>
  <c r="AK312" i="38" s="1"/>
  <c r="AJ313" i="38"/>
  <c r="AJ312" i="38" s="1"/>
  <c r="AH313" i="38"/>
  <c r="AH312" i="38" s="1"/>
  <c r="AG313" i="38"/>
  <c r="AG312" i="38" s="1"/>
  <c r="AF313" i="38"/>
  <c r="AF312" i="38" s="1"/>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O198" i="38"/>
  <c r="AN198" i="38"/>
  <c r="AL198" i="38"/>
  <c r="AK198" i="38"/>
  <c r="AJ198" i="38"/>
  <c r="AH198" i="38"/>
  <c r="AG198" i="38"/>
  <c r="AF198" i="38"/>
  <c r="AD198" i="38"/>
  <c r="AC198" i="38"/>
  <c r="AB198" i="38"/>
  <c r="AP221" i="38"/>
  <c r="AP214" i="38" s="1"/>
  <c r="AO221" i="38"/>
  <c r="AN221" i="38"/>
  <c r="AL221" i="38"/>
  <c r="AK221" i="38"/>
  <c r="AK214" i="38" s="1"/>
  <c r="AJ221" i="38"/>
  <c r="AH221" i="38"/>
  <c r="AH214" i="38" s="1"/>
  <c r="AG221" i="38"/>
  <c r="AF221" i="38"/>
  <c r="AF214" i="38" s="1"/>
  <c r="AD221" i="38"/>
  <c r="AC221" i="38"/>
  <c r="AB221" i="38"/>
  <c r="AP213" i="38"/>
  <c r="AO213" i="38"/>
  <c r="AN213" i="38"/>
  <c r="AL213" i="38"/>
  <c r="AK213" i="38"/>
  <c r="AJ213" i="38"/>
  <c r="AH213" i="38"/>
  <c r="AG213" i="38"/>
  <c r="AF213" i="38"/>
  <c r="AD213" i="38"/>
  <c r="AC213" i="38"/>
  <c r="AB213"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O117" i="38"/>
  <c r="AN117" i="38"/>
  <c r="AL117" i="38"/>
  <c r="AK117" i="38"/>
  <c r="AJ117" i="38"/>
  <c r="AH117" i="38"/>
  <c r="AG117" i="38"/>
  <c r="AF117" i="38"/>
  <c r="AD117" i="38"/>
  <c r="AC117" i="38"/>
  <c r="AB11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I12" i="38" s="1"/>
  <c r="G118" i="38"/>
  <c r="I118" i="38"/>
  <c r="G133" i="38"/>
  <c r="I133" i="38"/>
  <c r="G149" i="38"/>
  <c r="I149" i="38"/>
  <c r="G164" i="38"/>
  <c r="I164" i="38"/>
  <c r="G199" i="38"/>
  <c r="G190" i="38" s="1"/>
  <c r="I199" i="38"/>
  <c r="I190" i="38" s="1"/>
  <c r="G223" i="38"/>
  <c r="I223" i="38"/>
  <c r="G243" i="38"/>
  <c r="I243" i="38"/>
  <c r="G267" i="38"/>
  <c r="G222" i="38" s="1"/>
  <c r="I267" i="38"/>
  <c r="G312" i="38"/>
  <c r="I312" i="38"/>
  <c r="G328" i="38"/>
  <c r="I328" i="38"/>
  <c r="G345" i="38"/>
  <c r="I345" i="38"/>
  <c r="G389" i="38"/>
  <c r="G327" i="38" s="1"/>
  <c r="I389" i="38"/>
  <c r="G398" i="38"/>
  <c r="G397" i="38" s="1"/>
  <c r="I398" i="38"/>
  <c r="G500" i="38"/>
  <c r="G499" i="38" s="1"/>
  <c r="I500" i="38"/>
  <c r="I499" i="38" s="1"/>
  <c r="G527" i="38"/>
  <c r="G526" i="38" s="1"/>
  <c r="I527" i="38"/>
  <c r="I526" i="38" s="1"/>
  <c r="G13" i="38"/>
  <c r="G12" i="38" s="1"/>
  <c r="I13" i="38"/>
  <c r="F221" i="38"/>
  <c r="H221" i="38" s="1"/>
  <c r="I397" i="38"/>
  <c r="F206" i="38"/>
  <c r="H206" i="38" s="1"/>
  <c r="F56" i="8"/>
  <c r="G56" i="8" s="1"/>
  <c r="F53" i="8"/>
  <c r="G53" i="8" s="1"/>
  <c r="F55" i="8" s="1"/>
  <c r="G55" i="8" s="1"/>
  <c r="F50" i="8"/>
  <c r="G50" i="8" s="1"/>
  <c r="F47" i="8"/>
  <c r="G47" i="8" s="1"/>
  <c r="F44" i="8"/>
  <c r="G44" i="8" s="1"/>
  <c r="F45" i="8" s="1"/>
  <c r="G45" i="8" s="1"/>
  <c r="F41" i="8"/>
  <c r="G41" i="8" s="1"/>
  <c r="F38" i="8"/>
  <c r="G38" i="8" s="1"/>
  <c r="F35" i="8"/>
  <c r="F32" i="8"/>
  <c r="G32" i="8" s="1"/>
  <c r="F29" i="8"/>
  <c r="F26" i="8"/>
  <c r="G26" i="8" s="1"/>
  <c r="F23" i="8"/>
  <c r="F20" i="8"/>
  <c r="G20" i="8" s="1"/>
  <c r="F22" i="8" s="1"/>
  <c r="F17" i="8"/>
  <c r="J55" i="8"/>
  <c r="J54" i="8"/>
  <c r="J53" i="8"/>
  <c r="J34" i="8"/>
  <c r="J33" i="8"/>
  <c r="J32" i="8"/>
  <c r="J37" i="8"/>
  <c r="J36" i="8"/>
  <c r="J35" i="8"/>
  <c r="G35" i="8"/>
  <c r="F37" i="8" s="1"/>
  <c r="G37" i="8" s="1"/>
  <c r="J40" i="8"/>
  <c r="J39" i="8"/>
  <c r="J38" i="8"/>
  <c r="J43" i="8"/>
  <c r="J42" i="8"/>
  <c r="J41" i="8"/>
  <c r="J46" i="8"/>
  <c r="J45" i="8"/>
  <c r="J44" i="8"/>
  <c r="J49" i="8"/>
  <c r="J48" i="8"/>
  <c r="J47" i="8"/>
  <c r="J52" i="8"/>
  <c r="J51" i="8"/>
  <c r="J50" i="8"/>
  <c r="J25" i="8"/>
  <c r="J24" i="8"/>
  <c r="J23" i="8"/>
  <c r="G23" i="8"/>
  <c r="J26" i="8"/>
  <c r="J27" i="8"/>
  <c r="J28" i="8"/>
  <c r="J31" i="8"/>
  <c r="J30" i="8"/>
  <c r="J29" i="8"/>
  <c r="G29" i="8"/>
  <c r="F30" i="8" s="1"/>
  <c r="G30" i="8" s="1"/>
  <c r="J22" i="8"/>
  <c r="J21" i="8"/>
  <c r="J20" i="8"/>
  <c r="G22" i="8"/>
  <c r="F36" i="8"/>
  <c r="G36" i="8" s="1"/>
  <c r="F31" i="8"/>
  <c r="G31" i="8" s="1"/>
  <c r="N21" i="44"/>
  <c r="L21" i="44"/>
  <c r="J21" i="44"/>
  <c r="H21" i="44"/>
  <c r="H23" i="23"/>
  <c r="J23" i="23"/>
  <c r="L23" i="23"/>
  <c r="N23" i="23"/>
  <c r="N40" i="33"/>
  <c r="L40" i="33"/>
  <c r="J40" i="33"/>
  <c r="H40" i="33"/>
  <c r="N41" i="30"/>
  <c r="L41" i="30"/>
  <c r="J41" i="30"/>
  <c r="H41" i="30"/>
  <c r="O13" i="29"/>
  <c r="N13" i="29"/>
  <c r="L13" i="29"/>
  <c r="J13" i="29"/>
  <c r="N34" i="28"/>
  <c r="L34" i="28"/>
  <c r="J34" i="28"/>
  <c r="H34" i="28"/>
  <c r="G17" i="8"/>
  <c r="E15" i="38"/>
  <c r="G59" i="8"/>
  <c r="F60" i="8" s="1"/>
  <c r="G60" i="8" s="1"/>
  <c r="G65" i="8"/>
  <c r="G62" i="8"/>
  <c r="D162" i="38" s="1"/>
  <c r="F162" i="38" s="1"/>
  <c r="J162" i="38" s="1"/>
  <c r="AD64" i="38"/>
  <c r="F61" i="8"/>
  <c r="G61" i="8" s="1"/>
  <c r="D14" i="38"/>
  <c r="AB14" i="38"/>
  <c r="K26" i="7"/>
  <c r="O50" i="43"/>
  <c r="O49" i="43"/>
  <c r="O48" i="43"/>
  <c r="Q48" i="43" s="1"/>
  <c r="O47" i="43"/>
  <c r="P47" i="43" s="1"/>
  <c r="O46" i="43"/>
  <c r="O45" i="43"/>
  <c r="O44" i="43"/>
  <c r="O43" i="43"/>
  <c r="O42" i="43"/>
  <c r="Q42" i="43" s="1"/>
  <c r="O41" i="43"/>
  <c r="P41" i="43" s="1"/>
  <c r="O40" i="43"/>
  <c r="P40" i="43" s="1"/>
  <c r="Q40" i="43"/>
  <c r="O39" i="43"/>
  <c r="P39" i="43" s="1"/>
  <c r="O38" i="43"/>
  <c r="Q38" i="43" s="1"/>
  <c r="O37" i="43"/>
  <c r="O36" i="43"/>
  <c r="O35" i="43"/>
  <c r="P35" i="43" s="1"/>
  <c r="O34" i="43"/>
  <c r="O33" i="43"/>
  <c r="O32" i="43"/>
  <c r="Q32" i="43"/>
  <c r="O31" i="43"/>
  <c r="O30" i="43"/>
  <c r="Q30" i="43" s="1"/>
  <c r="O29" i="43"/>
  <c r="P29" i="43" s="1"/>
  <c r="O28" i="43"/>
  <c r="O27" i="43"/>
  <c r="O26" i="43"/>
  <c r="Q26" i="43" s="1"/>
  <c r="O25" i="43"/>
  <c r="P25" i="43" s="1"/>
  <c r="O24" i="43"/>
  <c r="Q24" i="43" s="1"/>
  <c r="O23" i="43"/>
  <c r="O22" i="43"/>
  <c r="P22" i="43" s="1"/>
  <c r="Q22" i="43"/>
  <c r="O21" i="43"/>
  <c r="P21" i="43" s="1"/>
  <c r="O20" i="43"/>
  <c r="O19" i="43"/>
  <c r="O18" i="43"/>
  <c r="P18" i="43" s="1"/>
  <c r="Q18" i="43"/>
  <c r="O17" i="43"/>
  <c r="P17" i="43" s="1"/>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c r="AE424" i="38" s="1"/>
  <c r="I36" i="40"/>
  <c r="F36" i="40"/>
  <c r="AC423" i="38" s="1"/>
  <c r="AE423" i="38" s="1"/>
  <c r="I35" i="40"/>
  <c r="F35" i="40"/>
  <c r="AC422" i="38" s="1"/>
  <c r="AE422" i="38" s="1"/>
  <c r="I34" i="40"/>
  <c r="F34" i="40"/>
  <c r="AC421" i="38" s="1"/>
  <c r="AE421" i="38" s="1"/>
  <c r="I33" i="40"/>
  <c r="F33" i="40"/>
  <c r="AC420" i="38" s="1"/>
  <c r="AE420" i="38" s="1"/>
  <c r="I32" i="40"/>
  <c r="F32" i="40"/>
  <c r="AC419" i="38" s="1"/>
  <c r="AE419" i="38" s="1"/>
  <c r="I31" i="40"/>
  <c r="F31" i="40"/>
  <c r="AC418" i="38" s="1"/>
  <c r="AE418" i="38" s="1"/>
  <c r="I30" i="40"/>
  <c r="F30" i="40"/>
  <c r="AC417" i="38"/>
  <c r="AE417" i="38" s="1"/>
  <c r="I29" i="40"/>
  <c r="F29" i="40"/>
  <c r="AC416" i="38" s="1"/>
  <c r="AE416" i="38" s="1"/>
  <c r="I28" i="40"/>
  <c r="F28" i="40"/>
  <c r="AC415" i="38" s="1"/>
  <c r="AE415" i="38" s="1"/>
  <c r="I27" i="40"/>
  <c r="F27" i="40"/>
  <c r="AC414" i="38"/>
  <c r="AE414" i="38" s="1"/>
  <c r="I26" i="40"/>
  <c r="F26" i="40"/>
  <c r="AC413" i="38" s="1"/>
  <c r="AE413" i="38" s="1"/>
  <c r="I25" i="40"/>
  <c r="F25" i="40"/>
  <c r="AC412" i="38" s="1"/>
  <c r="AE412" i="38" s="1"/>
  <c r="I24" i="40"/>
  <c r="F24" i="40"/>
  <c r="AC411" i="38" s="1"/>
  <c r="AE411" i="38" s="1"/>
  <c r="I23" i="40"/>
  <c r="F23" i="40"/>
  <c r="AC410" i="38" s="1"/>
  <c r="AE410" i="38" s="1"/>
  <c r="I22" i="40"/>
  <c r="F22" i="40"/>
  <c r="AL409" i="38" s="1"/>
  <c r="I21" i="40"/>
  <c r="F21" i="40"/>
  <c r="AC408" i="38"/>
  <c r="AE408" i="38" s="1"/>
  <c r="I20" i="40"/>
  <c r="F20" i="40"/>
  <c r="AC407" i="38" s="1"/>
  <c r="AE407" i="38" s="1"/>
  <c r="I19" i="40"/>
  <c r="F19" i="40"/>
  <c r="AC406" i="38"/>
  <c r="AE406" i="38" s="1"/>
  <c r="J18" i="40"/>
  <c r="I18" i="40"/>
  <c r="F18" i="40"/>
  <c r="AC405" i="38" s="1"/>
  <c r="I17" i="40"/>
  <c r="F17" i="40"/>
  <c r="J18" i="12"/>
  <c r="T377" i="38" s="1"/>
  <c r="D404" i="38"/>
  <c r="AB404" i="38"/>
  <c r="AE404" i="38" s="1"/>
  <c r="AB32" i="38"/>
  <c r="Q21" i="43"/>
  <c r="Q47" i="43"/>
  <c r="Q25" i="43"/>
  <c r="P26" i="43"/>
  <c r="P30" i="43"/>
  <c r="P32" i="43"/>
  <c r="P48" i="43"/>
  <c r="J30" i="10"/>
  <c r="J18" i="9"/>
  <c r="Y74" i="38" s="1"/>
  <c r="J26" i="9"/>
  <c r="K18" i="8"/>
  <c r="F26" i="7"/>
  <c r="G26" i="7" s="1"/>
  <c r="J25" i="7"/>
  <c r="G25" i="7"/>
  <c r="AO315"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J67" i="8"/>
  <c r="J66" i="8"/>
  <c r="J65" i="8"/>
  <c r="J64" i="8"/>
  <c r="J62" i="8"/>
  <c r="J61" i="8"/>
  <c r="J60" i="8"/>
  <c r="J59" i="8"/>
  <c r="J58" i="8"/>
  <c r="J57" i="8"/>
  <c r="J56" i="8"/>
  <c r="J19" i="8"/>
  <c r="J18" i="8"/>
  <c r="J17" i="8"/>
  <c r="G17" i="7"/>
  <c r="E158" i="38" s="1"/>
  <c r="E18" i="7"/>
  <c r="G18" i="7" s="1"/>
  <c r="AF171" i="38" s="1"/>
  <c r="J18" i="7"/>
  <c r="E19" i="7"/>
  <c r="G19" i="7" s="1"/>
  <c r="E225" i="38" s="1"/>
  <c r="J19" i="7"/>
  <c r="G20" i="7"/>
  <c r="J20" i="7"/>
  <c r="G21" i="7"/>
  <c r="AJ248" i="38" s="1"/>
  <c r="J21" i="7"/>
  <c r="E22" i="7"/>
  <c r="G22" i="7" s="1"/>
  <c r="AK248" i="38" s="1"/>
  <c r="J22" i="7"/>
  <c r="E23" i="7"/>
  <c r="G23" i="7" s="1"/>
  <c r="AL315" i="38" s="1"/>
  <c r="J23" i="7"/>
  <c r="E24" i="7"/>
  <c r="G24" i="7" s="1"/>
  <c r="AN315" i="38" s="1"/>
  <c r="J24" i="7"/>
  <c r="J26" i="7"/>
  <c r="AB158" i="38"/>
  <c r="D158" i="38"/>
  <c r="AF565" i="38"/>
  <c r="E561" i="38"/>
  <c r="AB69" i="38"/>
  <c r="AB561" i="38"/>
  <c r="AE561" i="38" s="1"/>
  <c r="D561" i="38"/>
  <c r="AC565" i="38"/>
  <c r="AC560" i="38" s="1"/>
  <c r="O29" i="34"/>
  <c r="N29" i="34"/>
  <c r="M29" i="34"/>
  <c r="L29" i="34"/>
  <c r="K29" i="34"/>
  <c r="J29" i="34"/>
  <c r="I29" i="34"/>
  <c r="H29" i="34"/>
  <c r="Q29" i="34"/>
  <c r="I22" i="27" s="1"/>
  <c r="O13" i="31"/>
  <c r="N13" i="31"/>
  <c r="M13" i="31"/>
  <c r="L13" i="31"/>
  <c r="K13" i="31"/>
  <c r="J13" i="31"/>
  <c r="I13" i="31"/>
  <c r="H13"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AC196" i="38" s="1"/>
  <c r="F30" i="10"/>
  <c r="F29" i="10"/>
  <c r="AD322" i="38" s="1"/>
  <c r="F28" i="10"/>
  <c r="F27" i="10"/>
  <c r="AD317" i="38" s="1"/>
  <c r="AE317" i="38" s="1"/>
  <c r="F26" i="10"/>
  <c r="F25" i="10"/>
  <c r="AJ385" i="38" s="1"/>
  <c r="F24" i="10"/>
  <c r="F23" i="10"/>
  <c r="T357" i="38" s="1"/>
  <c r="F22" i="10"/>
  <c r="F21" i="10"/>
  <c r="F20" i="10"/>
  <c r="F19" i="10"/>
  <c r="AD349" i="38" s="1"/>
  <c r="AE349" i="38" s="1"/>
  <c r="F18" i="10"/>
  <c r="AC366" i="38" s="1"/>
  <c r="F17" i="10"/>
  <c r="E366" i="38"/>
  <c r="F26" i="9"/>
  <c r="AB350" i="38" s="1"/>
  <c r="F25" i="9"/>
  <c r="AJ350" i="38" s="1"/>
  <c r="F24" i="9"/>
  <c r="AO350" i="38" s="1"/>
  <c r="F23" i="9"/>
  <c r="AD350" i="38" s="1"/>
  <c r="F22" i="9"/>
  <c r="F21" i="9"/>
  <c r="F20" i="9"/>
  <c r="F19" i="9"/>
  <c r="F18" i="9"/>
  <c r="AC348" i="38" s="1"/>
  <c r="F17" i="9"/>
  <c r="F66" i="8"/>
  <c r="G66" i="8" s="1"/>
  <c r="G64" i="8"/>
  <c r="G63" i="8"/>
  <c r="AB162" i="38" s="1"/>
  <c r="T10" i="4"/>
  <c r="T31" i="4" s="1"/>
  <c r="AP348" i="38"/>
  <c r="AQ348" i="38" s="1"/>
  <c r="E348" i="38"/>
  <c r="P29" i="34"/>
  <c r="AB322" i="38"/>
  <c r="AO357" i="38"/>
  <c r="AQ357" i="38" s="1"/>
  <c r="AP45" i="38"/>
  <c r="AD14" i="38"/>
  <c r="E14" i="38"/>
  <c r="AB27" i="38"/>
  <c r="AB21" i="38"/>
  <c r="F67" i="8"/>
  <c r="G67" i="8" s="1"/>
  <c r="F18" i="8"/>
  <c r="G18" i="8" s="1"/>
  <c r="E28" i="38"/>
  <c r="AC21" i="38"/>
  <c r="T27" i="38"/>
  <c r="T128" i="38"/>
  <c r="T175" i="38"/>
  <c r="T420" i="38"/>
  <c r="T289" i="38"/>
  <c r="T196" i="38"/>
  <c r="M20" i="38"/>
  <c r="Q255" i="38"/>
  <c r="Q408" i="38"/>
  <c r="T552" i="38"/>
  <c r="T142" i="38"/>
  <c r="T155" i="38"/>
  <c r="T177" i="38"/>
  <c r="T242" i="38"/>
  <c r="T79" i="38"/>
  <c r="Q451" i="38"/>
  <c r="Q302" i="38"/>
  <c r="Q401" i="38"/>
  <c r="Q259" i="38"/>
  <c r="Q362" i="38"/>
  <c r="Q531" i="38"/>
  <c r="P447" i="38"/>
  <c r="T444" i="38"/>
  <c r="P539" i="38"/>
  <c r="T307" i="38"/>
  <c r="P529" i="38"/>
  <c r="O21" i="38"/>
  <c r="Q393" i="38"/>
  <c r="Q297" i="38"/>
  <c r="P22" i="38"/>
  <c r="T71" i="38"/>
  <c r="Q548" i="38"/>
  <c r="Q344" i="38"/>
  <c r="P512" i="38"/>
  <c r="P544" i="38"/>
  <c r="P536" i="38"/>
  <c r="U20" i="38"/>
  <c r="Q442" i="38"/>
  <c r="Q352" i="38"/>
  <c r="P477" i="38"/>
  <c r="Q381" i="38"/>
  <c r="L24" i="38"/>
  <c r="Q337" i="38"/>
  <c r="Q530" i="38"/>
  <c r="P347" i="38"/>
  <c r="T372" i="38"/>
  <c r="Q517" i="38"/>
  <c r="T330" i="38"/>
  <c r="V16" i="38"/>
  <c r="Q496" i="38"/>
  <c r="Q375" i="38"/>
  <c r="U24" i="38"/>
  <c r="Q320" i="38"/>
  <c r="T262" i="38"/>
  <c r="Q332" i="38"/>
  <c r="Q239" i="38"/>
  <c r="P488" i="38"/>
  <c r="P481" i="38"/>
  <c r="Q373" i="38"/>
  <c r="R23" i="38"/>
  <c r="Q341" i="38"/>
  <c r="Q20" i="38"/>
  <c r="Q462" i="38"/>
  <c r="P547" i="38"/>
  <c r="Q418" i="38"/>
  <c r="Q325" i="38"/>
  <c r="P330" i="38"/>
  <c r="T563" i="38"/>
  <c r="T364" i="38"/>
  <c r="T416" i="38"/>
  <c r="W20" i="38"/>
  <c r="P502" i="38"/>
  <c r="Q469" i="38"/>
  <c r="Q367" i="38"/>
  <c r="Q273" i="38"/>
  <c r="Q310" i="38"/>
  <c r="T271" i="38"/>
  <c r="Q413" i="38"/>
  <c r="Q226" i="38"/>
  <c r="T465" i="38"/>
  <c r="P472" i="38"/>
  <c r="Q271" i="38"/>
  <c r="P555" i="38"/>
  <c r="Q420" i="38"/>
  <c r="Q565" i="38"/>
  <c r="Q449" i="38"/>
  <c r="Q269" i="38"/>
  <c r="Q406" i="38"/>
  <c r="Q300" i="38"/>
  <c r="Q216" i="38"/>
  <c r="P309" i="38"/>
  <c r="P241" i="38"/>
  <c r="Q176" i="38"/>
  <c r="Q148" i="38"/>
  <c r="Q60" i="38"/>
  <c r="Q534" i="38"/>
  <c r="P295" i="38"/>
  <c r="Q124" i="38"/>
  <c r="Q78" i="38"/>
  <c r="T447" i="38"/>
  <c r="T138" i="38"/>
  <c r="Q521" i="38"/>
  <c r="Q357" i="38"/>
  <c r="AA18" i="38"/>
  <c r="Q242" i="38"/>
  <c r="Q436" i="38"/>
  <c r="Q213" i="38"/>
  <c r="Q547" i="38"/>
  <c r="Q155" i="38"/>
  <c r="Q39" i="38"/>
  <c r="Q23" i="38"/>
  <c r="Q175" i="38"/>
  <c r="Q128" i="38"/>
  <c r="Q277" i="38"/>
  <c r="Q274" i="38"/>
  <c r="P455" i="38"/>
  <c r="P273" i="38"/>
  <c r="Q471" i="38"/>
  <c r="P377" i="38"/>
  <c r="P287" i="38"/>
  <c r="Q42" i="38"/>
  <c r="W418" i="38"/>
  <c r="W263" i="38"/>
  <c r="Q378" i="38"/>
  <c r="Q195" i="38"/>
  <c r="Q475" i="38"/>
  <c r="Q138" i="38"/>
  <c r="Q91" i="38"/>
  <c r="M21" i="38"/>
  <c r="Q52" i="38"/>
  <c r="W550" i="38"/>
  <c r="P349" i="38"/>
  <c r="P197" i="38"/>
  <c r="Q70" i="38"/>
  <c r="Q36" i="38"/>
  <c r="T272" i="38"/>
  <c r="Q484" i="38"/>
  <c r="P495" i="38"/>
  <c r="P520" i="38"/>
  <c r="Q376" i="38"/>
  <c r="Q231" i="38"/>
  <c r="Q414" i="38"/>
  <c r="Q252" i="38"/>
  <c r="Q202" i="38"/>
  <c r="P281" i="38"/>
  <c r="P193" i="38"/>
  <c r="Q144" i="38"/>
  <c r="Q524" i="38"/>
  <c r="P409" i="38"/>
  <c r="P219" i="38"/>
  <c r="Q117" i="38"/>
  <c r="W539" i="38"/>
  <c r="Q230" i="38"/>
  <c r="Q250" i="38"/>
  <c r="X22" i="38"/>
  <c r="P435" i="38"/>
  <c r="Q178" i="38"/>
  <c r="Q93" i="38"/>
  <c r="X18" i="38"/>
  <c r="P357" i="38"/>
  <c r="Q183" i="38"/>
  <c r="Q137" i="38"/>
  <c r="W484" i="38"/>
  <c r="W402" i="38"/>
  <c r="W333" i="38"/>
  <c r="Q458" i="38"/>
  <c r="Q358" i="38"/>
  <c r="Q233" i="38"/>
  <c r="P451" i="38"/>
  <c r="P246" i="38"/>
  <c r="Q174" i="38"/>
  <c r="Q33" i="38"/>
  <c r="Q551" i="38"/>
  <c r="Q167" i="38"/>
  <c r="Q43" i="38"/>
  <c r="K20" i="38"/>
  <c r="P401" i="38"/>
  <c r="P262" i="38"/>
  <c r="Q141" i="38"/>
  <c r="Q105" i="38"/>
  <c r="W498" i="38"/>
  <c r="W430" i="38"/>
  <c r="T417" i="38"/>
  <c r="W19" i="38"/>
  <c r="P473" i="38"/>
  <c r="Q379" i="38"/>
  <c r="Q446" i="38"/>
  <c r="Q278" i="38"/>
  <c r="Q218" i="38"/>
  <c r="Q288" i="38"/>
  <c r="Q240" i="38"/>
  <c r="Q189" i="38"/>
  <c r="P255" i="38"/>
  <c r="Q180" i="38"/>
  <c r="Q121" i="38"/>
  <c r="W546" i="38"/>
  <c r="Q479" i="38"/>
  <c r="P386" i="38"/>
  <c r="Q203" i="38"/>
  <c r="Q152" i="38"/>
  <c r="Q103" i="38"/>
  <c r="W513" i="38"/>
  <c r="P564" i="38"/>
  <c r="Q387" i="38"/>
  <c r="Q238" i="38"/>
  <c r="Q538" i="38"/>
  <c r="P411" i="38"/>
  <c r="P228" i="38"/>
  <c r="Q153" i="38"/>
  <c r="Q81" i="38"/>
  <c r="Q559" i="38"/>
  <c r="P425" i="38"/>
  <c r="P336" i="38"/>
  <c r="Q173" i="38"/>
  <c r="Q126" i="38"/>
  <c r="Q66" i="38"/>
  <c r="W458" i="38"/>
  <c r="W382" i="38"/>
  <c r="W296" i="38"/>
  <c r="Q266" i="38"/>
  <c r="Q426" i="38"/>
  <c r="Q335" i="38"/>
  <c r="Q220" i="38"/>
  <c r="K24" i="38"/>
  <c r="P427" i="38"/>
  <c r="Q217" i="38"/>
  <c r="Q161" i="38"/>
  <c r="Q157" i="38"/>
  <c r="Q69" i="38"/>
  <c r="Q35" i="38"/>
  <c r="S24" i="38"/>
  <c r="P381" i="38"/>
  <c r="P311" i="38"/>
  <c r="P226" i="38"/>
  <c r="Q132" i="38"/>
  <c r="Q87" i="38"/>
  <c r="Q53" i="38"/>
  <c r="W480" i="38"/>
  <c r="T407" i="38"/>
  <c r="T137" i="38"/>
  <c r="Q556" i="38"/>
  <c r="P553" i="38"/>
  <c r="Q457" i="38"/>
  <c r="Q369" i="38"/>
  <c r="Q253" i="38"/>
  <c r="Q422" i="38"/>
  <c r="Q256" i="38"/>
  <c r="Q336" i="38"/>
  <c r="P493" i="38"/>
  <c r="Q276" i="38"/>
  <c r="Q229" i="38"/>
  <c r="V21" i="38"/>
  <c r="P324" i="38"/>
  <c r="P232" i="38"/>
  <c r="Q169" i="38"/>
  <c r="Q50" i="38"/>
  <c r="V17" i="38"/>
  <c r="P453" i="38"/>
  <c r="P271" i="38"/>
  <c r="Q187" i="38"/>
  <c r="Q139" i="38"/>
  <c r="Q46" i="38"/>
  <c r="Q321" i="38"/>
  <c r="P471" i="38"/>
  <c r="Q211" i="38"/>
  <c r="Q483" i="38"/>
  <c r="P388" i="38"/>
  <c r="P205" i="38"/>
  <c r="Q142" i="38"/>
  <c r="Q71" i="38"/>
  <c r="P405" i="38"/>
  <c r="P307" i="38"/>
  <c r="P216" i="38"/>
  <c r="Q113" i="38"/>
  <c r="Q55" i="38"/>
  <c r="W531" i="38"/>
  <c r="W280" i="38"/>
  <c r="W206" i="38"/>
  <c r="L16" i="38"/>
  <c r="Q308" i="38"/>
  <c r="Q258" i="38"/>
  <c r="Q209" i="38"/>
  <c r="P407" i="38"/>
  <c r="P289" i="38"/>
  <c r="P202" i="38"/>
  <c r="Q102" i="38"/>
  <c r="Q56" i="38"/>
  <c r="Q116" i="38"/>
  <c r="P395" i="38"/>
  <c r="P303" i="38"/>
  <c r="Q212" i="38"/>
  <c r="Q111" i="38"/>
  <c r="Q63" i="38"/>
  <c r="W548" i="38"/>
  <c r="Q112" i="38"/>
  <c r="P391" i="38"/>
  <c r="Q109" i="38"/>
  <c r="W341" i="38"/>
  <c r="W250" i="38"/>
  <c r="W156" i="38"/>
  <c r="P430" i="38"/>
  <c r="P461" i="38"/>
  <c r="P325" i="38"/>
  <c r="P122" i="38"/>
  <c r="P51" i="38"/>
  <c r="Q536" i="38"/>
  <c r="P198" i="38"/>
  <c r="P125" i="38"/>
  <c r="P37" i="38"/>
  <c r="W363" i="38"/>
  <c r="W271" i="38"/>
  <c r="W173" i="38"/>
  <c r="P131" i="38"/>
  <c r="W516" i="38"/>
  <c r="W394" i="38"/>
  <c r="W141" i="38"/>
  <c r="W35" i="38"/>
  <c r="P203" i="38"/>
  <c r="W451" i="38"/>
  <c r="W332" i="38"/>
  <c r="W204" i="38"/>
  <c r="Q514" i="38"/>
  <c r="P180" i="38"/>
  <c r="P39" i="38"/>
  <c r="P375" i="38"/>
  <c r="Q100" i="38"/>
  <c r="P369" i="38"/>
  <c r="W406" i="38"/>
  <c r="W308" i="38"/>
  <c r="W193" i="38"/>
  <c r="M23" i="38"/>
  <c r="V23" i="38"/>
  <c r="P385" i="38"/>
  <c r="P152" i="38"/>
  <c r="P80" i="38"/>
  <c r="W538" i="38"/>
  <c r="P288" i="38"/>
  <c r="P155" i="38"/>
  <c r="P67" i="38"/>
  <c r="W425" i="38"/>
  <c r="W335" i="38"/>
  <c r="W241" i="38"/>
  <c r="P258" i="38"/>
  <c r="P86" i="38"/>
  <c r="W445" i="38"/>
  <c r="W198" i="38"/>
  <c r="O20" i="38"/>
  <c r="P189" i="38"/>
  <c r="W444" i="38"/>
  <c r="W291" i="38"/>
  <c r="W163" i="38"/>
  <c r="P354" i="38"/>
  <c r="P136" i="38"/>
  <c r="Q19" i="38"/>
  <c r="O22" i="38"/>
  <c r="Q179" i="38"/>
  <c r="W49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M167" i="38"/>
  <c r="X448" i="38"/>
  <c r="X408" i="38"/>
  <c r="O324" i="38"/>
  <c r="K379" i="38"/>
  <c r="S285" i="38"/>
  <c r="X272" i="38"/>
  <c r="AA252" i="38"/>
  <c r="K280" i="38"/>
  <c r="L263" i="38"/>
  <c r="M254" i="38"/>
  <c r="O255"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S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P542" i="38"/>
  <c r="Q542" i="38"/>
  <c r="W542" i="38"/>
  <c r="AA542" i="38"/>
  <c r="M542" i="38"/>
  <c r="R542" i="38"/>
  <c r="X542" i="38"/>
  <c r="S542" i="38"/>
  <c r="N542" i="38"/>
  <c r="L542" i="38"/>
  <c r="U542" i="38"/>
  <c r="AA165" i="38"/>
  <c r="K165" i="38"/>
  <c r="S165" i="38"/>
  <c r="P165" i="38"/>
  <c r="S486" i="38"/>
  <c r="S485" i="38" s="1"/>
  <c r="T48" i="38"/>
  <c r="T390" i="38"/>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T460" i="38"/>
  <c r="W134" i="38"/>
  <c r="T490" i="38"/>
  <c r="P150" i="38"/>
  <c r="P215" i="38"/>
  <c r="P313" i="38"/>
  <c r="AA390" i="38"/>
  <c r="M313" i="38"/>
  <c r="V244" i="38"/>
  <c r="N460" i="38"/>
  <c r="L490" i="38"/>
  <c r="T384" i="38"/>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W468" i="38"/>
  <c r="T134" i="38"/>
  <c r="W208" i="38"/>
  <c r="V542" i="38"/>
  <c r="R165" i="38"/>
  <c r="M108" i="38"/>
  <c r="W165" i="38"/>
  <c r="U165" i="38"/>
  <c r="N108" i="38"/>
  <c r="V165" i="38"/>
  <c r="W486" i="38"/>
  <c r="W485" i="38" s="1"/>
  <c r="Q119" i="38"/>
  <c r="T150" i="38"/>
  <c r="W119" i="38"/>
  <c r="P460" i="38"/>
  <c r="T208" i="38"/>
  <c r="W313" i="38"/>
  <c r="P134" i="38"/>
  <c r="Q468" i="38"/>
  <c r="T510" i="38"/>
  <c r="K468" i="38"/>
  <c r="X486" i="38"/>
  <c r="N490" i="38"/>
  <c r="R490" i="38"/>
  <c r="X490" i="38"/>
  <c r="L215" i="38"/>
  <c r="M208" i="38"/>
  <c r="L313" i="38"/>
  <c r="W84" i="38"/>
  <c r="W90" i="38"/>
  <c r="W89" i="38" s="1"/>
  <c r="P486" i="38"/>
  <c r="T119" i="38"/>
  <c r="Q208" i="38"/>
  <c r="Q207" i="38" s="1"/>
  <c r="T97" i="38"/>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W390" i="38"/>
  <c r="Q510" i="38"/>
  <c r="P48" i="38"/>
  <c r="P468" i="38"/>
  <c r="Q268" i="38"/>
  <c r="T313" i="38"/>
  <c r="W460" i="38"/>
  <c r="W236" i="38"/>
  <c r="T261" i="38"/>
  <c r="W150" i="38"/>
  <c r="X208" i="38"/>
  <c r="O542" i="38"/>
  <c r="K542" i="38"/>
  <c r="X165" i="38"/>
  <c r="K108" i="38"/>
  <c r="O165" i="38"/>
  <c r="S108" i="38"/>
  <c r="T165" i="38"/>
  <c r="P108" i="38"/>
  <c r="Q244" i="38"/>
  <c r="Q90" i="38"/>
  <c r="W384" i="38"/>
  <c r="Q108" i="38"/>
  <c r="R528" i="38"/>
  <c r="S346" i="38"/>
  <c r="AA460" i="38"/>
  <c r="R384" i="38"/>
  <c r="S119" i="38"/>
  <c r="O313" i="38"/>
  <c r="S510" i="38"/>
  <c r="X90" i="38"/>
  <c r="R150" i="38"/>
  <c r="V390" i="38"/>
  <c r="U150" i="38"/>
  <c r="N134" i="38"/>
  <c r="V313" i="38"/>
  <c r="R215" i="38"/>
  <c r="N200" i="38"/>
  <c r="V236" i="38"/>
  <c r="S84" i="38"/>
  <c r="AA119" i="38"/>
  <c r="V208" i="38"/>
  <c r="K346" i="38"/>
  <c r="V134" i="38"/>
  <c r="AA313" i="38"/>
  <c r="U261" i="38"/>
  <c r="U510" i="38"/>
  <c r="M200" i="38"/>
  <c r="X268" i="38"/>
  <c r="O384" i="38"/>
  <c r="K486" i="38"/>
  <c r="K485" i="38" s="1"/>
  <c r="W200" i="38"/>
  <c r="T486" i="38"/>
  <c r="Q134" i="38"/>
  <c r="W244" i="38"/>
  <c r="P97" i="38"/>
  <c r="W490" i="38"/>
  <c r="T215" i="38"/>
  <c r="U528" i="38"/>
  <c r="U486" i="38"/>
  <c r="X215" i="38"/>
  <c r="O208" i="38"/>
  <c r="V561" i="38"/>
  <c r="N208" i="38"/>
  <c r="V268" i="38"/>
  <c r="P528" i="38"/>
  <c r="S468" i="38"/>
  <c r="M468" i="38"/>
  <c r="L460" i="38"/>
  <c r="L528" i="38"/>
  <c r="L561" i="38"/>
  <c r="L560" i="38" s="1"/>
  <c r="N528" i="38"/>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V261" i="38"/>
  <c r="R134" i="38"/>
  <c r="X200" i="38"/>
  <c r="L244" i="38"/>
  <c r="K134" i="38"/>
  <c r="V215" i="38"/>
  <c r="L165" i="38"/>
  <c r="M165" i="38"/>
  <c r="Q165" i="38"/>
  <c r="U108" i="38"/>
  <c r="N165" i="38"/>
  <c r="V108" i="38"/>
  <c r="T528" i="38"/>
  <c r="Q48" i="38"/>
  <c r="W268" i="38"/>
  <c r="Q346" i="38"/>
  <c r="P390" i="38"/>
  <c r="P200" i="38"/>
  <c r="Q460" i="38"/>
  <c r="T561" i="38"/>
  <c r="W97" i="38"/>
  <c r="Q97" i="38"/>
  <c r="Q561" i="38"/>
  <c r="O486" i="38"/>
  <c r="N468" i="38"/>
  <c r="U561" i="38"/>
  <c r="X561" i="38"/>
  <c r="K313" i="38"/>
  <c r="M490" i="38"/>
  <c r="U84" i="38"/>
  <c r="R313" i="38"/>
  <c r="W528" i="38"/>
  <c r="W108" i="38"/>
  <c r="Q261" i="38"/>
  <c r="T90" i="38"/>
  <c r="P244" i="38"/>
  <c r="P510" i="38"/>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36" i="38"/>
  <c r="W510" i="38"/>
  <c r="P384" i="38"/>
  <c r="P208" i="38"/>
  <c r="W561" i="38"/>
  <c r="P490" i="38"/>
  <c r="W261" i="38"/>
  <c r="W260" i="38" s="1"/>
  <c r="P236" i="38"/>
  <c r="Q390" i="38"/>
  <c r="T108" i="38"/>
  <c r="P268" i="38"/>
  <c r="AA528" i="38"/>
  <c r="N215" i="38"/>
  <c r="R486" i="38"/>
  <c r="X528" i="38"/>
  <c r="R561" i="38"/>
  <c r="O460" i="38"/>
  <c r="O97" i="38"/>
  <c r="AA215" i="38"/>
  <c r="L134" i="38"/>
  <c r="U134" i="38"/>
  <c r="R48" i="38"/>
  <c r="Q486" i="38"/>
  <c r="O346" i="38"/>
  <c r="AA346" i="38"/>
  <c r="K490" i="38"/>
  <c r="N561" i="38"/>
  <c r="R510" i="38"/>
  <c r="V90" i="38"/>
  <c r="L390" i="38"/>
  <c r="M390" i="38"/>
  <c r="K90" i="38"/>
  <c r="S150" i="38"/>
  <c r="W215" i="38"/>
  <c r="P346" i="38"/>
  <c r="P561" i="38"/>
  <c r="Q215" i="38"/>
  <c r="Q84" i="38"/>
  <c r="T268" i="38"/>
  <c r="W48" i="38"/>
  <c r="Q236" i="38"/>
  <c r="T84" i="38"/>
  <c r="X468" i="38"/>
  <c r="V468" i="38"/>
  <c r="W399" i="38"/>
  <c r="X14" i="38"/>
  <c r="AA192" i="38"/>
  <c r="O501" i="38"/>
  <c r="V329" i="38"/>
  <c r="O224" i="38"/>
  <c r="Q399" i="38"/>
  <c r="U14" i="38"/>
  <c r="M346" i="38"/>
  <c r="U399" i="38"/>
  <c r="M501" i="38"/>
  <c r="Q14" i="38"/>
  <c r="N346" i="38"/>
  <c r="Q501" i="38"/>
  <c r="W224" i="38"/>
  <c r="L501" i="38"/>
  <c r="X192" i="38"/>
  <c r="K399" i="38"/>
  <c r="AA224" i="38"/>
  <c r="T501" i="38"/>
  <c r="P329" i="38"/>
  <c r="AA14" i="38"/>
  <c r="R14" i="38"/>
  <c r="O399" i="38"/>
  <c r="O329" i="38"/>
  <c r="R329" i="38"/>
  <c r="K192" i="38"/>
  <c r="S224" i="38"/>
  <c r="N329" i="38"/>
  <c r="N224" i="38"/>
  <c r="M329" i="38"/>
  <c r="V490" i="38"/>
  <c r="L468" i="38"/>
  <c r="L486" i="38"/>
  <c r="R108" i="38"/>
  <c r="R119" i="38"/>
  <c r="U97" i="38"/>
  <c r="M236" i="38"/>
  <c r="V510" i="38"/>
  <c r="Q313" i="38"/>
  <c r="T224" i="38"/>
  <c r="P192" i="38"/>
  <c r="K329" i="38"/>
  <c r="K501" i="38"/>
  <c r="S329" i="38"/>
  <c r="X224" i="38"/>
  <c r="P224" i="38"/>
  <c r="AA501" i="38"/>
  <c r="T192" i="38"/>
  <c r="Q192" i="38"/>
  <c r="N501" i="38"/>
  <c r="X501" i="38"/>
  <c r="R224" i="38"/>
  <c r="U329" i="38"/>
  <c r="R346" i="38"/>
  <c r="R501" i="38"/>
  <c r="L224" i="38"/>
  <c r="W192" i="38"/>
  <c r="AA329" i="38"/>
  <c r="R399" i="38"/>
  <c r="M399" i="38"/>
  <c r="N399" i="38"/>
  <c r="U501" i="38"/>
  <c r="O528" i="38"/>
  <c r="S561" i="38"/>
  <c r="M528" i="38"/>
  <c r="AA84" i="38"/>
  <c r="AA236" i="38"/>
  <c r="K48" i="38"/>
  <c r="R236" i="38"/>
  <c r="L236" i="38"/>
  <c r="Q200" i="38"/>
  <c r="Q528" i="38"/>
  <c r="P119" i="38"/>
  <c r="P90" i="38"/>
  <c r="Q384" i="38"/>
  <c r="T468" i="38"/>
  <c r="W346" i="38"/>
  <c r="Q490" i="38"/>
  <c r="R468" i="38"/>
  <c r="AA561" i="38"/>
  <c r="W501" i="38"/>
  <c r="T329" i="38"/>
  <c r="P501" i="38"/>
  <c r="W14" i="38"/>
  <c r="M14" i="38"/>
  <c r="O14" i="38"/>
  <c r="S399" i="38"/>
  <c r="M192" i="38"/>
  <c r="X399" i="38"/>
  <c r="L399" i="38"/>
  <c r="V224" i="38"/>
  <c r="X329" i="38"/>
  <c r="P399" i="38"/>
  <c r="K14" i="38"/>
  <c r="R192" i="38"/>
  <c r="U192" i="38"/>
  <c r="U224" i="38"/>
  <c r="T14" i="38"/>
  <c r="Q224" i="38"/>
  <c r="T399" i="38"/>
  <c r="L14" i="38"/>
  <c r="S501" i="38"/>
  <c r="S192" i="38"/>
  <c r="O192" i="38"/>
  <c r="AA399" i="38"/>
  <c r="V501" i="38"/>
  <c r="M224" i="38"/>
  <c r="K224" i="38"/>
  <c r="Q329" i="38"/>
  <c r="N14" i="38"/>
  <c r="N192" i="38"/>
  <c r="V399" i="38"/>
  <c r="P14" i="38"/>
  <c r="W329" i="38"/>
  <c r="V14" i="38"/>
  <c r="V192" i="38"/>
  <c r="L192" i="38"/>
  <c r="S14" i="38"/>
  <c r="L329" i="38"/>
  <c r="P366" i="38"/>
  <c r="T366" i="38"/>
  <c r="X366" i="38"/>
  <c r="M366" i="38"/>
  <c r="R366" i="38"/>
  <c r="K366" i="38"/>
  <c r="W366" i="38"/>
  <c r="N366" i="38"/>
  <c r="S366" i="38"/>
  <c r="O366" i="38"/>
  <c r="U366" i="38"/>
  <c r="V366" i="38"/>
  <c r="Q366" i="38"/>
  <c r="L366" i="38"/>
  <c r="AA366" i="38"/>
  <c r="W374" i="38" l="1"/>
  <c r="Q182" i="38"/>
  <c r="W51" i="38"/>
  <c r="P49" i="38"/>
  <c r="W325" i="38"/>
  <c r="W120" i="38"/>
  <c r="W518" i="38"/>
  <c r="P426" i="38"/>
  <c r="P247" i="38"/>
  <c r="W117" i="38"/>
  <c r="Q49" i="38"/>
  <c r="W435" i="38"/>
  <c r="W75" i="38"/>
  <c r="P57" i="38"/>
  <c r="W273" i="38"/>
  <c r="W77" i="38"/>
  <c r="W452" i="38"/>
  <c r="P333" i="38"/>
  <c r="P194" i="38"/>
  <c r="P191" i="38" s="1"/>
  <c r="W85" i="38"/>
  <c r="W83" i="38" s="1"/>
  <c r="W434" i="38"/>
  <c r="Q512" i="38"/>
  <c r="Q156" i="38"/>
  <c r="Q507" i="38"/>
  <c r="Q151" i="38"/>
  <c r="Q520" i="38"/>
  <c r="Q404" i="38"/>
  <c r="W438" i="38"/>
  <c r="Q160" i="38"/>
  <c r="Q516" i="38"/>
  <c r="P297" i="38"/>
  <c r="Q284" i="38"/>
  <c r="Q92" i="38"/>
  <c r="P361" i="38"/>
  <c r="Q110" i="38"/>
  <c r="P419" i="38"/>
  <c r="Q368" i="38"/>
  <c r="Q333" i="38"/>
  <c r="Q415" i="38"/>
  <c r="L21" i="38"/>
  <c r="W552" i="38"/>
  <c r="Q177" i="38"/>
  <c r="P449" i="38"/>
  <c r="Q114" i="38"/>
  <c r="P314" i="38"/>
  <c r="Q270" i="38"/>
  <c r="W227" i="38"/>
  <c r="W556" i="38"/>
  <c r="P239" i="38"/>
  <c r="W563" i="38"/>
  <c r="P319" i="38"/>
  <c r="Q298" i="38"/>
  <c r="Q57" i="38"/>
  <c r="P291" i="38"/>
  <c r="Q62" i="38"/>
  <c r="P351" i="38"/>
  <c r="W21" i="38"/>
  <c r="Q299" i="38"/>
  <c r="S21" i="38"/>
  <c r="Q61" i="38"/>
  <c r="P332" i="38"/>
  <c r="Q77" i="38"/>
  <c r="Q127" i="38"/>
  <c r="O18" i="38"/>
  <c r="Q309" i="38"/>
  <c r="Q76" i="38"/>
  <c r="P445" i="38"/>
  <c r="P251" i="38"/>
  <c r="Q412" i="38"/>
  <c r="Q163" i="38"/>
  <c r="Q27" i="38"/>
  <c r="Q503" i="38"/>
  <c r="Q241" i="38"/>
  <c r="Q347" i="38"/>
  <c r="W446" i="38"/>
  <c r="P279" i="38"/>
  <c r="Q131" i="38"/>
  <c r="P359" i="38"/>
  <c r="P543" i="38"/>
  <c r="Q101" i="38"/>
  <c r="Q188" i="38"/>
  <c r="Q434" i="38"/>
  <c r="P249" i="38"/>
  <c r="P301" i="38"/>
  <c r="Q287" i="38"/>
  <c r="Q447" i="38"/>
  <c r="Q44" i="38"/>
  <c r="P365" i="38"/>
  <c r="P196" i="38"/>
  <c r="S20" i="38"/>
  <c r="P524" i="38"/>
  <c r="T479" i="38"/>
  <c r="Q464" i="38"/>
  <c r="Q319" i="38"/>
  <c r="Q416" i="38"/>
  <c r="S23" i="38"/>
  <c r="Q16" i="38"/>
  <c r="Q493" i="38"/>
  <c r="Q371" i="38"/>
  <c r="Q430" i="38"/>
  <c r="P508" i="38"/>
  <c r="Q513" i="38"/>
  <c r="Q281" i="38"/>
  <c r="P563" i="38"/>
  <c r="T70" i="38"/>
  <c r="Q428" i="38"/>
  <c r="P498" i="38"/>
  <c r="Q386" i="38"/>
  <c r="Q251" i="38"/>
  <c r="Q339" i="38"/>
  <c r="Q515" i="38"/>
  <c r="T513" i="38"/>
  <c r="Q350" i="38"/>
  <c r="P538" i="38"/>
  <c r="P492" i="38"/>
  <c r="T548" i="38"/>
  <c r="T109" i="38"/>
  <c r="T38" i="38"/>
  <c r="T338" i="38"/>
  <c r="T331" i="38"/>
  <c r="P505" i="38"/>
  <c r="T414" i="38"/>
  <c r="T423" i="38"/>
  <c r="T179" i="38"/>
  <c r="L20" i="38"/>
  <c r="O19" i="38"/>
  <c r="Q257" i="38"/>
  <c r="T517" i="38"/>
  <c r="L17" i="38"/>
  <c r="P540" i="38"/>
  <c r="Q432" i="38"/>
  <c r="Q433" i="38"/>
  <c r="T350" i="38"/>
  <c r="Q293" i="38"/>
  <c r="T49" i="38"/>
  <c r="Q291" i="38"/>
  <c r="Q245" i="38"/>
  <c r="T59" i="38"/>
  <c r="T124" i="38"/>
  <c r="P522" i="38"/>
  <c r="Q424" i="38"/>
  <c r="Q423" i="38"/>
  <c r="T294" i="38"/>
  <c r="Q283" i="38"/>
  <c r="T151" i="38"/>
  <c r="Q279" i="38"/>
  <c r="Q227" i="38"/>
  <c r="Q529" i="38"/>
  <c r="T344" i="38"/>
  <c r="Q487" i="38"/>
  <c r="Q485" i="38" s="1"/>
  <c r="P534" i="38"/>
  <c r="Q476" i="38"/>
  <c r="Q454" i="38"/>
  <c r="Q363" i="38"/>
  <c r="Q316" i="38"/>
  <c r="Q361" i="38"/>
  <c r="Q360" i="38"/>
  <c r="P464" i="38"/>
  <c r="P459" i="38" s="1"/>
  <c r="Q104" i="38"/>
  <c r="Q25" i="38"/>
  <c r="P210" i="38"/>
  <c r="W463" i="38"/>
  <c r="P518" i="38"/>
  <c r="Q402" i="38"/>
  <c r="Q265" i="38"/>
  <c r="P211" i="38"/>
  <c r="P429" i="38"/>
  <c r="Q34" i="38"/>
  <c r="M17" i="38"/>
  <c r="Q129" i="38"/>
  <c r="Q147" i="38"/>
  <c r="W350" i="38"/>
  <c r="Q296" i="38"/>
  <c r="Q186" i="38"/>
  <c r="Q184" i="38"/>
  <c r="Q497" i="38"/>
  <c r="Q115" i="38"/>
  <c r="T412" i="38"/>
  <c r="Q437" i="38"/>
  <c r="Q292" i="38"/>
  <c r="Q304" i="38"/>
  <c r="P371" i="38"/>
  <c r="Q73" i="38"/>
  <c r="P317" i="38"/>
  <c r="Q68" i="38"/>
  <c r="Q318" i="38"/>
  <c r="P342" i="38"/>
  <c r="Q37" i="38"/>
  <c r="P266" i="38"/>
  <c r="P260" i="38" s="1"/>
  <c r="Q32" i="38"/>
  <c r="W245" i="38"/>
  <c r="Q282" i="38"/>
  <c r="P338" i="38"/>
  <c r="Q79" i="38"/>
  <c r="Q123" i="38"/>
  <c r="P466" i="38"/>
  <c r="Q185" i="38"/>
  <c r="Q26" i="38"/>
  <c r="T141" i="38"/>
  <c r="Q425" i="38"/>
  <c r="Q354" i="38"/>
  <c r="Q392" i="38"/>
  <c r="P439" i="38"/>
  <c r="P315" i="38"/>
  <c r="F175" i="38"/>
  <c r="D225" i="38"/>
  <c r="K248" i="38"/>
  <c r="E201" i="38"/>
  <c r="D143" i="7"/>
  <c r="Q33" i="30" s="1"/>
  <c r="D171" i="38"/>
  <c r="D164" i="38" s="1"/>
  <c r="K171" i="38"/>
  <c r="P248" i="38"/>
  <c r="P171" i="38"/>
  <c r="D315" i="38"/>
  <c r="K315" i="38"/>
  <c r="D248" i="38"/>
  <c r="D243" i="38" s="1"/>
  <c r="O248" i="38"/>
  <c r="E248" i="38"/>
  <c r="D219" i="7"/>
  <c r="Q20" i="23" s="1"/>
  <c r="E223" i="38"/>
  <c r="E171" i="38"/>
  <c r="D162" i="7"/>
  <c r="Q12" i="23" s="1"/>
  <c r="E315" i="38"/>
  <c r="F93" i="38"/>
  <c r="J93" i="38" s="1"/>
  <c r="F124" i="38"/>
  <c r="J124" i="38" s="1"/>
  <c r="F212" i="38"/>
  <c r="J212" i="38" s="1"/>
  <c r="F234" i="38"/>
  <c r="J234" i="38" s="1"/>
  <c r="F228" i="38"/>
  <c r="H228" i="38" s="1"/>
  <c r="F181" i="38"/>
  <c r="J181" i="38" s="1"/>
  <c r="F198" i="38"/>
  <c r="H198" i="38" s="1"/>
  <c r="F139" i="38"/>
  <c r="H139" i="38" s="1"/>
  <c r="F203" i="38"/>
  <c r="H203" i="38" s="1"/>
  <c r="F217" i="38"/>
  <c r="F226" i="38"/>
  <c r="J226" i="38" s="1"/>
  <c r="F220" i="38"/>
  <c r="J220" i="38" s="1"/>
  <c r="F156" i="38"/>
  <c r="J156" i="38" s="1"/>
  <c r="F154" i="38"/>
  <c r="H154" i="38" s="1"/>
  <c r="F189" i="38"/>
  <c r="H189" i="38" s="1"/>
  <c r="F187" i="38"/>
  <c r="H187" i="38" s="1"/>
  <c r="D223" i="38"/>
  <c r="F223" i="38" s="1"/>
  <c r="H223" i="38" s="1"/>
  <c r="E83" i="38"/>
  <c r="E96" i="38"/>
  <c r="F229" i="38"/>
  <c r="J229" i="38" s="1"/>
  <c r="F180" i="38"/>
  <c r="H180" i="38" s="1"/>
  <c r="F202" i="38"/>
  <c r="H202" i="38" s="1"/>
  <c r="F213" i="38"/>
  <c r="J213" i="38" s="1"/>
  <c r="F218" i="38"/>
  <c r="J218" i="38" s="1"/>
  <c r="F231" i="38"/>
  <c r="J231" i="38" s="1"/>
  <c r="F227" i="38"/>
  <c r="H227" i="38" s="1"/>
  <c r="F50" i="38"/>
  <c r="H50" i="38" s="1"/>
  <c r="E47" i="38"/>
  <c r="F27" i="38"/>
  <c r="J27" i="38" s="1"/>
  <c r="F137" i="38"/>
  <c r="J137" i="38" s="1"/>
  <c r="F123" i="38"/>
  <c r="H123" i="38" s="1"/>
  <c r="F80" i="38"/>
  <c r="J80" i="38" s="1"/>
  <c r="F74" i="38"/>
  <c r="J74" i="38" s="1"/>
  <c r="F68" i="38"/>
  <c r="J68" i="38" s="1"/>
  <c r="F66" i="38"/>
  <c r="H66" i="38" s="1"/>
  <c r="F64" i="38"/>
  <c r="J64" i="38" s="1"/>
  <c r="F62" i="38"/>
  <c r="H62" i="38" s="1"/>
  <c r="F58" i="38"/>
  <c r="H58" i="38" s="1"/>
  <c r="F56" i="38"/>
  <c r="H56" i="38" s="1"/>
  <c r="F52" i="38"/>
  <c r="J52" i="38" s="1"/>
  <c r="F86" i="38"/>
  <c r="J86" i="38" s="1"/>
  <c r="F104" i="38"/>
  <c r="H104" i="38" s="1"/>
  <c r="F100" i="38"/>
  <c r="J100" i="38" s="1"/>
  <c r="F98" i="38"/>
  <c r="H98" i="38" s="1"/>
  <c r="F114" i="38"/>
  <c r="J114" i="38" s="1"/>
  <c r="F112" i="38"/>
  <c r="H112" i="38" s="1"/>
  <c r="F110" i="38"/>
  <c r="J110" i="38" s="1"/>
  <c r="F132" i="38"/>
  <c r="J132" i="38" s="1"/>
  <c r="F130" i="38"/>
  <c r="J130" i="38" s="1"/>
  <c r="F128" i="38"/>
  <c r="H128" i="38" s="1"/>
  <c r="F122" i="38"/>
  <c r="H122" i="38" s="1"/>
  <c r="F120" i="38"/>
  <c r="J120" i="38" s="1"/>
  <c r="F147" i="38"/>
  <c r="J147" i="38" s="1"/>
  <c r="F145" i="38"/>
  <c r="H145" i="38" s="1"/>
  <c r="F141" i="38"/>
  <c r="J141" i="38" s="1"/>
  <c r="F135" i="38"/>
  <c r="J135" i="38" s="1"/>
  <c r="F161" i="38"/>
  <c r="J161" i="38" s="1"/>
  <c r="F159" i="38"/>
  <c r="H159" i="38" s="1"/>
  <c r="F183" i="38"/>
  <c r="H183" i="38" s="1"/>
  <c r="F173" i="38"/>
  <c r="J173" i="38" s="1"/>
  <c r="F157" i="38"/>
  <c r="J157" i="38" s="1"/>
  <c r="F188" i="38"/>
  <c r="H188" i="38" s="1"/>
  <c r="F65" i="38"/>
  <c r="H65" i="38" s="1"/>
  <c r="F115" i="38"/>
  <c r="H115" i="38" s="1"/>
  <c r="F121" i="38"/>
  <c r="J121" i="38" s="1"/>
  <c r="F144" i="38"/>
  <c r="J144" i="38" s="1"/>
  <c r="F142" i="38"/>
  <c r="H142" i="38" s="1"/>
  <c r="F209" i="38"/>
  <c r="J209" i="38" s="1"/>
  <c r="F216" i="38"/>
  <c r="J216" i="38" s="1"/>
  <c r="F563" i="38"/>
  <c r="H563" i="38" s="1"/>
  <c r="F170" i="38"/>
  <c r="H170" i="38" s="1"/>
  <c r="F168" i="38"/>
  <c r="H168" i="38" s="1"/>
  <c r="D133" i="38"/>
  <c r="D89" i="38"/>
  <c r="F17" i="38"/>
  <c r="J17" i="38" s="1"/>
  <c r="F160" i="38"/>
  <c r="H160" i="38" s="1"/>
  <c r="F155" i="38"/>
  <c r="J155" i="38" s="1"/>
  <c r="F151" i="38"/>
  <c r="H151" i="38" s="1"/>
  <c r="F184" i="38"/>
  <c r="J184" i="38" s="1"/>
  <c r="F174" i="38"/>
  <c r="H174" i="38" s="1"/>
  <c r="F172" i="38"/>
  <c r="H172" i="38" s="1"/>
  <c r="F77" i="38"/>
  <c r="J77" i="38" s="1"/>
  <c r="F51" i="38"/>
  <c r="J51" i="38" s="1"/>
  <c r="F109" i="38"/>
  <c r="J109" i="38" s="1"/>
  <c r="F125" i="38"/>
  <c r="J125" i="38" s="1"/>
  <c r="F136" i="38"/>
  <c r="H136" i="38" s="1"/>
  <c r="F69" i="38"/>
  <c r="J69" i="38" s="1"/>
  <c r="F63" i="38"/>
  <c r="J63" i="38" s="1"/>
  <c r="F49" i="38"/>
  <c r="J49" i="38" s="1"/>
  <c r="F85" i="38"/>
  <c r="J85" i="38" s="1"/>
  <c r="F113" i="38"/>
  <c r="H113" i="38" s="1"/>
  <c r="F131" i="38"/>
  <c r="J131" i="38" s="1"/>
  <c r="F127" i="38"/>
  <c r="H127" i="38" s="1"/>
  <c r="F146" i="38"/>
  <c r="H146" i="38" s="1"/>
  <c r="F138" i="38"/>
  <c r="J138" i="38" s="1"/>
  <c r="F163" i="38"/>
  <c r="J163" i="38" s="1"/>
  <c r="F193" i="38"/>
  <c r="H193" i="38" s="1"/>
  <c r="F25" i="38"/>
  <c r="H25" i="38" s="1"/>
  <c r="E118" i="38"/>
  <c r="F21" i="38"/>
  <c r="J21" i="38" s="1"/>
  <c r="F153" i="38"/>
  <c r="J153" i="38" s="1"/>
  <c r="F182" i="38"/>
  <c r="H182" i="38" s="1"/>
  <c r="F28" i="38"/>
  <c r="H28" i="38" s="1"/>
  <c r="D118" i="38"/>
  <c r="D191" i="38"/>
  <c r="T349" i="38"/>
  <c r="AD357" i="38"/>
  <c r="AE357" i="38" s="1"/>
  <c r="AQ315" i="38"/>
  <c r="AF225" i="38"/>
  <c r="AG225" i="38"/>
  <c r="T20" i="38"/>
  <c r="K21" i="38"/>
  <c r="Q523" i="38"/>
  <c r="Q400" i="38"/>
  <c r="Q307" i="38"/>
  <c r="Q409" i="38"/>
  <c r="T53" i="38"/>
  <c r="P503" i="38"/>
  <c r="P293" i="38"/>
  <c r="T359" i="38"/>
  <c r="T129" i="38"/>
  <c r="N24" i="38"/>
  <c r="Q550" i="38"/>
  <c r="Q443" i="38"/>
  <c r="Q246" i="38"/>
  <c r="Q380" i="38"/>
  <c r="N22" i="38"/>
  <c r="Q388" i="38"/>
  <c r="R19" i="38"/>
  <c r="T290" i="38"/>
  <c r="Q441" i="38"/>
  <c r="Q249" i="38"/>
  <c r="Q396" i="38"/>
  <c r="T492" i="38"/>
  <c r="Q429" i="38"/>
  <c r="Q232" i="38"/>
  <c r="Q382" i="38"/>
  <c r="Q197" i="38"/>
  <c r="Q191" i="38" s="1"/>
  <c r="P277" i="38"/>
  <c r="T363" i="38"/>
  <c r="T543" i="38"/>
  <c r="U19" i="38"/>
  <c r="Q22" i="38"/>
  <c r="Q427" i="38"/>
  <c r="Q237" i="38"/>
  <c r="Q235" i="38" s="1"/>
  <c r="Q372" i="38"/>
  <c r="P517" i="38"/>
  <c r="Q377" i="38"/>
  <c r="AA22" i="38"/>
  <c r="T474" i="38"/>
  <c r="Q431" i="38"/>
  <c r="Q234" i="38"/>
  <c r="Q385" i="38"/>
  <c r="AA19" i="38"/>
  <c r="Q417" i="38"/>
  <c r="Q219" i="38"/>
  <c r="Q370" i="38"/>
  <c r="K16" i="38"/>
  <c r="P259" i="38"/>
  <c r="P243" i="38" s="1"/>
  <c r="T404" i="38"/>
  <c r="Q472" i="38"/>
  <c r="T408" i="38"/>
  <c r="X17" i="38"/>
  <c r="R21" i="38"/>
  <c r="Q314" i="38"/>
  <c r="Q456" i="38"/>
  <c r="T406" i="38"/>
  <c r="Q455" i="38"/>
  <c r="Q275" i="38"/>
  <c r="T519" i="38"/>
  <c r="Q504" i="38"/>
  <c r="Q317" i="38"/>
  <c r="Q463" i="38"/>
  <c r="T61" i="38"/>
  <c r="AA24" i="38"/>
  <c r="Q311" i="38"/>
  <c r="Q450" i="38"/>
  <c r="Q263" i="38"/>
  <c r="P379" i="38"/>
  <c r="Q140" i="38"/>
  <c r="Q133" i="38" s="1"/>
  <c r="Q95" i="38"/>
  <c r="Q89" i="38" s="1"/>
  <c r="P433" i="38"/>
  <c r="Q168" i="38"/>
  <c r="W535" i="38"/>
  <c r="P525" i="38"/>
  <c r="Q405" i="38"/>
  <c r="Q306" i="38"/>
  <c r="Q323" i="38"/>
  <c r="P393" i="38"/>
  <c r="P389" i="38" s="1"/>
  <c r="Q98" i="38"/>
  <c r="P340" i="38"/>
  <c r="P328" i="38" s="1"/>
  <c r="Q80" i="38"/>
  <c r="Q343" i="38"/>
  <c r="P367" i="38"/>
  <c r="Q58" i="38"/>
  <c r="P201" i="38"/>
  <c r="W508" i="38"/>
  <c r="W500" i="38" s="1"/>
  <c r="W187" i="38"/>
  <c r="Q247" i="38"/>
  <c r="P269" i="38"/>
  <c r="P267" i="38" s="1"/>
  <c r="Q45" i="38"/>
  <c r="Q86" i="38"/>
  <c r="Q83" i="38" s="1"/>
  <c r="P417" i="38"/>
  <c r="Q158" i="38"/>
  <c r="Q149" i="38" s="1"/>
  <c r="W517" i="38"/>
  <c r="W509" i="38" s="1"/>
  <c r="K17" i="38"/>
  <c r="Q391" i="38"/>
  <c r="T367" i="38"/>
  <c r="T157" i="38"/>
  <c r="K23" i="38"/>
  <c r="T409" i="38"/>
  <c r="Q537" i="38"/>
  <c r="L23" i="38"/>
  <c r="Q359" i="38"/>
  <c r="Q294" i="38"/>
  <c r="T433" i="38"/>
  <c r="T347" i="38"/>
  <c r="T194" i="38"/>
  <c r="T101" i="38"/>
  <c r="M16" i="38"/>
  <c r="AA21" i="38"/>
  <c r="Q351" i="38"/>
  <c r="M18" i="38"/>
  <c r="T376" i="38"/>
  <c r="P530" i="38"/>
  <c r="Q395" i="38"/>
  <c r="Q206" i="38"/>
  <c r="V20" i="38"/>
  <c r="Q552" i="38"/>
  <c r="T18" i="38"/>
  <c r="P482" i="38"/>
  <c r="AA16" i="38"/>
  <c r="Q342" i="38"/>
  <c r="P497" i="38"/>
  <c r="Q286" i="38"/>
  <c r="P514" i="38"/>
  <c r="Q295" i="38"/>
  <c r="T341" i="38"/>
  <c r="X23" i="38"/>
  <c r="Q340" i="38"/>
  <c r="P507" i="38"/>
  <c r="T178" i="38"/>
  <c r="Q494" i="38"/>
  <c r="Q338" i="38"/>
  <c r="P475" i="38"/>
  <c r="Q280" i="38"/>
  <c r="P431" i="38"/>
  <c r="Q563" i="38"/>
  <c r="P504" i="38"/>
  <c r="T516" i="38"/>
  <c r="P519" i="38"/>
  <c r="N19" i="38"/>
  <c r="Q334" i="38"/>
  <c r="Q465" i="38"/>
  <c r="T184" i="38"/>
  <c r="P491" i="38"/>
  <c r="Q285" i="38"/>
  <c r="T405" i="38"/>
  <c r="Q539" i="38"/>
  <c r="Q330" i="38"/>
  <c r="P483" i="38"/>
  <c r="T297" i="38"/>
  <c r="R17" i="38"/>
  <c r="Q326" i="38"/>
  <c r="Q461" i="38"/>
  <c r="Q272" i="38"/>
  <c r="P415" i="38"/>
  <c r="P398" i="38" s="1"/>
  <c r="P506" i="38"/>
  <c r="P19" i="38"/>
  <c r="T400" i="38"/>
  <c r="P554" i="38"/>
  <c r="Q533" i="38"/>
  <c r="Q419" i="38"/>
  <c r="Q228" i="38"/>
  <c r="Q223" i="38" s="1"/>
  <c r="Q356" i="38"/>
  <c r="P480" i="38"/>
  <c r="Q365" i="38"/>
  <c r="P559" i="38"/>
  <c r="W18" i="38"/>
  <c r="Q421" i="38"/>
  <c r="Q221" i="38"/>
  <c r="Q214" i="38" s="1"/>
  <c r="Q374" i="38"/>
  <c r="R24" i="38"/>
  <c r="Q407" i="38"/>
  <c r="P18" i="38"/>
  <c r="P38" i="43"/>
  <c r="Q41" i="43"/>
  <c r="Q28" i="43"/>
  <c r="P28" i="43"/>
  <c r="Q46" i="43"/>
  <c r="P46" i="43"/>
  <c r="P50" i="43"/>
  <c r="Q50" i="43"/>
  <c r="F48" i="8"/>
  <c r="G48" i="8" s="1"/>
  <c r="F49" i="8"/>
  <c r="G49" i="8" s="1"/>
  <c r="P36" i="43"/>
  <c r="Q36" i="43"/>
  <c r="P43" i="43"/>
  <c r="Q43" i="43"/>
  <c r="F25" i="8"/>
  <c r="G25" i="8" s="1"/>
  <c r="F24" i="8"/>
  <c r="G24" i="8" s="1"/>
  <c r="D10" i="43"/>
  <c r="P33" i="43"/>
  <c r="Q33" i="43"/>
  <c r="Q37" i="43"/>
  <c r="P37" i="43"/>
  <c r="P44" i="43"/>
  <c r="Q44" i="43"/>
  <c r="AB15" i="38"/>
  <c r="F19" i="8"/>
  <c r="G19" i="8" s="1"/>
  <c r="F46" i="8"/>
  <c r="G46" i="8" s="1"/>
  <c r="D10" i="9"/>
  <c r="AD348" i="38"/>
  <c r="D10" i="10"/>
  <c r="Q29" i="43"/>
  <c r="P20" i="43"/>
  <c r="Q20" i="43"/>
  <c r="P23" i="43"/>
  <c r="Q23" i="43"/>
  <c r="P45" i="43"/>
  <c r="Q45" i="43"/>
  <c r="Q49" i="43"/>
  <c r="P49" i="43"/>
  <c r="F57" i="8"/>
  <c r="G57" i="8" s="1"/>
  <c r="F58" i="8"/>
  <c r="G58" i="8" s="1"/>
  <c r="I106" i="38"/>
  <c r="I222" i="38"/>
  <c r="AD158" i="38"/>
  <c r="M33" i="30"/>
  <c r="M41" i="30" s="1"/>
  <c r="K33" i="30"/>
  <c r="K41" i="30" s="1"/>
  <c r="O33" i="30"/>
  <c r="O41" i="30" s="1"/>
  <c r="I33" i="30"/>
  <c r="M12" i="23"/>
  <c r="I12" i="23"/>
  <c r="K12" i="23"/>
  <c r="O12" i="23"/>
  <c r="F634" i="8"/>
  <c r="G634" i="8" s="1"/>
  <c r="F633" i="8"/>
  <c r="G633" i="8" s="1"/>
  <c r="F706" i="8"/>
  <c r="G706" i="8" s="1"/>
  <c r="F705" i="8"/>
  <c r="G705" i="8" s="1"/>
  <c r="F873" i="8"/>
  <c r="G873" i="8" s="1"/>
  <c r="F874" i="8"/>
  <c r="G874" i="8" s="1"/>
  <c r="F876" i="8"/>
  <c r="G876" i="8" s="1"/>
  <c r="F877" i="8"/>
  <c r="G877" i="8" s="1"/>
  <c r="F879" i="8"/>
  <c r="G879" i="8" s="1"/>
  <c r="F880" i="8"/>
  <c r="G880" i="8" s="1"/>
  <c r="F882" i="8"/>
  <c r="G882" i="8" s="1"/>
  <c r="F883" i="8"/>
  <c r="G883" i="8" s="1"/>
  <c r="F961" i="8"/>
  <c r="G961" i="8" s="1"/>
  <c r="F960" i="8"/>
  <c r="G960" i="8" s="1"/>
  <c r="AL312" i="38"/>
  <c r="M14" i="28"/>
  <c r="K14" i="28"/>
  <c r="K10" i="29"/>
  <c r="K13" i="29" s="1"/>
  <c r="M10" i="29"/>
  <c r="M13" i="29" s="1"/>
  <c r="F301" i="8"/>
  <c r="G301" i="8" s="1"/>
  <c r="AJ64" i="38" s="1"/>
  <c r="F300" i="8"/>
  <c r="G300" i="8" s="1"/>
  <c r="F517" i="8"/>
  <c r="G517" i="8" s="1"/>
  <c r="F516" i="8"/>
  <c r="G516" i="8" s="1"/>
  <c r="F601" i="8"/>
  <c r="G601" i="8" s="1"/>
  <c r="F600" i="8"/>
  <c r="G600" i="8" s="1"/>
  <c r="F759" i="8"/>
  <c r="G759" i="8" s="1"/>
  <c r="F760" i="8"/>
  <c r="G760" i="8" s="1"/>
  <c r="F763" i="8"/>
  <c r="G763" i="8" s="1"/>
  <c r="F762" i="8"/>
  <c r="G762" i="8" s="1"/>
  <c r="F765" i="8"/>
  <c r="G765" i="8" s="1"/>
  <c r="F766" i="8"/>
  <c r="G766" i="8" s="1"/>
  <c r="F931" i="8"/>
  <c r="G931" i="8" s="1"/>
  <c r="F930" i="8"/>
  <c r="G930" i="8" s="1"/>
  <c r="T229" i="38"/>
  <c r="T251" i="38"/>
  <c r="T466" i="38"/>
  <c r="L22" i="38"/>
  <c r="P551" i="38"/>
  <c r="Q470" i="38"/>
  <c r="AA20" i="38"/>
  <c r="T185" i="38"/>
  <c r="Q498" i="38"/>
  <c r="T115" i="38"/>
  <c r="T103" i="38"/>
  <c r="T326" i="38"/>
  <c r="AD366" i="38"/>
  <c r="Q39" i="43"/>
  <c r="AN312" i="38"/>
  <c r="F148" i="8"/>
  <c r="G148" i="8" s="1"/>
  <c r="F147" i="8"/>
  <c r="G147" i="8" s="1"/>
  <c r="F366" i="8"/>
  <c r="G366" i="8" s="1"/>
  <c r="AB28" i="38" s="1"/>
  <c r="F367" i="8"/>
  <c r="G367" i="8" s="1"/>
  <c r="F726" i="8"/>
  <c r="G726" i="8" s="1"/>
  <c r="F727" i="8"/>
  <c r="G727" i="8" s="1"/>
  <c r="F742" i="8"/>
  <c r="G742" i="8" s="1"/>
  <c r="F741" i="8"/>
  <c r="G741" i="8" s="1"/>
  <c r="F769" i="8"/>
  <c r="G769" i="8" s="1"/>
  <c r="F768" i="8"/>
  <c r="G768" i="8" s="1"/>
  <c r="F817" i="8"/>
  <c r="G817" i="8" s="1"/>
  <c r="F816" i="8"/>
  <c r="G816" i="8" s="1"/>
  <c r="F822" i="8"/>
  <c r="G822" i="8" s="1"/>
  <c r="F823" i="8"/>
  <c r="G823" i="8" s="1"/>
  <c r="F945" i="8"/>
  <c r="G945" i="8" s="1"/>
  <c r="F946" i="8"/>
  <c r="G946" i="8" s="1"/>
  <c r="AO312" i="38"/>
  <c r="M10" i="23"/>
  <c r="K10" i="23"/>
  <c r="I10" i="23"/>
  <c r="O10" i="23"/>
  <c r="I20" i="23"/>
  <c r="K20" i="23"/>
  <c r="F240" i="8"/>
  <c r="G240" i="8" s="1"/>
  <c r="AB64" i="38" s="1"/>
  <c r="F241" i="8"/>
  <c r="G241" i="8" s="1"/>
  <c r="F538" i="8"/>
  <c r="G538" i="8" s="1"/>
  <c r="F537" i="8"/>
  <c r="G537" i="8" s="1"/>
  <c r="F715" i="8"/>
  <c r="G715" i="8" s="1"/>
  <c r="F714" i="8"/>
  <c r="G714" i="8" s="1"/>
  <c r="F778" i="8"/>
  <c r="G778" i="8" s="1"/>
  <c r="F777" i="8"/>
  <c r="G777" i="8" s="1"/>
  <c r="F781" i="8"/>
  <c r="G781" i="8" s="1"/>
  <c r="F780" i="8"/>
  <c r="G780" i="8" s="1"/>
  <c r="F838" i="8"/>
  <c r="G838" i="8" s="1"/>
  <c r="F837" i="8"/>
  <c r="G837" i="8" s="1"/>
  <c r="O11" i="23"/>
  <c r="M11" i="23"/>
  <c r="I11" i="23"/>
  <c r="K11" i="23"/>
  <c r="M8" i="23"/>
  <c r="K8" i="23"/>
  <c r="I8" i="23"/>
  <c r="D67" i="7"/>
  <c r="Q18" i="28" s="1"/>
  <c r="P76" i="43"/>
  <c r="Q76" i="43"/>
  <c r="BG3" i="10"/>
  <c r="BG3" i="12"/>
  <c r="BG3" i="43"/>
  <c r="BG3" i="9"/>
  <c r="BG3" i="42"/>
  <c r="BG3" i="8"/>
  <c r="BE3" i="10"/>
  <c r="BE3" i="40"/>
  <c r="BE3" i="12"/>
  <c r="BE3" i="8"/>
  <c r="F105" i="8"/>
  <c r="G105" i="8" s="1"/>
  <c r="F99" i="8"/>
  <c r="G99" i="8" s="1"/>
  <c r="F168" i="8"/>
  <c r="G168" i="8" s="1"/>
  <c r="F153" i="8"/>
  <c r="G153" i="8" s="1"/>
  <c r="F711" i="8"/>
  <c r="G711" i="8" s="1"/>
  <c r="F639" i="8"/>
  <c r="G639" i="8" s="1"/>
  <c r="F772" i="8"/>
  <c r="G772" i="8" s="1"/>
  <c r="F420" i="8"/>
  <c r="G420" i="8" s="1"/>
  <c r="D29" i="7"/>
  <c r="Q15" i="28" s="1"/>
  <c r="D86" i="7"/>
  <c r="Q20" i="28" s="1"/>
  <c r="D124" i="9"/>
  <c r="D181" i="7"/>
  <c r="Q16" i="23" s="1"/>
  <c r="D200" i="7"/>
  <c r="BJ3" i="7"/>
  <c r="BJ3" i="43"/>
  <c r="BJ3" i="9"/>
  <c r="BJ3" i="10"/>
  <c r="BJ3" i="42"/>
  <c r="BH3" i="43"/>
  <c r="BH3" i="12"/>
  <c r="BH3" i="10"/>
  <c r="BH3" i="42"/>
  <c r="BH3" i="9"/>
  <c r="BH3" i="7"/>
  <c r="BQ3" i="7"/>
  <c r="BQ3" i="42"/>
  <c r="BP3" i="10"/>
  <c r="C216" i="27"/>
  <c r="D215" i="27"/>
  <c r="E215" i="27"/>
  <c r="F214" i="27"/>
  <c r="Q74" i="50"/>
  <c r="I24" i="27" s="1"/>
  <c r="Q36" i="24"/>
  <c r="I18" i="27" s="1"/>
  <c r="P74" i="50"/>
  <c r="D124" i="7"/>
  <c r="Q23" i="28" s="1"/>
  <c r="D803" i="12"/>
  <c r="BQ3" i="10"/>
  <c r="BO3" i="40"/>
  <c r="C213" i="27"/>
  <c r="D213" i="27"/>
  <c r="E213" i="27"/>
  <c r="E217" i="27"/>
  <c r="F217" i="27"/>
  <c r="F534" i="38"/>
  <c r="J534" i="38" s="1"/>
  <c r="F529" i="38"/>
  <c r="J529" i="38" s="1"/>
  <c r="P36" i="24"/>
  <c r="AO260" i="38"/>
  <c r="O22" i="28"/>
  <c r="M22" i="28"/>
  <c r="I22" i="28"/>
  <c r="K22" i="28"/>
  <c r="E1250" i="12"/>
  <c r="F1250" i="12" s="1"/>
  <c r="E1207" i="12"/>
  <c r="F1207" i="12" s="1"/>
  <c r="D1200" i="12" s="1"/>
  <c r="E1162" i="12"/>
  <c r="F1162" i="12" s="1"/>
  <c r="E942" i="12"/>
  <c r="F942" i="12" s="1"/>
  <c r="E149" i="12"/>
  <c r="F149" i="12" s="1"/>
  <c r="F559" i="38"/>
  <c r="J559" i="38" s="1"/>
  <c r="F565" i="38"/>
  <c r="J565" i="38" s="1"/>
  <c r="AQ245" i="38"/>
  <c r="AM305" i="38"/>
  <c r="AM307" i="38"/>
  <c r="AM310" i="38"/>
  <c r="AE278" i="38"/>
  <c r="AI282" i="38"/>
  <c r="AE297" i="38"/>
  <c r="AM298" i="38"/>
  <c r="AI299" i="38"/>
  <c r="W328" i="38"/>
  <c r="AA560" i="38"/>
  <c r="P89" i="38"/>
  <c r="P223" i="38"/>
  <c r="W223" i="38"/>
  <c r="W398" i="38"/>
  <c r="W560" i="38"/>
  <c r="P383" i="38"/>
  <c r="W527" i="38"/>
  <c r="Q96" i="38"/>
  <c r="W489" i="38"/>
  <c r="W243" i="38"/>
  <c r="Q107" i="38"/>
  <c r="P107" i="38"/>
  <c r="W459" i="38"/>
  <c r="W389" i="38"/>
  <c r="P133" i="38"/>
  <c r="Q118" i="38"/>
  <c r="AM237" i="38"/>
  <c r="AM247" i="38"/>
  <c r="AI264" i="38"/>
  <c r="AQ269" i="38"/>
  <c r="AM277" i="38"/>
  <c r="AI279" i="38"/>
  <c r="AI281" i="38"/>
  <c r="AM282" i="38"/>
  <c r="AQ282" i="38"/>
  <c r="AE289" i="38"/>
  <c r="AQ291" i="38"/>
  <c r="AE293" i="38"/>
  <c r="AM295" i="38"/>
  <c r="AQ295" i="38"/>
  <c r="AI298" i="38"/>
  <c r="AE300" i="38"/>
  <c r="AI300" i="38"/>
  <c r="AQ325" i="38"/>
  <c r="AM322" i="38"/>
  <c r="AE314" i="38"/>
  <c r="AI316" i="38"/>
  <c r="AQ316" i="38"/>
  <c r="AM318" i="38"/>
  <c r="AE332" i="38"/>
  <c r="AI332" i="38"/>
  <c r="AQ333" i="38"/>
  <c r="AM331" i="38"/>
  <c r="AQ331" i="38"/>
  <c r="AI334" i="38"/>
  <c r="AM334" i="38"/>
  <c r="AI336" i="38"/>
  <c r="AQ336" i="38"/>
  <c r="AM337" i="38"/>
  <c r="AQ337" i="38"/>
  <c r="AE340" i="38"/>
  <c r="AI340" i="38"/>
  <c r="AQ340" i="38"/>
  <c r="AI343" i="38"/>
  <c r="AR343" i="38" s="1"/>
  <c r="AE342" i="38"/>
  <c r="AM342" i="38"/>
  <c r="AE379" i="38"/>
  <c r="AM379" i="38"/>
  <c r="AQ379" i="38"/>
  <c r="AI380" i="38"/>
  <c r="AM380" i="38"/>
  <c r="AM381" i="38"/>
  <c r="AQ381" i="38"/>
  <c r="AE382" i="38"/>
  <c r="AM382" i="38"/>
  <c r="AQ382" i="38"/>
  <c r="AM363" i="38"/>
  <c r="AE364" i="38"/>
  <c r="AQ364" i="38"/>
  <c r="AE365" i="38"/>
  <c r="AI365" i="38"/>
  <c r="AQ365" i="38"/>
  <c r="AM366" i="38"/>
  <c r="AI367" i="38"/>
  <c r="AE368" i="38"/>
  <c r="AI368" i="38"/>
  <c r="AI369" i="38"/>
  <c r="AE370" i="38"/>
  <c r="AM370" i="38"/>
  <c r="AQ370" i="38"/>
  <c r="AI371" i="38"/>
  <c r="AM372" i="38"/>
  <c r="AR372" i="38" s="1"/>
  <c r="AI373" i="38"/>
  <c r="AQ373" i="38"/>
  <c r="AE374" i="38"/>
  <c r="AD235" i="38"/>
  <c r="AB260" i="38"/>
  <c r="AD260" i="38"/>
  <c r="AC191" i="38"/>
  <c r="AH191" i="38"/>
  <c r="AK191" i="38"/>
  <c r="AI228" i="38"/>
  <c r="AQ240" i="38"/>
  <c r="AI241" i="38"/>
  <c r="AE254" i="38"/>
  <c r="AE258" i="38"/>
  <c r="AQ258" i="38"/>
  <c r="AQ249" i="38"/>
  <c r="AQ252" i="38"/>
  <c r="AQ253" i="38"/>
  <c r="AI233" i="38"/>
  <c r="AQ231" i="38"/>
  <c r="AE266" i="38"/>
  <c r="AM266" i="38"/>
  <c r="AP260" i="38"/>
  <c r="AE301" i="38"/>
  <c r="AI301" i="38"/>
  <c r="AI306" i="38"/>
  <c r="AM309" i="38"/>
  <c r="AQ309" i="38"/>
  <c r="AE311" i="38"/>
  <c r="AI311" i="38"/>
  <c r="AQ311" i="38"/>
  <c r="AM269" i="38"/>
  <c r="AI270" i="38"/>
  <c r="AM270" i="38"/>
  <c r="AI271" i="38"/>
  <c r="AM272" i="38"/>
  <c r="AE273" i="38"/>
  <c r="AI273" i="38"/>
  <c r="AM273" i="38"/>
  <c r="AQ273" i="38"/>
  <c r="AQ277" i="38"/>
  <c r="AI278" i="38"/>
  <c r="AM278" i="38"/>
  <c r="AQ278" i="38"/>
  <c r="AM279" i="38"/>
  <c r="AQ279" i="38"/>
  <c r="AM280" i="38"/>
  <c r="AQ280" i="38"/>
  <c r="AE281" i="38"/>
  <c r="AM281" i="38"/>
  <c r="AQ281" i="38"/>
  <c r="AE282" i="38"/>
  <c r="AI283" i="38"/>
  <c r="AE284" i="38"/>
  <c r="AM284" i="38"/>
  <c r="AI285" i="38"/>
  <c r="AM285" i="38"/>
  <c r="AQ285" i="38"/>
  <c r="AE286" i="38"/>
  <c r="AI286" i="38"/>
  <c r="AQ286" i="38"/>
  <c r="AE287" i="38"/>
  <c r="AI287" i="38"/>
  <c r="AQ287" i="38"/>
  <c r="AE288" i="38"/>
  <c r="AI288" i="38"/>
  <c r="AM288" i="38"/>
  <c r="AI289" i="38"/>
  <c r="AQ289" i="38"/>
  <c r="AI290" i="38"/>
  <c r="AM290" i="38"/>
  <c r="AE291" i="38"/>
  <c r="AI291" i="38"/>
  <c r="AM291" i="38"/>
  <c r="AI292" i="38"/>
  <c r="AM292" i="38"/>
  <c r="AQ292" i="38"/>
  <c r="AI293" i="38"/>
  <c r="AM293" i="38"/>
  <c r="AQ293" i="38"/>
  <c r="AI294" i="38"/>
  <c r="AM294" i="38"/>
  <c r="AQ294" i="38"/>
  <c r="AE295" i="38"/>
  <c r="AE296" i="38"/>
  <c r="AI296" i="38"/>
  <c r="AM296" i="38"/>
  <c r="AQ296" i="38"/>
  <c r="AI297" i="38"/>
  <c r="AM297" i="38"/>
  <c r="AQ297" i="38"/>
  <c r="AE298" i="38"/>
  <c r="AQ298" i="38"/>
  <c r="AE299" i="38"/>
  <c r="AM299" i="38"/>
  <c r="AQ299" i="38"/>
  <c r="AM300" i="38"/>
  <c r="AI326" i="38"/>
  <c r="AQ326" i="38"/>
  <c r="AM325" i="38"/>
  <c r="AM321" i="38"/>
  <c r="AQ322" i="38"/>
  <c r="AQ323" i="38"/>
  <c r="AM314" i="38"/>
  <c r="AM316" i="38"/>
  <c r="AI317" i="38"/>
  <c r="AM317" i="38"/>
  <c r="AP235" i="38"/>
  <c r="P118" i="38"/>
  <c r="M527" i="38"/>
  <c r="W191" i="38"/>
  <c r="X500" i="38"/>
  <c r="L500" i="38"/>
  <c r="O500" i="38"/>
  <c r="W47" i="38"/>
  <c r="W214" i="38"/>
  <c r="AA527" i="38"/>
  <c r="P235" i="38"/>
  <c r="P207" i="38"/>
  <c r="W107" i="38"/>
  <c r="W96" i="38"/>
  <c r="W267" i="38"/>
  <c r="N527" i="38"/>
  <c r="P96" i="38"/>
  <c r="W199" i="38"/>
  <c r="W383" i="38"/>
  <c r="W149" i="38"/>
  <c r="W235" i="38"/>
  <c r="W312" i="38"/>
  <c r="W207" i="38"/>
  <c r="W467" i="38"/>
  <c r="P312" i="38"/>
  <c r="P149" i="38"/>
  <c r="W133" i="38"/>
  <c r="P164" i="38"/>
  <c r="U541" i="38"/>
  <c r="W541" i="38"/>
  <c r="AE158" i="38"/>
  <c r="AC207" i="38"/>
  <c r="AH207" i="38"/>
  <c r="AN207" i="38"/>
  <c r="AP207" i="38"/>
  <c r="AF243" i="38"/>
  <c r="AH243" i="38"/>
  <c r="AK243" i="38"/>
  <c r="AP243" i="38"/>
  <c r="AC267" i="38"/>
  <c r="AH267" i="38"/>
  <c r="AK267" i="38"/>
  <c r="AN267" i="38"/>
  <c r="AP267" i="38"/>
  <c r="AA248" i="38"/>
  <c r="AA243" i="38" s="1"/>
  <c r="K500" i="38"/>
  <c r="O489" i="38"/>
  <c r="X560" i="38"/>
  <c r="R527" i="38"/>
  <c r="X541" i="38"/>
  <c r="O527" i="38"/>
  <c r="R509" i="38"/>
  <c r="L527" i="38"/>
  <c r="S509" i="38"/>
  <c r="O541" i="38"/>
  <c r="L383" i="38"/>
  <c r="AC83" i="38"/>
  <c r="AN83" i="38"/>
  <c r="AM287" i="38"/>
  <c r="AF235" i="38"/>
  <c r="AH235" i="38"/>
  <c r="AK235" i="38"/>
  <c r="AF260" i="38"/>
  <c r="AB83" i="38"/>
  <c r="AG83" i="38"/>
  <c r="AL83" i="38"/>
  <c r="AB107" i="38"/>
  <c r="AG107" i="38"/>
  <c r="AJ107" i="38"/>
  <c r="AL107" i="38"/>
  <c r="AO107" i="38"/>
  <c r="AB118" i="38"/>
  <c r="AD118" i="38"/>
  <c r="AJ118" i="38"/>
  <c r="AO118" i="38"/>
  <c r="P23" i="23"/>
  <c r="AE218" i="38"/>
  <c r="AI219" i="38"/>
  <c r="AQ230" i="38"/>
  <c r="AL235" i="38"/>
  <c r="AO235" i="38"/>
  <c r="AE239" i="38"/>
  <c r="AM239" i="38"/>
  <c r="AI256" i="38"/>
  <c r="AQ257" i="38"/>
  <c r="AI259" i="38"/>
  <c r="AM246" i="38"/>
  <c r="AE247" i="38"/>
  <c r="AI248" i="38"/>
  <c r="AI249" i="38"/>
  <c r="AM231" i="38"/>
  <c r="AE232" i="38"/>
  <c r="AE264" i="38"/>
  <c r="AQ265" i="38"/>
  <c r="AJ260" i="38"/>
  <c r="AM263" i="38"/>
  <c r="AI302" i="38"/>
  <c r="AQ304" i="38"/>
  <c r="AQ306" i="38"/>
  <c r="AE307" i="38"/>
  <c r="AI308" i="38"/>
  <c r="AM308" i="38"/>
  <c r="AE309" i="38"/>
  <c r="AE310" i="38"/>
  <c r="AI310" i="38"/>
  <c r="AQ310" i="38"/>
  <c r="AM311" i="38"/>
  <c r="AE269" i="38"/>
  <c r="AI269" i="38"/>
  <c r="AE271" i="38"/>
  <c r="AM271" i="38"/>
  <c r="AQ271" i="38"/>
  <c r="AE272" i="38"/>
  <c r="AI272" i="38"/>
  <c r="AQ272" i="38"/>
  <c r="AE274" i="38"/>
  <c r="AI274" i="38"/>
  <c r="AM274" i="38"/>
  <c r="AQ274" i="38"/>
  <c r="AE275" i="38"/>
  <c r="AI275" i="38"/>
  <c r="AM275" i="38"/>
  <c r="AE276" i="38"/>
  <c r="AI276" i="38"/>
  <c r="AM276" i="38"/>
  <c r="AE277" i="38"/>
  <c r="AI277" i="38"/>
  <c r="AE279" i="38"/>
  <c r="AE280" i="38"/>
  <c r="AI280" i="38"/>
  <c r="AE283" i="38"/>
  <c r="AM283" i="38"/>
  <c r="AE285" i="38"/>
  <c r="AM286" i="38"/>
  <c r="AM289" i="38"/>
  <c r="AQ290" i="38"/>
  <c r="AE294" i="38"/>
  <c r="AQ300" i="38"/>
  <c r="AE324" i="38"/>
  <c r="AI324" i="38"/>
  <c r="AM324" i="38"/>
  <c r="AE325" i="38"/>
  <c r="AQ320" i="38"/>
  <c r="AE321" i="38"/>
  <c r="AQ321" i="38"/>
  <c r="AI322" i="38"/>
  <c r="AI323" i="38"/>
  <c r="AM323" i="38"/>
  <c r="AI314" i="38"/>
  <c r="AQ314" i="38"/>
  <c r="AI315" i="38"/>
  <c r="AM315" i="38"/>
  <c r="AE316" i="38"/>
  <c r="AE318" i="38"/>
  <c r="AI318" i="38"/>
  <c r="AQ318" i="38"/>
  <c r="AM319" i="38"/>
  <c r="AQ319" i="38"/>
  <c r="AM332" i="38"/>
  <c r="AE333" i="38"/>
  <c r="AI261" i="38"/>
  <c r="AG260" i="38"/>
  <c r="AC107" i="38"/>
  <c r="AH107" i="38"/>
  <c r="AK107" i="38"/>
  <c r="AP107" i="38"/>
  <c r="AC118" i="38"/>
  <c r="AF118" i="38"/>
  <c r="AH118" i="38"/>
  <c r="AK118" i="38"/>
  <c r="AN118" i="38"/>
  <c r="AP118" i="38"/>
  <c r="AC133" i="38"/>
  <c r="AF133" i="38"/>
  <c r="AH133" i="38"/>
  <c r="AK133" i="38"/>
  <c r="AN133" i="38"/>
  <c r="AP133" i="38"/>
  <c r="AB164" i="38"/>
  <c r="AD164" i="38"/>
  <c r="AG164" i="38"/>
  <c r="AJ164" i="38"/>
  <c r="AL164" i="38"/>
  <c r="AO164" i="38"/>
  <c r="AB207" i="38"/>
  <c r="AD243" i="38"/>
  <c r="AG243" i="38"/>
  <c r="AJ243" i="38"/>
  <c r="AL243" i="38"/>
  <c r="AO243" i="38"/>
  <c r="AB267" i="38"/>
  <c r="AD267" i="38"/>
  <c r="AG267" i="38"/>
  <c r="AJ267" i="38"/>
  <c r="AL267" i="38"/>
  <c r="AO267" i="38"/>
  <c r="AQ187" i="38"/>
  <c r="AQ174" i="38"/>
  <c r="AE178" i="38"/>
  <c r="AE182" i="38"/>
  <c r="AQ182" i="38"/>
  <c r="AE183" i="38"/>
  <c r="AE185" i="38"/>
  <c r="AE194" i="38"/>
  <c r="AM202" i="38"/>
  <c r="AE203" i="38"/>
  <c r="AI208" i="38"/>
  <c r="AQ208" i="38"/>
  <c r="AQ220" i="38"/>
  <c r="AE215" i="38"/>
  <c r="AQ215" i="38"/>
  <c r="AI216" i="38"/>
  <c r="AI217" i="38"/>
  <c r="AE228" i="38"/>
  <c r="AE230" i="38"/>
  <c r="AM225" i="38"/>
  <c r="AE237" i="38"/>
  <c r="AQ237" i="38"/>
  <c r="AE238" i="38"/>
  <c r="AM238" i="38"/>
  <c r="AI255" i="38"/>
  <c r="AQ255" i="38"/>
  <c r="AE256" i="38"/>
  <c r="AQ256" i="38"/>
  <c r="AI257" i="38"/>
  <c r="AM257" i="38"/>
  <c r="AE245" i="38"/>
  <c r="AM245" i="38"/>
  <c r="AQ248" i="38"/>
  <c r="AM250" i="38"/>
  <c r="AQ250" i="38"/>
  <c r="AE251" i="38"/>
  <c r="AI251" i="38"/>
  <c r="AI252" i="38"/>
  <c r="AI253" i="38"/>
  <c r="AM233" i="38"/>
  <c r="AI231" i="38"/>
  <c r="AM264" i="38"/>
  <c r="AI266" i="38"/>
  <c r="AQ262" i="38"/>
  <c r="AE263" i="38"/>
  <c r="AQ263" i="38"/>
  <c r="AE302" i="38"/>
  <c r="AM303" i="38"/>
  <c r="AE304" i="38"/>
  <c r="AE305" i="38"/>
  <c r="U527" i="38"/>
  <c r="AC260" i="38"/>
  <c r="AH260" i="38"/>
  <c r="AD207" i="38"/>
  <c r="AG207" i="38"/>
  <c r="AJ207" i="38"/>
  <c r="AL207" i="38"/>
  <c r="AO207" i="38"/>
  <c r="AB214" i="38"/>
  <c r="AD214" i="38"/>
  <c r="AG214" i="38"/>
  <c r="AL214" i="38"/>
  <c r="AO214" i="38"/>
  <c r="AD191" i="38"/>
  <c r="AL191" i="38"/>
  <c r="AO191" i="38"/>
  <c r="AD199" i="38"/>
  <c r="AG199" i="38"/>
  <c r="AJ199" i="38"/>
  <c r="AL199" i="38"/>
  <c r="AO199" i="38"/>
  <c r="AE261" i="38"/>
  <c r="AQ270" i="38"/>
  <c r="AQ275" i="38"/>
  <c r="AQ283" i="38"/>
  <c r="AE290" i="38"/>
  <c r="AE326" i="38"/>
  <c r="AM326" i="38"/>
  <c r="AQ324" i="38"/>
  <c r="AI325" i="38"/>
  <c r="AE320" i="38"/>
  <c r="AI320" i="38"/>
  <c r="AM320" i="38"/>
  <c r="AM227" i="38"/>
  <c r="AI229" i="38"/>
  <c r="AM229" i="38"/>
  <c r="AQ225" i="38"/>
  <c r="AE242" i="38"/>
  <c r="AI242" i="38"/>
  <c r="AM242" i="38"/>
  <c r="AI237" i="38"/>
  <c r="AI238" i="38"/>
  <c r="AQ238" i="38"/>
  <c r="AI239" i="38"/>
  <c r="AQ239" i="38"/>
  <c r="AI254" i="38"/>
  <c r="AM254" i="38"/>
  <c r="AQ254" i="38"/>
  <c r="AE255" i="38"/>
  <c r="AM255" i="38"/>
  <c r="AM256" i="38"/>
  <c r="AE257" i="38"/>
  <c r="AI258" i="38"/>
  <c r="AM258" i="38"/>
  <c r="AE259" i="38"/>
  <c r="AM259" i="38"/>
  <c r="AQ259" i="38"/>
  <c r="AI245" i="38"/>
  <c r="AE246" i="38"/>
  <c r="AI246" i="38"/>
  <c r="AQ246" i="38"/>
  <c r="AI247" i="38"/>
  <c r="AQ247" i="38"/>
  <c r="AM248" i="38"/>
  <c r="AE249" i="38"/>
  <c r="AM249" i="38"/>
  <c r="AE250" i="38"/>
  <c r="AI250" i="38"/>
  <c r="AM251" i="38"/>
  <c r="AQ251" i="38"/>
  <c r="AE252" i="38"/>
  <c r="AM252" i="38"/>
  <c r="AE253" i="38"/>
  <c r="AM253" i="38"/>
  <c r="AE233" i="38"/>
  <c r="AQ233" i="38"/>
  <c r="AE231" i="38"/>
  <c r="AI232" i="38"/>
  <c r="AM232" i="38"/>
  <c r="AQ232" i="38"/>
  <c r="AQ264" i="38"/>
  <c r="AE265" i="38"/>
  <c r="AI265" i="38"/>
  <c r="AM265" i="38"/>
  <c r="AQ266" i="38"/>
  <c r="AE262" i="38"/>
  <c r="AI262" i="38"/>
  <c r="AM262" i="38"/>
  <c r="AI263" i="38"/>
  <c r="AM301" i="38"/>
  <c r="AQ301" i="38"/>
  <c r="AM302" i="38"/>
  <c r="AQ302" i="38"/>
  <c r="AE303" i="38"/>
  <c r="AI303" i="38"/>
  <c r="AQ303" i="38"/>
  <c r="AI304" i="38"/>
  <c r="AM304" i="38"/>
  <c r="AI305" i="38"/>
  <c r="AQ305" i="38"/>
  <c r="AE306" i="38"/>
  <c r="AM306" i="38"/>
  <c r="AI307" i="38"/>
  <c r="AQ307" i="38"/>
  <c r="AE308" i="38"/>
  <c r="AQ308" i="38"/>
  <c r="AI309" i="38"/>
  <c r="V500" i="38"/>
  <c r="S500" i="38"/>
  <c r="N500" i="38"/>
  <c r="M500" i="38"/>
  <c r="O459" i="38"/>
  <c r="X527" i="38"/>
  <c r="S459" i="38"/>
  <c r="S383" i="38"/>
  <c r="S527" i="38"/>
  <c r="V527" i="38"/>
  <c r="K541" i="38"/>
  <c r="P47" i="38"/>
  <c r="O467" i="38"/>
  <c r="W118" i="38"/>
  <c r="V541" i="38"/>
  <c r="K509" i="38"/>
  <c r="R459" i="38"/>
  <c r="L541" i="38"/>
  <c r="S541" i="38"/>
  <c r="AC235" i="38"/>
  <c r="AE236" i="38"/>
  <c r="AN235" i="38"/>
  <c r="AQ236" i="38"/>
  <c r="AK260" i="38"/>
  <c r="AM261" i="38"/>
  <c r="AN260" i="38"/>
  <c r="AQ261" i="38"/>
  <c r="AE147" i="38"/>
  <c r="AQ136" i="38"/>
  <c r="AI167" i="38"/>
  <c r="AI166" i="38"/>
  <c r="Y272" i="38"/>
  <c r="Y162" i="38"/>
  <c r="T293" i="38"/>
  <c r="T163" i="38"/>
  <c r="T332" i="38"/>
  <c r="P533" i="38"/>
  <c r="M22" i="38"/>
  <c r="T176" i="38"/>
  <c r="T253" i="38"/>
  <c r="T475" i="38"/>
  <c r="T36" i="38"/>
  <c r="R22" i="38"/>
  <c r="T98" i="38"/>
  <c r="P521" i="38"/>
  <c r="T168" i="38"/>
  <c r="T35" i="38"/>
  <c r="T456" i="38"/>
  <c r="T333" i="38"/>
  <c r="T105" i="38"/>
  <c r="U23" i="38"/>
  <c r="T132" i="38"/>
  <c r="P476" i="38"/>
  <c r="T361" i="38"/>
  <c r="R18" i="38"/>
  <c r="P474" i="38"/>
  <c r="V24" i="38"/>
  <c r="W23" i="38"/>
  <c r="Q403" i="38"/>
  <c r="Q324" i="38"/>
  <c r="W17" i="38"/>
  <c r="Q440" i="38"/>
  <c r="Q364" i="38"/>
  <c r="T145" i="38"/>
  <c r="V22" i="38"/>
  <c r="Q466" i="38"/>
  <c r="T533" i="38"/>
  <c r="T172" i="38"/>
  <c r="T320" i="38"/>
  <c r="T521" i="38"/>
  <c r="T206" i="38"/>
  <c r="T438" i="38"/>
  <c r="T240" i="38"/>
  <c r="T250" i="38"/>
  <c r="T336" i="38"/>
  <c r="T42" i="38"/>
  <c r="T505" i="38"/>
  <c r="T102" i="38"/>
  <c r="T449" i="38"/>
  <c r="T304" i="38"/>
  <c r="T309" i="38"/>
  <c r="T34" i="38"/>
  <c r="N20" i="38"/>
  <c r="Q492" i="38"/>
  <c r="Q489" i="38" s="1"/>
  <c r="AA23" i="38"/>
  <c r="T411" i="38"/>
  <c r="T324" i="38"/>
  <c r="P537" i="38"/>
  <c r="Q558" i="38"/>
  <c r="Q478" i="38"/>
  <c r="Q411" i="38"/>
  <c r="Q264" i="38"/>
  <c r="P516" i="38"/>
  <c r="Q348" i="38"/>
  <c r="U17" i="38"/>
  <c r="P549" i="38"/>
  <c r="Q355" i="38"/>
  <c r="U16" i="38"/>
  <c r="Q444" i="38"/>
  <c r="P23" i="38"/>
  <c r="Q453" i="38"/>
  <c r="Q353" i="38"/>
  <c r="N17" i="38"/>
  <c r="Q410" i="38"/>
  <c r="T487" i="38"/>
  <c r="P535" i="38"/>
  <c r="Q439" i="38"/>
  <c r="Q349" i="38"/>
  <c r="N21" i="38"/>
  <c r="Q394" i="38"/>
  <c r="Q290" i="38"/>
  <c r="Q564" i="38"/>
  <c r="Q560" i="38" s="1"/>
  <c r="P363" i="38"/>
  <c r="P221" i="38"/>
  <c r="P214" i="38" s="1"/>
  <c r="W24" i="38"/>
  <c r="P20" i="38"/>
  <c r="U500" i="38"/>
  <c r="K527" i="38"/>
  <c r="R389" i="38"/>
  <c r="AF89" i="38"/>
  <c r="AH89" i="38"/>
  <c r="AK89" i="38"/>
  <c r="AN89" i="38"/>
  <c r="AP89" i="38"/>
  <c r="V509" i="38"/>
  <c r="L467" i="38"/>
  <c r="K312" i="38"/>
  <c r="L459" i="38"/>
  <c r="U509" i="38"/>
  <c r="R383" i="38"/>
  <c r="X383" i="38"/>
  <c r="N260" i="38"/>
  <c r="K383" i="38"/>
  <c r="O260" i="38"/>
  <c r="U467" i="38"/>
  <c r="N389" i="38"/>
  <c r="AA541" i="38"/>
  <c r="AC248" i="38"/>
  <c r="AE248" i="38" s="1"/>
  <c r="AE127" i="38"/>
  <c r="AE122" i="38"/>
  <c r="AI146" i="38"/>
  <c r="AM144" i="38"/>
  <c r="AE145" i="38"/>
  <c r="AE143" i="38"/>
  <c r="AE140" i="38"/>
  <c r="AE159" i="38"/>
  <c r="AE160" i="38"/>
  <c r="AM160" i="38"/>
  <c r="AI151" i="38"/>
  <c r="AE152" i="38"/>
  <c r="AE153" i="38"/>
  <c r="AQ153" i="38"/>
  <c r="AE154" i="38"/>
  <c r="AI154" i="38"/>
  <c r="AI156" i="38"/>
  <c r="AM156" i="38"/>
  <c r="AQ156" i="38"/>
  <c r="AM157" i="38"/>
  <c r="AI158" i="38"/>
  <c r="AE168" i="38"/>
  <c r="AI168" i="38"/>
  <c r="AE167" i="38"/>
  <c r="AM167" i="38"/>
  <c r="AE186" i="38"/>
  <c r="AI186" i="38"/>
  <c r="AQ186" i="38"/>
  <c r="AE187" i="38"/>
  <c r="AI188" i="38"/>
  <c r="AM188" i="38"/>
  <c r="AQ188" i="38"/>
  <c r="AI189" i="38"/>
  <c r="AQ189" i="38"/>
  <c r="AE170" i="38"/>
  <c r="L260" i="38"/>
  <c r="K235" i="38"/>
  <c r="N383" i="38"/>
  <c r="V560" i="38"/>
  <c r="O312" i="38"/>
  <c r="L312" i="38"/>
  <c r="V383" i="38"/>
  <c r="U235" i="38"/>
  <c r="U383" i="38"/>
  <c r="V243" i="38"/>
  <c r="R541" i="38"/>
  <c r="O19" i="28"/>
  <c r="K19" i="28"/>
  <c r="M19" i="28"/>
  <c r="I19" i="28"/>
  <c r="V214" i="38"/>
  <c r="R214" i="38"/>
  <c r="R489" i="38"/>
  <c r="K389" i="38"/>
  <c r="AQ170" i="38"/>
  <c r="AI171" i="38"/>
  <c r="AM171" i="38"/>
  <c r="AE172" i="38"/>
  <c r="AI172" i="38"/>
  <c r="AM172" i="38"/>
  <c r="AQ172" i="38"/>
  <c r="AQ173" i="38"/>
  <c r="AE174" i="38"/>
  <c r="AI174" i="38"/>
  <c r="AM174" i="38"/>
  <c r="AE175" i="38"/>
  <c r="AI175" i="38"/>
  <c r="AM175" i="38"/>
  <c r="AE176" i="38"/>
  <c r="AI176" i="38"/>
  <c r="AM176" i="38"/>
  <c r="AQ176" i="38"/>
  <c r="AI177" i="38"/>
  <c r="AM178" i="38"/>
  <c r="AQ178" i="38"/>
  <c r="AE179" i="38"/>
  <c r="AE181" i="38"/>
  <c r="AM181" i="38"/>
  <c r="AQ181" i="38"/>
  <c r="AM183" i="38"/>
  <c r="AQ183" i="38"/>
  <c r="AE184" i="38"/>
  <c r="AI185" i="38"/>
  <c r="AE197" i="38"/>
  <c r="AI197" i="38"/>
  <c r="AM197" i="38"/>
  <c r="AE195" i="38"/>
  <c r="AI195" i="38"/>
  <c r="AM195" i="38"/>
  <c r="AQ195" i="38"/>
  <c r="AI192" i="38"/>
  <c r="AM192" i="38"/>
  <c r="AM194" i="38"/>
  <c r="AE193" i="38"/>
  <c r="AM193" i="38"/>
  <c r="AI205" i="38"/>
  <c r="AQ205" i="38"/>
  <c r="AI201" i="38"/>
  <c r="AM201" i="38"/>
  <c r="AE202" i="38"/>
  <c r="AI203" i="38"/>
  <c r="AQ203" i="38"/>
  <c r="AQ204" i="38"/>
  <c r="AI212" i="38"/>
  <c r="AQ212" i="38"/>
  <c r="AM208" i="38"/>
  <c r="AQ211" i="38"/>
  <c r="AQ210" i="38"/>
  <c r="AI210" i="38"/>
  <c r="AE209" i="38"/>
  <c r="AI209" i="38"/>
  <c r="AE220" i="38"/>
  <c r="AM220" i="38"/>
  <c r="AM218" i="38"/>
  <c r="AQ218" i="38"/>
  <c r="AE219" i="38"/>
  <c r="AM219" i="38"/>
  <c r="AI215" i="38"/>
  <c r="AM215" i="38"/>
  <c r="AM216" i="38"/>
  <c r="AE227" i="38"/>
  <c r="AM228" i="38"/>
  <c r="AE229" i="38"/>
  <c r="AI230" i="38"/>
  <c r="AM230" i="38"/>
  <c r="AE225" i="38"/>
  <c r="AE226" i="38"/>
  <c r="AI226" i="38"/>
  <c r="AM226" i="38"/>
  <c r="AQ226" i="38"/>
  <c r="AQ242" i="38"/>
  <c r="AE240" i="38"/>
  <c r="AI240" i="38"/>
  <c r="AM240" i="38"/>
  <c r="AE241" i="38"/>
  <c r="AM241" i="38"/>
  <c r="AQ241" i="38"/>
  <c r="V191" i="38"/>
  <c r="O191" i="38"/>
  <c r="L223" i="38"/>
  <c r="X191" i="38"/>
  <c r="O560" i="38"/>
  <c r="X260" i="38"/>
  <c r="S467" i="38"/>
  <c r="V235" i="38"/>
  <c r="X235" i="38"/>
  <c r="R500" i="38"/>
  <c r="AA500" i="38"/>
  <c r="R312" i="38"/>
  <c r="M459" i="38"/>
  <c r="M485" i="38"/>
  <c r="O383" i="38"/>
  <c r="U260" i="38"/>
  <c r="M383" i="38"/>
  <c r="AA509" i="38"/>
  <c r="N509" i="38"/>
  <c r="L509" i="38"/>
  <c r="O509" i="38"/>
  <c r="N541" i="38"/>
  <c r="M541" i="38"/>
  <c r="AF164" i="38"/>
  <c r="AH164" i="38"/>
  <c r="AN164" i="38"/>
  <c r="AP164" i="38"/>
  <c r="AD89" i="38"/>
  <c r="AJ89" i="38"/>
  <c r="AO89" i="38"/>
  <c r="AB96" i="38"/>
  <c r="AD96" i="38"/>
  <c r="AG96" i="38"/>
  <c r="AL96" i="38"/>
  <c r="AO96" i="38"/>
  <c r="AB133" i="38"/>
  <c r="AD133" i="38"/>
  <c r="AG133" i="38"/>
  <c r="AL133" i="38"/>
  <c r="F34" i="38"/>
  <c r="H34" i="38" s="1"/>
  <c r="F30" i="38"/>
  <c r="J30" i="38" s="1"/>
  <c r="F152" i="38"/>
  <c r="J152" i="38" s="1"/>
  <c r="F185" i="38"/>
  <c r="H185" i="38" s="1"/>
  <c r="F177" i="38"/>
  <c r="J177" i="38" s="1"/>
  <c r="F167" i="38"/>
  <c r="J167" i="38" s="1"/>
  <c r="N207" i="38"/>
  <c r="AE210" i="38"/>
  <c r="AG235" i="38"/>
  <c r="AJ235" i="38"/>
  <c r="AP191" i="38"/>
  <c r="AF199" i="38"/>
  <c r="AH199" i="38"/>
  <c r="AK199" i="38"/>
  <c r="AP199" i="38"/>
  <c r="AI236" i="38"/>
  <c r="AM236" i="38"/>
  <c r="R235" i="38"/>
  <c r="M235" i="38"/>
  <c r="K398" i="38"/>
  <c r="O223" i="38"/>
  <c r="K489" i="38"/>
  <c r="X509" i="38"/>
  <c r="S214" i="38"/>
  <c r="V199" i="38"/>
  <c r="U489" i="38"/>
  <c r="S199" i="38"/>
  <c r="N83" i="38"/>
  <c r="AA260" i="38"/>
  <c r="O207" i="38"/>
  <c r="M199" i="38"/>
  <c r="V312" i="38"/>
  <c r="AA459" i="38"/>
  <c r="U389" i="38"/>
  <c r="M214" i="38"/>
  <c r="N489" i="38"/>
  <c r="L89" i="38"/>
  <c r="AA383" i="38"/>
  <c r="S235" i="38"/>
  <c r="AM123" i="38"/>
  <c r="AM125" i="38"/>
  <c r="AM140" i="38"/>
  <c r="AR481" i="38"/>
  <c r="E509" i="38"/>
  <c r="F557" i="38"/>
  <c r="J557" i="38" s="1"/>
  <c r="F99" i="38"/>
  <c r="J99" i="38" s="1"/>
  <c r="F140" i="38"/>
  <c r="J140" i="38" s="1"/>
  <c r="AE146" i="38"/>
  <c r="AE144" i="38"/>
  <c r="AM146" i="38"/>
  <c r="U214" i="38"/>
  <c r="E149" i="38"/>
  <c r="E541" i="38"/>
  <c r="M223" i="38"/>
  <c r="S398" i="38"/>
  <c r="K89" i="38"/>
  <c r="N467" i="38"/>
  <c r="S489" i="38"/>
  <c r="K260" i="38"/>
  <c r="O89" i="38"/>
  <c r="O235" i="38"/>
  <c r="M509" i="38"/>
  <c r="V83" i="38"/>
  <c r="AA223" i="38"/>
  <c r="N267" i="38"/>
  <c r="X389" i="38"/>
  <c r="V485" i="38"/>
  <c r="V267" i="38"/>
  <c r="X267" i="38"/>
  <c r="N312" i="38"/>
  <c r="L489" i="38"/>
  <c r="AA389" i="38"/>
  <c r="N235" i="38"/>
  <c r="AR523" i="38"/>
  <c r="AJ345" i="38"/>
  <c r="AM121" i="38"/>
  <c r="AQ139" i="38"/>
  <c r="AQ160" i="38"/>
  <c r="AQ151" i="38"/>
  <c r="AM158" i="38"/>
  <c r="AM169" i="38"/>
  <c r="AM168" i="38"/>
  <c r="AM187" i="38"/>
  <c r="AI181" i="38"/>
  <c r="AI183" i="38"/>
  <c r="AQ192" i="38"/>
  <c r="AQ201" i="38"/>
  <c r="AM210" i="38"/>
  <c r="AB312" i="38"/>
  <c r="AJ398" i="38"/>
  <c r="AD499" i="38"/>
  <c r="AP526" i="38"/>
  <c r="Z491" i="38"/>
  <c r="Y231" i="38"/>
  <c r="Y446" i="38"/>
  <c r="Y304" i="38"/>
  <c r="Y375" i="38"/>
  <c r="Y161" i="38"/>
  <c r="Y23" i="38"/>
  <c r="Y90" i="38"/>
  <c r="T426" i="38"/>
  <c r="T507" i="38"/>
  <c r="T410" i="38"/>
  <c r="T231" i="38"/>
  <c r="T166" i="38"/>
  <c r="T446" i="38"/>
  <c r="T100" i="38"/>
  <c r="T245" i="38"/>
  <c r="T121" i="38"/>
  <c r="T95" i="38"/>
  <c r="T394" i="38"/>
  <c r="T478" i="38"/>
  <c r="T69" i="38"/>
  <c r="T524" i="38"/>
  <c r="T269" i="38"/>
  <c r="T57" i="38"/>
  <c r="T454" i="38"/>
  <c r="T52" i="38"/>
  <c r="T481" i="38"/>
  <c r="T396" i="38"/>
  <c r="T534" i="38"/>
  <c r="T259" i="38"/>
  <c r="T241" i="38"/>
  <c r="T306" i="38"/>
  <c r="T473" i="38"/>
  <c r="T452" i="38"/>
  <c r="T44" i="38"/>
  <c r="T532" i="38"/>
  <c r="T436" i="38"/>
  <c r="P21" i="38"/>
  <c r="X21" i="38"/>
  <c r="T318" i="38"/>
  <c r="T551" i="38"/>
  <c r="P531" i="38"/>
  <c r="Q508" i="38"/>
  <c r="T23" i="38"/>
  <c r="T91" i="38"/>
  <c r="T311" i="38"/>
  <c r="T219" i="38"/>
  <c r="T547" i="38"/>
  <c r="T550" i="38"/>
  <c r="T56" i="38"/>
  <c r="T282" i="38"/>
  <c r="T62" i="38"/>
  <c r="T288" i="38"/>
  <c r="T432" i="38"/>
  <c r="T182" i="38"/>
  <c r="T154" i="38"/>
  <c r="AA17" i="38"/>
  <c r="P487" i="38"/>
  <c r="P485" i="38" s="1"/>
  <c r="Q511" i="38"/>
  <c r="T348" i="38"/>
  <c r="T535" i="38"/>
  <c r="U21" i="38"/>
  <c r="V18" i="38"/>
  <c r="U18" i="38"/>
  <c r="T275" i="38"/>
  <c r="T67" i="38"/>
  <c r="T85" i="38"/>
  <c r="T300" i="38"/>
  <c r="T86" i="38"/>
  <c r="T554" i="38"/>
  <c r="T458" i="38"/>
  <c r="T471" i="38"/>
  <c r="T340" i="38"/>
  <c r="T116" i="38"/>
  <c r="T32" i="38"/>
  <c r="N16" i="38"/>
  <c r="T431" i="38"/>
  <c r="T511" i="38"/>
  <c r="P478" i="38"/>
  <c r="Q502" i="38"/>
  <c r="T186" i="38"/>
  <c r="T508" i="38"/>
  <c r="W22" i="38"/>
  <c r="X19" i="38"/>
  <c r="Y215" i="38"/>
  <c r="Y512" i="38"/>
  <c r="Y296" i="38"/>
  <c r="Y502" i="38"/>
  <c r="Y256" i="38"/>
  <c r="Y314" i="38"/>
  <c r="Y41" i="38"/>
  <c r="Y305" i="38"/>
  <c r="T94" i="38"/>
  <c r="T266" i="38"/>
  <c r="T362" i="38"/>
  <c r="T360" i="38"/>
  <c r="T493" i="38"/>
  <c r="T111" i="38"/>
  <c r="T246" i="38"/>
  <c r="T334" i="38"/>
  <c r="T488" i="38"/>
  <c r="T283" i="38"/>
  <c r="T451" i="38"/>
  <c r="T402" i="38"/>
  <c r="T525" i="38"/>
  <c r="T540" i="38"/>
  <c r="T317" i="38"/>
  <c r="T78" i="38"/>
  <c r="T391" i="38"/>
  <c r="T183" i="38"/>
  <c r="T247" i="38"/>
  <c r="T393" i="38"/>
  <c r="T237" i="38"/>
  <c r="T76" i="38"/>
  <c r="T217" i="38"/>
  <c r="T139" i="38"/>
  <c r="T46" i="38"/>
  <c r="T291" i="38"/>
  <c r="T378" i="38"/>
  <c r="T440" i="38"/>
  <c r="T255" i="38"/>
  <c r="P558" i="38"/>
  <c r="Q554" i="38"/>
  <c r="T429" i="38"/>
  <c r="T209" i="38"/>
  <c r="P494" i="38"/>
  <c r="P562" i="38"/>
  <c r="T26" i="38"/>
  <c r="T24" i="38"/>
  <c r="T31" i="38"/>
  <c r="Y121" i="38"/>
  <c r="Y561" i="38"/>
  <c r="Y372" i="38"/>
  <c r="Y168" i="38"/>
  <c r="Y324" i="38"/>
  <c r="Y496" i="38"/>
  <c r="Y166" i="38"/>
  <c r="Y151" i="38"/>
  <c r="Y64" i="38"/>
  <c r="Y28" i="38"/>
  <c r="T564" i="38"/>
  <c r="T292" i="38"/>
  <c r="T39" i="38"/>
  <c r="T484" i="38"/>
  <c r="T211" i="38"/>
  <c r="T539" i="38"/>
  <c r="T249" i="38"/>
  <c r="T92" i="38"/>
  <c r="T127" i="38"/>
  <c r="T425" i="38"/>
  <c r="T281" i="38"/>
  <c r="T221" i="38"/>
  <c r="T373" i="38"/>
  <c r="T476" i="38"/>
  <c r="T30" i="38"/>
  <c r="T58" i="38"/>
  <c r="T187" i="38"/>
  <c r="T559" i="38"/>
  <c r="T321" i="38"/>
  <c r="T303" i="38"/>
  <c r="T371" i="38"/>
  <c r="T403" i="38"/>
  <c r="T435" i="38"/>
  <c r="T464" i="38"/>
  <c r="T220" i="38"/>
  <c r="T422" i="38"/>
  <c r="T308" i="38"/>
  <c r="T263" i="38"/>
  <c r="T413" i="38"/>
  <c r="Y147" i="38"/>
  <c r="Y474" i="38"/>
  <c r="T75" i="38"/>
  <c r="T455" i="38"/>
  <c r="T323" i="38"/>
  <c r="T122" i="38"/>
  <c r="T536" i="38"/>
  <c r="T205" i="38"/>
  <c r="T72" i="38"/>
  <c r="O17" i="38"/>
  <c r="T218" i="38"/>
  <c r="Q544" i="38"/>
  <c r="T195" i="38"/>
  <c r="T523" i="38"/>
  <c r="T170" i="38"/>
  <c r="T368" i="38"/>
  <c r="T461" i="38"/>
  <c r="T421" i="38"/>
  <c r="T68" i="38"/>
  <c r="T356" i="38"/>
  <c r="T370" i="38"/>
  <c r="P550" i="38"/>
  <c r="Q546" i="38"/>
  <c r="T477" i="38"/>
  <c r="T87" i="38"/>
  <c r="P484" i="38"/>
  <c r="P545" i="38"/>
  <c r="T483" i="38"/>
  <c r="T80" i="38"/>
  <c r="T453" i="38"/>
  <c r="T428" i="38"/>
  <c r="T520" i="38"/>
  <c r="T93" i="38"/>
  <c r="T280" i="38"/>
  <c r="T506" i="38"/>
  <c r="T270" i="38"/>
  <c r="T143" i="38"/>
  <c r="P515" i="38"/>
  <c r="L18" i="38"/>
  <c r="T276" i="38"/>
  <c r="N18" i="38"/>
  <c r="Q24" i="38"/>
  <c r="T319" i="38"/>
  <c r="T529" i="38"/>
  <c r="T495" i="38"/>
  <c r="P546" i="38"/>
  <c r="Y504" i="38"/>
  <c r="Y148" i="38"/>
  <c r="Y29" i="38"/>
  <c r="T556" i="38"/>
  <c r="T354" i="38"/>
  <c r="T17" i="38"/>
  <c r="T65" i="38"/>
  <c r="T381" i="38"/>
  <c r="T16" i="38"/>
  <c r="T130" i="38"/>
  <c r="T549" i="38"/>
  <c r="Q482" i="38"/>
  <c r="T546" i="38"/>
  <c r="T210" i="38"/>
  <c r="T169" i="38"/>
  <c r="T305" i="38"/>
  <c r="T538" i="38"/>
  <c r="T450" i="38"/>
  <c r="T382" i="38"/>
  <c r="T335" i="38"/>
  <c r="T265" i="38"/>
  <c r="T310" i="38"/>
  <c r="T427" i="38"/>
  <c r="P523" i="38"/>
  <c r="Q474" i="38"/>
  <c r="T555" i="38"/>
  <c r="W16" i="38"/>
  <c r="O23" i="38"/>
  <c r="T545" i="38"/>
  <c r="T120" i="38"/>
  <c r="T174" i="38"/>
  <c r="T51" i="38"/>
  <c r="T258" i="38"/>
  <c r="T125" i="38"/>
  <c r="T392" i="38"/>
  <c r="T401" i="38"/>
  <c r="T565" i="38"/>
  <c r="T45" i="38"/>
  <c r="T238" i="38"/>
  <c r="S19" i="38"/>
  <c r="T43" i="38"/>
  <c r="T189" i="38"/>
  <c r="P548" i="38"/>
  <c r="Q525" i="38"/>
  <c r="T558" i="38"/>
  <c r="T202" i="38"/>
  <c r="T234" i="38"/>
  <c r="P511" i="38"/>
  <c r="Q506" i="38"/>
  <c r="Q435" i="38"/>
  <c r="Q289" i="38"/>
  <c r="P479" i="38"/>
  <c r="Q331" i="38"/>
  <c r="Q328" i="38" s="1"/>
  <c r="P552" i="38"/>
  <c r="T60" i="38"/>
  <c r="T462" i="38"/>
  <c r="T469" i="38"/>
  <c r="T213" i="38"/>
  <c r="T443" i="38"/>
  <c r="T33" i="38"/>
  <c r="T503" i="38"/>
  <c r="T99" i="38"/>
  <c r="T375" i="38"/>
  <c r="T228" i="38"/>
  <c r="T117" i="38"/>
  <c r="T502" i="38"/>
  <c r="T126" i="38"/>
  <c r="N23" i="38"/>
  <c r="T424" i="38"/>
  <c r="K19" i="38"/>
  <c r="P557" i="38"/>
  <c r="Q305" i="38"/>
  <c r="Q448" i="38"/>
  <c r="T254" i="38"/>
  <c r="Q445" i="38"/>
  <c r="Q262" i="38"/>
  <c r="T342" i="38"/>
  <c r="P24" i="38"/>
  <c r="Q303" i="38"/>
  <c r="Q452" i="38"/>
  <c r="T299" i="38"/>
  <c r="P532" i="38"/>
  <c r="Q301" i="38"/>
  <c r="Q438" i="38"/>
  <c r="Q254" i="38"/>
  <c r="Q243" i="38" s="1"/>
  <c r="Y515" i="38"/>
  <c r="Y81" i="38"/>
  <c r="T430" i="38"/>
  <c r="T437" i="38"/>
  <c r="T285" i="38"/>
  <c r="T388" i="38"/>
  <c r="T156" i="38"/>
  <c r="T296" i="38"/>
  <c r="T123" i="38"/>
  <c r="T158" i="38"/>
  <c r="U22" i="38"/>
  <c r="P565" i="38"/>
  <c r="T351" i="38"/>
  <c r="T316" i="38"/>
  <c r="T278" i="38"/>
  <c r="T380" i="38"/>
  <c r="T352" i="38"/>
  <c r="T273" i="38"/>
  <c r="T279" i="38"/>
  <c r="T239" i="38"/>
  <c r="T274" i="38"/>
  <c r="T339" i="38"/>
  <c r="Q18" i="38"/>
  <c r="Q13" i="38" s="1"/>
  <c r="T110" i="38"/>
  <c r="T82" i="38"/>
  <c r="P556" i="38"/>
  <c r="Q535" i="38"/>
  <c r="Q527" i="38" s="1"/>
  <c r="T365" i="38"/>
  <c r="T212" i="38"/>
  <c r="T434" i="38"/>
  <c r="T22" i="38"/>
  <c r="T216" i="38"/>
  <c r="T530" i="38"/>
  <c r="T146" i="38"/>
  <c r="T514" i="38"/>
  <c r="T445" i="38"/>
  <c r="T287" i="38"/>
  <c r="L19" i="38"/>
  <c r="M24" i="38"/>
  <c r="T325" i="38"/>
  <c r="T197" i="38"/>
  <c r="P513" i="38"/>
  <c r="Q480" i="38"/>
  <c r="T74" i="38"/>
  <c r="T226" i="38"/>
  <c r="Z28" i="38"/>
  <c r="AI120" i="38"/>
  <c r="AI123" i="38"/>
  <c r="AM124" i="38"/>
  <c r="AI147" i="38"/>
  <c r="AM147" i="38"/>
  <c r="AM135" i="38"/>
  <c r="AM136" i="38"/>
  <c r="AM137" i="38"/>
  <c r="AM145" i="38"/>
  <c r="AM143" i="38"/>
  <c r="AI141" i="38"/>
  <c r="AM139" i="38"/>
  <c r="AI159" i="38"/>
  <c r="AM159" i="38"/>
  <c r="AM161" i="38"/>
  <c r="AM151" i="38"/>
  <c r="AM152" i="38"/>
  <c r="AM153" i="38"/>
  <c r="AM154" i="38"/>
  <c r="AI169" i="38"/>
  <c r="AE166" i="38"/>
  <c r="AI187" i="38"/>
  <c r="AI170" i="38"/>
  <c r="AQ171" i="38"/>
  <c r="AE173" i="38"/>
  <c r="AE177" i="38"/>
  <c r="AE180" i="38"/>
  <c r="AQ180" i="38"/>
  <c r="AQ185" i="38"/>
  <c r="AQ196" i="38"/>
  <c r="AM204" i="38"/>
  <c r="AM212" i="38"/>
  <c r="AI220" i="38"/>
  <c r="AE216" i="38"/>
  <c r="AE217" i="38"/>
  <c r="F279" i="38"/>
  <c r="J279" i="38" s="1"/>
  <c r="F428" i="38"/>
  <c r="F476" i="38"/>
  <c r="H476" i="38" s="1"/>
  <c r="F504" i="38"/>
  <c r="J504" i="38" s="1"/>
  <c r="F523" i="38"/>
  <c r="J523" i="38" s="1"/>
  <c r="F521" i="38"/>
  <c r="J521" i="38" s="1"/>
  <c r="F520" i="38"/>
  <c r="J520" i="38" s="1"/>
  <c r="F511" i="38"/>
  <c r="H511" i="38" s="1"/>
  <c r="F513" i="38"/>
  <c r="J513" i="38" s="1"/>
  <c r="F515" i="38"/>
  <c r="F538" i="38"/>
  <c r="J538" i="38" s="1"/>
  <c r="F536" i="38"/>
  <c r="H536" i="38" s="1"/>
  <c r="F543" i="38"/>
  <c r="H543" i="38" s="1"/>
  <c r="F545" i="38"/>
  <c r="J545" i="38" s="1"/>
  <c r="F547" i="38"/>
  <c r="H547" i="38" s="1"/>
  <c r="F549" i="38"/>
  <c r="H549" i="38" s="1"/>
  <c r="F551" i="38"/>
  <c r="H551" i="38" s="1"/>
  <c r="F553" i="38"/>
  <c r="F39" i="38"/>
  <c r="H39" i="38" s="1"/>
  <c r="F81" i="38"/>
  <c r="J81" i="38" s="1"/>
  <c r="F75" i="38"/>
  <c r="H75" i="38" s="1"/>
  <c r="F67" i="38"/>
  <c r="J67" i="38" s="1"/>
  <c r="F61" i="38"/>
  <c r="J61" i="38" s="1"/>
  <c r="F57" i="38"/>
  <c r="J57" i="38" s="1"/>
  <c r="F55" i="38"/>
  <c r="J55" i="38" s="1"/>
  <c r="F53" i="38"/>
  <c r="J53" i="38" s="1"/>
  <c r="F94" i="38"/>
  <c r="H94" i="38" s="1"/>
  <c r="F92" i="38"/>
  <c r="F111" i="38"/>
  <c r="J111" i="38" s="1"/>
  <c r="F129" i="38"/>
  <c r="F148" i="38"/>
  <c r="J148" i="38" s="1"/>
  <c r="F211" i="38"/>
  <c r="H211" i="38" s="1"/>
  <c r="F225" i="38"/>
  <c r="H225" i="38" s="1"/>
  <c r="AQ341" i="38"/>
  <c r="AR289" i="38"/>
  <c r="AB398" i="38"/>
  <c r="F468" i="38"/>
  <c r="J468" i="38" s="1"/>
  <c r="F484" i="38"/>
  <c r="H484" i="38" s="1"/>
  <c r="F479" i="38"/>
  <c r="H479" i="38" s="1"/>
  <c r="F494" i="38"/>
  <c r="J494" i="38" s="1"/>
  <c r="F503" i="38"/>
  <c r="H503" i="38" s="1"/>
  <c r="F533" i="38"/>
  <c r="J533" i="38" s="1"/>
  <c r="F44" i="38"/>
  <c r="H44" i="38" s="1"/>
  <c r="F42" i="38"/>
  <c r="H42" i="38" s="1"/>
  <c r="F36" i="38"/>
  <c r="H36" i="38" s="1"/>
  <c r="F19" i="38"/>
  <c r="J19" i="38" s="1"/>
  <c r="F82" i="38"/>
  <c r="J82" i="38" s="1"/>
  <c r="F76" i="38"/>
  <c r="J76" i="38" s="1"/>
  <c r="F70" i="38"/>
  <c r="H70" i="38" s="1"/>
  <c r="F60" i="38"/>
  <c r="J60" i="38" s="1"/>
  <c r="F91" i="38"/>
  <c r="H91" i="38" s="1"/>
  <c r="F126" i="38"/>
  <c r="H126" i="38" s="1"/>
  <c r="J219" i="38"/>
  <c r="AJ499" i="38"/>
  <c r="M267" i="38"/>
  <c r="AF83" i="38"/>
  <c r="AK83" i="38"/>
  <c r="AP83" i="38"/>
  <c r="AE260" i="38"/>
  <c r="AR323" i="38"/>
  <c r="AE509" i="38"/>
  <c r="V389" i="38"/>
  <c r="S107" i="38"/>
  <c r="Z213" i="38"/>
  <c r="Z428" i="38"/>
  <c r="Y410" i="38"/>
  <c r="Y480" i="38"/>
  <c r="Y323" i="38"/>
  <c r="Y367" i="38"/>
  <c r="Y49" i="38"/>
  <c r="Y253" i="38"/>
  <c r="Y295" i="38"/>
  <c r="Y155" i="38"/>
  <c r="Y426" i="38"/>
  <c r="Y128" i="38"/>
  <c r="Y453" i="38"/>
  <c r="Y79" i="38"/>
  <c r="Y409" i="38"/>
  <c r="Y394" i="38"/>
  <c r="Y37" i="38"/>
  <c r="Y420" i="38"/>
  <c r="Y544" i="38"/>
  <c r="Y384" i="38"/>
  <c r="Y419" i="38"/>
  <c r="Y244" i="38"/>
  <c r="Y115" i="38"/>
  <c r="Y52" i="38"/>
  <c r="Y399" i="38"/>
  <c r="Y35" i="38"/>
  <c r="T167" i="38"/>
  <c r="T284" i="38"/>
  <c r="T37" i="38"/>
  <c r="T55" i="38"/>
  <c r="T136" i="38"/>
  <c r="T512" i="38"/>
  <c r="T386" i="38"/>
  <c r="T21" i="38"/>
  <c r="T264" i="38"/>
  <c r="T518" i="38"/>
  <c r="T153" i="38"/>
  <c r="T19" i="38"/>
  <c r="T531" i="38"/>
  <c r="T193" i="38"/>
  <c r="T491" i="38"/>
  <c r="T418" i="38"/>
  <c r="T54" i="38"/>
  <c r="T439" i="38"/>
  <c r="T369" i="38"/>
  <c r="T181" i="38"/>
  <c r="T81" i="38"/>
  <c r="T232" i="38"/>
  <c r="T385" i="38"/>
  <c r="T135" i="38"/>
  <c r="T470" i="38"/>
  <c r="T88" i="38"/>
  <c r="T353" i="38"/>
  <c r="T395" i="38"/>
  <c r="T180" i="38"/>
  <c r="T50" i="38"/>
  <c r="T144" i="38"/>
  <c r="T498" i="38"/>
  <c r="T482" i="38"/>
  <c r="T230" i="38"/>
  <c r="T515" i="38"/>
  <c r="T457" i="38"/>
  <c r="T277" i="38"/>
  <c r="T256" i="38"/>
  <c r="T41" i="38"/>
  <c r="T387" i="38"/>
  <c r="T160" i="38"/>
  <c r="T148" i="38"/>
  <c r="T419" i="38"/>
  <c r="T286" i="38"/>
  <c r="T343" i="38"/>
  <c r="T295" i="38"/>
  <c r="T114" i="38"/>
  <c r="T66" i="38"/>
  <c r="R16" i="38"/>
  <c r="P496" i="38"/>
  <c r="P489" i="38" s="1"/>
  <c r="Q519" i="38"/>
  <c r="Q509" i="38" s="1"/>
  <c r="T204" i="38"/>
  <c r="T537" i="38"/>
  <c r="R20" i="38"/>
  <c r="S17" i="38"/>
  <c r="S13" i="38" s="1"/>
  <c r="P16" i="38"/>
  <c r="Y325" i="38"/>
  <c r="Y258" i="38"/>
  <c r="Y117" i="38"/>
  <c r="Y376" i="38"/>
  <c r="Y139" i="38"/>
  <c r="Y393" i="38"/>
  <c r="Y486" i="38"/>
  <c r="Y349" i="38"/>
  <c r="Y91" i="38"/>
  <c r="Y439" i="38"/>
  <c r="Y51" i="38"/>
  <c r="Y208" i="38"/>
  <c r="Y173" i="38"/>
  <c r="Y57" i="38"/>
  <c r="Y519" i="38"/>
  <c r="Y382" i="38"/>
  <c r="Y182" i="38"/>
  <c r="Y468" i="38"/>
  <c r="Y484" i="38"/>
  <c r="AM542" i="38"/>
  <c r="T442" i="38"/>
  <c r="T198" i="38"/>
  <c r="P17" i="38"/>
  <c r="T173" i="38"/>
  <c r="T497" i="38"/>
  <c r="T562" i="38"/>
  <c r="T557" i="38"/>
  <c r="T77" i="38"/>
  <c r="T463" i="38"/>
  <c r="T355" i="38"/>
  <c r="T415" i="38"/>
  <c r="T358" i="38"/>
  <c r="T159" i="38"/>
  <c r="T504" i="38"/>
  <c r="T379" i="38"/>
  <c r="T544" i="38"/>
  <c r="T314" i="38"/>
  <c r="T298" i="38"/>
  <c r="T73" i="38"/>
  <c r="T63" i="38"/>
  <c r="T301" i="38"/>
  <c r="T201" i="38"/>
  <c r="T257" i="38"/>
  <c r="T131" i="38"/>
  <c r="T252" i="38"/>
  <c r="T140" i="38"/>
  <c r="T448" i="38"/>
  <c r="T152" i="38"/>
  <c r="T25" i="38"/>
  <c r="Y342" i="38"/>
  <c r="Y61" i="38"/>
  <c r="Y125" i="38"/>
  <c r="Y160" i="38"/>
  <c r="Y472" i="38"/>
  <c r="Y34" i="38"/>
  <c r="Y126" i="38"/>
  <c r="Y15" i="38"/>
  <c r="Y141" i="38"/>
  <c r="Y178" i="38"/>
  <c r="Y443" i="38"/>
  <c r="Y346" i="38"/>
  <c r="Y284" i="38"/>
  <c r="Y159" i="38"/>
  <c r="Y396" i="38"/>
  <c r="Y18" i="38"/>
  <c r="Y415" i="38"/>
  <c r="Y302" i="38"/>
  <c r="Z419" i="38"/>
  <c r="AI542" i="38"/>
  <c r="Y438" i="38"/>
  <c r="Y528" i="38"/>
  <c r="Y350" i="38"/>
  <c r="Y392" i="38"/>
  <c r="Y498" i="38"/>
  <c r="Z474" i="38"/>
  <c r="AQ395" i="38"/>
  <c r="F409" i="38"/>
  <c r="H409" i="38" s="1"/>
  <c r="F400" i="38"/>
  <c r="F531" i="38"/>
  <c r="H531" i="38" s="1"/>
  <c r="F535" i="38"/>
  <c r="H535" i="38" s="1"/>
  <c r="F548" i="38"/>
  <c r="H548" i="38" s="1"/>
  <c r="F550" i="38"/>
  <c r="J550" i="38" s="1"/>
  <c r="F552" i="38"/>
  <c r="J552" i="38" s="1"/>
  <c r="F554" i="38"/>
  <c r="J554" i="38" s="1"/>
  <c r="F72" i="38"/>
  <c r="J72" i="38" s="1"/>
  <c r="F54" i="38"/>
  <c r="F88" i="38"/>
  <c r="J88" i="38" s="1"/>
  <c r="F95" i="38"/>
  <c r="J95" i="38" s="1"/>
  <c r="F102" i="38"/>
  <c r="H102" i="38" s="1"/>
  <c r="F370" i="38"/>
  <c r="J370" i="38" s="1"/>
  <c r="F318" i="38"/>
  <c r="F366" i="38"/>
  <c r="H366" i="38" s="1"/>
  <c r="E485" i="38"/>
  <c r="F24" i="38"/>
  <c r="H24" i="38" s="1"/>
  <c r="F18" i="38"/>
  <c r="J18" i="38" s="1"/>
  <c r="F186" i="38"/>
  <c r="H186" i="38" s="1"/>
  <c r="F178" i="38"/>
  <c r="H178" i="38" s="1"/>
  <c r="F176" i="38"/>
  <c r="H176" i="38" s="1"/>
  <c r="F166" i="38"/>
  <c r="J166" i="38" s="1"/>
  <c r="F197" i="38"/>
  <c r="H197" i="38" s="1"/>
  <c r="F195" i="38"/>
  <c r="H195" i="38" s="1"/>
  <c r="F341" i="38"/>
  <c r="J341" i="38" s="1"/>
  <c r="F404" i="38"/>
  <c r="J404" i="38" s="1"/>
  <c r="E459" i="38"/>
  <c r="F43" i="38"/>
  <c r="F37" i="38"/>
  <c r="H37" i="38" s="1"/>
  <c r="E560" i="38"/>
  <c r="D107" i="38"/>
  <c r="F46" i="38"/>
  <c r="J46" i="38" s="1"/>
  <c r="F40" i="38"/>
  <c r="H40" i="38" s="1"/>
  <c r="F38" i="38"/>
  <c r="H38" i="38" s="1"/>
  <c r="F32" i="38"/>
  <c r="H32" i="38" s="1"/>
  <c r="F23" i="38"/>
  <c r="J23" i="38" s="1"/>
  <c r="S260" i="38"/>
  <c r="AA467" i="38"/>
  <c r="AA328" i="38"/>
  <c r="X214" i="38"/>
  <c r="V164" i="38"/>
  <c r="AN499" i="38"/>
  <c r="AR340" i="38"/>
  <c r="AM128" i="38"/>
  <c r="AR452" i="38"/>
  <c r="N243" i="38"/>
  <c r="L207" i="38"/>
  <c r="AM345" i="38"/>
  <c r="H181" i="38"/>
  <c r="AM344" i="38"/>
  <c r="AR510" i="38"/>
  <c r="V398" i="38"/>
  <c r="U191" i="38"/>
  <c r="M191" i="38"/>
  <c r="M190" i="38" s="1"/>
  <c r="N328" i="38"/>
  <c r="N214" i="38"/>
  <c r="X312" i="38"/>
  <c r="U243" i="38"/>
  <c r="X89" i="38"/>
  <c r="R243" i="38"/>
  <c r="X243" i="38"/>
  <c r="N89" i="38"/>
  <c r="O164" i="38"/>
  <c r="V260" i="38"/>
  <c r="O118" i="38"/>
  <c r="S312" i="38"/>
  <c r="R260" i="38"/>
  <c r="M149" i="38"/>
  <c r="S389" i="38"/>
  <c r="F79" i="38"/>
  <c r="H79" i="38" s="1"/>
  <c r="F71" i="38"/>
  <c r="H71" i="38" s="1"/>
  <c r="F59" i="38"/>
  <c r="J59" i="38" s="1"/>
  <c r="F87" i="38"/>
  <c r="J87" i="38" s="1"/>
  <c r="F105" i="38"/>
  <c r="H105" i="38" s="1"/>
  <c r="F103" i="38"/>
  <c r="H103" i="38" s="1"/>
  <c r="F101" i="38"/>
  <c r="J101" i="38" s="1"/>
  <c r="F117" i="38"/>
  <c r="J117" i="38" s="1"/>
  <c r="D527" i="38"/>
  <c r="E133" i="38"/>
  <c r="D500" i="38"/>
  <c r="E107" i="38"/>
  <c r="E207" i="38"/>
  <c r="E214" i="38"/>
  <c r="F316" i="38"/>
  <c r="J316" i="38" s="1"/>
  <c r="F355" i="38"/>
  <c r="F45" i="38"/>
  <c r="H45" i="38" s="1"/>
  <c r="F33" i="38"/>
  <c r="F351" i="38"/>
  <c r="J351" i="38" s="1"/>
  <c r="F353" i="38"/>
  <c r="F357" i="38"/>
  <c r="H357" i="38" s="1"/>
  <c r="F360" i="38"/>
  <c r="H360" i="38" s="1"/>
  <c r="F362" i="38"/>
  <c r="J362" i="38" s="1"/>
  <c r="F387" i="38"/>
  <c r="F386" i="38"/>
  <c r="H386" i="38" s="1"/>
  <c r="F452" i="38"/>
  <c r="J452" i="38" s="1"/>
  <c r="F442" i="38"/>
  <c r="H442" i="38" s="1"/>
  <c r="F406" i="38"/>
  <c r="F407" i="38"/>
  <c r="J407" i="38" s="1"/>
  <c r="F410" i="38"/>
  <c r="F414" i="38"/>
  <c r="J414" i="38" s="1"/>
  <c r="F418" i="38"/>
  <c r="J418" i="38" s="1"/>
  <c r="F422" i="38"/>
  <c r="H422" i="38" s="1"/>
  <c r="F480" i="38"/>
  <c r="J480" i="38" s="1"/>
  <c r="F491" i="38"/>
  <c r="J491" i="38" s="1"/>
  <c r="F502" i="38"/>
  <c r="J502" i="38" s="1"/>
  <c r="F507" i="38"/>
  <c r="J507" i="38" s="1"/>
  <c r="F505" i="38"/>
  <c r="J505" i="38" s="1"/>
  <c r="F532" i="38"/>
  <c r="J532" i="38" s="1"/>
  <c r="F540" i="38"/>
  <c r="J540" i="38" s="1"/>
  <c r="F35" i="38"/>
  <c r="J35" i="38" s="1"/>
  <c r="F29" i="38"/>
  <c r="J29" i="38" s="1"/>
  <c r="F22" i="38"/>
  <c r="H22" i="38" s="1"/>
  <c r="F73" i="38"/>
  <c r="D13" i="38"/>
  <c r="F15" i="38"/>
  <c r="J15" i="38" s="1"/>
  <c r="AA89" i="38"/>
  <c r="S164" i="38"/>
  <c r="Z99" i="38"/>
  <c r="Z376" i="38"/>
  <c r="Z310" i="38"/>
  <c r="Z458" i="38"/>
  <c r="Z552" i="38"/>
  <c r="Z321" i="38"/>
  <c r="Z545" i="38"/>
  <c r="Z495" i="38"/>
  <c r="Z487" i="38"/>
  <c r="Z359" i="38"/>
  <c r="Z482" i="38"/>
  <c r="Z537" i="38"/>
  <c r="Z132" i="38"/>
  <c r="Z311" i="38"/>
  <c r="Z451" i="38"/>
  <c r="Z522" i="38"/>
  <c r="Z100" i="38"/>
  <c r="Z334" i="38"/>
  <c r="Z444" i="38"/>
  <c r="Z533" i="38"/>
  <c r="Z248" i="38"/>
  <c r="Z162" i="38"/>
  <c r="Y555" i="38"/>
  <c r="Y424" i="38"/>
  <c r="Y455" i="38"/>
  <c r="Y184" i="38"/>
  <c r="Y497" i="38"/>
  <c r="Y448" i="38"/>
  <c r="Y525" i="38"/>
  <c r="Y93" i="38"/>
  <c r="Y507" i="38"/>
  <c r="Y112" i="38"/>
  <c r="Y466" i="38"/>
  <c r="Y390" i="38"/>
  <c r="Y423" i="38"/>
  <c r="Y48" i="38"/>
  <c r="Y479" i="38"/>
  <c r="Y416" i="38"/>
  <c r="Y437" i="38"/>
  <c r="Y165" i="38"/>
  <c r="Y158" i="38"/>
  <c r="Y511" i="38"/>
  <c r="Y447" i="38"/>
  <c r="Y140" i="38"/>
  <c r="Y444" i="38"/>
  <c r="Y278" i="38"/>
  <c r="Y386" i="38"/>
  <c r="Y129" i="38"/>
  <c r="Y124" i="38"/>
  <c r="Y385" i="38"/>
  <c r="Z251" i="38"/>
  <c r="Z475" i="38"/>
  <c r="Z379" i="38"/>
  <c r="Z480" i="38"/>
  <c r="Z36" i="38"/>
  <c r="Z407" i="38"/>
  <c r="Z44" i="38"/>
  <c r="Z48" i="38"/>
  <c r="Z73" i="38"/>
  <c r="Z416" i="38"/>
  <c r="Z502" i="38"/>
  <c r="Z554" i="38"/>
  <c r="Z169" i="38"/>
  <c r="Z380" i="38"/>
  <c r="Z469" i="38"/>
  <c r="Z540" i="38"/>
  <c r="Z189" i="38"/>
  <c r="Z367" i="38"/>
  <c r="Z461" i="38"/>
  <c r="Z523" i="38"/>
  <c r="Z171" i="38"/>
  <c r="Z64" i="38"/>
  <c r="Y417" i="38"/>
  <c r="Y309" i="38"/>
  <c r="Y333" i="38"/>
  <c r="Y469" i="38"/>
  <c r="Y429" i="38"/>
  <c r="Y548" i="38"/>
  <c r="Y326" i="38"/>
  <c r="Y464" i="38"/>
  <c r="Y353" i="38"/>
  <c r="Y539" i="38"/>
  <c r="Y401" i="38"/>
  <c r="Y287" i="38"/>
  <c r="Y213" i="38"/>
  <c r="Y552" i="38"/>
  <c r="Y413" i="38"/>
  <c r="Y458" i="38"/>
  <c r="Y288" i="38"/>
  <c r="Y71" i="38"/>
  <c r="Y508" i="38"/>
  <c r="Y303" i="38"/>
  <c r="Y297" i="38"/>
  <c r="Y540" i="38"/>
  <c r="Y319" i="38"/>
  <c r="Y27" i="38"/>
  <c r="Y236" i="38"/>
  <c r="Y536" i="38"/>
  <c r="Y26" i="38"/>
  <c r="Y514" i="38"/>
  <c r="Y188" i="38"/>
  <c r="Y521" i="38"/>
  <c r="Y449" i="38"/>
  <c r="Y492" i="38"/>
  <c r="Y102" i="38"/>
  <c r="Y189" i="38"/>
  <c r="Y21" i="38"/>
  <c r="Y534" i="38"/>
  <c r="Y245" i="38"/>
  <c r="Y442" i="38"/>
  <c r="Y405" i="38"/>
  <c r="Y142" i="38"/>
  <c r="Y132" i="38"/>
  <c r="Y440" i="38"/>
  <c r="Y407" i="38"/>
  <c r="Y110" i="38"/>
  <c r="Y412" i="38"/>
  <c r="Y204" i="38"/>
  <c r="Y344" i="38"/>
  <c r="Y434" i="38"/>
  <c r="Y365" i="38"/>
  <c r="Y334" i="38"/>
  <c r="Y491" i="38"/>
  <c r="Y101" i="38"/>
  <c r="Y517" i="38"/>
  <c r="Y445" i="38"/>
  <c r="Y482" i="38"/>
  <c r="Y564" i="38"/>
  <c r="Y216" i="38"/>
  <c r="Y510" i="38"/>
  <c r="Y370" i="38"/>
  <c r="Y247" i="38"/>
  <c r="Y233" i="38"/>
  <c r="Y411" i="38"/>
  <c r="Z88" i="38"/>
  <c r="Z382" i="38"/>
  <c r="Z25" i="38"/>
  <c r="Z414" i="38"/>
  <c r="Z504" i="38"/>
  <c r="Z141" i="38"/>
  <c r="Z447" i="38"/>
  <c r="Z226" i="38"/>
  <c r="Z247" i="38"/>
  <c r="Z163" i="38"/>
  <c r="Z456" i="38"/>
  <c r="Z511" i="38"/>
  <c r="Z26" i="38"/>
  <c r="Z244" i="38"/>
  <c r="Z403" i="38"/>
  <c r="Z486" i="38"/>
  <c r="Z31" i="38"/>
  <c r="Z229" i="38"/>
  <c r="Z394" i="38"/>
  <c r="Z496" i="38"/>
  <c r="Z558" i="38"/>
  <c r="Z315" i="38"/>
  <c r="Z434" i="38"/>
  <c r="Z411" i="38"/>
  <c r="Z519" i="38"/>
  <c r="Z505" i="38"/>
  <c r="Z515" i="38"/>
  <c r="Y418" i="38"/>
  <c r="Y67" i="38"/>
  <c r="Y430" i="38"/>
  <c r="Y547" i="38"/>
  <c r="Y87" i="38"/>
  <c r="Y402" i="38"/>
  <c r="Y562" i="38"/>
  <c r="Y551" i="38"/>
  <c r="Y530" i="38"/>
  <c r="Y275" i="38"/>
  <c r="Y88" i="38"/>
  <c r="Y179" i="38"/>
  <c r="Y559" i="38"/>
  <c r="Y228" i="38"/>
  <c r="Y266" i="38"/>
  <c r="Y19" i="38"/>
  <c r="Y520" i="38"/>
  <c r="Y356" i="38"/>
  <c r="Y388" i="38"/>
  <c r="Y131" i="38"/>
  <c r="Y462" i="38"/>
  <c r="Y380" i="38"/>
  <c r="Y387" i="38"/>
  <c r="Y553" i="38"/>
  <c r="Y425" i="38"/>
  <c r="Y62" i="38"/>
  <c r="Y460" i="38"/>
  <c r="Y200" i="38"/>
  <c r="Y488" i="38"/>
  <c r="Y362" i="38"/>
  <c r="Y211" i="38"/>
  <c r="Y84" i="38"/>
  <c r="Y32" i="38"/>
  <c r="Y378" i="38"/>
  <c r="Y227" i="38"/>
  <c r="Y493" i="38"/>
  <c r="Y221" i="38"/>
  <c r="Y111" i="38"/>
  <c r="Y134" i="38"/>
  <c r="Y36" i="38"/>
  <c r="Y368" i="38"/>
  <c r="Y143" i="38"/>
  <c r="Z308" i="38"/>
  <c r="Z531" i="38"/>
  <c r="Z404" i="38"/>
  <c r="Z97" i="38"/>
  <c r="Z65" i="38"/>
  <c r="Z158" i="38"/>
  <c r="Y340" i="38"/>
  <c r="Y154" i="38"/>
  <c r="Y361" i="38"/>
  <c r="Y537" i="38"/>
  <c r="Y339" i="38"/>
  <c r="Y318" i="38"/>
  <c r="Y137" i="38"/>
  <c r="Y263" i="38"/>
  <c r="Y465" i="38"/>
  <c r="Y457" i="38"/>
  <c r="Y177" i="38"/>
  <c r="Y226" i="38"/>
  <c r="Y364" i="38"/>
  <c r="Y408" i="38"/>
  <c r="Y487" i="38"/>
  <c r="Y30" i="38"/>
  <c r="Y381" i="38"/>
  <c r="Y265" i="38"/>
  <c r="Y286" i="38"/>
  <c r="Y535" i="38"/>
  <c r="Y395" i="38"/>
  <c r="Y513" i="38"/>
  <c r="Y254" i="38"/>
  <c r="Y371" i="38"/>
  <c r="Y276" i="38"/>
  <c r="Y270" i="38"/>
  <c r="Y283" i="38"/>
  <c r="Y557" i="38"/>
  <c r="Y197" i="38"/>
  <c r="Y503" i="38"/>
  <c r="Y456" i="38"/>
  <c r="Y355" i="38"/>
  <c r="Y104" i="38"/>
  <c r="Y516" i="38"/>
  <c r="Y565" i="38"/>
  <c r="Y524" i="38"/>
  <c r="Y116" i="38"/>
  <c r="Y391" i="38"/>
  <c r="Y545" i="38"/>
  <c r="Y69" i="38"/>
  <c r="Y274" i="38"/>
  <c r="Z192" i="38"/>
  <c r="Z234" i="38"/>
  <c r="Z256" i="38"/>
  <c r="Z279" i="38"/>
  <c r="Z265" i="38"/>
  <c r="Z29" i="38"/>
  <c r="Y268" i="38"/>
  <c r="Y82" i="38"/>
  <c r="Y206" i="38"/>
  <c r="Y316" i="38"/>
  <c r="Y209" i="38"/>
  <c r="Y529" i="38"/>
  <c r="Y66" i="38"/>
  <c r="Y554" i="38"/>
  <c r="Y282" i="38"/>
  <c r="Y308" i="38"/>
  <c r="Y78" i="38"/>
  <c r="Y65" i="38"/>
  <c r="Y234" i="38"/>
  <c r="Y379" i="38"/>
  <c r="Y311" i="38"/>
  <c r="Y450" i="38"/>
  <c r="Y300" i="38"/>
  <c r="Y174" i="38"/>
  <c r="Y120" i="38"/>
  <c r="Y463" i="38"/>
  <c r="Y313" i="38"/>
  <c r="Y374" i="38"/>
  <c r="Y400" i="38"/>
  <c r="Y246" i="38"/>
  <c r="Y277" i="38"/>
  <c r="Y150" i="38"/>
  <c r="Y550" i="38"/>
  <c r="Y122" i="38"/>
  <c r="Y329" i="38"/>
  <c r="Y433" i="38"/>
  <c r="Y241" i="38"/>
  <c r="Y264" i="38"/>
  <c r="Y522" i="38"/>
  <c r="Y377" i="38"/>
  <c r="Y494" i="38"/>
  <c r="Y369" i="38"/>
  <c r="Y338" i="38"/>
  <c r="Y240" i="38"/>
  <c r="Y363" i="38"/>
  <c r="Y249" i="38"/>
  <c r="Y167" i="38"/>
  <c r="Y490" i="38"/>
  <c r="Y298" i="38"/>
  <c r="Y291" i="38"/>
  <c r="Y146" i="38"/>
  <c r="Y170" i="38"/>
  <c r="Y366" i="38"/>
  <c r="Y549" i="38"/>
  <c r="Y237" i="38"/>
  <c r="Y321" i="38"/>
  <c r="Y262" i="38"/>
  <c r="Y75" i="38"/>
  <c r="Y269" i="38"/>
  <c r="Y39" i="38"/>
  <c r="Y352" i="38"/>
  <c r="Y373" i="38"/>
  <c r="Y348" i="38"/>
  <c r="Y145" i="38"/>
  <c r="Y72" i="38"/>
  <c r="T203" i="38"/>
  <c r="T480" i="38"/>
  <c r="T302" i="38"/>
  <c r="T227" i="38"/>
  <c r="T40" i="38"/>
  <c r="T188" i="38"/>
  <c r="T374" i="38"/>
  <c r="T147" i="38"/>
  <c r="T472" i="38"/>
  <c r="T161" i="38"/>
  <c r="T112" i="38"/>
  <c r="T233" i="38"/>
  <c r="T522" i="38"/>
  <c r="T494" i="38"/>
  <c r="T337" i="38"/>
  <c r="T104" i="38"/>
  <c r="T96" i="38" s="1"/>
  <c r="T441" i="38"/>
  <c r="T496" i="38"/>
  <c r="T553" i="38"/>
  <c r="T113" i="38"/>
  <c r="AO499" i="38"/>
  <c r="U207" i="38"/>
  <c r="U223" i="38"/>
  <c r="N223" i="38"/>
  <c r="R328" i="38"/>
  <c r="U398" i="38"/>
  <c r="L389" i="38"/>
  <c r="R485" i="38"/>
  <c r="L164" i="38"/>
  <c r="X199" i="38"/>
  <c r="X190" i="38" s="1"/>
  <c r="M260" i="38"/>
  <c r="AA267" i="38"/>
  <c r="AA149" i="38"/>
  <c r="M467" i="38"/>
  <c r="U267" i="38"/>
  <c r="O389" i="38"/>
  <c r="L118" i="38"/>
  <c r="AE27" i="38"/>
  <c r="AR317" i="38"/>
  <c r="AE162" i="38"/>
  <c r="AK96" i="38"/>
  <c r="H230" i="38"/>
  <c r="AL223" i="38"/>
  <c r="AL222" i="38" s="1"/>
  <c r="AO389" i="38"/>
  <c r="AM458" i="38"/>
  <c r="AI260" i="38"/>
  <c r="H124" i="38"/>
  <c r="D485" i="38"/>
  <c r="V133" i="38"/>
  <c r="L485" i="38"/>
  <c r="X328" i="38"/>
  <c r="X207" i="38"/>
  <c r="O214" i="38"/>
  <c r="V345" i="38"/>
  <c r="N191" i="38"/>
  <c r="V223" i="38"/>
  <c r="R467" i="38"/>
  <c r="V489" i="38"/>
  <c r="O398" i="38"/>
  <c r="R207" i="38"/>
  <c r="M489" i="38"/>
  <c r="M243" i="38"/>
  <c r="R199" i="38"/>
  <c r="K83" i="38"/>
  <c r="L199" i="38"/>
  <c r="AQ403" i="38"/>
  <c r="AE383" i="38"/>
  <c r="AR401" i="38"/>
  <c r="M89" i="38"/>
  <c r="R267" i="38"/>
  <c r="R83" i="38"/>
  <c r="AO328" i="38"/>
  <c r="AB389" i="38"/>
  <c r="F335" i="38"/>
  <c r="H335" i="38" s="1"/>
  <c r="AG499" i="38"/>
  <c r="AR302" i="38"/>
  <c r="AR304" i="38"/>
  <c r="AR376" i="38"/>
  <c r="AR448" i="38"/>
  <c r="AR425" i="38"/>
  <c r="AR492" i="38"/>
  <c r="AR493" i="38"/>
  <c r="AR508" i="38"/>
  <c r="AR521" i="38"/>
  <c r="AI108" i="38"/>
  <c r="AI110" i="38"/>
  <c r="AQ120" i="38"/>
  <c r="AE121" i="38"/>
  <c r="AQ122" i="38"/>
  <c r="AQ123" i="38"/>
  <c r="AQ124" i="38"/>
  <c r="AI125" i="38"/>
  <c r="AQ147" i="38"/>
  <c r="AE135" i="38"/>
  <c r="AI136" i="38"/>
  <c r="AI144" i="38"/>
  <c r="AI138" i="38"/>
  <c r="AM142" i="38"/>
  <c r="AE142" i="38"/>
  <c r="AI139" i="38"/>
  <c r="AI140" i="38"/>
  <c r="AQ140" i="38"/>
  <c r="AQ159" i="38"/>
  <c r="AE151" i="38"/>
  <c r="AQ157" i="38"/>
  <c r="AE169" i="38"/>
  <c r="AQ167" i="38"/>
  <c r="AM166" i="38"/>
  <c r="AQ166" i="38"/>
  <c r="AM186" i="38"/>
  <c r="AE188" i="38"/>
  <c r="AQ175" i="38"/>
  <c r="AR175" i="38" s="1"/>
  <c r="AI179" i="38"/>
  <c r="AM179" i="38"/>
  <c r="AI180" i="38"/>
  <c r="AM182" i="38"/>
  <c r="AM185" i="38"/>
  <c r="AQ197" i="38"/>
  <c r="AI194" i="38"/>
  <c r="AI193" i="38"/>
  <c r="AQ193" i="38"/>
  <c r="AI202" i="38"/>
  <c r="AQ202" i="38"/>
  <c r="AE212" i="38"/>
  <c r="AI211" i="38"/>
  <c r="AM209" i="38"/>
  <c r="AQ209" i="38"/>
  <c r="AI218" i="38"/>
  <c r="AR218" i="38" s="1"/>
  <c r="AQ219" i="38"/>
  <c r="AQ216" i="38"/>
  <c r="AM217" i="38"/>
  <c r="AQ217" i="38"/>
  <c r="AI227" i="38"/>
  <c r="AQ227" i="38"/>
  <c r="AQ228" i="38"/>
  <c r="AQ229" i="38"/>
  <c r="AR229" i="38" s="1"/>
  <c r="X459" i="38"/>
  <c r="S83" i="38"/>
  <c r="W526" i="38"/>
  <c r="O485" i="38"/>
  <c r="V96" i="38"/>
  <c r="F14" i="38"/>
  <c r="H14" i="38" s="1"/>
  <c r="AR417" i="38"/>
  <c r="J116" i="38"/>
  <c r="AH149" i="38"/>
  <c r="AP190" i="38"/>
  <c r="F268" i="38"/>
  <c r="H268" i="38" s="1"/>
  <c r="F329" i="38"/>
  <c r="H329" i="38" s="1"/>
  <c r="F346" i="38"/>
  <c r="H346" i="38" s="1"/>
  <c r="AH389" i="38"/>
  <c r="F395" i="38"/>
  <c r="H395" i="38" s="1"/>
  <c r="AI338" i="38"/>
  <c r="AH398" i="38"/>
  <c r="F457" i="38"/>
  <c r="J457" i="38" s="1"/>
  <c r="AC499" i="38"/>
  <c r="AH499" i="38"/>
  <c r="AD190" i="38"/>
  <c r="AM200" i="38"/>
  <c r="AJ223" i="38"/>
  <c r="AR392" i="38"/>
  <c r="AR519" i="38"/>
  <c r="S207" i="38"/>
  <c r="AK149" i="38"/>
  <c r="F390" i="38"/>
  <c r="J390" i="38" s="1"/>
  <c r="AR557" i="38"/>
  <c r="AM109" i="38"/>
  <c r="R47" i="38"/>
  <c r="U459" i="38"/>
  <c r="AQ501" i="38"/>
  <c r="AE542" i="38"/>
  <c r="AE117" i="38"/>
  <c r="AL190" i="38"/>
  <c r="AD223" i="38"/>
  <c r="AB223" i="38"/>
  <c r="AD328" i="38"/>
  <c r="AG389" i="38"/>
  <c r="AD398" i="38"/>
  <c r="AD397" i="38" s="1"/>
  <c r="AL526" i="38"/>
  <c r="F358" i="38"/>
  <c r="J358" i="38" s="1"/>
  <c r="AM341" i="38"/>
  <c r="N118" i="38"/>
  <c r="AM88" i="38"/>
  <c r="AI90" i="38"/>
  <c r="AQ132" i="38"/>
  <c r="AQ150" i="38"/>
  <c r="AQ162" i="38"/>
  <c r="AE206" i="38"/>
  <c r="AM329" i="38"/>
  <c r="AC328" i="38"/>
  <c r="AI395" i="38"/>
  <c r="AQ330" i="38"/>
  <c r="AM335" i="38"/>
  <c r="AQ338" i="38"/>
  <c r="AE399" i="38"/>
  <c r="AQ399" i="38"/>
  <c r="AI459" i="38"/>
  <c r="AM459" i="38"/>
  <c r="AL499" i="38"/>
  <c r="AI509" i="38"/>
  <c r="AM509" i="38"/>
  <c r="AF526" i="38"/>
  <c r="F564" i="38"/>
  <c r="F41" i="38"/>
  <c r="H41" i="38" s="1"/>
  <c r="F31" i="38"/>
  <c r="F26" i="38"/>
  <c r="H26" i="38" s="1"/>
  <c r="F20" i="38"/>
  <c r="J20" i="38" s="1"/>
  <c r="F16" i="38"/>
  <c r="J16" i="38" s="1"/>
  <c r="AN527" i="38"/>
  <c r="AN526" i="38" s="1"/>
  <c r="AQ528" i="38"/>
  <c r="J175" i="38"/>
  <c r="H175" i="38"/>
  <c r="AR251" i="38"/>
  <c r="AR532" i="38"/>
  <c r="AF96" i="38"/>
  <c r="S345" i="38"/>
  <c r="U526" i="38"/>
  <c r="L191" i="38"/>
  <c r="AA398" i="38"/>
  <c r="X398" i="38"/>
  <c r="K47" i="38"/>
  <c r="S560" i="38"/>
  <c r="R223" i="38"/>
  <c r="U96" i="38"/>
  <c r="W397" i="38"/>
  <c r="S149" i="38"/>
  <c r="U83" i="38"/>
  <c r="X83" i="38"/>
  <c r="R149" i="38"/>
  <c r="O107" i="38"/>
  <c r="M207" i="38"/>
  <c r="O243" i="38"/>
  <c r="K118" i="38"/>
  <c r="M312" i="38"/>
  <c r="S47" i="38"/>
  <c r="AF223" i="38"/>
  <c r="AR420" i="38"/>
  <c r="AR422" i="38"/>
  <c r="AR424" i="38"/>
  <c r="AE488" i="38"/>
  <c r="AI528" i="38"/>
  <c r="AE198" i="38"/>
  <c r="J210" i="38"/>
  <c r="AR316" i="38"/>
  <c r="AR486" i="38"/>
  <c r="AR497" i="38"/>
  <c r="Q164" i="38"/>
  <c r="M118" i="38"/>
  <c r="U199" i="38"/>
  <c r="K214" i="38"/>
  <c r="AM466" i="38"/>
  <c r="AI488" i="38"/>
  <c r="AM390" i="38"/>
  <c r="AE335" i="38"/>
  <c r="AI399" i="38"/>
  <c r="AR411" i="38"/>
  <c r="AR421" i="38"/>
  <c r="AE498" i="38"/>
  <c r="AH13" i="38"/>
  <c r="AQ457" i="38"/>
  <c r="AR291" i="38"/>
  <c r="AR562" i="38"/>
  <c r="AR554" i="38"/>
  <c r="AR546" i="38"/>
  <c r="AR543" i="38"/>
  <c r="AR558" i="38"/>
  <c r="AR549" i="38"/>
  <c r="AC96" i="38"/>
  <c r="AE96" i="38" s="1"/>
  <c r="AH96" i="38"/>
  <c r="AR272" i="38"/>
  <c r="AR318" i="38"/>
  <c r="AQ383" i="38"/>
  <c r="AR391" i="38"/>
  <c r="AR434" i="38"/>
  <c r="AE76" i="38"/>
  <c r="S223" i="38"/>
  <c r="M133" i="38"/>
  <c r="AA345" i="38"/>
  <c r="L328" i="38"/>
  <c r="R118" i="38"/>
  <c r="N47" i="38"/>
  <c r="L267" i="38"/>
  <c r="O47" i="38"/>
  <c r="L526" i="38"/>
  <c r="N133" i="38"/>
  <c r="O345" i="38"/>
  <c r="K345" i="38"/>
  <c r="L398" i="38"/>
  <c r="N398" i="38"/>
  <c r="K328" i="38"/>
  <c r="R107" i="38"/>
  <c r="M328" i="38"/>
  <c r="M389" i="38"/>
  <c r="N560" i="38"/>
  <c r="AA214" i="38"/>
  <c r="K267" i="38"/>
  <c r="M164" i="38"/>
  <c r="L243" i="38"/>
  <c r="S133" i="38"/>
  <c r="AA47" i="38"/>
  <c r="S243" i="38"/>
  <c r="L83" i="38"/>
  <c r="O199" i="38"/>
  <c r="O190" i="38" s="1"/>
  <c r="V207" i="38"/>
  <c r="N199" i="38"/>
  <c r="U149" i="38"/>
  <c r="X489" i="38"/>
  <c r="K96" i="38"/>
  <c r="AA489" i="38"/>
  <c r="O267" i="38"/>
  <c r="S89" i="38"/>
  <c r="M560" i="38"/>
  <c r="AI36" i="38"/>
  <c r="AE565" i="38"/>
  <c r="AI225" i="38"/>
  <c r="AI164" i="38"/>
  <c r="AQ244" i="38"/>
  <c r="AN243" i="38"/>
  <c r="R499" i="38"/>
  <c r="N345" i="38"/>
  <c r="K560" i="38"/>
  <c r="AI390" i="38"/>
  <c r="AQ268" i="38"/>
  <c r="AI165" i="38"/>
  <c r="AI339" i="38"/>
  <c r="AE131" i="38"/>
  <c r="AI458" i="38"/>
  <c r="AR382" i="38"/>
  <c r="AR539" i="38"/>
  <c r="AR408" i="38"/>
  <c r="AI200" i="38"/>
  <c r="AQ346" i="38"/>
  <c r="AE501" i="38"/>
  <c r="AI54" i="38"/>
  <c r="AJ149" i="38"/>
  <c r="AO149" i="38"/>
  <c r="AF149" i="38"/>
  <c r="AG223" i="38"/>
  <c r="AG328" i="38"/>
  <c r="D389" i="38"/>
  <c r="AM330" i="38"/>
  <c r="F399" i="38"/>
  <c r="H399" i="38" s="1"/>
  <c r="AD526" i="38"/>
  <c r="AE541" i="38"/>
  <c r="AR231" i="38"/>
  <c r="AQ260" i="38"/>
  <c r="AR367" i="38"/>
  <c r="AR511" i="38"/>
  <c r="AR514" i="38"/>
  <c r="AR533" i="38"/>
  <c r="AR538" i="38"/>
  <c r="AQ560" i="38"/>
  <c r="AM560" i="38"/>
  <c r="AE66" i="38"/>
  <c r="AE65" i="38"/>
  <c r="AQ81" i="38"/>
  <c r="AQ79" i="38"/>
  <c r="AQ86" i="38"/>
  <c r="AQ93" i="38"/>
  <c r="AQ104" i="38"/>
  <c r="AI98" i="38"/>
  <c r="AI113" i="38"/>
  <c r="AI114" i="38"/>
  <c r="AI109" i="38"/>
  <c r="AI111" i="38"/>
  <c r="AI112" i="38"/>
  <c r="AI129" i="38"/>
  <c r="AI130" i="38"/>
  <c r="AE126" i="38"/>
  <c r="AI127" i="38"/>
  <c r="AQ127" i="38"/>
  <c r="AI121" i="38"/>
  <c r="AE125" i="38"/>
  <c r="AQ125" i="38"/>
  <c r="AQ135" i="38"/>
  <c r="AE136" i="38"/>
  <c r="AQ137" i="38"/>
  <c r="AQ146" i="38"/>
  <c r="AQ144" i="38"/>
  <c r="AQ145" i="38"/>
  <c r="AQ138" i="38"/>
  <c r="AI143" i="38"/>
  <c r="AQ143" i="38"/>
  <c r="AM141" i="38"/>
  <c r="AE141" i="38"/>
  <c r="AI161" i="38"/>
  <c r="AQ161" i="38"/>
  <c r="AQ152" i="38"/>
  <c r="AQ154" i="38"/>
  <c r="AE155" i="38"/>
  <c r="AI155" i="38"/>
  <c r="AQ155" i="38"/>
  <c r="AE156" i="38"/>
  <c r="AE157" i="38"/>
  <c r="AI157" i="38"/>
  <c r="AQ158" i="38"/>
  <c r="AQ169" i="38"/>
  <c r="AQ168" i="38"/>
  <c r="AE189" i="38"/>
  <c r="AM189" i="38"/>
  <c r="AM170" i="38"/>
  <c r="AI173" i="38"/>
  <c r="AM173" i="38"/>
  <c r="AM177" i="38"/>
  <c r="AQ177" i="38"/>
  <c r="AI178" i="38"/>
  <c r="AQ179" i="38"/>
  <c r="AM180" i="38"/>
  <c r="AI182" i="38"/>
  <c r="AI184" i="38"/>
  <c r="AM184" i="38"/>
  <c r="AQ184" i="38"/>
  <c r="AM196" i="38"/>
  <c r="AE192" i="38"/>
  <c r="AQ194" i="38"/>
  <c r="AM205" i="38"/>
  <c r="AM203" i="38"/>
  <c r="AI204" i="38"/>
  <c r="AE208" i="38"/>
  <c r="AR208" i="38" s="1"/>
  <c r="AE211" i="38"/>
  <c r="AM211" i="38"/>
  <c r="AR320" i="38"/>
  <c r="AR374" i="38"/>
  <c r="AR359" i="38"/>
  <c r="AR443" i="38"/>
  <c r="AR483" i="38"/>
  <c r="AR475" i="38"/>
  <c r="AR476" i="38"/>
  <c r="AR529" i="38"/>
  <c r="AR535" i="38"/>
  <c r="AR547" i="38"/>
  <c r="AI16" i="38"/>
  <c r="AI41" i="38"/>
  <c r="AI45" i="38"/>
  <c r="AL47" i="38"/>
  <c r="F48" i="38"/>
  <c r="AM48" i="38"/>
  <c r="AM50" i="38"/>
  <c r="AM53" i="38"/>
  <c r="AM52" i="38"/>
  <c r="AM60" i="38"/>
  <c r="AM57" i="38"/>
  <c r="AM56" i="38"/>
  <c r="AM55" i="38"/>
  <c r="AM70" i="38"/>
  <c r="AI69" i="38"/>
  <c r="AI68" i="38"/>
  <c r="AI66" i="38"/>
  <c r="AM63" i="38"/>
  <c r="AE80" i="38"/>
  <c r="AE79" i="38"/>
  <c r="AE74" i="38"/>
  <c r="F84" i="38"/>
  <c r="H84" i="38" s="1"/>
  <c r="AE91" i="38"/>
  <c r="AE93" i="38"/>
  <c r="AE99" i="38"/>
  <c r="AM116" i="38"/>
  <c r="AE108" i="38"/>
  <c r="AE115" i="38"/>
  <c r="AM113" i="38"/>
  <c r="AM114" i="38"/>
  <c r="AM110" i="38"/>
  <c r="AM111" i="38"/>
  <c r="AM112" i="38"/>
  <c r="AM129" i="38"/>
  <c r="AM130" i="38"/>
  <c r="AM126" i="38"/>
  <c r="AM127" i="38"/>
  <c r="AM120" i="38"/>
  <c r="AM122" i="38"/>
  <c r="AM138" i="38"/>
  <c r="AM155" i="38"/>
  <c r="F240" i="38"/>
  <c r="J240" i="38" s="1"/>
  <c r="F238" i="38"/>
  <c r="J238" i="38" s="1"/>
  <c r="F255" i="38"/>
  <c r="J255" i="38" s="1"/>
  <c r="F257" i="38"/>
  <c r="J257" i="38" s="1"/>
  <c r="F259" i="38"/>
  <c r="H259" i="38" s="1"/>
  <c r="F246" i="38"/>
  <c r="J246" i="38" s="1"/>
  <c r="F249" i="38"/>
  <c r="H249" i="38" s="1"/>
  <c r="F251" i="38"/>
  <c r="H251" i="38" s="1"/>
  <c r="F253" i="38"/>
  <c r="H253" i="38" s="1"/>
  <c r="F265" i="38"/>
  <c r="H265" i="38" s="1"/>
  <c r="F261" i="38"/>
  <c r="H261" i="38" s="1"/>
  <c r="F263" i="38"/>
  <c r="J263" i="38" s="1"/>
  <c r="F301" i="38"/>
  <c r="F303" i="38"/>
  <c r="H303" i="38" s="1"/>
  <c r="F305" i="38"/>
  <c r="H305" i="38" s="1"/>
  <c r="F307" i="38"/>
  <c r="J307" i="38" s="1"/>
  <c r="F309" i="38"/>
  <c r="H309" i="38" s="1"/>
  <c r="F311" i="38"/>
  <c r="J311" i="38" s="1"/>
  <c r="F270" i="38"/>
  <c r="J270" i="38" s="1"/>
  <c r="F264" i="38"/>
  <c r="H264" i="38" s="1"/>
  <c r="F281" i="38"/>
  <c r="J281" i="38" s="1"/>
  <c r="F297" i="38"/>
  <c r="J297" i="38" s="1"/>
  <c r="F319" i="38"/>
  <c r="J319" i="38" s="1"/>
  <c r="F337" i="38"/>
  <c r="J337" i="38" s="1"/>
  <c r="F379" i="38"/>
  <c r="J379" i="38" s="1"/>
  <c r="F369" i="38"/>
  <c r="F377" i="38"/>
  <c r="J377" i="38" s="1"/>
  <c r="F347" i="38"/>
  <c r="H347" i="38" s="1"/>
  <c r="D383" i="38"/>
  <c r="F391" i="38"/>
  <c r="J391" i="38" s="1"/>
  <c r="F393" i="38"/>
  <c r="H393" i="38" s="1"/>
  <c r="F396" i="38"/>
  <c r="J396" i="38" s="1"/>
  <c r="F430" i="38"/>
  <c r="J430" i="38" s="1"/>
  <c r="F432" i="38"/>
  <c r="J432" i="38" s="1"/>
  <c r="F434" i="38"/>
  <c r="J434" i="38" s="1"/>
  <c r="F436" i="38"/>
  <c r="J436" i="38" s="1"/>
  <c r="F438" i="38"/>
  <c r="H438" i="38" s="1"/>
  <c r="F440" i="38"/>
  <c r="J440" i="38" s="1"/>
  <c r="F444" i="38"/>
  <c r="H444" i="38" s="1"/>
  <c r="F411" i="38"/>
  <c r="J411" i="38" s="1"/>
  <c r="F415" i="38"/>
  <c r="H415" i="38" s="1"/>
  <c r="F419" i="38"/>
  <c r="J419" i="38" s="1"/>
  <c r="F423" i="38"/>
  <c r="J423" i="38" s="1"/>
  <c r="F426" i="38"/>
  <c r="J426" i="38" s="1"/>
  <c r="F401" i="38"/>
  <c r="J401" i="38" s="1"/>
  <c r="F453" i="38"/>
  <c r="H453" i="38" s="1"/>
  <c r="F465" i="38"/>
  <c r="J465" i="38" s="1"/>
  <c r="F464" i="38"/>
  <c r="J464" i="38" s="1"/>
  <c r="F461" i="38"/>
  <c r="H461" i="38" s="1"/>
  <c r="F482" i="38"/>
  <c r="J482" i="38" s="1"/>
  <c r="F478" i="38"/>
  <c r="F470" i="38"/>
  <c r="F472" i="38"/>
  <c r="F474" i="38"/>
  <c r="J474" i="38" s="1"/>
  <c r="F487" i="38"/>
  <c r="J487" i="38" s="1"/>
  <c r="F495" i="38"/>
  <c r="J495" i="38" s="1"/>
  <c r="F490" i="38"/>
  <c r="H490" i="38" s="1"/>
  <c r="F493" i="38"/>
  <c r="J493" i="38" s="1"/>
  <c r="F510" i="38"/>
  <c r="F517" i="38"/>
  <c r="F530" i="38"/>
  <c r="J530" i="38" s="1"/>
  <c r="F555" i="38"/>
  <c r="J555" i="38" s="1"/>
  <c r="F78" i="38"/>
  <c r="AI341" i="38"/>
  <c r="AE341" i="38"/>
  <c r="F272" i="38"/>
  <c r="H272" i="38" s="1"/>
  <c r="F274" i="38"/>
  <c r="H274" i="38" s="1"/>
  <c r="F276" i="38"/>
  <c r="J276" i="38" s="1"/>
  <c r="F278" i="38"/>
  <c r="J278" i="38" s="1"/>
  <c r="F280" i="38"/>
  <c r="F282" i="38"/>
  <c r="H282" i="38" s="1"/>
  <c r="F284" i="38"/>
  <c r="J284" i="38" s="1"/>
  <c r="F286" i="38"/>
  <c r="H286" i="38" s="1"/>
  <c r="F288" i="38"/>
  <c r="H288" i="38" s="1"/>
  <c r="F290" i="38"/>
  <c r="J290" i="38" s="1"/>
  <c r="F292" i="38"/>
  <c r="J292" i="38" s="1"/>
  <c r="F294" i="38"/>
  <c r="H294" i="38" s="1"/>
  <c r="F296" i="38"/>
  <c r="F298" i="38"/>
  <c r="F300" i="38"/>
  <c r="J300" i="38" s="1"/>
  <c r="F324" i="38"/>
  <c r="H324" i="38" s="1"/>
  <c r="F320" i="38"/>
  <c r="J320" i="38" s="1"/>
  <c r="F322" i="38"/>
  <c r="J322" i="38" s="1"/>
  <c r="F323" i="38"/>
  <c r="J323" i="38" s="1"/>
  <c r="F332" i="38"/>
  <c r="J332" i="38" s="1"/>
  <c r="F331" i="38"/>
  <c r="H331" i="38" s="1"/>
  <c r="F336" i="38"/>
  <c r="J336" i="38" s="1"/>
  <c r="F340" i="38"/>
  <c r="H340" i="38" s="1"/>
  <c r="F342" i="38"/>
  <c r="H342" i="38" s="1"/>
  <c r="F380" i="38"/>
  <c r="H380" i="38" s="1"/>
  <c r="F382" i="38"/>
  <c r="J382" i="38" s="1"/>
  <c r="F364" i="38"/>
  <c r="H364" i="38" s="1"/>
  <c r="F368" i="38"/>
  <c r="J368" i="38" s="1"/>
  <c r="F372" i="38"/>
  <c r="H372" i="38" s="1"/>
  <c r="F374" i="38"/>
  <c r="J374" i="38" s="1"/>
  <c r="F376" i="38"/>
  <c r="F378" i="38"/>
  <c r="J378" i="38" s="1"/>
  <c r="F392" i="38"/>
  <c r="H392" i="38" s="1"/>
  <c r="F394" i="38"/>
  <c r="H394" i="38" s="1"/>
  <c r="F454" i="38"/>
  <c r="H454" i="38" s="1"/>
  <c r="F445" i="38"/>
  <c r="J445" i="38" s="1"/>
  <c r="F447" i="38"/>
  <c r="J447" i="38" s="1"/>
  <c r="F449" i="38"/>
  <c r="H449" i="38" s="1"/>
  <c r="F451" i="38"/>
  <c r="F429" i="38"/>
  <c r="H429" i="38" s="1"/>
  <c r="F431" i="38"/>
  <c r="J431" i="38" s="1"/>
  <c r="F433" i="38"/>
  <c r="H433" i="38" s="1"/>
  <c r="F435" i="38"/>
  <c r="J435" i="38" s="1"/>
  <c r="F437" i="38"/>
  <c r="H437" i="38" s="1"/>
  <c r="F439" i="38"/>
  <c r="J439" i="38" s="1"/>
  <c r="F441" i="38"/>
  <c r="H441" i="38" s="1"/>
  <c r="F443" i="38"/>
  <c r="H443" i="38" s="1"/>
  <c r="F405" i="38"/>
  <c r="J405" i="38" s="1"/>
  <c r="F413" i="38"/>
  <c r="J413" i="38" s="1"/>
  <c r="F417" i="38"/>
  <c r="J417" i="38" s="1"/>
  <c r="F421" i="38"/>
  <c r="J421" i="38" s="1"/>
  <c r="F425" i="38"/>
  <c r="H425" i="38" s="1"/>
  <c r="F427" i="38"/>
  <c r="J427" i="38" s="1"/>
  <c r="F402" i="38"/>
  <c r="F456" i="38"/>
  <c r="F463" i="38"/>
  <c r="F460" i="38"/>
  <c r="J460" i="38" s="1"/>
  <c r="F462" i="38"/>
  <c r="F483" i="38"/>
  <c r="J483" i="38" s="1"/>
  <c r="F481" i="38"/>
  <c r="F471" i="38"/>
  <c r="H471" i="38" s="1"/>
  <c r="F473" i="38"/>
  <c r="F475" i="38"/>
  <c r="H475" i="38" s="1"/>
  <c r="F477" i="38"/>
  <c r="H477" i="38" s="1"/>
  <c r="F486" i="38"/>
  <c r="F497" i="38"/>
  <c r="F496" i="38"/>
  <c r="F492" i="38"/>
  <c r="H492" i="38" s="1"/>
  <c r="F508" i="38"/>
  <c r="J508" i="38" s="1"/>
  <c r="F506" i="38"/>
  <c r="F525" i="38"/>
  <c r="F524" i="38"/>
  <c r="F519" i="38"/>
  <c r="J519" i="38" s="1"/>
  <c r="F522" i="38"/>
  <c r="J522" i="38" s="1"/>
  <c r="F514" i="38"/>
  <c r="F516" i="38"/>
  <c r="H516" i="38" s="1"/>
  <c r="F518" i="38"/>
  <c r="H518" i="38" s="1"/>
  <c r="F539" i="38"/>
  <c r="J539" i="38" s="1"/>
  <c r="F537" i="38"/>
  <c r="F544" i="38"/>
  <c r="F546" i="38"/>
  <c r="F556" i="38"/>
  <c r="F558" i="38"/>
  <c r="U499" i="38"/>
  <c r="W345" i="38"/>
  <c r="W327" i="38" s="1"/>
  <c r="N526" i="38"/>
  <c r="L214" i="38"/>
  <c r="X485" i="38"/>
  <c r="X133" i="38"/>
  <c r="X96" i="38"/>
  <c r="K207" i="38"/>
  <c r="N459" i="38"/>
  <c r="L345" i="38"/>
  <c r="AA83" i="38"/>
  <c r="O328" i="38"/>
  <c r="X13" i="38"/>
  <c r="O133" i="38"/>
  <c r="W164" i="38"/>
  <c r="N485" i="38"/>
  <c r="K243" i="38"/>
  <c r="R164" i="38"/>
  <c r="K107" i="38"/>
  <c r="AN214" i="38"/>
  <c r="AQ221" i="38"/>
  <c r="AB243" i="38"/>
  <c r="AE244" i="38"/>
  <c r="AJ467" i="38"/>
  <c r="AM467" i="38" s="1"/>
  <c r="AM469" i="38"/>
  <c r="AJ489" i="38"/>
  <c r="AM489" i="38" s="1"/>
  <c r="AM498" i="38"/>
  <c r="AF398" i="38"/>
  <c r="AI403" i="38"/>
  <c r="AI64" i="38"/>
  <c r="AI77" i="38"/>
  <c r="AQ87" i="38"/>
  <c r="AI91" i="38"/>
  <c r="AI100" i="38"/>
  <c r="AI102" i="38"/>
  <c r="AI104" i="38"/>
  <c r="AM99" i="38"/>
  <c r="AQ98" i="38"/>
  <c r="AE116" i="38"/>
  <c r="AQ116" i="38"/>
  <c r="AI115" i="38"/>
  <c r="AE113" i="38"/>
  <c r="AQ113" i="38"/>
  <c r="AE114" i="38"/>
  <c r="AQ114" i="38"/>
  <c r="AE109" i="38"/>
  <c r="AQ109" i="38"/>
  <c r="AQ110" i="38"/>
  <c r="AE111" i="38"/>
  <c r="AE112" i="38"/>
  <c r="AQ112" i="38"/>
  <c r="AQ129" i="38"/>
  <c r="AE130" i="38"/>
  <c r="AQ126" i="38"/>
  <c r="AQ128" i="38"/>
  <c r="AE120" i="38"/>
  <c r="AE123" i="38"/>
  <c r="AE124" i="38"/>
  <c r="D345" i="38"/>
  <c r="AR416" i="38"/>
  <c r="AQ117" i="38"/>
  <c r="AM163" i="38"/>
  <c r="AH328" i="38"/>
  <c r="AF389" i="38"/>
  <c r="AI330" i="38"/>
  <c r="AM399" i="38"/>
  <c r="AR402" i="38"/>
  <c r="AR484" i="38"/>
  <c r="AR507" i="38"/>
  <c r="AR525" i="38"/>
  <c r="AR517" i="38"/>
  <c r="AR548" i="38"/>
  <c r="AR556" i="38"/>
  <c r="AR564" i="38"/>
  <c r="AR550" i="38"/>
  <c r="AR552" i="38"/>
  <c r="AI142" i="38"/>
  <c r="F256" i="38"/>
  <c r="J256" i="38" s="1"/>
  <c r="F262" i="38"/>
  <c r="H262" i="38" s="1"/>
  <c r="F269" i="38"/>
  <c r="E267" i="38"/>
  <c r="E328" i="38"/>
  <c r="J228" i="38"/>
  <c r="E467" i="38"/>
  <c r="J221" i="38"/>
  <c r="J232" i="38"/>
  <c r="H232" i="38"/>
  <c r="F302" i="38"/>
  <c r="H302" i="38" s="1"/>
  <c r="F291" i="38"/>
  <c r="J291" i="38" s="1"/>
  <c r="F334" i="38"/>
  <c r="H334" i="38" s="1"/>
  <c r="F343" i="38"/>
  <c r="H343" i="38" s="1"/>
  <c r="F381" i="38"/>
  <c r="H381" i="38" s="1"/>
  <c r="F375" i="38"/>
  <c r="F349" i="38"/>
  <c r="F455" i="38"/>
  <c r="J455" i="38" s="1"/>
  <c r="F446" i="38"/>
  <c r="J446" i="38" s="1"/>
  <c r="F448" i="38"/>
  <c r="H448" i="38" s="1"/>
  <c r="F450" i="38"/>
  <c r="F408" i="38"/>
  <c r="F412" i="38"/>
  <c r="J412" i="38" s="1"/>
  <c r="F416" i="38"/>
  <c r="J416" i="38" s="1"/>
  <c r="F420" i="38"/>
  <c r="H420" i="38" s="1"/>
  <c r="F424" i="38"/>
  <c r="J424" i="38" s="1"/>
  <c r="F562" i="38"/>
  <c r="E489" i="38"/>
  <c r="E527" i="38"/>
  <c r="AC345" i="38"/>
  <c r="AR490" i="38"/>
  <c r="AI131" i="38"/>
  <c r="AR183" i="38"/>
  <c r="AR479" i="38"/>
  <c r="AR495" i="38"/>
  <c r="AR496" i="38"/>
  <c r="AQ142" i="38"/>
  <c r="AQ141" i="38"/>
  <c r="V459" i="38"/>
  <c r="U312" i="38"/>
  <c r="M96" i="38"/>
  <c r="AA526" i="38"/>
  <c r="K459" i="38"/>
  <c r="S118" i="38"/>
  <c r="AE350" i="38"/>
  <c r="AR404" i="38"/>
  <c r="AR406" i="38"/>
  <c r="AR414" i="38"/>
  <c r="AM90" i="38"/>
  <c r="F488" i="38"/>
  <c r="AM501" i="38"/>
  <c r="AI501" i="38"/>
  <c r="AK398" i="38"/>
  <c r="AQ466" i="38"/>
  <c r="AI466" i="38"/>
  <c r="AQ213" i="38"/>
  <c r="AI221" i="38"/>
  <c r="H169" i="38"/>
  <c r="AR239" i="38"/>
  <c r="AR237" i="38"/>
  <c r="AR254" i="38"/>
  <c r="AR245" i="38"/>
  <c r="AR264" i="38"/>
  <c r="AR263" i="38"/>
  <c r="AR300" i="38"/>
  <c r="AR295" i="38"/>
  <c r="AR298" i="38"/>
  <c r="AR290" i="38"/>
  <c r="AR271" i="38"/>
  <c r="AR285" i="38"/>
  <c r="AR319" i="38"/>
  <c r="AR314" i="38"/>
  <c r="AR337" i="38"/>
  <c r="AR342" i="38"/>
  <c r="AR377" i="38"/>
  <c r="AR353" i="38"/>
  <c r="AR363" i="38"/>
  <c r="AR368" i="38"/>
  <c r="AR386" i="38"/>
  <c r="AR388" i="38"/>
  <c r="AI383" i="38"/>
  <c r="AR429" i="38"/>
  <c r="AR431" i="38"/>
  <c r="AR438" i="38"/>
  <c r="AR426" i="38"/>
  <c r="AR465" i="38"/>
  <c r="AR461" i="38"/>
  <c r="AR460" i="38"/>
  <c r="AR482" i="38"/>
  <c r="AR470" i="38"/>
  <c r="AM350" i="38"/>
  <c r="H162" i="38"/>
  <c r="AE267" i="38"/>
  <c r="AI85" i="38"/>
  <c r="AE213" i="38"/>
  <c r="AQ14" i="38"/>
  <c r="AM21" i="38"/>
  <c r="AQ46" i="38"/>
  <c r="AM36" i="38"/>
  <c r="AP149" i="38"/>
  <c r="E389" i="38"/>
  <c r="AB499" i="38"/>
  <c r="AG526" i="38"/>
  <c r="AR281" i="38"/>
  <c r="AR299" i="38"/>
  <c r="AR462" i="38"/>
  <c r="AR468" i="38"/>
  <c r="AE129" i="38"/>
  <c r="AI126" i="38"/>
  <c r="AI128" i="38"/>
  <c r="AI122" i="38"/>
  <c r="AI124" i="38"/>
  <c r="AI135" i="38"/>
  <c r="AE137" i="38"/>
  <c r="AI137" i="38"/>
  <c r="AI145" i="38"/>
  <c r="AE138" i="38"/>
  <c r="AE139" i="38"/>
  <c r="AI160" i="38"/>
  <c r="AE161" i="38"/>
  <c r="AI152" i="38"/>
  <c r="AI153" i="38"/>
  <c r="AE128" i="38"/>
  <c r="AQ121" i="38"/>
  <c r="F317" i="38"/>
  <c r="J317" i="38" s="1"/>
  <c r="F352" i="38"/>
  <c r="J352" i="38" s="1"/>
  <c r="F354" i="38"/>
  <c r="H354" i="38" s="1"/>
  <c r="F356" i="38"/>
  <c r="J356" i="38" s="1"/>
  <c r="F361" i="38"/>
  <c r="J361" i="38" s="1"/>
  <c r="F388" i="38"/>
  <c r="J388" i="38" s="1"/>
  <c r="F384" i="38"/>
  <c r="F385" i="38"/>
  <c r="AM148" i="38"/>
  <c r="AQ148" i="38"/>
  <c r="AG149" i="38"/>
  <c r="AM150" i="38"/>
  <c r="AQ206" i="38"/>
  <c r="AE268" i="38"/>
  <c r="AQ313" i="38"/>
  <c r="AQ234" i="38"/>
  <c r="AB328" i="38"/>
  <c r="AI329" i="38"/>
  <c r="AL328" i="38"/>
  <c r="AQ339" i="38"/>
  <c r="AD389" i="38"/>
  <c r="AJ389" i="38"/>
  <c r="AE395" i="38"/>
  <c r="AM338" i="38"/>
  <c r="AO398" i="38"/>
  <c r="AE489" i="38"/>
  <c r="AE403" i="38"/>
  <c r="AQ509" i="38"/>
  <c r="AM528" i="38"/>
  <c r="AR325" i="38"/>
  <c r="AO13" i="38"/>
  <c r="AB560" i="38"/>
  <c r="AE560" i="38" s="1"/>
  <c r="AR412" i="38"/>
  <c r="AR418" i="38"/>
  <c r="AE235" i="38"/>
  <c r="AP13" i="38"/>
  <c r="AL398" i="38"/>
  <c r="AM409" i="38"/>
  <c r="AR409" i="38" s="1"/>
  <c r="AR371" i="38"/>
  <c r="AR396" i="38"/>
  <c r="AR427" i="38"/>
  <c r="AR435" i="38"/>
  <c r="AR505" i="38"/>
  <c r="AR522" i="38"/>
  <c r="AR349" i="38"/>
  <c r="AR561" i="38"/>
  <c r="AE21" i="38"/>
  <c r="AP499" i="38"/>
  <c r="AQ500" i="38"/>
  <c r="AB526" i="38"/>
  <c r="AE527" i="38"/>
  <c r="AP96" i="38"/>
  <c r="AP47" i="38"/>
  <c r="AN96" i="38"/>
  <c r="AQ103" i="38"/>
  <c r="AF207" i="38"/>
  <c r="AI207" i="38" s="1"/>
  <c r="AI213" i="38"/>
  <c r="AK207" i="38"/>
  <c r="AM213" i="38"/>
  <c r="AB459" i="38"/>
  <c r="AE459" i="38" s="1"/>
  <c r="AE466" i="38"/>
  <c r="AN467" i="38"/>
  <c r="AQ467" i="38" s="1"/>
  <c r="AQ469" i="38"/>
  <c r="AO485" i="38"/>
  <c r="AQ485" i="38" s="1"/>
  <c r="AQ488" i="38"/>
  <c r="AQ99" i="38"/>
  <c r="AR174" i="38"/>
  <c r="AR258" i="38"/>
  <c r="AR256" i="38"/>
  <c r="AR261" i="38"/>
  <c r="AR309" i="38"/>
  <c r="AR284" i="38"/>
  <c r="AR273" i="38"/>
  <c r="AR308" i="38"/>
  <c r="AR324" i="38"/>
  <c r="AR365" i="38"/>
  <c r="AR380" i="38"/>
  <c r="AR360" i="38"/>
  <c r="AR370" i="38"/>
  <c r="AR445" i="38"/>
  <c r="AR451" i="38"/>
  <c r="AR440" i="38"/>
  <c r="AR428" i="38"/>
  <c r="AR450" i="38"/>
  <c r="AR453" i="38"/>
  <c r="AR456" i="38"/>
  <c r="AR464" i="38"/>
  <c r="AR463" i="38"/>
  <c r="AR478" i="38"/>
  <c r="AR472" i="38"/>
  <c r="AR473" i="38"/>
  <c r="AR474" i="38"/>
  <c r="AR491" i="38"/>
  <c r="AR502" i="38"/>
  <c r="AR524" i="38"/>
  <c r="AR518" i="38"/>
  <c r="AR520" i="38"/>
  <c r="AR516" i="38"/>
  <c r="AR534" i="38"/>
  <c r="AR540" i="38"/>
  <c r="AR530" i="38"/>
  <c r="AR536" i="38"/>
  <c r="AR559" i="38"/>
  <c r="AR553" i="38"/>
  <c r="AR555" i="38"/>
  <c r="AM17" i="38"/>
  <c r="AI19" i="38"/>
  <c r="AI22" i="38"/>
  <c r="AM105" i="38"/>
  <c r="AJ96" i="38"/>
  <c r="AK47" i="38"/>
  <c r="AR357" i="38"/>
  <c r="AE32" i="38"/>
  <c r="AR413" i="38"/>
  <c r="AE14" i="38"/>
  <c r="AQ90" i="38"/>
  <c r="AM117" i="38"/>
  <c r="AQ267" i="38"/>
  <c r="AM312" i="38"/>
  <c r="AE46" i="38"/>
  <c r="AG47" i="38"/>
  <c r="AQ119" i="38"/>
  <c r="AQ131" i="38"/>
  <c r="AI134" i="38"/>
  <c r="AI148" i="38"/>
  <c r="AD149" i="38"/>
  <c r="AM162" i="38"/>
  <c r="AQ224" i="38"/>
  <c r="AI500" i="38"/>
  <c r="AE528" i="38"/>
  <c r="AM541" i="38"/>
  <c r="AJ526" i="38"/>
  <c r="AC47" i="38"/>
  <c r="AH47" i="38"/>
  <c r="AQ51" i="38"/>
  <c r="AQ62" i="38"/>
  <c r="AQ88" i="38"/>
  <c r="AI103" i="38"/>
  <c r="AM131" i="38"/>
  <c r="AM224" i="38"/>
  <c r="AO223" i="38"/>
  <c r="AM267" i="38"/>
  <c r="AE313" i="38"/>
  <c r="AJ328" i="38"/>
  <c r="AE390" i="38"/>
  <c r="AL389" i="38"/>
  <c r="AG398" i="38"/>
  <c r="AG397" i="38" s="1"/>
  <c r="AM457" i="38"/>
  <c r="AE485" i="38"/>
  <c r="AN489" i="38"/>
  <c r="AQ489" i="38" s="1"/>
  <c r="AQ498" i="38"/>
  <c r="AC526" i="38"/>
  <c r="AH526" i="38"/>
  <c r="AR172" i="38"/>
  <c r="AR278" i="38"/>
  <c r="AR294" i="38"/>
  <c r="AR369" i="38"/>
  <c r="AR381" i="38"/>
  <c r="AR355" i="38"/>
  <c r="AR347" i="38"/>
  <c r="AR361" i="38"/>
  <c r="AR351" i="38"/>
  <c r="AR378" i="38"/>
  <c r="AR356" i="38"/>
  <c r="AR352" i="38"/>
  <c r="AR362" i="38"/>
  <c r="AR358" i="38"/>
  <c r="AR387" i="38"/>
  <c r="AR393" i="38"/>
  <c r="AR455" i="38"/>
  <c r="AR454" i="38"/>
  <c r="AR430" i="38"/>
  <c r="AR400" i="38"/>
  <c r="AR480" i="38"/>
  <c r="AR477" i="38"/>
  <c r="AR506" i="38"/>
  <c r="AR515" i="38"/>
  <c r="AR531" i="38"/>
  <c r="AR563" i="38"/>
  <c r="AR545" i="38"/>
  <c r="AR544" i="38"/>
  <c r="AM41" i="38"/>
  <c r="AM45" i="38"/>
  <c r="AQ48" i="38"/>
  <c r="AQ52" i="38"/>
  <c r="AQ60" i="38"/>
  <c r="AQ57" i="38"/>
  <c r="AE55" i="38"/>
  <c r="AE71" i="38"/>
  <c r="AQ70" i="38"/>
  <c r="AQ64" i="38"/>
  <c r="AE72" i="38"/>
  <c r="AQ72" i="38"/>
  <c r="AQ97" i="38"/>
  <c r="AE31" i="38"/>
  <c r="AI39" i="38"/>
  <c r="AM38" i="38"/>
  <c r="AM43" i="38"/>
  <c r="AI49" i="38"/>
  <c r="AQ53" i="38"/>
  <c r="AQ61" i="38"/>
  <c r="AQ58" i="38"/>
  <c r="AQ56" i="38"/>
  <c r="AQ55" i="38"/>
  <c r="AM69" i="38"/>
  <c r="AM68" i="38"/>
  <c r="AM67" i="38"/>
  <c r="AM66" i="38"/>
  <c r="AM65" i="38"/>
  <c r="AE63" i="38"/>
  <c r="AQ63" i="38"/>
  <c r="AQ82" i="38"/>
  <c r="AI81" i="38"/>
  <c r="AI80" i="38"/>
  <c r="AI79" i="38"/>
  <c r="AI78" i="38"/>
  <c r="AM78" i="38"/>
  <c r="AI73" i="38"/>
  <c r="AI74" i="38"/>
  <c r="AI75" i="38"/>
  <c r="AI76" i="38"/>
  <c r="AQ84" i="38"/>
  <c r="AM95" i="38"/>
  <c r="AI92" i="38"/>
  <c r="AM94" i="38"/>
  <c r="AI93" i="38"/>
  <c r="AI101" i="38"/>
  <c r="AM104" i="38"/>
  <c r="AI99" i="38"/>
  <c r="AE348" i="38"/>
  <c r="AR348" i="38" s="1"/>
  <c r="AE69" i="38"/>
  <c r="AR407" i="38"/>
  <c r="AR410" i="38"/>
  <c r="AR415" i="38"/>
  <c r="AR419" i="38"/>
  <c r="AR423" i="38"/>
  <c r="AE45" i="38"/>
  <c r="AI82" i="38"/>
  <c r="AI116" i="38"/>
  <c r="AE110" i="38"/>
  <c r="AQ111" i="38"/>
  <c r="AQ130" i="38"/>
  <c r="AO47" i="38"/>
  <c r="AB89" i="38"/>
  <c r="AG89" i="38"/>
  <c r="AI89" i="38" s="1"/>
  <c r="AL89" i="38"/>
  <c r="AM89" i="38" s="1"/>
  <c r="AD107" i="38"/>
  <c r="AN107" i="38"/>
  <c r="AK190" i="38"/>
  <c r="AI224" i="38"/>
  <c r="AK223" i="38"/>
  <c r="AK222" i="38" s="1"/>
  <c r="AP223" i="38"/>
  <c r="AM268" i="38"/>
  <c r="AE234" i="38"/>
  <c r="AF328" i="38"/>
  <c r="AK328" i="38"/>
  <c r="AP328" i="38"/>
  <c r="AE339" i="38"/>
  <c r="AI346" i="38"/>
  <c r="AM346" i="38"/>
  <c r="AC389" i="38"/>
  <c r="AN389" i="38"/>
  <c r="AM395" i="38"/>
  <c r="AE330" i="38"/>
  <c r="AI335" i="38"/>
  <c r="AE338" i="38"/>
  <c r="AI344" i="38"/>
  <c r="AN398" i="38"/>
  <c r="AI457" i="38"/>
  <c r="AE458" i="38"/>
  <c r="AQ458" i="38"/>
  <c r="AM403" i="38"/>
  <c r="AR447" i="38"/>
  <c r="AR437" i="38"/>
  <c r="AR432" i="38"/>
  <c r="AR439" i="38"/>
  <c r="AR433" i="38"/>
  <c r="AR446" i="38"/>
  <c r="AR441" i="38"/>
  <c r="AR436" i="38"/>
  <c r="M345" i="38"/>
  <c r="K499" i="38"/>
  <c r="S499" i="38"/>
  <c r="V13" i="38"/>
  <c r="M398" i="38"/>
  <c r="U133" i="38"/>
  <c r="O96" i="38"/>
  <c r="V149" i="38"/>
  <c r="V47" i="38"/>
  <c r="V328" i="38"/>
  <c r="S96" i="38"/>
  <c r="X107" i="38"/>
  <c r="K164" i="38"/>
  <c r="U485" i="38"/>
  <c r="V118" i="38"/>
  <c r="R96" i="38"/>
  <c r="U47" i="38"/>
  <c r="N164" i="38"/>
  <c r="N107" i="38"/>
  <c r="U89" i="38"/>
  <c r="N96" i="38"/>
  <c r="K467" i="38"/>
  <c r="U118" i="38"/>
  <c r="R89" i="38"/>
  <c r="O83" i="38"/>
  <c r="K133" i="38"/>
  <c r="L107" i="38"/>
  <c r="V89" i="38"/>
  <c r="X47" i="38"/>
  <c r="L149" i="38"/>
  <c r="M83" i="38"/>
  <c r="AA118" i="38"/>
  <c r="U164" i="38"/>
  <c r="Q345" i="38"/>
  <c r="X345" i="38"/>
  <c r="O526" i="38"/>
  <c r="X223" i="38"/>
  <c r="X467" i="38"/>
  <c r="R560" i="38"/>
  <c r="O149" i="38"/>
  <c r="AA485" i="38"/>
  <c r="U107" i="38"/>
  <c r="S526" i="38"/>
  <c r="N149" i="38"/>
  <c r="R526" i="38"/>
  <c r="X149" i="38"/>
  <c r="Y542" i="38"/>
  <c r="Y127" i="38"/>
  <c r="Y205" i="38"/>
  <c r="Y292" i="38"/>
  <c r="Y255" i="38"/>
  <c r="Y53" i="38"/>
  <c r="Y169" i="38"/>
  <c r="Y404" i="38"/>
  <c r="Y94" i="38"/>
  <c r="Y31" i="38"/>
  <c r="Y285" i="38"/>
  <c r="Y97" i="38"/>
  <c r="Z14" i="38"/>
  <c r="Z45" i="38"/>
  <c r="Z75" i="38"/>
  <c r="Z108" i="38"/>
  <c r="Z125" i="38"/>
  <c r="Z155" i="38"/>
  <c r="Z187" i="38"/>
  <c r="Z220" i="38"/>
  <c r="Z254" i="38"/>
  <c r="Z272" i="38"/>
  <c r="Z296" i="38"/>
  <c r="Z318" i="38"/>
  <c r="Z336" i="38"/>
  <c r="Z357" i="38"/>
  <c r="Z373" i="38"/>
  <c r="Z24" i="38"/>
  <c r="Z42" i="38"/>
  <c r="Z63" i="38"/>
  <c r="Z85" i="38"/>
  <c r="Z103" i="38"/>
  <c r="Z126" i="38"/>
  <c r="Z143" i="38"/>
  <c r="Z161" i="38"/>
  <c r="Z180" i="38"/>
  <c r="Z198" i="38"/>
  <c r="Z217" i="38"/>
  <c r="Z237" i="38"/>
  <c r="Z255" i="38"/>
  <c r="Z273" i="38"/>
  <c r="Z289" i="38"/>
  <c r="Z305" i="38"/>
  <c r="Z323" i="38"/>
  <c r="Z341" i="38"/>
  <c r="Z358" i="38"/>
  <c r="Y86" i="38"/>
  <c r="Y406" i="38"/>
  <c r="Y98" i="38"/>
  <c r="Y224" i="38"/>
  <c r="Y343" i="38"/>
  <c r="Y422" i="38"/>
  <c r="Y193" i="38"/>
  <c r="Y273" i="38"/>
  <c r="Y55" i="38"/>
  <c r="Y44" i="38"/>
  <c r="Y217" i="38"/>
  <c r="Y16" i="38"/>
  <c r="Z19" i="38"/>
  <c r="Z50" i="38"/>
  <c r="Z79" i="38"/>
  <c r="Z112" i="38"/>
  <c r="Z142" i="38"/>
  <c r="Z160" i="38"/>
  <c r="Z193" i="38"/>
  <c r="Z227" i="38"/>
  <c r="Z258" i="38"/>
  <c r="Z276" i="38"/>
  <c r="Z300" i="38"/>
  <c r="Z322" i="38"/>
  <c r="Z340" i="38"/>
  <c r="Z361" i="38"/>
  <c r="Z377" i="38"/>
  <c r="Z30" i="38"/>
  <c r="Z51" i="38"/>
  <c r="Z68" i="38"/>
  <c r="Z90" i="38"/>
  <c r="Z109" i="38"/>
  <c r="Z130" i="38"/>
  <c r="Z147" i="38"/>
  <c r="Z167" i="38"/>
  <c r="Z184" i="38"/>
  <c r="Z203" i="38"/>
  <c r="Z221" i="38"/>
  <c r="Z241" i="38"/>
  <c r="Z259" i="38"/>
  <c r="Z277" i="38"/>
  <c r="Z293" i="38"/>
  <c r="Z309" i="38"/>
  <c r="Z329" i="38"/>
  <c r="Z346" i="38"/>
  <c r="Z362" i="38"/>
  <c r="Z378" i="38"/>
  <c r="Z32" i="38"/>
  <c r="Z66" i="38"/>
  <c r="Z101" i="38"/>
  <c r="Z137" i="38"/>
  <c r="Z174" i="38"/>
  <c r="Z210" i="38"/>
  <c r="Z249" i="38"/>
  <c r="Z283" i="38"/>
  <c r="Z317" i="38"/>
  <c r="Z352" i="38"/>
  <c r="Z385" i="38"/>
  <c r="Z405" i="38"/>
  <c r="Z421" i="38"/>
  <c r="Z437" i="38"/>
  <c r="Z453" i="38"/>
  <c r="Z471" i="38"/>
  <c r="Z488" i="38"/>
  <c r="Z507" i="38"/>
  <c r="Z524" i="38"/>
  <c r="Z543" i="38"/>
  <c r="Z559" i="38"/>
  <c r="Z43" i="38"/>
  <c r="Z77" i="38"/>
  <c r="Z114" i="38"/>
  <c r="Z148" i="38"/>
  <c r="Z185" i="38"/>
  <c r="Z224" i="38"/>
  <c r="Z261" i="38"/>
  <c r="Z294" i="38"/>
  <c r="Z330" i="38"/>
  <c r="Z363" i="38"/>
  <c r="Z392" i="38"/>
  <c r="Z410" i="38"/>
  <c r="Y506" i="38"/>
  <c r="Y100" i="38"/>
  <c r="Y478" i="38"/>
  <c r="Y135" i="38"/>
  <c r="Y360" i="38"/>
  <c r="Y261" i="38"/>
  <c r="Y105" i="38"/>
  <c r="Y119" i="38"/>
  <c r="Y95" i="38"/>
  <c r="Y144" i="38"/>
  <c r="Y187" i="38"/>
  <c r="Y518" i="38"/>
  <c r="Y251" i="38"/>
  <c r="Z54" i="38"/>
  <c r="Z116" i="38"/>
  <c r="Z179" i="38"/>
  <c r="Z231" i="38"/>
  <c r="Z288" i="38"/>
  <c r="Z326" i="38"/>
  <c r="Z365" i="38"/>
  <c r="Z34" i="38"/>
  <c r="Z72" i="38"/>
  <c r="Z113" i="38"/>
  <c r="Z152" i="38"/>
  <c r="Z188" i="38"/>
  <c r="Z228" i="38"/>
  <c r="Z264" i="38"/>
  <c r="Z297" i="38"/>
  <c r="Z333" i="38"/>
  <c r="Z366" i="38"/>
  <c r="Z387" i="38"/>
  <c r="Z57" i="38"/>
  <c r="Z111" i="38"/>
  <c r="Z154" i="38"/>
  <c r="Z201" i="38"/>
  <c r="Z257" i="38"/>
  <c r="Z299" i="38"/>
  <c r="Z343" i="38"/>
  <c r="Z391" i="38"/>
  <c r="Z413" i="38"/>
  <c r="Z433" i="38"/>
  <c r="Z457" i="38"/>
  <c r="Z479" i="38"/>
  <c r="Z503" i="38"/>
  <c r="Z530" i="38"/>
  <c r="Z551" i="38"/>
  <c r="Z35" i="38"/>
  <c r="Z86" i="38"/>
  <c r="Z131" i="38"/>
  <c r="Z177" i="38"/>
  <c r="Z233" i="38"/>
  <c r="Z278" i="38"/>
  <c r="Z320" i="38"/>
  <c r="Z371" i="38"/>
  <c r="Z402" i="38"/>
  <c r="Z422" i="38"/>
  <c r="Z438" i="38"/>
  <c r="Z454" i="38"/>
  <c r="Z472" i="38"/>
  <c r="Z490" i="38"/>
  <c r="Z508" i="38"/>
  <c r="Z525" i="38"/>
  <c r="Z544" i="38"/>
  <c r="Z561" i="38"/>
  <c r="Z53" i="38"/>
  <c r="Z124" i="38"/>
  <c r="Z196" i="38"/>
  <c r="Z271" i="38"/>
  <c r="Z339" i="38"/>
  <c r="Z399" i="38"/>
  <c r="Z431" i="38"/>
  <c r="Z464" i="38"/>
  <c r="Z501" i="38"/>
  <c r="Z536" i="38"/>
  <c r="Z546" i="38"/>
  <c r="Z115" i="38"/>
  <c r="Z262" i="38"/>
  <c r="Z393" i="38"/>
  <c r="Z460" i="38"/>
  <c r="Z532" i="38"/>
  <c r="Z81" i="38"/>
  <c r="Z209" i="38"/>
  <c r="Z351" i="38"/>
  <c r="Z436" i="38"/>
  <c r="Z506" i="38"/>
  <c r="Z56" i="38"/>
  <c r="Z127" i="38"/>
  <c r="Z200" i="38"/>
  <c r="Z274" i="38"/>
  <c r="Z342" i="38"/>
  <c r="Z400" i="38"/>
  <c r="Z432" i="38"/>
  <c r="Z465" i="38"/>
  <c r="Y546" i="38"/>
  <c r="Y306" i="38"/>
  <c r="Y238" i="38"/>
  <c r="Y220" i="38"/>
  <c r="Y359" i="38"/>
  <c r="Z71" i="38"/>
  <c r="Z121" i="38"/>
  <c r="Z183" i="38"/>
  <c r="Z236" i="38"/>
  <c r="Z292" i="38"/>
  <c r="Z332" i="38"/>
  <c r="Z369" i="38"/>
  <c r="Z38" i="38"/>
  <c r="Z76" i="38"/>
  <c r="Z122" i="38"/>
  <c r="Z156" i="38"/>
  <c r="Z194" i="38"/>
  <c r="Z232" i="38"/>
  <c r="Z269" i="38"/>
  <c r="Z301" i="38"/>
  <c r="Z337" i="38"/>
  <c r="Z370" i="38"/>
  <c r="Z22" i="38"/>
  <c r="Z74" i="38"/>
  <c r="Z120" i="38"/>
  <c r="Z165" i="38"/>
  <c r="Z219" i="38"/>
  <c r="Z266" i="38"/>
  <c r="Z307" i="38"/>
  <c r="Z360" i="38"/>
  <c r="Z395" i="38"/>
  <c r="Z417" i="38"/>
  <c r="Z441" i="38"/>
  <c r="Z462" i="38"/>
  <c r="Z483" i="38"/>
  <c r="Z512" i="38"/>
  <c r="Z534" i="38"/>
  <c r="Z555" i="38"/>
  <c r="Z52" i="38"/>
  <c r="Z95" i="38"/>
  <c r="Z140" i="38"/>
  <c r="Z195" i="38"/>
  <c r="Z242" i="38"/>
  <c r="Z286" i="38"/>
  <c r="Y123" i="38"/>
  <c r="Y533" i="38"/>
  <c r="Y477" i="38"/>
  <c r="Y136" i="38"/>
  <c r="Z37" i="38"/>
  <c r="Z84" i="38"/>
  <c r="Z146" i="38"/>
  <c r="Z197" i="38"/>
  <c r="Z263" i="38"/>
  <c r="Z304" i="38"/>
  <c r="Z344" i="38"/>
  <c r="Z16" i="38"/>
  <c r="Z55" i="38"/>
  <c r="Z94" i="38"/>
  <c r="Z135" i="38"/>
  <c r="Z172" i="38"/>
  <c r="Z208" i="38"/>
  <c r="Z246" i="38"/>
  <c r="Z281" i="38"/>
  <c r="Z314" i="38"/>
  <c r="Z350" i="38"/>
  <c r="Z374" i="38"/>
  <c r="Z40" i="38"/>
  <c r="Z82" i="38"/>
  <c r="Z128" i="38"/>
  <c r="Z182" i="38"/>
  <c r="Z230" i="38"/>
  <c r="Z275" i="38"/>
  <c r="Z325" i="38"/>
  <c r="Z368" i="38"/>
  <c r="Z401" i="38"/>
  <c r="Z425" i="38"/>
  <c r="Z445" i="38"/>
  <c r="Z466" i="38"/>
  <c r="Z493" i="38"/>
  <c r="Z516" i="38"/>
  <c r="Z538" i="38"/>
  <c r="Z17" i="38"/>
  <c r="Z60" i="38"/>
  <c r="Z104" i="38"/>
  <c r="Z157" i="38"/>
  <c r="Z204" i="38"/>
  <c r="Y454" i="38"/>
  <c r="Y531" i="38"/>
  <c r="Y336" i="38"/>
  <c r="Y414" i="38"/>
  <c r="Y153" i="38"/>
  <c r="Y307" i="38"/>
  <c r="Y192" i="38"/>
  <c r="Y250" i="38"/>
  <c r="Y538" i="38"/>
  <c r="Y501" i="38"/>
  <c r="Y202" i="38"/>
  <c r="Y181" i="38"/>
  <c r="Y186" i="38"/>
  <c r="Y471" i="38"/>
  <c r="Y476" i="38"/>
  <c r="Y280" i="38"/>
  <c r="Y358" i="38"/>
  <c r="Y77" i="38"/>
  <c r="Y239" i="38"/>
  <c r="Y138" i="38"/>
  <c r="Y563" i="38"/>
  <c r="Y483" i="38"/>
  <c r="Y556" i="38"/>
  <c r="Z15" i="38"/>
  <c r="Z225" i="38"/>
  <c r="Z550" i="38"/>
  <c r="Z478" i="38"/>
  <c r="Z412" i="38"/>
  <c r="Z298" i="38"/>
  <c r="Z153" i="38"/>
  <c r="Z557" i="38"/>
  <c r="Z435" i="38"/>
  <c r="Z348" i="38"/>
  <c r="Z205" i="38"/>
  <c r="Z61" i="38"/>
  <c r="Z529" i="38"/>
  <c r="Z492" i="38"/>
  <c r="Z448" i="38"/>
  <c r="Z408" i="38"/>
  <c r="Z324" i="38"/>
  <c r="Z238" i="38"/>
  <c r="Z144" i="38"/>
  <c r="Z39" i="38"/>
  <c r="Z470" i="38"/>
  <c r="Z384" i="38"/>
  <c r="Z173" i="38"/>
  <c r="Z564" i="38"/>
  <c r="Z477" i="38"/>
  <c r="Z364" i="38"/>
  <c r="Z186" i="38"/>
  <c r="Z563" i="38"/>
  <c r="Z528" i="38"/>
  <c r="Z481" i="38"/>
  <c r="Z439" i="38"/>
  <c r="Z388" i="38"/>
  <c r="Z303" i="38"/>
  <c r="Z215" i="38"/>
  <c r="Z105" i="38"/>
  <c r="Z18" i="38"/>
  <c r="Z548" i="38"/>
  <c r="Z521" i="38"/>
  <c r="Z498" i="38"/>
  <c r="Z476" i="38"/>
  <c r="Z450" i="38"/>
  <c r="Z430" i="38"/>
  <c r="Z406" i="38"/>
  <c r="Z355" i="38"/>
  <c r="Z302" i="38"/>
  <c r="Z168" i="38"/>
  <c r="Z547" i="38"/>
  <c r="Z449" i="38"/>
  <c r="Z335" i="38"/>
  <c r="Z145" i="38"/>
  <c r="Z354" i="38"/>
  <c r="Z212" i="38"/>
  <c r="Z59" i="38"/>
  <c r="Z268" i="38"/>
  <c r="Z41" i="38"/>
  <c r="Y73" i="38"/>
  <c r="Z440" i="38"/>
  <c r="Z390" i="38"/>
  <c r="Z306" i="38"/>
  <c r="Z218" i="38"/>
  <c r="Z110" i="38"/>
  <c r="Z21" i="38"/>
  <c r="Z452" i="38"/>
  <c r="Z316" i="38"/>
  <c r="Z136" i="38"/>
  <c r="Z549" i="38"/>
  <c r="Z443" i="38"/>
  <c r="Z331" i="38"/>
  <c r="Z150" i="38"/>
  <c r="Z562" i="38"/>
  <c r="Z518" i="38"/>
  <c r="Z473" i="38"/>
  <c r="Z423" i="38"/>
  <c r="Z372" i="38"/>
  <c r="Z287" i="38"/>
  <c r="Z178" i="38"/>
  <c r="Z87" i="38"/>
  <c r="Z565" i="38"/>
  <c r="Z539" i="38"/>
  <c r="Z517" i="38"/>
  <c r="Z494" i="38"/>
  <c r="Z468" i="38"/>
  <c r="Z446" i="38"/>
  <c r="Z426" i="38"/>
  <c r="Z396" i="38"/>
  <c r="Z347" i="38"/>
  <c r="Z270" i="38"/>
  <c r="Z123" i="38"/>
  <c r="Z520" i="38"/>
  <c r="Z429" i="38"/>
  <c r="Z291" i="38"/>
  <c r="Z92" i="38"/>
  <c r="Z319" i="38"/>
  <c r="Z176" i="38"/>
  <c r="Z20" i="38"/>
  <c r="Z216" i="38"/>
  <c r="Y259" i="38"/>
  <c r="Z424" i="38"/>
  <c r="Z375" i="38"/>
  <c r="Z290" i="38"/>
  <c r="Z181" i="38"/>
  <c r="Z91" i="38"/>
  <c r="Z542" i="38"/>
  <c r="Z420" i="38"/>
  <c r="Z282" i="38"/>
  <c r="Z119" i="38"/>
  <c r="Z514" i="38"/>
  <c r="Z427" i="38"/>
  <c r="Z295" i="38"/>
  <c r="Z78" i="38"/>
  <c r="Z553" i="38"/>
  <c r="Z510" i="38"/>
  <c r="Z455" i="38"/>
  <c r="Z415" i="38"/>
  <c r="Z356" i="38"/>
  <c r="Z253" i="38"/>
  <c r="Z159" i="38"/>
  <c r="Z70" i="38"/>
  <c r="Z556" i="38"/>
  <c r="Z535" i="38"/>
  <c r="Z513" i="38"/>
  <c r="Z484" i="38"/>
  <c r="Z463" i="38"/>
  <c r="Z442" i="38"/>
  <c r="Z418" i="38"/>
  <c r="Z386" i="38"/>
  <c r="Z338" i="38"/>
  <c r="Z252" i="38"/>
  <c r="Z69" i="38"/>
  <c r="Z497" i="38"/>
  <c r="Z409" i="38"/>
  <c r="Z239" i="38"/>
  <c r="Z49" i="38"/>
  <c r="Z285" i="38"/>
  <c r="Z139" i="38"/>
  <c r="Z353" i="38"/>
  <c r="Z151" i="38"/>
  <c r="Y299" i="38"/>
  <c r="Y289" i="38"/>
  <c r="J233" i="38"/>
  <c r="H233" i="38"/>
  <c r="AR471" i="38"/>
  <c r="AR494" i="38"/>
  <c r="AE42" i="38"/>
  <c r="AI14" i="38"/>
  <c r="AM28" i="38"/>
  <c r="AM62" i="38"/>
  <c r="AE119" i="38"/>
  <c r="AE132" i="38"/>
  <c r="AM132" i="38"/>
  <c r="AI150" i="38"/>
  <c r="AI162" i="38"/>
  <c r="AN149" i="38"/>
  <c r="AI163" i="38"/>
  <c r="AI206" i="38"/>
  <c r="AM206" i="38"/>
  <c r="AH223" i="38"/>
  <c r="AH222" i="38" s="1"/>
  <c r="AN223" i="38"/>
  <c r="AI244" i="38"/>
  <c r="AM313" i="38"/>
  <c r="AI234" i="38"/>
  <c r="AM234" i="38"/>
  <c r="AQ335" i="38"/>
  <c r="AE344" i="38"/>
  <c r="AQ344" i="38"/>
  <c r="AP398" i="38"/>
  <c r="AP397" i="38" s="1"/>
  <c r="AE457" i="38"/>
  <c r="F469" i="38"/>
  <c r="J469" i="38" s="1"/>
  <c r="AR551" i="38"/>
  <c r="AE18" i="38"/>
  <c r="AQ22" i="38"/>
  <c r="AE26" i="38"/>
  <c r="AI30" i="38"/>
  <c r="AQ39" i="38"/>
  <c r="AE37" i="38"/>
  <c r="AE41" i="38"/>
  <c r="AI48" i="38"/>
  <c r="AI50" i="38"/>
  <c r="AI52" i="38"/>
  <c r="AI61" i="38"/>
  <c r="AI59" i="38"/>
  <c r="AI58" i="38"/>
  <c r="AI57" i="38"/>
  <c r="AI56" i="38"/>
  <c r="AM71" i="38"/>
  <c r="AI70" i="38"/>
  <c r="AE68" i="38"/>
  <c r="AE67" i="38"/>
  <c r="AI63" i="38"/>
  <c r="AI72" i="38"/>
  <c r="AQ80" i="38"/>
  <c r="AQ78" i="38"/>
  <c r="AM73" i="38"/>
  <c r="AQ73" i="38"/>
  <c r="AQ74" i="38"/>
  <c r="AQ75" i="38"/>
  <c r="AQ76" i="38"/>
  <c r="AQ77" i="38"/>
  <c r="AI84" i="38"/>
  <c r="AI87" i="38"/>
  <c r="AI86" i="38"/>
  <c r="AE95" i="38"/>
  <c r="AQ91" i="38"/>
  <c r="AQ92" i="38"/>
  <c r="AE94" i="38"/>
  <c r="AQ101" i="38"/>
  <c r="AQ100" i="38"/>
  <c r="AQ102" i="38"/>
  <c r="AE105" i="38"/>
  <c r="AI97" i="38"/>
  <c r="AQ108" i="38"/>
  <c r="AQ115" i="38"/>
  <c r="AE165" i="38"/>
  <c r="AE90" i="38"/>
  <c r="AC89" i="38"/>
  <c r="AF107" i="38"/>
  <c r="AI117" i="38"/>
  <c r="AJ133" i="38"/>
  <c r="AM133" i="38" s="1"/>
  <c r="AM134" i="38"/>
  <c r="AO133" i="38"/>
  <c r="AQ133" i="38" s="1"/>
  <c r="AQ134" i="38"/>
  <c r="AK164" i="38"/>
  <c r="AM165" i="38"/>
  <c r="AF191" i="38"/>
  <c r="AI198" i="38"/>
  <c r="AQ198" i="38"/>
  <c r="AN191" i="38"/>
  <c r="AQ191" i="38" s="1"/>
  <c r="AC223" i="38"/>
  <c r="AE224" i="38"/>
  <c r="AF267" i="38"/>
  <c r="AI267" i="38" s="1"/>
  <c r="AR267" i="38" s="1"/>
  <c r="AI268" i="38"/>
  <c r="AB467" i="38"/>
  <c r="AE469" i="38"/>
  <c r="AK485" i="38"/>
  <c r="AM488" i="38"/>
  <c r="AH489" i="38"/>
  <c r="AI489" i="38" s="1"/>
  <c r="AI498" i="38"/>
  <c r="AO541" i="38"/>
  <c r="AQ541" i="38" s="1"/>
  <c r="AQ542" i="38"/>
  <c r="AK499" i="38"/>
  <c r="AM527" i="38"/>
  <c r="AI133" i="38"/>
  <c r="AJ13" i="38"/>
  <c r="AI46" i="38"/>
  <c r="AE54" i="38"/>
  <c r="AI88" i="38"/>
  <c r="AQ36" i="38"/>
  <c r="F244" i="38"/>
  <c r="H244" i="38" s="1"/>
  <c r="AK389" i="38"/>
  <c r="AQ390" i="38"/>
  <c r="AF499" i="38"/>
  <c r="AR384" i="38"/>
  <c r="AR504" i="38"/>
  <c r="AE23" i="38"/>
  <c r="AQ15" i="38"/>
  <c r="AQ16" i="38"/>
  <c r="AI20" i="38"/>
  <c r="AM22" i="38"/>
  <c r="AQ24" i="38"/>
  <c r="AM27" i="38"/>
  <c r="AE30" i="38"/>
  <c r="AM30" i="38"/>
  <c r="AE33" i="38"/>
  <c r="AE35" i="38"/>
  <c r="AI34" i="38"/>
  <c r="AM39" i="38"/>
  <c r="AQ38" i="38"/>
  <c r="AI37" i="38"/>
  <c r="AQ37" i="38"/>
  <c r="AI43" i="38"/>
  <c r="AQ43" i="38"/>
  <c r="AE48" i="38"/>
  <c r="AE58" i="38"/>
  <c r="AE56" i="38"/>
  <c r="AQ68" i="38"/>
  <c r="AP389" i="38"/>
  <c r="AL13" i="38"/>
  <c r="AG13" i="38"/>
  <c r="AI21" i="38"/>
  <c r="AQ21" i="38"/>
  <c r="AM46" i="38"/>
  <c r="AE51" i="38"/>
  <c r="AM51" i="38"/>
  <c r="AM54" i="38"/>
  <c r="AQ54" i="38"/>
  <c r="AM85" i="38"/>
  <c r="AE88" i="38"/>
  <c r="AE103" i="38"/>
  <c r="AM103" i="38"/>
  <c r="AE36" i="38"/>
  <c r="AE44" i="38"/>
  <c r="AI44" i="38"/>
  <c r="AM44" i="38"/>
  <c r="AR487" i="38"/>
  <c r="E345" i="38"/>
  <c r="E398" i="38"/>
  <c r="F338" i="38"/>
  <c r="H338" i="38" s="1"/>
  <c r="F458" i="38"/>
  <c r="J458" i="38" s="1"/>
  <c r="AI485" i="38"/>
  <c r="F501" i="38"/>
  <c r="AR252" i="38"/>
  <c r="AR262" i="38"/>
  <c r="AR336" i="38"/>
  <c r="AR379" i="38"/>
  <c r="AR394" i="38"/>
  <c r="AR449" i="38"/>
  <c r="AR512" i="38"/>
  <c r="AR537" i="38"/>
  <c r="AR513" i="38"/>
  <c r="AI40" i="38"/>
  <c r="AQ40" i="38"/>
  <c r="AM49" i="38"/>
  <c r="AE53" i="38"/>
  <c r="AE60" i="38"/>
  <c r="AE59" i="38"/>
  <c r="AE57" i="38"/>
  <c r="AI71" i="38"/>
  <c r="AE70" i="38"/>
  <c r="AQ69" i="38"/>
  <c r="AQ67" i="38"/>
  <c r="AQ66" i="38"/>
  <c r="AQ65" i="38"/>
  <c r="AE82" i="38"/>
  <c r="AM81" i="38"/>
  <c r="AM80" i="38"/>
  <c r="AM79" i="38"/>
  <c r="AM74" i="38"/>
  <c r="AE75" i="38"/>
  <c r="AM75" i="38"/>
  <c r="AM76" i="38"/>
  <c r="AE77" i="38"/>
  <c r="AM77" i="38"/>
  <c r="AE84" i="38"/>
  <c r="AM84" i="38"/>
  <c r="AE87" i="38"/>
  <c r="AM87" i="38"/>
  <c r="AE86" i="38"/>
  <c r="AM86" i="38"/>
  <c r="AQ95" i="38"/>
  <c r="AI95" i="38"/>
  <c r="AM91" i="38"/>
  <c r="AE92" i="38"/>
  <c r="AM92" i="38"/>
  <c r="AQ94" i="38"/>
  <c r="AI94" i="38"/>
  <c r="AM93" i="38"/>
  <c r="AE101" i="38"/>
  <c r="AM101" i="38"/>
  <c r="AE100" i="38"/>
  <c r="AM100" i="38"/>
  <c r="AE102" i="38"/>
  <c r="AM102" i="38"/>
  <c r="AQ105" i="38"/>
  <c r="AI105" i="38"/>
  <c r="AE104" i="38"/>
  <c r="AE97" i="38"/>
  <c r="AM97" i="38"/>
  <c r="AE98" i="38"/>
  <c r="AM98" i="38"/>
  <c r="AM108" i="38"/>
  <c r="AM115" i="38"/>
  <c r="F403" i="38"/>
  <c r="J403" i="38" s="1"/>
  <c r="AR303" i="38"/>
  <c r="AR305" i="38"/>
  <c r="AR321" i="38"/>
  <c r="AR354" i="38"/>
  <c r="AR375" i="38"/>
  <c r="AR444" i="38"/>
  <c r="AR442" i="38"/>
  <c r="AR503" i="38"/>
  <c r="F258" i="38"/>
  <c r="H258" i="38" s="1"/>
  <c r="F247" i="38"/>
  <c r="H247" i="38" s="1"/>
  <c r="F250" i="38"/>
  <c r="H250" i="38" s="1"/>
  <c r="F252" i="38"/>
  <c r="J252" i="38" s="1"/>
  <c r="F266" i="38"/>
  <c r="H266" i="38" s="1"/>
  <c r="F310" i="38"/>
  <c r="H310" i="38" s="1"/>
  <c r="F271" i="38"/>
  <c r="J271" i="38" s="1"/>
  <c r="F277" i="38"/>
  <c r="J277" i="38" s="1"/>
  <c r="F283" i="38"/>
  <c r="H283" i="38" s="1"/>
  <c r="F285" i="38"/>
  <c r="H285" i="38" s="1"/>
  <c r="F287" i="38"/>
  <c r="J287" i="38" s="1"/>
  <c r="F289" i="38"/>
  <c r="H289" i="38" s="1"/>
  <c r="F293" i="38"/>
  <c r="F295" i="38"/>
  <c r="J295" i="38" s="1"/>
  <c r="F299" i="38"/>
  <c r="J299" i="38" s="1"/>
  <c r="F326" i="38"/>
  <c r="J326" i="38" s="1"/>
  <c r="F325" i="38"/>
  <c r="F321" i="38"/>
  <c r="J321" i="38" s="1"/>
  <c r="F314" i="38"/>
  <c r="J314" i="38" s="1"/>
  <c r="F333" i="38"/>
  <c r="J333" i="38" s="1"/>
  <c r="F363" i="38"/>
  <c r="F365" i="38"/>
  <c r="F367" i="38"/>
  <c r="F371" i="38"/>
  <c r="F373" i="38"/>
  <c r="F200" i="38"/>
  <c r="D328" i="38"/>
  <c r="D467" i="38"/>
  <c r="J217" i="38"/>
  <c r="H217" i="38"/>
  <c r="F313" i="38"/>
  <c r="H313" i="38" s="1"/>
  <c r="F330" i="38"/>
  <c r="F119" i="38"/>
  <c r="D47" i="38"/>
  <c r="D83" i="38"/>
  <c r="F192" i="38"/>
  <c r="F236" i="38"/>
  <c r="D235" i="38"/>
  <c r="F165" i="38"/>
  <c r="F150" i="38"/>
  <c r="H150" i="38" s="1"/>
  <c r="D541" i="38"/>
  <c r="F542" i="38"/>
  <c r="D260" i="38"/>
  <c r="E383" i="38"/>
  <c r="F241" i="38"/>
  <c r="D398" i="38"/>
  <c r="F97" i="38"/>
  <c r="D96" i="38"/>
  <c r="F561" i="38"/>
  <c r="H561" i="38" s="1"/>
  <c r="D560" i="38"/>
  <c r="H93" i="38"/>
  <c r="F208" i="38"/>
  <c r="D207" i="38"/>
  <c r="D214" i="38"/>
  <c r="F215" i="38"/>
  <c r="E235" i="38"/>
  <c r="E260" i="38"/>
  <c r="D509" i="38"/>
  <c r="F348" i="38"/>
  <c r="H348" i="38" s="1"/>
  <c r="E500" i="38"/>
  <c r="F466" i="38"/>
  <c r="E89" i="38"/>
  <c r="F90" i="38"/>
  <c r="F224" i="38"/>
  <c r="D267" i="38"/>
  <c r="F344" i="38"/>
  <c r="D459" i="38"/>
  <c r="F528" i="38"/>
  <c r="J154" i="38"/>
  <c r="H179" i="38"/>
  <c r="J227" i="38"/>
  <c r="F512" i="38"/>
  <c r="D489" i="38"/>
  <c r="F498" i="38"/>
  <c r="J194" i="38"/>
  <c r="H194" i="38"/>
  <c r="F108" i="38"/>
  <c r="F242" i="38"/>
  <c r="F237" i="38"/>
  <c r="F239" i="38"/>
  <c r="F254" i="38"/>
  <c r="F245" i="38"/>
  <c r="F306" i="38"/>
  <c r="E312" i="38"/>
  <c r="F339" i="38"/>
  <c r="F304" i="38"/>
  <c r="F308" i="38"/>
  <c r="F273" i="38"/>
  <c r="F275" i="38"/>
  <c r="F350" i="38"/>
  <c r="F359" i="38"/>
  <c r="N13" i="38"/>
  <c r="R13" i="38"/>
  <c r="V467" i="38"/>
  <c r="X118" i="38"/>
  <c r="AA207" i="38"/>
  <c r="M47" i="38"/>
  <c r="L47" i="38"/>
  <c r="K149" i="38"/>
  <c r="V107" i="38"/>
  <c r="X499" i="38"/>
  <c r="R345" i="38"/>
  <c r="U560" i="38"/>
  <c r="U345" i="38"/>
  <c r="L13" i="38"/>
  <c r="K13" i="38"/>
  <c r="P345" i="38"/>
  <c r="L133" i="38"/>
  <c r="R133" i="38"/>
  <c r="X164" i="38"/>
  <c r="S267" i="38"/>
  <c r="M107" i="38"/>
  <c r="AA499" i="38"/>
  <c r="L499" i="38"/>
  <c r="M499" i="38"/>
  <c r="N499" i="38"/>
  <c r="K223" i="38"/>
  <c r="O13" i="38"/>
  <c r="L235" i="38"/>
  <c r="R398" i="38"/>
  <c r="X526" i="38"/>
  <c r="AA133" i="38"/>
  <c r="AA107" i="38"/>
  <c r="AA96" i="38"/>
  <c r="AA199" i="38"/>
  <c r="O499" i="38"/>
  <c r="V499" i="38"/>
  <c r="M13" i="38"/>
  <c r="AA235" i="38"/>
  <c r="U328" i="38"/>
  <c r="S328" i="38"/>
  <c r="L96" i="38"/>
  <c r="K526" i="38"/>
  <c r="V526" i="38"/>
  <c r="AE85" i="38"/>
  <c r="AD83" i="38"/>
  <c r="AO83" i="38"/>
  <c r="AQ85" i="38"/>
  <c r="AC214" i="38"/>
  <c r="AE214" i="38" s="1"/>
  <c r="AE221" i="38"/>
  <c r="AJ214" i="38"/>
  <c r="AM214" i="38" s="1"/>
  <c r="AM221" i="38"/>
  <c r="AJ191" i="38"/>
  <c r="AM191" i="38" s="1"/>
  <c r="AM198" i="38"/>
  <c r="AN199" i="38"/>
  <c r="AQ200" i="38"/>
  <c r="AN328" i="38"/>
  <c r="AQ329" i="38"/>
  <c r="AF467" i="38"/>
  <c r="AI467" i="38" s="1"/>
  <c r="AI469" i="38"/>
  <c r="AF345" i="38"/>
  <c r="AQ459" i="38"/>
  <c r="AR311" i="38"/>
  <c r="AR286" i="38"/>
  <c r="AM33" i="38"/>
  <c r="AI32" i="38"/>
  <c r="J143" i="38"/>
  <c r="H143" i="38"/>
  <c r="AI15" i="38"/>
  <c r="AI17" i="38"/>
  <c r="AI18" i="38"/>
  <c r="AM19" i="38"/>
  <c r="AI24" i="38"/>
  <c r="AI25" i="38"/>
  <c r="AI26" i="38"/>
  <c r="AM29" i="38"/>
  <c r="AQ31" i="38"/>
  <c r="AI31" i="38"/>
  <c r="AM35" i="38"/>
  <c r="AE39" i="38"/>
  <c r="AI38" i="38"/>
  <c r="AI42" i="38"/>
  <c r="AE49" i="38"/>
  <c r="AM61" i="38"/>
  <c r="AM59" i="38"/>
  <c r="AM58" i="38"/>
  <c r="AQ71" i="38"/>
  <c r="AI67" i="38"/>
  <c r="AI65" i="38"/>
  <c r="AM72" i="38"/>
  <c r="AM82" i="38"/>
  <c r="AE81" i="38"/>
  <c r="AE78" i="38"/>
  <c r="AE73" i="38"/>
  <c r="AK13" i="38"/>
  <c r="AI28" i="38"/>
  <c r="AI62" i="38"/>
  <c r="AQ44" i="38"/>
  <c r="F134" i="38"/>
  <c r="H134" i="38" s="1"/>
  <c r="AE133" i="38"/>
  <c r="AE148" i="38"/>
  <c r="AE150" i="38"/>
  <c r="AL149" i="38"/>
  <c r="AC149" i="38"/>
  <c r="AE163" i="38"/>
  <c r="AQ163" i="38"/>
  <c r="AQ165" i="38"/>
  <c r="AI214" i="38"/>
  <c r="AI541" i="38"/>
  <c r="AH83" i="38"/>
  <c r="AQ207" i="38"/>
  <c r="AE200" i="38"/>
  <c r="AM244" i="38"/>
  <c r="AI313" i="38"/>
  <c r="AE329" i="38"/>
  <c r="AM339" i="38"/>
  <c r="AE346" i="38"/>
  <c r="AM23" i="38"/>
  <c r="AI23" i="38"/>
  <c r="AM15" i="38"/>
  <c r="AE16" i="38"/>
  <c r="AM16" i="38"/>
  <c r="AQ17" i="38"/>
  <c r="AM18" i="38"/>
  <c r="AQ18" i="38"/>
  <c r="AQ19" i="38"/>
  <c r="AE19" i="38"/>
  <c r="AM20" i="38"/>
  <c r="AQ20" i="38"/>
  <c r="AE22" i="38"/>
  <c r="AE24" i="38"/>
  <c r="AM24" i="38"/>
  <c r="AM25" i="38"/>
  <c r="AQ25" i="38"/>
  <c r="AM26" i="38"/>
  <c r="AQ26" i="38"/>
  <c r="AI27" i="38"/>
  <c r="AQ27" i="38"/>
  <c r="AI29" i="38"/>
  <c r="AQ29" i="38"/>
  <c r="AM31" i="38"/>
  <c r="AQ30" i="38"/>
  <c r="AI33" i="38"/>
  <c r="AQ33" i="38"/>
  <c r="AM32" i="38"/>
  <c r="AQ32" i="38"/>
  <c r="AQ35" i="38"/>
  <c r="AI35" i="38"/>
  <c r="AE34" i="38"/>
  <c r="AM34" i="38"/>
  <c r="AE38" i="38"/>
  <c r="AM37" i="38"/>
  <c r="AE43" i="38"/>
  <c r="AM42" i="38"/>
  <c r="AQ42" i="38"/>
  <c r="AQ41" i="38"/>
  <c r="AE40" i="38"/>
  <c r="AM40" i="38"/>
  <c r="AQ49" i="38"/>
  <c r="AE50" i="38"/>
  <c r="AQ50" i="38"/>
  <c r="AI53" i="38"/>
  <c r="AE52" i="38"/>
  <c r="AE61" i="38"/>
  <c r="AI60" i="38"/>
  <c r="AQ59" i="38"/>
  <c r="AI55" i="38"/>
  <c r="AE17" i="38"/>
  <c r="P25" i="46"/>
  <c r="Q13" i="31"/>
  <c r="I20" i="27" s="1"/>
  <c r="P13" i="31"/>
  <c r="P40" i="33"/>
  <c r="O24" i="45"/>
  <c r="Q13" i="29"/>
  <c r="I7" i="27" s="1"/>
  <c r="P13" i="29"/>
  <c r="P34" i="28"/>
  <c r="M526" i="38"/>
  <c r="AC171" i="38"/>
  <c r="D10" i="7"/>
  <c r="Q13" i="28" s="1"/>
  <c r="AA171" i="38"/>
  <c r="AA164" i="38" s="1"/>
  <c r="W222" i="38"/>
  <c r="AM385" i="38"/>
  <c r="AR385" i="38" s="1"/>
  <c r="AJ383" i="38"/>
  <c r="AM383" i="38" s="1"/>
  <c r="S397" i="38"/>
  <c r="V190" i="38"/>
  <c r="AA315" i="38"/>
  <c r="AA312" i="38" s="1"/>
  <c r="AC315" i="38"/>
  <c r="AQ350" i="38"/>
  <c r="AO345" i="38"/>
  <c r="AQ45" i="38"/>
  <c r="AD312" i="38"/>
  <c r="AE322" i="38"/>
  <c r="AB366" i="38"/>
  <c r="AI565" i="38"/>
  <c r="AF560" i="38"/>
  <c r="AI560" i="38" s="1"/>
  <c r="F40" i="8"/>
  <c r="G40" i="8" s="1"/>
  <c r="F39" i="8"/>
  <c r="G39" i="8" s="1"/>
  <c r="AB149" i="38"/>
  <c r="F43" i="8"/>
  <c r="G43" i="8" s="1"/>
  <c r="F42" i="8"/>
  <c r="G42" i="8" s="1"/>
  <c r="AD345" i="38"/>
  <c r="F158" i="38"/>
  <c r="D149" i="38"/>
  <c r="E13" i="38"/>
  <c r="AP345" i="38"/>
  <c r="F28" i="8"/>
  <c r="G28" i="8" s="1"/>
  <c r="AD15" i="38"/>
  <c r="AE15" i="38" s="1"/>
  <c r="F27" i="8"/>
  <c r="G27" i="8" s="1"/>
  <c r="F52" i="8"/>
  <c r="G52" i="8" s="1"/>
  <c r="F51" i="8"/>
  <c r="G51" i="8" s="1"/>
  <c r="F34" i="8"/>
  <c r="G34" i="8" s="1"/>
  <c r="F33" i="8"/>
  <c r="G33" i="8" s="1"/>
  <c r="Y403" i="38"/>
  <c r="Y225" i="38"/>
  <c r="Y54" i="38"/>
  <c r="Y495" i="38"/>
  <c r="Y157" i="38"/>
  <c r="Y109" i="38"/>
  <c r="Y152" i="38"/>
  <c r="Y347" i="38"/>
  <c r="Y175" i="38"/>
  <c r="Y68" i="38"/>
  <c r="Y290" i="38"/>
  <c r="Y25" i="38"/>
  <c r="D10" i="42"/>
  <c r="D5" i="42" s="1"/>
  <c r="C10" i="27" s="1"/>
  <c r="AF47" i="38"/>
  <c r="AI51" i="38"/>
  <c r="AM119" i="38"/>
  <c r="AL118" i="38"/>
  <c r="Y281" i="38"/>
  <c r="Y421" i="38"/>
  <c r="Y229" i="38"/>
  <c r="Y99" i="38"/>
  <c r="Y532" i="38"/>
  <c r="Y22" i="38"/>
  <c r="I327" i="38"/>
  <c r="I566" i="38" s="1"/>
  <c r="Y461" i="38"/>
  <c r="Y194" i="38"/>
  <c r="Y301" i="38"/>
  <c r="Y114" i="38"/>
  <c r="Y218" i="38"/>
  <c r="Y470" i="38"/>
  <c r="Y59" i="38"/>
  <c r="Y332" i="38"/>
  <c r="Y183" i="38"/>
  <c r="Y195" i="38"/>
  <c r="Y219" i="38"/>
  <c r="Y331" i="38"/>
  <c r="Y103" i="38"/>
  <c r="Y452" i="38"/>
  <c r="Q35" i="43"/>
  <c r="P34" i="43"/>
  <c r="Q34" i="43"/>
  <c r="J206" i="38"/>
  <c r="AM199" i="38"/>
  <c r="AQ89" i="38"/>
  <c r="AK526" i="38"/>
  <c r="Y171" i="38"/>
  <c r="F54" i="8"/>
  <c r="G54" i="8" s="1"/>
  <c r="Z284" i="38"/>
  <c r="Z250" i="38"/>
  <c r="Z211" i="38"/>
  <c r="Z175" i="38"/>
  <c r="Z138" i="38"/>
  <c r="Z102" i="38"/>
  <c r="Z67" i="38"/>
  <c r="Z33" i="38"/>
  <c r="Y432" i="38"/>
  <c r="Y505" i="38"/>
  <c r="Y523" i="38"/>
  <c r="Y310" i="38"/>
  <c r="Y475" i="38"/>
  <c r="Y335" i="38"/>
  <c r="Y271" i="38"/>
  <c r="Y24" i="38"/>
  <c r="Y180" i="38"/>
  <c r="Y163" i="38"/>
  <c r="Y92" i="38"/>
  <c r="Y317" i="38"/>
  <c r="Y252" i="38"/>
  <c r="Y427" i="38"/>
  <c r="Y45" i="38"/>
  <c r="Y473" i="38"/>
  <c r="Y248" i="38"/>
  <c r="P24" i="43"/>
  <c r="D10" i="40"/>
  <c r="AG118" i="38"/>
  <c r="AI119" i="38"/>
  <c r="Z117" i="38"/>
  <c r="Z80" i="38"/>
  <c r="Z46" i="38"/>
  <c r="Z381" i="38"/>
  <c r="Z349" i="38"/>
  <c r="Z313" i="38"/>
  <c r="Z280" i="38"/>
  <c r="Z245" i="38"/>
  <c r="Z206" i="38"/>
  <c r="Z170" i="38"/>
  <c r="Z134" i="38"/>
  <c r="Z98" i="38"/>
  <c r="Z62" i="38"/>
  <c r="Z27" i="38"/>
  <c r="Y108" i="38"/>
  <c r="Y85" i="38"/>
  <c r="Y337" i="38"/>
  <c r="Y441" i="38"/>
  <c r="Y196" i="38"/>
  <c r="Y232" i="38"/>
  <c r="Y58" i="38"/>
  <c r="Y38" i="38"/>
  <c r="Y330" i="38"/>
  <c r="Y56" i="38"/>
  <c r="Y341" i="38"/>
  <c r="Y357" i="38"/>
  <c r="Y435" i="38"/>
  <c r="Y198" i="38"/>
  <c r="Y293" i="38"/>
  <c r="Y40" i="38"/>
  <c r="Y201" i="38"/>
  <c r="F21" i="8"/>
  <c r="G21" i="8" s="1"/>
  <c r="AE500" i="38"/>
  <c r="AI527" i="38"/>
  <c r="AN13" i="38"/>
  <c r="AI312" i="38"/>
  <c r="Z240" i="38"/>
  <c r="Z202" i="38"/>
  <c r="Z166" i="38"/>
  <c r="Z129" i="38"/>
  <c r="Z93" i="38"/>
  <c r="Z58" i="38"/>
  <c r="Z23" i="38"/>
  <c r="Y320" i="38"/>
  <c r="Y50" i="38"/>
  <c r="Y212" i="38"/>
  <c r="Y431" i="38"/>
  <c r="Y185" i="38"/>
  <c r="Y46" i="38"/>
  <c r="Y257" i="38"/>
  <c r="Y351" i="38"/>
  <c r="Y156" i="38"/>
  <c r="Y354" i="38"/>
  <c r="Y558" i="38"/>
  <c r="Y176" i="38"/>
  <c r="Y436" i="38"/>
  <c r="Y428" i="38"/>
  <c r="Y70" i="38"/>
  <c r="P42" i="43"/>
  <c r="AE405" i="38"/>
  <c r="AR405" i="38" s="1"/>
  <c r="AC398" i="38"/>
  <c r="P31" i="43"/>
  <c r="Q31" i="43"/>
  <c r="AM14" i="38"/>
  <c r="AJ83" i="38"/>
  <c r="AM107" i="38"/>
  <c r="Y322" i="38"/>
  <c r="Y130" i="38"/>
  <c r="Y63" i="38"/>
  <c r="Y80" i="38"/>
  <c r="Y279" i="38"/>
  <c r="Y113" i="38"/>
  <c r="Y481" i="38"/>
  <c r="Y76" i="38"/>
  <c r="Y60" i="38"/>
  <c r="Y230" i="38"/>
  <c r="Y20" i="38"/>
  <c r="Y172" i="38"/>
  <c r="Y43" i="38"/>
  <c r="Y210" i="38"/>
  <c r="Y42" i="38"/>
  <c r="Y14" i="38"/>
  <c r="Y33" i="38"/>
  <c r="Y315" i="38"/>
  <c r="Y17" i="38"/>
  <c r="Y451" i="38"/>
  <c r="Y242" i="38"/>
  <c r="Y543" i="38"/>
  <c r="Y203" i="38"/>
  <c r="Y294" i="38"/>
  <c r="P27" i="43"/>
  <c r="Q27" i="43"/>
  <c r="G106" i="38"/>
  <c r="G566" i="38" s="1"/>
  <c r="AD47" i="38"/>
  <c r="P19" i="43"/>
  <c r="Q19" i="43"/>
  <c r="AE134" i="38"/>
  <c r="AF13" i="38"/>
  <c r="AI132" i="38"/>
  <c r="AQ28" i="38"/>
  <c r="AN47" i="38"/>
  <c r="AE62" i="38"/>
  <c r="AM500" i="38"/>
  <c r="AE20" i="38"/>
  <c r="D130" i="8"/>
  <c r="D310" i="8"/>
  <c r="D850" i="8"/>
  <c r="AQ23" i="38"/>
  <c r="AE25" i="38"/>
  <c r="D105" i="7"/>
  <c r="Q21" i="28" s="1"/>
  <c r="AQ34" i="38"/>
  <c r="D70" i="8"/>
  <c r="Q34" i="30" s="1"/>
  <c r="I34" i="30" s="1"/>
  <c r="D430" i="8"/>
  <c r="D790" i="8"/>
  <c r="D370" i="8"/>
  <c r="D250" i="8"/>
  <c r="Q20" i="45" s="1"/>
  <c r="I20" i="45" s="1"/>
  <c r="D910" i="8"/>
  <c r="F508" i="8"/>
  <c r="G508" i="8" s="1"/>
  <c r="F507" i="8"/>
  <c r="G507" i="8" s="1"/>
  <c r="F532" i="8"/>
  <c r="G532" i="8" s="1"/>
  <c r="F531" i="8"/>
  <c r="G531" i="8" s="1"/>
  <c r="F654" i="8"/>
  <c r="G654" i="8" s="1"/>
  <c r="F655" i="8"/>
  <c r="G655" i="8" s="1"/>
  <c r="F630" i="8"/>
  <c r="G630" i="8" s="1"/>
  <c r="F631" i="8"/>
  <c r="G631" i="8" s="1"/>
  <c r="F700" i="8"/>
  <c r="G700" i="8" s="1"/>
  <c r="F699" i="8"/>
  <c r="G699" i="8" s="1"/>
  <c r="D670" i="8" s="1"/>
  <c r="F643" i="8"/>
  <c r="G643" i="8" s="1"/>
  <c r="F738" i="8"/>
  <c r="G738" i="8" s="1"/>
  <c r="F739" i="8"/>
  <c r="G739" i="8" s="1"/>
  <c r="Q17" i="23"/>
  <c r="K17" i="23" s="1"/>
  <c r="F573" i="8"/>
  <c r="G573" i="8" s="1"/>
  <c r="F574" i="8"/>
  <c r="G574" i="8" s="1"/>
  <c r="BM3" i="9"/>
  <c r="BM3" i="7"/>
  <c r="BM3" i="8"/>
  <c r="BM3" i="43"/>
  <c r="BM3" i="42"/>
  <c r="BM3" i="40"/>
  <c r="BM3" i="12"/>
  <c r="BM3" i="10"/>
  <c r="BI3" i="7"/>
  <c r="BD3" i="7"/>
  <c r="BQ3" i="43"/>
  <c r="BD3" i="8"/>
  <c r="BJ3" i="40"/>
  <c r="BP3" i="12"/>
  <c r="BC3" i="42"/>
  <c r="BL3" i="8"/>
  <c r="BO3" i="10"/>
  <c r="BR3" i="43"/>
  <c r="BB3" i="8"/>
  <c r="BE3" i="42"/>
  <c r="C214" i="27"/>
  <c r="D217" i="27"/>
  <c r="Q72" i="43"/>
  <c r="Q88" i="43"/>
  <c r="BP3" i="7"/>
  <c r="BC3" i="7"/>
  <c r="BP3" i="40"/>
  <c r="BC3" i="43"/>
  <c r="BI3" i="8"/>
  <c r="BL3" i="9"/>
  <c r="BO3" i="9"/>
  <c r="BR3" i="8"/>
  <c r="BB3" i="10"/>
  <c r="BE3" i="43"/>
  <c r="BK3" i="9"/>
  <c r="BL3" i="7"/>
  <c r="F64" i="7" s="1"/>
  <c r="G64" i="7" s="1"/>
  <c r="BR3" i="7"/>
  <c r="BQ3" i="8"/>
  <c r="BD3" i="10"/>
  <c r="BJ3" i="8"/>
  <c r="BP3" i="42"/>
  <c r="BI3" i="9"/>
  <c r="BL3" i="10"/>
  <c r="BO3" i="12"/>
  <c r="BR3" i="10"/>
  <c r="BB3" i="40"/>
  <c r="BK3" i="12"/>
  <c r="Q62" i="43"/>
  <c r="Q78" i="43"/>
  <c r="BE3" i="7"/>
  <c r="BB3" i="7"/>
  <c r="BI3" i="12"/>
  <c r="BL3" i="40"/>
  <c r="BO3" i="42"/>
  <c r="BR3" i="42"/>
  <c r="BE3" i="9"/>
  <c r="BK3" i="10"/>
  <c r="Q64" i="43"/>
  <c r="Q80" i="43"/>
  <c r="BI3" i="40"/>
  <c r="BL3" i="42"/>
  <c r="BO3" i="43"/>
  <c r="BB3" i="9"/>
  <c r="BR3" i="9"/>
  <c r="C97" i="27"/>
  <c r="C44" i="27"/>
  <c r="C54" i="27"/>
  <c r="C40" i="27"/>
  <c r="C72" i="27"/>
  <c r="D87" i="27"/>
  <c r="C91" i="27"/>
  <c r="C73" i="27"/>
  <c r="D54" i="27"/>
  <c r="D48" i="27"/>
  <c r="D79" i="27"/>
  <c r="C45" i="27"/>
  <c r="D69" i="27"/>
  <c r="D70" i="27"/>
  <c r="D100" i="27"/>
  <c r="C76" i="27"/>
  <c r="D43" i="27"/>
  <c r="D50" i="27"/>
  <c r="C96" i="27"/>
  <c r="C98" i="27"/>
  <c r="C94" i="27"/>
  <c r="C52" i="27"/>
  <c r="C79" i="27"/>
  <c r="D5" i="40"/>
  <c r="C9" i="27" s="1"/>
  <c r="D5" i="43"/>
  <c r="C11" i="27" s="1"/>
  <c r="D76" i="27"/>
  <c r="D94" i="27"/>
  <c r="C69" i="27"/>
  <c r="C77" i="27"/>
  <c r="D46" i="27"/>
  <c r="D52" i="27"/>
  <c r="C50" i="27"/>
  <c r="D88" i="27"/>
  <c r="C88" i="27"/>
  <c r="C102" i="27"/>
  <c r="D73" i="27"/>
  <c r="D53" i="27"/>
  <c r="D55" i="27"/>
  <c r="C42" i="27"/>
  <c r="D5" i="9"/>
  <c r="C6" i="27" s="1"/>
  <c r="D75" i="27"/>
  <c r="D97" i="27"/>
  <c r="D92" i="27"/>
  <c r="D91" i="27"/>
  <c r="C86" i="27"/>
  <c r="D49" i="27"/>
  <c r="C41" i="27"/>
  <c r="C87" i="27"/>
  <c r="C89" i="27"/>
  <c r="C48" i="27"/>
  <c r="D5" i="10"/>
  <c r="C7" i="27" s="1"/>
  <c r="D89" i="27"/>
  <c r="D72" i="27"/>
  <c r="D86" i="27"/>
  <c r="D71" i="27"/>
  <c r="D78" i="27"/>
  <c r="D77" i="27"/>
  <c r="D101" i="27"/>
  <c r="D99" i="27"/>
  <c r="D93" i="27"/>
  <c r="D95" i="27"/>
  <c r="D98" i="27"/>
  <c r="C55" i="27"/>
  <c r="C70" i="27"/>
  <c r="C74" i="27"/>
  <c r="C78" i="27"/>
  <c r="D56" i="27"/>
  <c r="D41" i="27"/>
  <c r="D44" i="27"/>
  <c r="D45" i="27"/>
  <c r="C46" i="27"/>
  <c r="C49" i="27"/>
  <c r="C47" i="27"/>
  <c r="C93" i="27"/>
  <c r="C95" i="27"/>
  <c r="C92" i="27"/>
  <c r="C90" i="27"/>
  <c r="D90" i="27"/>
  <c r="D40" i="27"/>
  <c r="D96" i="27"/>
  <c r="D102" i="27"/>
  <c r="D74" i="27"/>
  <c r="C56" i="27"/>
  <c r="C71" i="27"/>
  <c r="C75" i="27"/>
  <c r="D42" i="27"/>
  <c r="D51" i="27"/>
  <c r="D47" i="27"/>
  <c r="C43" i="27"/>
  <c r="C53" i="27"/>
  <c r="C51" i="27"/>
  <c r="C101" i="27"/>
  <c r="C99" i="27"/>
  <c r="C100" i="27"/>
  <c r="Q383" i="38" l="1"/>
  <c r="F171" i="38"/>
  <c r="H171" i="38" s="1"/>
  <c r="F248" i="38"/>
  <c r="H248" i="38" s="1"/>
  <c r="F315" i="38"/>
  <c r="D312" i="38"/>
  <c r="F312" i="38" s="1"/>
  <c r="H312" i="38" s="1"/>
  <c r="AR248" i="38"/>
  <c r="Q459" i="38"/>
  <c r="Q260" i="38"/>
  <c r="H226" i="38"/>
  <c r="J198" i="38"/>
  <c r="E243" i="38"/>
  <c r="H212" i="38"/>
  <c r="Q312" i="38"/>
  <c r="P500" i="38"/>
  <c r="AR233" i="38"/>
  <c r="AR326" i="38"/>
  <c r="AR257" i="38"/>
  <c r="AE207" i="38"/>
  <c r="AR364" i="38"/>
  <c r="Q47" i="38"/>
  <c r="AR259" i="38"/>
  <c r="AR236" i="38"/>
  <c r="AI199" i="38"/>
  <c r="AQ118" i="38"/>
  <c r="AR249" i="38"/>
  <c r="AO190" i="38"/>
  <c r="AR277" i="38"/>
  <c r="AR292" i="38"/>
  <c r="AR334" i="38"/>
  <c r="J171" i="38"/>
  <c r="D48" i="7"/>
  <c r="AC201" i="38"/>
  <c r="AE201" i="38" s="1"/>
  <c r="AR201" i="38" s="1"/>
  <c r="K201" i="38"/>
  <c r="D201" i="38"/>
  <c r="AQ312" i="38"/>
  <c r="E164" i="38"/>
  <c r="F164" i="38" s="1"/>
  <c r="H164" i="38" s="1"/>
  <c r="AR293" i="38"/>
  <c r="AR176" i="38"/>
  <c r="AR265" i="38"/>
  <c r="AR242" i="38"/>
  <c r="AM243" i="38"/>
  <c r="AQ164" i="38"/>
  <c r="AR333" i="38"/>
  <c r="AR279" i="38"/>
  <c r="AR275" i="38"/>
  <c r="AR274" i="38"/>
  <c r="AR269" i="38"/>
  <c r="AR310" i="38"/>
  <c r="AR307" i="38"/>
  <c r="AR232" i="38"/>
  <c r="AR247" i="38"/>
  <c r="AM235" i="38"/>
  <c r="AE118" i="38"/>
  <c r="AI235" i="38"/>
  <c r="AI243" i="38"/>
  <c r="AR296" i="38"/>
  <c r="AR288" i="38"/>
  <c r="AR270" i="38"/>
  <c r="AR266" i="38"/>
  <c r="AR373" i="38"/>
  <c r="AR331" i="38"/>
  <c r="AR181" i="38"/>
  <c r="AR240" i="38"/>
  <c r="AR226" i="38"/>
  <c r="AR195" i="38"/>
  <c r="AQ235" i="38"/>
  <c r="AR306" i="38"/>
  <c r="AR253" i="38"/>
  <c r="AR255" i="38"/>
  <c r="AR250" i="38"/>
  <c r="AR238" i="38"/>
  <c r="AR230" i="38"/>
  <c r="AR215" i="38"/>
  <c r="AR332" i="38"/>
  <c r="AR283" i="38"/>
  <c r="AR276" i="38"/>
  <c r="AM260" i="38"/>
  <c r="AR260" i="38" s="1"/>
  <c r="AR246" i="38"/>
  <c r="AE107" i="38"/>
  <c r="AR287" i="38"/>
  <c r="AR282" i="38"/>
  <c r="AR280" i="38"/>
  <c r="AR301" i="38"/>
  <c r="AR241" i="38"/>
  <c r="AH190" i="38"/>
  <c r="AH106" i="38" s="1"/>
  <c r="AR297" i="38"/>
  <c r="D935" i="12"/>
  <c r="Q19" i="23" s="1"/>
  <c r="P204" i="38"/>
  <c r="P199" i="38" s="1"/>
  <c r="P190" i="38" s="1"/>
  <c r="P106" i="38" s="1"/>
  <c r="AC204" i="38"/>
  <c r="AC243" i="38"/>
  <c r="AE243" i="38" s="1"/>
  <c r="AE83" i="38"/>
  <c r="AI107" i="38"/>
  <c r="AR203" i="38"/>
  <c r="AR156" i="38"/>
  <c r="AQ243" i="38"/>
  <c r="AR197" i="38"/>
  <c r="AR186" i="38"/>
  <c r="AR219" i="38"/>
  <c r="AR322" i="38"/>
  <c r="AQ199" i="38"/>
  <c r="AP222" i="38"/>
  <c r="AQ107" i="38"/>
  <c r="AO222" i="38"/>
  <c r="AM207" i="38"/>
  <c r="AR160" i="38"/>
  <c r="AQ214" i="38"/>
  <c r="AR214" i="38" s="1"/>
  <c r="AR192" i="38"/>
  <c r="AR178" i="38"/>
  <c r="AR168" i="38"/>
  <c r="AR146" i="38"/>
  <c r="AG222" i="38"/>
  <c r="AR225" i="38"/>
  <c r="AJ222" i="38"/>
  <c r="AM222" i="38" s="1"/>
  <c r="AR228" i="38"/>
  <c r="AR188" i="38"/>
  <c r="AR167" i="38"/>
  <c r="AR220" i="38"/>
  <c r="P222" i="38"/>
  <c r="P327" i="38"/>
  <c r="Q389" i="38"/>
  <c r="Q327" i="38" s="1"/>
  <c r="U13" i="38"/>
  <c r="U12" i="38" s="1"/>
  <c r="W499" i="38"/>
  <c r="AQ96" i="38"/>
  <c r="J203" i="38"/>
  <c r="H234" i="38"/>
  <c r="J187" i="38"/>
  <c r="H156" i="38"/>
  <c r="H131" i="38"/>
  <c r="H147" i="38"/>
  <c r="J139" i="38"/>
  <c r="H220" i="38"/>
  <c r="J56" i="38"/>
  <c r="J122" i="38"/>
  <c r="J189" i="38"/>
  <c r="F96" i="38"/>
  <c r="H96" i="38" s="1"/>
  <c r="F83" i="38"/>
  <c r="J83" i="38" s="1"/>
  <c r="F133" i="38"/>
  <c r="J133" i="38" s="1"/>
  <c r="H229" i="38"/>
  <c r="H141" i="38"/>
  <c r="H213" i="38"/>
  <c r="J66" i="38"/>
  <c r="H545" i="38"/>
  <c r="J183" i="38"/>
  <c r="H144" i="38"/>
  <c r="J50" i="38"/>
  <c r="J123" i="38"/>
  <c r="H110" i="38"/>
  <c r="H521" i="38"/>
  <c r="H100" i="38"/>
  <c r="H67" i="38"/>
  <c r="J180" i="38"/>
  <c r="H161" i="38"/>
  <c r="H27" i="38"/>
  <c r="H130" i="38"/>
  <c r="H157" i="38"/>
  <c r="J168" i="38"/>
  <c r="J188" i="38"/>
  <c r="J58" i="38"/>
  <c r="J248" i="38"/>
  <c r="J112" i="38"/>
  <c r="J202" i="38"/>
  <c r="H68" i="38"/>
  <c r="H29" i="38"/>
  <c r="H216" i="38"/>
  <c r="H505" i="38"/>
  <c r="J145" i="38"/>
  <c r="J128" i="38"/>
  <c r="H137" i="38"/>
  <c r="J159" i="38"/>
  <c r="J104" i="38"/>
  <c r="H480" i="38"/>
  <c r="H121" i="38"/>
  <c r="J28" i="38"/>
  <c r="H565" i="38"/>
  <c r="H163" i="38"/>
  <c r="H231" i="38"/>
  <c r="J115" i="38"/>
  <c r="J174" i="38"/>
  <c r="J62" i="38"/>
  <c r="H504" i="38"/>
  <c r="H63" i="38"/>
  <c r="H86" i="38"/>
  <c r="H109" i="38"/>
  <c r="H114" i="38"/>
  <c r="H209" i="38"/>
  <c r="H120" i="38"/>
  <c r="J170" i="38"/>
  <c r="H218" i="38"/>
  <c r="J98" i="38"/>
  <c r="H132" i="38"/>
  <c r="H173" i="38"/>
  <c r="F509" i="38"/>
  <c r="J509" i="38" s="1"/>
  <c r="H559" i="38"/>
  <c r="H80" i="38"/>
  <c r="H52" i="38"/>
  <c r="H135" i="38"/>
  <c r="J185" i="38"/>
  <c r="H64" i="38"/>
  <c r="E499" i="38"/>
  <c r="J331" i="38"/>
  <c r="H19" i="38"/>
  <c r="J142" i="38"/>
  <c r="H51" i="38"/>
  <c r="H74" i="38"/>
  <c r="J160" i="38"/>
  <c r="F118" i="38"/>
  <c r="H118" i="38" s="1"/>
  <c r="H76" i="38"/>
  <c r="H494" i="38"/>
  <c r="H23" i="38"/>
  <c r="H529" i="38"/>
  <c r="H138" i="38"/>
  <c r="H17" i="38"/>
  <c r="H69" i="38"/>
  <c r="J182" i="38"/>
  <c r="J65" i="38"/>
  <c r="H513" i="38"/>
  <c r="J113" i="38"/>
  <c r="J195" i="38"/>
  <c r="H550" i="38"/>
  <c r="J225" i="38"/>
  <c r="J126" i="38"/>
  <c r="H184" i="38"/>
  <c r="F89" i="38"/>
  <c r="H89" i="38" s="1"/>
  <c r="J151" i="38"/>
  <c r="H99" i="38"/>
  <c r="H77" i="38"/>
  <c r="J146" i="38"/>
  <c r="H85" i="38"/>
  <c r="J136" i="38"/>
  <c r="J563" i="38"/>
  <c r="H534" i="38"/>
  <c r="H153" i="38"/>
  <c r="J25" i="38"/>
  <c r="J172" i="38"/>
  <c r="H554" i="38"/>
  <c r="H21" i="38"/>
  <c r="H49" i="38"/>
  <c r="J484" i="38"/>
  <c r="J193" i="38"/>
  <c r="J127" i="38"/>
  <c r="H155" i="38"/>
  <c r="H30" i="38"/>
  <c r="H125" i="38"/>
  <c r="H167" i="38"/>
  <c r="Q17" i="28"/>
  <c r="K17" i="28" s="1"/>
  <c r="D5" i="7"/>
  <c r="C4" i="27" s="1"/>
  <c r="AB47" i="38"/>
  <c r="AE47" i="38" s="1"/>
  <c r="AE64" i="38"/>
  <c r="AJ47" i="38"/>
  <c r="AJ12" i="38" s="1"/>
  <c r="AM64" i="38"/>
  <c r="D490" i="8"/>
  <c r="D550" i="8"/>
  <c r="D610" i="8"/>
  <c r="O21" i="28"/>
  <c r="I21" i="28"/>
  <c r="K21" i="28"/>
  <c r="M21" i="28"/>
  <c r="D10" i="8"/>
  <c r="Q32" i="30" s="1"/>
  <c r="I32" i="30" s="1"/>
  <c r="I41" i="30" s="1"/>
  <c r="J71" i="38"/>
  <c r="T389" i="38"/>
  <c r="D1243" i="12"/>
  <c r="Q12" i="33" s="1"/>
  <c r="BC3" i="8"/>
  <c r="BC3" i="9"/>
  <c r="BC3" i="40"/>
  <c r="BC3" i="10"/>
  <c r="BC3" i="12"/>
  <c r="Q14" i="23"/>
  <c r="I14" i="23" s="1"/>
  <c r="BN3" i="8"/>
  <c r="BN3" i="9"/>
  <c r="BN3" i="7"/>
  <c r="BN3" i="43"/>
  <c r="BN3" i="40"/>
  <c r="BN3" i="42"/>
  <c r="BN3" i="10"/>
  <c r="BN3" i="12"/>
  <c r="E1471" i="12"/>
  <c r="F1471" i="12" s="1"/>
  <c r="E1383" i="12"/>
  <c r="F1383" i="12" s="1"/>
  <c r="D1376" i="12" s="1"/>
  <c r="Q8" i="44" s="1"/>
  <c r="E1427" i="12"/>
  <c r="F1427" i="12" s="1"/>
  <c r="D1420" i="12" s="1"/>
  <c r="E1295" i="12"/>
  <c r="F1295" i="12" s="1"/>
  <c r="D1288" i="12" s="1"/>
  <c r="Q15" i="33" s="1"/>
  <c r="I15" i="33" s="1"/>
  <c r="I40" i="33" s="1"/>
  <c r="E1339" i="12"/>
  <c r="F1339" i="12" s="1"/>
  <c r="D1332" i="12" s="1"/>
  <c r="Q19" i="33" s="1"/>
  <c r="O16" i="23"/>
  <c r="O23" i="23" s="1"/>
  <c r="K16" i="23"/>
  <c r="I16" i="23"/>
  <c r="M16" i="23"/>
  <c r="O18" i="28"/>
  <c r="I18" i="28"/>
  <c r="K18" i="28"/>
  <c r="M18" i="28"/>
  <c r="AD29" i="38"/>
  <c r="Q12" i="38"/>
  <c r="BU3" i="40"/>
  <c r="BU3" i="42"/>
  <c r="BU3" i="8"/>
  <c r="BU3" i="12"/>
  <c r="BU3" i="10"/>
  <c r="BU3" i="43"/>
  <c r="BU3" i="7"/>
  <c r="BU3" i="9"/>
  <c r="BB3" i="12"/>
  <c r="BB3" i="42"/>
  <c r="BB3" i="43"/>
  <c r="K23" i="28"/>
  <c r="M23" i="28"/>
  <c r="BI3" i="42"/>
  <c r="BI3" i="10"/>
  <c r="BI3" i="43"/>
  <c r="AA29" i="38"/>
  <c r="T83" i="38"/>
  <c r="E766" i="12"/>
  <c r="F766" i="12" s="1"/>
  <c r="E204" i="38" s="1"/>
  <c r="F204" i="38" s="1"/>
  <c r="BT3" i="7"/>
  <c r="BT3" i="42"/>
  <c r="BT3" i="9"/>
  <c r="BT3" i="40"/>
  <c r="BT3" i="8"/>
  <c r="BT3" i="12"/>
  <c r="BT3" i="43"/>
  <c r="BT3" i="10"/>
  <c r="BL3" i="43"/>
  <c r="BL3" i="12"/>
  <c r="M20" i="28"/>
  <c r="K20" i="28"/>
  <c r="I20" i="28"/>
  <c r="O20" i="28"/>
  <c r="M13" i="28"/>
  <c r="O13" i="28"/>
  <c r="I13" i="28"/>
  <c r="K13" i="28"/>
  <c r="BD3" i="42"/>
  <c r="BD3" i="40"/>
  <c r="BD3" i="12"/>
  <c r="BD3" i="9"/>
  <c r="BD3" i="43"/>
  <c r="BK3" i="40"/>
  <c r="BK3" i="42"/>
  <c r="BK3" i="8"/>
  <c r="BK3" i="7"/>
  <c r="BK3" i="43"/>
  <c r="T64" i="38"/>
  <c r="T47" i="38" s="1"/>
  <c r="AB29" i="38"/>
  <c r="AB13" i="38" s="1"/>
  <c r="D190" i="8"/>
  <c r="Q9" i="45" s="1"/>
  <c r="I9" i="45" s="1"/>
  <c r="S327" i="38"/>
  <c r="T199" i="38"/>
  <c r="J102" i="38"/>
  <c r="D142" i="12"/>
  <c r="Q12" i="28" s="1"/>
  <c r="K12" i="28" s="1"/>
  <c r="AG196" i="38"/>
  <c r="K19" i="23"/>
  <c r="M19" i="23"/>
  <c r="D1155" i="12"/>
  <c r="S196" i="38"/>
  <c r="S191" i="38" s="1"/>
  <c r="S190" i="38" s="1"/>
  <c r="S106" i="38" s="1"/>
  <c r="Q204" i="38"/>
  <c r="Q199" i="38" s="1"/>
  <c r="Q190" i="38" s="1"/>
  <c r="Q106" i="38" s="1"/>
  <c r="AA327" i="38"/>
  <c r="AE526" i="38"/>
  <c r="Y459" i="38"/>
  <c r="X222" i="38"/>
  <c r="H24" i="45"/>
  <c r="I24" i="45"/>
  <c r="Q24" i="45"/>
  <c r="I10" i="27" s="1"/>
  <c r="P24" i="45"/>
  <c r="H362" i="38"/>
  <c r="J386" i="38"/>
  <c r="J399" i="38"/>
  <c r="J91" i="38"/>
  <c r="J357" i="38"/>
  <c r="H255" i="38"/>
  <c r="H290" i="38"/>
  <c r="J393" i="38"/>
  <c r="J75" i="38"/>
  <c r="H72" i="38"/>
  <c r="J34" i="38"/>
  <c r="J197" i="38"/>
  <c r="J178" i="38"/>
  <c r="J422" i="38"/>
  <c r="J548" i="38"/>
  <c r="H538" i="38"/>
  <c r="H297" i="38"/>
  <c r="H55" i="38"/>
  <c r="H88" i="38"/>
  <c r="J531" i="38"/>
  <c r="H292" i="38"/>
  <c r="H59" i="38"/>
  <c r="H291" i="38"/>
  <c r="H341" i="38"/>
  <c r="J268" i="38"/>
  <c r="J45" i="38"/>
  <c r="J477" i="38"/>
  <c r="H35" i="38"/>
  <c r="J476" i="38"/>
  <c r="J37" i="38"/>
  <c r="F459" i="38"/>
  <c r="H459" i="38" s="1"/>
  <c r="J409" i="38"/>
  <c r="J479" i="38"/>
  <c r="H552" i="38"/>
  <c r="J442" i="38"/>
  <c r="J551" i="38"/>
  <c r="J32" i="38"/>
  <c r="J70" i="38"/>
  <c r="J211" i="38"/>
  <c r="H388" i="38"/>
  <c r="H352" i="38"/>
  <c r="J44" i="38"/>
  <c r="J36" i="38"/>
  <c r="H426" i="38"/>
  <c r="F489" i="38"/>
  <c r="H489" i="38" s="1"/>
  <c r="F214" i="38"/>
  <c r="J214" i="38" s="1"/>
  <c r="H279" i="38"/>
  <c r="H140" i="38"/>
  <c r="J24" i="38"/>
  <c r="D526" i="38"/>
  <c r="J503" i="38"/>
  <c r="H370" i="38"/>
  <c r="J366" i="38"/>
  <c r="J492" i="38"/>
  <c r="J437" i="38"/>
  <c r="H111" i="38"/>
  <c r="J302" i="38"/>
  <c r="J490" i="38"/>
  <c r="AR144" i="38"/>
  <c r="L397" i="38"/>
  <c r="L190" i="38"/>
  <c r="L106" i="38" s="1"/>
  <c r="J105" i="38"/>
  <c r="J186" i="38"/>
  <c r="J79" i="38"/>
  <c r="AI328" i="38"/>
  <c r="W190" i="38"/>
  <c r="W106" i="38" s="1"/>
  <c r="H440" i="38"/>
  <c r="S222" i="38"/>
  <c r="H390" i="38"/>
  <c r="J347" i="38"/>
  <c r="H300" i="38"/>
  <c r="H424" i="38"/>
  <c r="J343" i="38"/>
  <c r="H361" i="38"/>
  <c r="H238" i="38"/>
  <c r="H417" i="38"/>
  <c r="J288" i="38"/>
  <c r="AM499" i="38"/>
  <c r="H464" i="38"/>
  <c r="H358" i="38"/>
  <c r="H507" i="38"/>
  <c r="J40" i="38"/>
  <c r="H82" i="38"/>
  <c r="J176" i="38"/>
  <c r="J22" i="38"/>
  <c r="H532" i="38"/>
  <c r="H414" i="38"/>
  <c r="R222" i="38"/>
  <c r="H523" i="38"/>
  <c r="AR159" i="38"/>
  <c r="J543" i="38"/>
  <c r="F500" i="38"/>
  <c r="J500" i="38" s="1"/>
  <c r="Y500" i="38"/>
  <c r="V327" i="38"/>
  <c r="O222" i="38"/>
  <c r="N397" i="38"/>
  <c r="M222" i="38"/>
  <c r="X327" i="38"/>
  <c r="H413" i="38"/>
  <c r="V397" i="38"/>
  <c r="H457" i="38"/>
  <c r="J84" i="38"/>
  <c r="J415" i="38"/>
  <c r="K397" i="38"/>
  <c r="Q41" i="30"/>
  <c r="I8" i="27" s="1"/>
  <c r="Y509" i="38"/>
  <c r="Y83" i="38"/>
  <c r="Y89" i="38"/>
  <c r="Z207" i="38"/>
  <c r="H240" i="38"/>
  <c r="H455" i="38"/>
  <c r="K222" i="38"/>
  <c r="H423" i="38"/>
  <c r="J262" i="38"/>
  <c r="F383" i="38"/>
  <c r="J383" i="38" s="1"/>
  <c r="J354" i="38"/>
  <c r="H270" i="38"/>
  <c r="J448" i="38"/>
  <c r="J305" i="38"/>
  <c r="H416" i="38"/>
  <c r="J444" i="38"/>
  <c r="J282" i="38"/>
  <c r="J475" i="38"/>
  <c r="J253" i="38"/>
  <c r="H435" i="38"/>
  <c r="J340" i="38"/>
  <c r="J261" i="38"/>
  <c r="AR457" i="38"/>
  <c r="Y560" i="38"/>
  <c r="Z485" i="38"/>
  <c r="AR330" i="38"/>
  <c r="AE328" i="38"/>
  <c r="U222" i="38"/>
  <c r="J103" i="38"/>
  <c r="AG327" i="38"/>
  <c r="AA397" i="38"/>
  <c r="O106" i="38"/>
  <c r="K327" i="38"/>
  <c r="Y118" i="38"/>
  <c r="AI47" i="38"/>
  <c r="Y489" i="38"/>
  <c r="AM149" i="38"/>
  <c r="H522" i="38"/>
  <c r="H446" i="38"/>
  <c r="J41" i="38"/>
  <c r="L222" i="38"/>
  <c r="K12" i="38"/>
  <c r="R327" i="38"/>
  <c r="R12" i="38"/>
  <c r="N12" i="38"/>
  <c r="J516" i="38"/>
  <c r="J334" i="38"/>
  <c r="J342" i="38"/>
  <c r="J265" i="38"/>
  <c r="J251" i="38"/>
  <c r="J264" i="38"/>
  <c r="J425" i="38"/>
  <c r="H368" i="38"/>
  <c r="H412" i="38"/>
  <c r="J429" i="38"/>
  <c r="H382" i="38"/>
  <c r="H323" i="38"/>
  <c r="H276" i="38"/>
  <c r="AL12" i="38"/>
  <c r="AI499" i="38"/>
  <c r="AK327" i="38"/>
  <c r="AK397" i="38"/>
  <c r="H432" i="38"/>
  <c r="N327" i="38"/>
  <c r="H53" i="38"/>
  <c r="T164" i="38"/>
  <c r="T459" i="38"/>
  <c r="T485" i="38"/>
  <c r="V12" i="38"/>
  <c r="AO397" i="38"/>
  <c r="M327" i="38"/>
  <c r="X12" i="38"/>
  <c r="L327" i="38"/>
  <c r="O397" i="38"/>
  <c r="M397" i="38"/>
  <c r="U397" i="38"/>
  <c r="Y383" i="38"/>
  <c r="S12" i="38"/>
  <c r="J346" i="38"/>
  <c r="AR350" i="38"/>
  <c r="AR383" i="38"/>
  <c r="AR148" i="38"/>
  <c r="H508" i="38"/>
  <c r="H322" i="38"/>
  <c r="R397" i="38"/>
  <c r="O12" i="38"/>
  <c r="M106" i="38"/>
  <c r="J26" i="38"/>
  <c r="J381" i="38"/>
  <c r="J395" i="38"/>
  <c r="J274" i="38"/>
  <c r="H16" i="38"/>
  <c r="J454" i="38"/>
  <c r="J364" i="38"/>
  <c r="J380" i="38"/>
  <c r="J372" i="38"/>
  <c r="H421" i="38"/>
  <c r="J286" i="38"/>
  <c r="J309" i="38"/>
  <c r="AE89" i="38"/>
  <c r="AR89" i="38" s="1"/>
  <c r="AQ223" i="38"/>
  <c r="H491" i="38"/>
  <c r="H407" i="38"/>
  <c r="H316" i="38"/>
  <c r="V222" i="38"/>
  <c r="T541" i="38"/>
  <c r="T398" i="38"/>
  <c r="T328" i="38"/>
  <c r="T509" i="38"/>
  <c r="T345" i="38"/>
  <c r="T267" i="38"/>
  <c r="Y485" i="38"/>
  <c r="T118" i="38"/>
  <c r="T214" i="38"/>
  <c r="W13" i="38"/>
  <c r="W12" i="38" s="1"/>
  <c r="Z107" i="38"/>
  <c r="H46" i="38"/>
  <c r="U190" i="38"/>
  <c r="U106" i="38" s="1"/>
  <c r="T149" i="38"/>
  <c r="T133" i="38"/>
  <c r="T527" i="38"/>
  <c r="Z89" i="38"/>
  <c r="Y527" i="38"/>
  <c r="Z235" i="38"/>
  <c r="AQ398" i="38"/>
  <c r="F485" i="38"/>
  <c r="J485" i="38" s="1"/>
  <c r="J385" i="38"/>
  <c r="H385" i="38"/>
  <c r="H269" i="38"/>
  <c r="J269" i="38"/>
  <c r="J369" i="38"/>
  <c r="H369" i="38"/>
  <c r="J48" i="38"/>
  <c r="H48" i="38"/>
  <c r="J73" i="38"/>
  <c r="H73" i="38"/>
  <c r="H410" i="38"/>
  <c r="J410" i="38"/>
  <c r="J406" i="38"/>
  <c r="H406" i="38"/>
  <c r="H387" i="38"/>
  <c r="J387" i="38"/>
  <c r="J353" i="38"/>
  <c r="H353" i="38"/>
  <c r="J33" i="38"/>
  <c r="H33" i="38"/>
  <c r="J355" i="38"/>
  <c r="H355" i="38"/>
  <c r="H43" i="38"/>
  <c r="J43" i="38"/>
  <c r="H318" i="38"/>
  <c r="J318" i="38"/>
  <c r="J54" i="38"/>
  <c r="H54" i="38"/>
  <c r="H400" i="38"/>
  <c r="J400" i="38"/>
  <c r="J129" i="38"/>
  <c r="H129" i="38"/>
  <c r="H92" i="38"/>
  <c r="J92" i="38"/>
  <c r="H553" i="38"/>
  <c r="J553" i="38"/>
  <c r="J515" i="38"/>
  <c r="H515" i="38"/>
  <c r="J428" i="38"/>
  <c r="H428" i="38"/>
  <c r="H15" i="38"/>
  <c r="H117" i="38"/>
  <c r="H539" i="38"/>
  <c r="H60" i="38"/>
  <c r="J441" i="38"/>
  <c r="H257" i="38"/>
  <c r="H263" i="38"/>
  <c r="J360" i="38"/>
  <c r="J394" i="38"/>
  <c r="H336" i="38"/>
  <c r="H284" i="38"/>
  <c r="H246" i="38"/>
  <c r="H445" i="38"/>
  <c r="H256" i="38"/>
  <c r="H374" i="38"/>
  <c r="H332" i="38"/>
  <c r="H307" i="38"/>
  <c r="H405" i="38"/>
  <c r="J433" i="38"/>
  <c r="J449" i="38"/>
  <c r="H378" i="38"/>
  <c r="H320" i="38"/>
  <c r="J272" i="38"/>
  <c r="J303" i="38"/>
  <c r="J536" i="38"/>
  <c r="H452" i="38"/>
  <c r="J42" i="38"/>
  <c r="H533" i="38"/>
  <c r="J453" i="38"/>
  <c r="H177" i="38"/>
  <c r="H87" i="38"/>
  <c r="H57" i="38"/>
  <c r="J511" i="38"/>
  <c r="J564" i="38"/>
  <c r="H564" i="38"/>
  <c r="H557" i="38"/>
  <c r="H152" i="38"/>
  <c r="J549" i="38"/>
  <c r="H418" i="38"/>
  <c r="H81" i="38"/>
  <c r="F467" i="38"/>
  <c r="H467" i="38" s="1"/>
  <c r="E397" i="38"/>
  <c r="E526" i="38"/>
  <c r="T312" i="38"/>
  <c r="AR210" i="38"/>
  <c r="Y235" i="38"/>
  <c r="AR14" i="38"/>
  <c r="AR166" i="38"/>
  <c r="T383" i="38"/>
  <c r="T243" i="38"/>
  <c r="AF397" i="38"/>
  <c r="H474" i="38"/>
  <c r="Y389" i="38"/>
  <c r="AR88" i="38"/>
  <c r="AR344" i="38"/>
  <c r="Y133" i="38"/>
  <c r="AR466" i="38"/>
  <c r="T500" i="38"/>
  <c r="AR139" i="38"/>
  <c r="AR212" i="38"/>
  <c r="AR173" i="38"/>
  <c r="AR103" i="38"/>
  <c r="AM96" i="38"/>
  <c r="Z118" i="38"/>
  <c r="J134" i="38"/>
  <c r="AR24" i="38"/>
  <c r="Y260" i="38"/>
  <c r="H351" i="38"/>
  <c r="AR124" i="38"/>
  <c r="N222" i="38"/>
  <c r="T560" i="38"/>
  <c r="T191" i="38"/>
  <c r="T260" i="38"/>
  <c r="AR25" i="38"/>
  <c r="AN190" i="38"/>
  <c r="AM83" i="38"/>
  <c r="AM526" i="38"/>
  <c r="AD222" i="38"/>
  <c r="AQ389" i="38"/>
  <c r="AR216" i="38"/>
  <c r="AR20" i="38"/>
  <c r="AQ47" i="38"/>
  <c r="AD327" i="38"/>
  <c r="AR565" i="38"/>
  <c r="AR170" i="38"/>
  <c r="AR154" i="38"/>
  <c r="AR132" i="38"/>
  <c r="Z312" i="38"/>
  <c r="AR161" i="38"/>
  <c r="AR341" i="38"/>
  <c r="AR213" i="38"/>
  <c r="AR112" i="38"/>
  <c r="AR125" i="38"/>
  <c r="Z47" i="38"/>
  <c r="Z199" i="38"/>
  <c r="AM328" i="38"/>
  <c r="AI389" i="38"/>
  <c r="AR120" i="38"/>
  <c r="J324" i="38"/>
  <c r="J294" i="38"/>
  <c r="J443" i="38"/>
  <c r="H468" i="38"/>
  <c r="F560" i="38"/>
  <c r="H560" i="38" s="1"/>
  <c r="J38" i="38"/>
  <c r="J259" i="38"/>
  <c r="H317" i="38"/>
  <c r="H278" i="38"/>
  <c r="H483" i="38"/>
  <c r="H404" i="38"/>
  <c r="H502" i="38"/>
  <c r="H61" i="38"/>
  <c r="J461" i="38"/>
  <c r="J39" i="38"/>
  <c r="H540" i="38"/>
  <c r="H148" i="38"/>
  <c r="J547" i="38"/>
  <c r="H166" i="38"/>
  <c r="J14" i="38"/>
  <c r="F207" i="38"/>
  <c r="H207" i="38" s="1"/>
  <c r="H281" i="38"/>
  <c r="H520" i="38"/>
  <c r="H18" i="38"/>
  <c r="J94" i="38"/>
  <c r="J535" i="38"/>
  <c r="AR55" i="38"/>
  <c r="AR459" i="38"/>
  <c r="AG12" i="38"/>
  <c r="AR390" i="38"/>
  <c r="AR224" i="38"/>
  <c r="AR117" i="38"/>
  <c r="AR62" i="38"/>
  <c r="AR134" i="38"/>
  <c r="AR45" i="38"/>
  <c r="AI83" i="38"/>
  <c r="AR542" i="38"/>
  <c r="AR63" i="38"/>
  <c r="AP106" i="38"/>
  <c r="AR501" i="38"/>
  <c r="AR129" i="38"/>
  <c r="AI398" i="38"/>
  <c r="AR111" i="38"/>
  <c r="AR184" i="38"/>
  <c r="AR158" i="38"/>
  <c r="AR155" i="38"/>
  <c r="AI96" i="38"/>
  <c r="AR399" i="38"/>
  <c r="AR152" i="38"/>
  <c r="AR147" i="38"/>
  <c r="AR187" i="38"/>
  <c r="AR151" i="38"/>
  <c r="AR66" i="38"/>
  <c r="AK106" i="38"/>
  <c r="AR90" i="38"/>
  <c r="AR153" i="38"/>
  <c r="AR34" i="38"/>
  <c r="AR23" i="38"/>
  <c r="AN222" i="38"/>
  <c r="AM223" i="38"/>
  <c r="AR560" i="38"/>
  <c r="AO12" i="38"/>
  <c r="AM389" i="38"/>
  <c r="AR498" i="38"/>
  <c r="AR185" i="38"/>
  <c r="AR346" i="38"/>
  <c r="AR104" i="38"/>
  <c r="AR69" i="38"/>
  <c r="AE223" i="38"/>
  <c r="AR335" i="38"/>
  <c r="AQ149" i="38"/>
  <c r="AR339" i="38"/>
  <c r="AK12" i="38"/>
  <c r="AR93" i="38"/>
  <c r="AR79" i="38"/>
  <c r="AR488" i="38"/>
  <c r="AR268" i="38"/>
  <c r="AR162" i="38"/>
  <c r="H411" i="38"/>
  <c r="Q467" i="38"/>
  <c r="P541" i="38"/>
  <c r="Q500" i="38"/>
  <c r="Q499" i="38" s="1"/>
  <c r="F389" i="38"/>
  <c r="H389" i="38" s="1"/>
  <c r="H377" i="38"/>
  <c r="P509" i="38"/>
  <c r="P560" i="38"/>
  <c r="P467" i="38"/>
  <c r="P397" i="38" s="1"/>
  <c r="Q267" i="38"/>
  <c r="Q222" i="38" s="1"/>
  <c r="P527" i="38"/>
  <c r="P526" i="38" s="1"/>
  <c r="Q398" i="38"/>
  <c r="Q541" i="38"/>
  <c r="Q526" i="38" s="1"/>
  <c r="T207" i="38"/>
  <c r="T235" i="38"/>
  <c r="T89" i="38"/>
  <c r="P13" i="38"/>
  <c r="P12" i="38" s="1"/>
  <c r="AR217" i="38"/>
  <c r="AE389" i="38"/>
  <c r="AR193" i="38"/>
  <c r="AR140" i="38"/>
  <c r="F107" i="38"/>
  <c r="H107" i="38" s="1"/>
  <c r="Z96" i="38"/>
  <c r="Z243" i="38"/>
  <c r="AM485" i="38"/>
  <c r="AR485" i="38" s="1"/>
  <c r="AO526" i="38"/>
  <c r="AQ526" i="38" s="1"/>
  <c r="F345" i="38"/>
  <c r="H345" i="38" s="1"/>
  <c r="H95" i="38"/>
  <c r="D499" i="38"/>
  <c r="H519" i="38"/>
  <c r="J518" i="38"/>
  <c r="J392" i="38"/>
  <c r="H439" i="38"/>
  <c r="H434" i="38"/>
  <c r="H460" i="38"/>
  <c r="H431" i="38"/>
  <c r="F527" i="38"/>
  <c r="J527" i="38" s="1"/>
  <c r="F267" i="38"/>
  <c r="J267" i="38" s="1"/>
  <c r="J471" i="38"/>
  <c r="H427" i="38"/>
  <c r="J420" i="38"/>
  <c r="H447" i="38"/>
  <c r="H356" i="38"/>
  <c r="J249" i="38"/>
  <c r="AR528" i="38"/>
  <c r="AE499" i="38"/>
  <c r="N190" i="38"/>
  <c r="N106" i="38" s="1"/>
  <c r="AR227" i="38"/>
  <c r="AM164" i="38"/>
  <c r="H465" i="38"/>
  <c r="H101" i="38"/>
  <c r="J335" i="38"/>
  <c r="T467" i="38"/>
  <c r="AR127" i="38"/>
  <c r="H20" i="38"/>
  <c r="AH327" i="38"/>
  <c r="AR211" i="38"/>
  <c r="T223" i="38"/>
  <c r="AR41" i="38"/>
  <c r="AQ527" i="38"/>
  <c r="AR527" i="38" s="1"/>
  <c r="T107" i="38"/>
  <c r="AR138" i="38"/>
  <c r="H319" i="38"/>
  <c r="T489" i="38"/>
  <c r="H487" i="38"/>
  <c r="AR489" i="38"/>
  <c r="AM13" i="38"/>
  <c r="AI149" i="38"/>
  <c r="H530" i="38"/>
  <c r="AQ499" i="38"/>
  <c r="AR180" i="38"/>
  <c r="AR136" i="38"/>
  <c r="AR209" i="38"/>
  <c r="AR202" i="38"/>
  <c r="X397" i="38"/>
  <c r="AR169" i="38"/>
  <c r="Z133" i="38"/>
  <c r="Z267" i="38"/>
  <c r="J329" i="38"/>
  <c r="AR123" i="38"/>
  <c r="O327" i="38"/>
  <c r="AN397" i="38"/>
  <c r="H337" i="38"/>
  <c r="AR179" i="38"/>
  <c r="AR143" i="38"/>
  <c r="V106" i="38"/>
  <c r="AR122" i="38"/>
  <c r="AB222" i="38"/>
  <c r="AL106" i="38"/>
  <c r="AR56" i="38"/>
  <c r="AR110" i="38"/>
  <c r="AR121" i="38"/>
  <c r="AR145" i="38"/>
  <c r="H419" i="38"/>
  <c r="H493" i="38"/>
  <c r="AR194" i="38"/>
  <c r="AR189" i="38"/>
  <c r="H391" i="38"/>
  <c r="H311" i="38"/>
  <c r="H555" i="38"/>
  <c r="H482" i="38"/>
  <c r="AR338" i="38"/>
  <c r="AR130" i="38"/>
  <c r="AI526" i="38"/>
  <c r="AR182" i="38"/>
  <c r="AR177" i="38"/>
  <c r="H321" i="38"/>
  <c r="AR113" i="38"/>
  <c r="H333" i="38"/>
  <c r="H277" i="38"/>
  <c r="AR76" i="38"/>
  <c r="H436" i="38"/>
  <c r="H495" i="38"/>
  <c r="AF222" i="38"/>
  <c r="AR150" i="38"/>
  <c r="AR78" i="38"/>
  <c r="H326" i="38"/>
  <c r="AR108" i="38"/>
  <c r="AR57" i="38"/>
  <c r="AL327" i="38"/>
  <c r="H396" i="38"/>
  <c r="AR53" i="38"/>
  <c r="AR541" i="38"/>
  <c r="J289" i="38"/>
  <c r="AR99" i="38"/>
  <c r="AR509" i="38"/>
  <c r="AR135" i="38"/>
  <c r="AR126" i="38"/>
  <c r="H31" i="38"/>
  <c r="J31" i="38"/>
  <c r="J244" i="38"/>
  <c r="H252" i="38"/>
  <c r="AR313" i="38"/>
  <c r="AR157" i="38"/>
  <c r="AP327" i="38"/>
  <c r="AA222" i="38"/>
  <c r="AR206" i="38"/>
  <c r="F243" i="38"/>
  <c r="J243" i="38" s="1"/>
  <c r="F398" i="38"/>
  <c r="H398" i="38" s="1"/>
  <c r="D397" i="38"/>
  <c r="AR141" i="38"/>
  <c r="AR128" i="38"/>
  <c r="AR119" i="38"/>
  <c r="J348" i="38"/>
  <c r="J561" i="38"/>
  <c r="J285" i="38"/>
  <c r="J247" i="38"/>
  <c r="J310" i="38"/>
  <c r="AR35" i="38"/>
  <c r="AR244" i="38"/>
  <c r="AR469" i="38"/>
  <c r="L12" i="38"/>
  <c r="J266" i="38"/>
  <c r="AR137" i="38"/>
  <c r="AR142" i="38"/>
  <c r="H544" i="38"/>
  <c r="J544" i="38"/>
  <c r="J524" i="38"/>
  <c r="H524" i="38"/>
  <c r="J481" i="38"/>
  <c r="H481" i="38"/>
  <c r="H463" i="38"/>
  <c r="J463" i="38"/>
  <c r="H296" i="38"/>
  <c r="J296" i="38"/>
  <c r="J280" i="38"/>
  <c r="H280" i="38"/>
  <c r="H558" i="38"/>
  <c r="J558" i="38"/>
  <c r="H537" i="38"/>
  <c r="J537" i="38"/>
  <c r="J514" i="38"/>
  <c r="H514" i="38"/>
  <c r="H525" i="38"/>
  <c r="J525" i="38"/>
  <c r="H496" i="38"/>
  <c r="J496" i="38"/>
  <c r="H456" i="38"/>
  <c r="J456" i="38"/>
  <c r="J451" i="38"/>
  <c r="H451" i="38"/>
  <c r="J376" i="38"/>
  <c r="H376" i="38"/>
  <c r="J315" i="38"/>
  <c r="H315" i="38"/>
  <c r="J472" i="38"/>
  <c r="H472" i="38"/>
  <c r="H301" i="38"/>
  <c r="J301" i="38"/>
  <c r="H403" i="38"/>
  <c r="J223" i="38"/>
  <c r="AR22" i="38"/>
  <c r="AR198" i="38"/>
  <c r="AR74" i="38"/>
  <c r="H401" i="38"/>
  <c r="H430" i="38"/>
  <c r="H379" i="38"/>
  <c r="AR114" i="38"/>
  <c r="H556" i="38"/>
  <c r="J556" i="38"/>
  <c r="H506" i="38"/>
  <c r="J506" i="38"/>
  <c r="J497" i="38"/>
  <c r="H497" i="38"/>
  <c r="H473" i="38"/>
  <c r="J473" i="38"/>
  <c r="J462" i="38"/>
  <c r="H462" i="38"/>
  <c r="H402" i="38"/>
  <c r="J402" i="38"/>
  <c r="J517" i="38"/>
  <c r="H517" i="38"/>
  <c r="H470" i="38"/>
  <c r="J470" i="38"/>
  <c r="AR68" i="38"/>
  <c r="J438" i="38"/>
  <c r="H546" i="38"/>
  <c r="J546" i="38"/>
  <c r="J486" i="38"/>
  <c r="H486" i="38"/>
  <c r="J298" i="38"/>
  <c r="H298" i="38"/>
  <c r="J78" i="38"/>
  <c r="H78" i="38"/>
  <c r="J510" i="38"/>
  <c r="H510" i="38"/>
  <c r="H478" i="38"/>
  <c r="J478" i="38"/>
  <c r="Z13" i="38"/>
  <c r="Z164" i="38"/>
  <c r="AR51" i="38"/>
  <c r="AR15" i="38"/>
  <c r="AR52" i="38"/>
  <c r="J283" i="38"/>
  <c r="J258" i="38"/>
  <c r="H458" i="38"/>
  <c r="J250" i="38"/>
  <c r="AR91" i="38"/>
  <c r="AR80" i="38"/>
  <c r="AR36" i="38"/>
  <c r="AR395" i="38"/>
  <c r="AD106" i="38"/>
  <c r="AR116" i="38"/>
  <c r="AJ397" i="38"/>
  <c r="AR30" i="38"/>
  <c r="AR329" i="38"/>
  <c r="AR44" i="38"/>
  <c r="AR65" i="38"/>
  <c r="J150" i="38"/>
  <c r="M12" i="38"/>
  <c r="J338" i="38"/>
  <c r="AR54" i="38"/>
  <c r="AR109" i="38"/>
  <c r="Z345" i="38"/>
  <c r="AR60" i="38"/>
  <c r="U327" i="38"/>
  <c r="AR403" i="38"/>
  <c r="AR131" i="38"/>
  <c r="J408" i="38"/>
  <c r="H408" i="38"/>
  <c r="H450" i="38"/>
  <c r="J450" i="38"/>
  <c r="H349" i="38"/>
  <c r="J349" i="38"/>
  <c r="H375" i="38"/>
  <c r="J375" i="38"/>
  <c r="J562" i="38"/>
  <c r="H562" i="38"/>
  <c r="J384" i="38"/>
  <c r="H384" i="38"/>
  <c r="J488" i="38"/>
  <c r="H488" i="38"/>
  <c r="AO106" i="38"/>
  <c r="AR95" i="38"/>
  <c r="AI118" i="38"/>
  <c r="AJ327" i="38"/>
  <c r="AR19" i="38"/>
  <c r="AM398" i="38"/>
  <c r="AL397" i="38"/>
  <c r="AR97" i="38"/>
  <c r="AR102" i="38"/>
  <c r="AR75" i="38"/>
  <c r="AR133" i="38"/>
  <c r="AR115" i="38"/>
  <c r="AR458" i="38"/>
  <c r="AR46" i="38"/>
  <c r="AC327" i="38"/>
  <c r="AP12" i="38"/>
  <c r="X106" i="38"/>
  <c r="AR43" i="38"/>
  <c r="AR27" i="38"/>
  <c r="AR163" i="38"/>
  <c r="AR81" i="38"/>
  <c r="AR67" i="38"/>
  <c r="AR39" i="38"/>
  <c r="H287" i="38"/>
  <c r="H314" i="38"/>
  <c r="AR101" i="38"/>
  <c r="AR87" i="38"/>
  <c r="AR77" i="38"/>
  <c r="AR94" i="38"/>
  <c r="Z149" i="38"/>
  <c r="Z500" i="38"/>
  <c r="Y541" i="38"/>
  <c r="Y312" i="38"/>
  <c r="Y207" i="38"/>
  <c r="AR17" i="38"/>
  <c r="AR61" i="38"/>
  <c r="AR50" i="38"/>
  <c r="AR37" i="38"/>
  <c r="AR16" i="38"/>
  <c r="AR82" i="38"/>
  <c r="AR71" i="38"/>
  <c r="AR49" i="38"/>
  <c r="AR18" i="38"/>
  <c r="AR221" i="38"/>
  <c r="J313" i="38"/>
  <c r="H295" i="38"/>
  <c r="H299" i="38"/>
  <c r="E222" i="38"/>
  <c r="H271" i="38"/>
  <c r="H469" i="38"/>
  <c r="AR98" i="38"/>
  <c r="AR105" i="38"/>
  <c r="AR92" i="38"/>
  <c r="AR70" i="38"/>
  <c r="AR21" i="38"/>
  <c r="AR48" i="38"/>
  <c r="Z509" i="38"/>
  <c r="AH397" i="38"/>
  <c r="Z214" i="38"/>
  <c r="Z383" i="38"/>
  <c r="Z560" i="38"/>
  <c r="Z489" i="38"/>
  <c r="Z328" i="38"/>
  <c r="AI223" i="38"/>
  <c r="AR38" i="38"/>
  <c r="AR200" i="38"/>
  <c r="AR165" i="38"/>
  <c r="AR73" i="38"/>
  <c r="AR72" i="38"/>
  <c r="AR58" i="38"/>
  <c r="AR31" i="38"/>
  <c r="F541" i="38"/>
  <c r="AR32" i="38"/>
  <c r="AR100" i="38"/>
  <c r="AR86" i="38"/>
  <c r="AR84" i="38"/>
  <c r="AR234" i="38"/>
  <c r="Z541" i="38"/>
  <c r="Z527" i="38"/>
  <c r="Z83" i="38"/>
  <c r="Z459" i="38"/>
  <c r="Z260" i="38"/>
  <c r="Z191" i="38"/>
  <c r="AE467" i="38"/>
  <c r="AR467" i="38" s="1"/>
  <c r="AB397" i="38"/>
  <c r="Z467" i="38"/>
  <c r="Z389" i="38"/>
  <c r="Z398" i="38"/>
  <c r="Z223" i="38"/>
  <c r="J373" i="38"/>
  <c r="H373" i="38"/>
  <c r="H367" i="38"/>
  <c r="J367" i="38"/>
  <c r="H365" i="38"/>
  <c r="J365" i="38"/>
  <c r="H293" i="38"/>
  <c r="J293" i="38"/>
  <c r="AF190" i="38"/>
  <c r="J363" i="38"/>
  <c r="H363" i="38"/>
  <c r="H371" i="38"/>
  <c r="J371" i="38"/>
  <c r="H325" i="38"/>
  <c r="J325" i="38"/>
  <c r="J501" i="38"/>
  <c r="H501" i="38"/>
  <c r="J275" i="38"/>
  <c r="H275" i="38"/>
  <c r="J339" i="38"/>
  <c r="H339" i="38"/>
  <c r="J306" i="38"/>
  <c r="H306" i="38"/>
  <c r="J237" i="38"/>
  <c r="H237" i="38"/>
  <c r="J512" i="38"/>
  <c r="H512" i="38"/>
  <c r="J344" i="38"/>
  <c r="H344" i="38"/>
  <c r="H236" i="38"/>
  <c r="J236" i="38"/>
  <c r="H192" i="38"/>
  <c r="J192" i="38"/>
  <c r="F47" i="38"/>
  <c r="H47" i="38" s="1"/>
  <c r="D12" i="38"/>
  <c r="H119" i="38"/>
  <c r="J119" i="38"/>
  <c r="F328" i="38"/>
  <c r="D327" i="38"/>
  <c r="H273" i="38"/>
  <c r="J273" i="38"/>
  <c r="J245" i="38"/>
  <c r="H245" i="38"/>
  <c r="J242" i="38"/>
  <c r="H242" i="38"/>
  <c r="J498" i="38"/>
  <c r="H498" i="38"/>
  <c r="J241" i="38"/>
  <c r="H241" i="38"/>
  <c r="F260" i="38"/>
  <c r="J165" i="38"/>
  <c r="H165" i="38"/>
  <c r="J330" i="38"/>
  <c r="H330" i="38"/>
  <c r="H200" i="38"/>
  <c r="J200" i="38"/>
  <c r="E327" i="38"/>
  <c r="J359" i="38"/>
  <c r="H359" i="38"/>
  <c r="J308" i="38"/>
  <c r="H308" i="38"/>
  <c r="H254" i="38"/>
  <c r="J254" i="38"/>
  <c r="J108" i="38"/>
  <c r="H108" i="38"/>
  <c r="H528" i="38"/>
  <c r="J528" i="38"/>
  <c r="J224" i="38"/>
  <c r="H224" i="38"/>
  <c r="H208" i="38"/>
  <c r="J208" i="38"/>
  <c r="J542" i="38"/>
  <c r="H542" i="38"/>
  <c r="J350" i="38"/>
  <c r="H350" i="38"/>
  <c r="J304" i="38"/>
  <c r="H304" i="38"/>
  <c r="J239" i="38"/>
  <c r="H239" i="38"/>
  <c r="J90" i="38"/>
  <c r="H90" i="38"/>
  <c r="J466" i="38"/>
  <c r="H466" i="38"/>
  <c r="J215" i="38"/>
  <c r="H215" i="38"/>
  <c r="J97" i="38"/>
  <c r="H97" i="38"/>
  <c r="F235" i="38"/>
  <c r="AR26" i="38"/>
  <c r="AI345" i="38"/>
  <c r="AF327" i="38"/>
  <c r="AH12" i="38"/>
  <c r="AR33" i="38"/>
  <c r="AR42" i="38"/>
  <c r="AQ83" i="38"/>
  <c r="AR59" i="38"/>
  <c r="AN327" i="38"/>
  <c r="AQ328" i="38"/>
  <c r="AR85" i="38"/>
  <c r="AJ190" i="38"/>
  <c r="AR40" i="38"/>
  <c r="D730" i="8"/>
  <c r="D5" i="8" s="1"/>
  <c r="C5" i="27" s="1"/>
  <c r="AC28" i="38"/>
  <c r="AN12" i="38"/>
  <c r="AQ13" i="38"/>
  <c r="Y96" i="38"/>
  <c r="AC312" i="38"/>
  <c r="AE312" i="38" s="1"/>
  <c r="AE315" i="38"/>
  <c r="AR315" i="38" s="1"/>
  <c r="AC397" i="38"/>
  <c r="AE398" i="38"/>
  <c r="Y47" i="38"/>
  <c r="Y191" i="38"/>
  <c r="AB345" i="38"/>
  <c r="AE366" i="38"/>
  <c r="AR366" i="38" s="1"/>
  <c r="AO327" i="38"/>
  <c r="AQ345" i="38"/>
  <c r="T28" i="38"/>
  <c r="Y223" i="38"/>
  <c r="F149" i="38"/>
  <c r="AE149" i="38"/>
  <c r="T29" i="38"/>
  <c r="Y13" i="38"/>
  <c r="AR500" i="38"/>
  <c r="Y243" i="38"/>
  <c r="Y398" i="38"/>
  <c r="H158" i="38"/>
  <c r="J158" i="38"/>
  <c r="AF12" i="38"/>
  <c r="AI13" i="38"/>
  <c r="Y467" i="38"/>
  <c r="Y345" i="38"/>
  <c r="BS3" i="10"/>
  <c r="BS3" i="8"/>
  <c r="BS3" i="12"/>
  <c r="BS3" i="7"/>
  <c r="BS3" i="9"/>
  <c r="BS3" i="43"/>
  <c r="BS3" i="42"/>
  <c r="BS3" i="40"/>
  <c r="AA28" i="38"/>
  <c r="AD28" i="38"/>
  <c r="Y267" i="38"/>
  <c r="Y164" i="38"/>
  <c r="Y214" i="38"/>
  <c r="AM118" i="38"/>
  <c r="Y149" i="38"/>
  <c r="BF3" i="12"/>
  <c r="E17" i="12" s="1"/>
  <c r="F17" i="12" s="1"/>
  <c r="BF3" i="9"/>
  <c r="BF3" i="7"/>
  <c r="BF3" i="43"/>
  <c r="BF3" i="42"/>
  <c r="BF3" i="10"/>
  <c r="BF3" i="8"/>
  <c r="BF3" i="40"/>
  <c r="Y199" i="38"/>
  <c r="Y328" i="38"/>
  <c r="Y107" i="38"/>
  <c r="F13" i="38"/>
  <c r="E12" i="38"/>
  <c r="AE171" i="38"/>
  <c r="AR171" i="38" s="1"/>
  <c r="AC164" i="38"/>
  <c r="C80" i="27"/>
  <c r="C57" i="27"/>
  <c r="D103" i="27"/>
  <c r="C103" i="27"/>
  <c r="D57" i="27"/>
  <c r="D80" i="27"/>
  <c r="D759" i="12" l="1"/>
  <c r="Q13" i="23" s="1"/>
  <c r="AB204" i="38"/>
  <c r="AR207" i="38"/>
  <c r="P499" i="38"/>
  <c r="AQ190" i="38"/>
  <c r="AE204" i="38"/>
  <c r="AR204" i="38" s="1"/>
  <c r="D222" i="38"/>
  <c r="AR312" i="38"/>
  <c r="AI222" i="38"/>
  <c r="F526" i="38"/>
  <c r="J526" i="38" s="1"/>
  <c r="T526" i="38"/>
  <c r="AC199" i="38"/>
  <c r="AC190" i="38" s="1"/>
  <c r="AC106" i="38" s="1"/>
  <c r="AQ222" i="38"/>
  <c r="AR235" i="38"/>
  <c r="AM47" i="38"/>
  <c r="AR47" i="38" s="1"/>
  <c r="AB12" i="38"/>
  <c r="AR243" i="38"/>
  <c r="F201" i="38"/>
  <c r="D199" i="38"/>
  <c r="D190" i="38" s="1"/>
  <c r="D106" i="38" s="1"/>
  <c r="D566" i="38" s="1"/>
  <c r="AR107" i="38"/>
  <c r="AA13" i="38"/>
  <c r="AA12" i="38" s="1"/>
  <c r="AR64" i="38"/>
  <c r="J164" i="38"/>
  <c r="H83" i="38"/>
  <c r="H133" i="38"/>
  <c r="J96" i="38"/>
  <c r="F499" i="38"/>
  <c r="H499" i="38" s="1"/>
  <c r="J89" i="38"/>
  <c r="H509" i="38"/>
  <c r="J118" i="38"/>
  <c r="J312" i="38"/>
  <c r="H500" i="38"/>
  <c r="O34" i="28"/>
  <c r="AE29" i="38"/>
  <c r="AR29" i="38" s="1"/>
  <c r="K11" i="46"/>
  <c r="K25" i="46" s="1"/>
  <c r="I11" i="46"/>
  <c r="I25" i="46" s="1"/>
  <c r="M11" i="46"/>
  <c r="M25" i="46" s="1"/>
  <c r="O11" i="46"/>
  <c r="O25" i="46" s="1"/>
  <c r="Q25" i="46"/>
  <c r="I21" i="27" s="1"/>
  <c r="K8" i="44"/>
  <c r="K21" i="44" s="1"/>
  <c r="I8" i="44"/>
  <c r="I21" i="44" s="1"/>
  <c r="O8" i="44"/>
  <c r="O21" i="44" s="1"/>
  <c r="M8" i="44"/>
  <c r="M21" i="44" s="1"/>
  <c r="Q21" i="44"/>
  <c r="I19" i="27" s="1"/>
  <c r="R196" i="38"/>
  <c r="R191" i="38" s="1"/>
  <c r="R190" i="38" s="1"/>
  <c r="R106" i="38" s="1"/>
  <c r="R566" i="38" s="1"/>
  <c r="O19" i="33"/>
  <c r="O40" i="33" s="1"/>
  <c r="M19" i="33"/>
  <c r="D1464" i="12"/>
  <c r="Q42" i="49" s="1"/>
  <c r="AA196" i="38"/>
  <c r="AA191" i="38" s="1"/>
  <c r="AA190" i="38" s="1"/>
  <c r="AA106" i="38" s="1"/>
  <c r="AA566" i="38" s="1"/>
  <c r="M12" i="33"/>
  <c r="K12" i="33"/>
  <c r="K40" i="33" s="1"/>
  <c r="Q40" i="33"/>
  <c r="I12" i="27" s="1"/>
  <c r="AD13" i="38"/>
  <c r="AD12" i="38" s="1"/>
  <c r="AD566" i="38" s="1"/>
  <c r="T499" i="38"/>
  <c r="H383" i="38"/>
  <c r="T190" i="38"/>
  <c r="T106" i="38" s="1"/>
  <c r="M566" i="38"/>
  <c r="H485" i="38"/>
  <c r="F397" i="38"/>
  <c r="J397" i="38" s="1"/>
  <c r="J47" i="38"/>
  <c r="J459" i="38"/>
  <c r="D10" i="12"/>
  <c r="H204" i="38"/>
  <c r="J204" i="38"/>
  <c r="AG191" i="38"/>
  <c r="AI196" i="38"/>
  <c r="E105" i="12"/>
  <c r="F105" i="12" s="1"/>
  <c r="E61" i="12"/>
  <c r="F61" i="12" s="1"/>
  <c r="D54" i="12" s="1"/>
  <c r="Q10" i="28" s="1"/>
  <c r="K13" i="23"/>
  <c r="M13" i="23"/>
  <c r="Q10" i="47"/>
  <c r="J489" i="38"/>
  <c r="H214" i="38"/>
  <c r="J467" i="38"/>
  <c r="Y499" i="38"/>
  <c r="W566" i="38"/>
  <c r="S566" i="38"/>
  <c r="O566" i="38"/>
  <c r="AK566" i="38"/>
  <c r="T327" i="38"/>
  <c r="V566" i="38"/>
  <c r="AR328" i="38"/>
  <c r="L566" i="38"/>
  <c r="N566" i="38"/>
  <c r="AQ397" i="38"/>
  <c r="AI397" i="38"/>
  <c r="H527" i="38"/>
  <c r="AR499" i="38"/>
  <c r="Y526" i="38"/>
  <c r="H243" i="38"/>
  <c r="J389" i="38"/>
  <c r="J345" i="38"/>
  <c r="J398" i="38"/>
  <c r="AN106" i="38"/>
  <c r="AQ106" i="38" s="1"/>
  <c r="AR398" i="38"/>
  <c r="J207" i="38"/>
  <c r="AR96" i="38"/>
  <c r="F327" i="38"/>
  <c r="H327" i="38" s="1"/>
  <c r="AR389" i="38"/>
  <c r="AR83" i="38"/>
  <c r="AR223" i="38"/>
  <c r="AM327" i="38"/>
  <c r="AR526" i="38"/>
  <c r="U566" i="38"/>
  <c r="H267" i="38"/>
  <c r="J107" i="38"/>
  <c r="T222" i="38"/>
  <c r="Q397" i="38"/>
  <c r="Q566" i="38" s="1"/>
  <c r="Z190" i="38"/>
  <c r="Z106" i="38" s="1"/>
  <c r="J560" i="38"/>
  <c r="P566" i="38"/>
  <c r="AR118" i="38"/>
  <c r="AM397" i="38"/>
  <c r="AE397" i="38"/>
  <c r="AI327" i="38"/>
  <c r="Z12" i="38"/>
  <c r="AP566" i="38"/>
  <c r="T397" i="38"/>
  <c r="AL566" i="38"/>
  <c r="AR149" i="38"/>
  <c r="X566" i="38"/>
  <c r="Y327" i="38"/>
  <c r="H541" i="38"/>
  <c r="AC222" i="38"/>
  <c r="AE222" i="38" s="1"/>
  <c r="AR222" i="38" s="1"/>
  <c r="J541" i="38"/>
  <c r="Z222" i="38"/>
  <c r="Z499" i="38"/>
  <c r="Z327" i="38"/>
  <c r="AH566" i="38"/>
  <c r="Y397" i="38"/>
  <c r="F222" i="38"/>
  <c r="J222" i="38" s="1"/>
  <c r="Z397" i="38"/>
  <c r="AF106" i="38"/>
  <c r="Z526" i="38"/>
  <c r="H235" i="38"/>
  <c r="J235" i="38"/>
  <c r="H260" i="38"/>
  <c r="J260" i="38"/>
  <c r="H328" i="38"/>
  <c r="J328" i="38"/>
  <c r="T13" i="38"/>
  <c r="T12" i="38" s="1"/>
  <c r="AM190" i="38"/>
  <c r="AJ106" i="38"/>
  <c r="AM106" i="38" s="1"/>
  <c r="H149" i="38"/>
  <c r="J149" i="38"/>
  <c r="AQ327" i="38"/>
  <c r="AO566" i="38"/>
  <c r="AM12" i="38"/>
  <c r="Y12" i="38"/>
  <c r="F12" i="38"/>
  <c r="J13" i="38"/>
  <c r="H13" i="38"/>
  <c r="Y222" i="38"/>
  <c r="AQ12" i="38"/>
  <c r="AE28" i="38"/>
  <c r="AR28" i="38" s="1"/>
  <c r="AC13" i="38"/>
  <c r="AE164" i="38"/>
  <c r="AR164" i="38" s="1"/>
  <c r="AI12" i="38"/>
  <c r="AB327" i="38"/>
  <c r="AE327" i="38" s="1"/>
  <c r="AE345" i="38"/>
  <c r="AR345" i="38" s="1"/>
  <c r="Y190" i="38"/>
  <c r="Y106" i="38" s="1"/>
  <c r="H526" i="38" l="1"/>
  <c r="J201" i="38"/>
  <c r="H201" i="38"/>
  <c r="Q15" i="47"/>
  <c r="I11" i="27" s="1"/>
  <c r="K205" i="38"/>
  <c r="K199" i="38" s="1"/>
  <c r="M40" i="33"/>
  <c r="J499" i="38"/>
  <c r="H397" i="38"/>
  <c r="E205" i="38"/>
  <c r="E199" i="38" s="1"/>
  <c r="F199" i="38" s="1"/>
  <c r="O42" i="49"/>
  <c r="O70" i="49" s="1"/>
  <c r="M42" i="49"/>
  <c r="M70" i="49" s="1"/>
  <c r="K42" i="49"/>
  <c r="K70" i="49" s="1"/>
  <c r="Q70" i="49"/>
  <c r="I23" i="27" s="1"/>
  <c r="I25" i="27" s="1"/>
  <c r="AG190" i="38"/>
  <c r="AI191" i="38"/>
  <c r="K10" i="28"/>
  <c r="M10" i="28"/>
  <c r="I10" i="28"/>
  <c r="Q9" i="28"/>
  <c r="I9" i="28" s="1"/>
  <c r="I34" i="28" s="1"/>
  <c r="AB205" i="38"/>
  <c r="K11" i="47"/>
  <c r="I11" i="47"/>
  <c r="I15" i="47" s="1"/>
  <c r="M10" i="47"/>
  <c r="M15" i="47" s="1"/>
  <c r="K10" i="47"/>
  <c r="E196" i="38"/>
  <c r="AB196" i="38"/>
  <c r="D98" i="12"/>
  <c r="Q11" i="28" s="1"/>
  <c r="K196" i="38"/>
  <c r="K191" i="38" s="1"/>
  <c r="AN566" i="38"/>
  <c r="AQ566" i="38" s="1"/>
  <c r="J327" i="38"/>
  <c r="AR397" i="38"/>
  <c r="Z566" i="38"/>
  <c r="T566" i="38"/>
  <c r="AF566" i="38"/>
  <c r="AR327" i="38"/>
  <c r="AJ566" i="38"/>
  <c r="AM566" i="38" s="1"/>
  <c r="H222" i="38"/>
  <c r="F8" i="27"/>
  <c r="H12" i="38"/>
  <c r="J12" i="38"/>
  <c r="Y566" i="38"/>
  <c r="AC12" i="38"/>
  <c r="AE13" i="38"/>
  <c r="AR13" i="38" s="1"/>
  <c r="K190" i="38" l="1"/>
  <c r="K106" i="38" s="1"/>
  <c r="K566" i="38" s="1"/>
  <c r="F205" i="38"/>
  <c r="K15" i="47"/>
  <c r="AB191" i="38"/>
  <c r="AE196" i="38"/>
  <c r="AR196" i="38" s="1"/>
  <c r="AE205" i="38"/>
  <c r="AR205" i="38" s="1"/>
  <c r="AB199" i="38"/>
  <c r="AE199" i="38" s="1"/>
  <c r="AR199" i="38" s="1"/>
  <c r="AG106" i="38"/>
  <c r="AI190" i="38"/>
  <c r="M11" i="28"/>
  <c r="K11" i="28"/>
  <c r="F196" i="38"/>
  <c r="E191" i="38"/>
  <c r="D5" i="12"/>
  <c r="C8" i="27" s="1"/>
  <c r="C13" i="27" s="1"/>
  <c r="J199" i="38"/>
  <c r="H199" i="38"/>
  <c r="AC566" i="38"/>
  <c r="AE12" i="38"/>
  <c r="AR12" i="38" s="1"/>
  <c r="H205" i="38" l="1"/>
  <c r="J205" i="38"/>
  <c r="J196" i="38"/>
  <c r="H196" i="38"/>
  <c r="AG566" i="38"/>
  <c r="AI566" i="38" s="1"/>
  <c r="AI106" i="38"/>
  <c r="AE191" i="38"/>
  <c r="AR191" i="38" s="1"/>
  <c r="AB190" i="38"/>
  <c r="F191" i="38"/>
  <c r="E190" i="38"/>
  <c r="F190" i="38" l="1"/>
  <c r="E106" i="38"/>
  <c r="AB106" i="38"/>
  <c r="AE190" i="38"/>
  <c r="AR190" i="38" s="1"/>
  <c r="J191" i="38"/>
  <c r="H191" i="38"/>
  <c r="F106" i="38" l="1"/>
  <c r="E566" i="38"/>
  <c r="AE106" i="38"/>
  <c r="AR106" i="38" s="1"/>
  <c r="AB566" i="38"/>
  <c r="AE566" i="38" s="1"/>
  <c r="AR566" i="38" s="1"/>
  <c r="F11" i="27" s="1"/>
  <c r="J190" i="38"/>
  <c r="H190" i="38"/>
  <c r="K34" i="28"/>
  <c r="M34" i="28"/>
  <c r="Q34" i="28"/>
  <c r="I4" i="27" s="1"/>
  <c r="M23" i="23"/>
  <c r="K14" i="23"/>
  <c r="K23" i="23" s="1"/>
  <c r="Q23" i="23"/>
  <c r="I9" i="27" s="1"/>
  <c r="I23" i="23"/>
  <c r="F9" i="27" l="1"/>
  <c r="F566" i="38"/>
  <c r="I14" i="27"/>
  <c r="I27" i="27" s="1"/>
  <c r="H106" i="38"/>
  <c r="J106" i="38"/>
  <c r="F10" i="27" l="1"/>
  <c r="J566" i="38"/>
  <c r="H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<sst xmlns="http://schemas.openxmlformats.org/spreadsheetml/2006/main" count="16425" uniqueCount="1943">
  <si>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</si>
  <si>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</si>
  <si>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</si>
  <si>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</si>
  <si>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</si>
  <si>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</si>
  <si>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</si>
  <si>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</si>
  <si>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</si>
  <si>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</si>
  <si>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</si>
  <si>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</si>
  <si>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</si>
  <si>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</si>
  <si>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</si>
  <si>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</si>
  <si>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</si>
  <si>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</si>
  <si>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</si>
  <si>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</si>
  <si>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</si>
  <si>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</si>
  <si>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</si>
  <si>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</si>
  <si>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</si>
  <si>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</si>
  <si>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</si>
  <si>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</si>
  <si>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</si>
  <si>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</si>
  <si>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</si>
  <si>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</si>
  <si>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</si>
  <si>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</si>
  <si>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</si>
  <si>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</si>
  <si>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</si>
  <si>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</si>
  <si>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</si>
  <si>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</si>
  <si>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</si>
  <si>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</si>
  <si>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</si>
  <si>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</si>
  <si>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</si>
  <si>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</si>
  <si>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</si>
  <si>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</si>
  <si>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</si>
  <si>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</si>
  <si>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</si>
  <si>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</si>
  <si>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</si>
  <si>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</si>
  <si>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</si>
  <si>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</si>
  <si>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</si>
  <si>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</si>
  <si>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</si>
  <si>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</si>
  <si>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</si>
  <si>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</si>
  <si>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</si>
  <si>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</si>
  <si>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</si>
  <si>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</si>
  <si>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</si>
  <si>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</si>
  <si>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PAC</t>
  </si>
  <si>
    <t>Cultura de Innovación Institucional y Educativa</t>
  </si>
  <si>
    <t>Aseguramiento de la Calidad y Mejoramiento Ambiental</t>
  </si>
  <si>
    <t>Total</t>
  </si>
  <si>
    <t>Posgrado</t>
  </si>
  <si>
    <t>Fortalecimiento Institucional</t>
  </si>
  <si>
    <t>Gestión Administrativa y  financiera en apoyo al Desarrollo Académico</t>
  </si>
  <si>
    <t>Gestión del Talento Humano, Administrativo y Docente</t>
  </si>
  <si>
    <t>Conversión del Dólar a Lempiras</t>
  </si>
  <si>
    <t>Lunes, 08 de febrero del 2016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</si>
  <si>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</si>
  <si>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</si>
  <si>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</si>
  <si>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</si>
  <si>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</si>
  <si>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</si>
  <si>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</si>
  <si>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</si>
  <si>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</si>
  <si>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</si>
  <si>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</si>
  <si>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</si>
  <si>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</si>
  <si>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</si>
  <si>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</si>
  <si>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</si>
  <si>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</si>
  <si>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</si>
  <si>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</si>
  <si>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</si>
  <si>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</si>
  <si>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</si>
  <si>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</si>
  <si>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</si>
  <si>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</si>
  <si>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</si>
  <si>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</si>
  <si>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</si>
  <si>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</si>
  <si>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</si>
  <si>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</si>
  <si>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</si>
  <si>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</si>
  <si>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</si>
  <si>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</si>
  <si>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</si>
  <si>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</si>
  <si>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</si>
  <si>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</si>
  <si>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</si>
  <si>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</si>
  <si>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</si>
  <si>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</si>
  <si>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</si>
  <si>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</si>
  <si>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</si>
  <si>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</si>
  <si>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</si>
  <si>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</si>
  <si>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</si>
  <si>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</si>
  <si>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</si>
  <si>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</si>
  <si>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</si>
  <si>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</si>
  <si>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</si>
  <si>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</si>
  <si>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</si>
  <si>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</si>
  <si>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</si>
  <si>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</si>
  <si>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</si>
  <si>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</si>
  <si>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</si>
  <si>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</si>
  <si>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</si>
  <si>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</si>
  <si>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</si>
  <si>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</si>
  <si>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</si>
  <si>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</si>
  <si>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</si>
  <si>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</si>
  <si>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</si>
  <si>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</si>
  <si>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</si>
  <si>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</si>
  <si>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</si>
  <si>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</si>
  <si>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</si>
  <si>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</si>
  <si>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</si>
  <si>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</si>
  <si>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</si>
  <si>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</si>
  <si>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</si>
  <si>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</si>
  <si>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</si>
  <si>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</si>
  <si>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</si>
  <si>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</si>
  <si>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</si>
  <si>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</si>
  <si>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</si>
  <si>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</si>
  <si>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</si>
  <si>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</si>
  <si>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</si>
  <si>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</si>
  <si>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</si>
  <si>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</si>
  <si>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</si>
  <si>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</si>
  <si>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</si>
  <si>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</si>
  <si>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</si>
  <si>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</si>
  <si>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</si>
  <si>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</si>
  <si>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</si>
  <si>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</si>
  <si>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</si>
  <si>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</si>
  <si>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</si>
  <si>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</si>
  <si>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</si>
  <si>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</si>
  <si>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</si>
  <si>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</si>
  <si>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</si>
  <si>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</si>
  <si>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</si>
  <si>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</si>
  <si>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</si>
  <si>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</si>
  <si>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</si>
  <si>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</si>
  <si>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</si>
  <si>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</si>
  <si>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</si>
  <si>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</si>
  <si>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</si>
  <si>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</si>
  <si>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</si>
  <si>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</si>
  <si>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</si>
  <si>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</si>
  <si>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</si>
  <si>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</si>
  <si>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</si>
  <si>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</si>
  <si>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</si>
  <si>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</si>
  <si>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</si>
  <si>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</si>
  <si>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</si>
  <si>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</si>
  <si>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</si>
  <si>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</si>
  <si>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</si>
  <si>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</si>
  <si>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</si>
  <si>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</si>
  <si>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</si>
  <si>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</si>
  <si>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</si>
  <si>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</si>
  <si>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</si>
  <si>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</si>
  <si>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</si>
  <si>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</si>
  <si>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</si>
  <si>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</si>
  <si>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</si>
  <si>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</si>
  <si>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</si>
  <si>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</si>
  <si>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</si>
  <si>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</si>
  <si>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</si>
  <si>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</si>
  <si>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</si>
  <si>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</si>
  <si>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</si>
  <si>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</si>
  <si>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</si>
  <si>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</si>
  <si>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</si>
  <si>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</si>
  <si>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</si>
  <si>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</si>
  <si>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</si>
  <si>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</si>
  <si>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</si>
  <si>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</si>
  <si>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</si>
  <si>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</si>
  <si>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</si>
  <si>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</si>
  <si>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</si>
  <si>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</si>
  <si>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</si>
  <si>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</si>
  <si>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</si>
  <si>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</si>
  <si>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</si>
  <si>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</si>
  <si>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</si>
  <si>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</si>
  <si>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</si>
  <si>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</si>
  <si>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</si>
  <si>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</si>
  <si>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</si>
  <si>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</si>
  <si>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</si>
  <si>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</si>
  <si>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</si>
  <si>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</si>
  <si>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</si>
  <si>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</si>
  <si>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</si>
  <si>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</si>
  <si>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</si>
  <si>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</si>
  <si>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</si>
  <si>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</si>
  <si>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</si>
  <si>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</si>
  <si>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</si>
  <si>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</si>
  <si>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</si>
  <si>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</si>
  <si>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</si>
  <si>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</si>
  <si>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</si>
  <si>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</si>
  <si>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</si>
  <si>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</si>
  <si>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</si>
  <si>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</si>
  <si>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</si>
  <si>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</si>
  <si>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</si>
  <si>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</si>
  <si>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</si>
  <si>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</si>
  <si>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</si>
  <si>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</si>
  <si>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</si>
  <si>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</si>
  <si>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</si>
  <si>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</si>
  <si>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</si>
  <si>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</si>
  <si>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</si>
  <si>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</si>
  <si>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</si>
  <si>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</si>
  <si>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</si>
  <si>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</si>
  <si>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</si>
  <si>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</si>
  <si>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</si>
  <si>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</si>
  <si>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</si>
  <si>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</si>
  <si>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</si>
  <si>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</si>
  <si>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</si>
  <si>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</si>
  <si>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</si>
  <si>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</si>
  <si>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</si>
  <si>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</si>
  <si>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</si>
  <si>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</si>
  <si>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</si>
  <si>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</si>
  <si>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</si>
  <si>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</si>
  <si>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</si>
  <si>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</si>
  <si>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</si>
  <si>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</si>
  <si>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</si>
  <si>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</si>
  <si>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</si>
  <si>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</si>
  <si>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</si>
  <si>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</si>
  <si>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</si>
  <si>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</si>
  <si>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</si>
  <si>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</si>
  <si>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</si>
  <si>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</si>
  <si>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</si>
  <si>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</si>
  <si>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</si>
  <si>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</si>
  <si>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</si>
  <si>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</si>
  <si>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</si>
  <si>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</si>
  <si>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</si>
  <si>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</si>
  <si>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</si>
  <si>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</si>
  <si>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</si>
  <si>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</si>
  <si>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</si>
  <si>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</si>
  <si>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</si>
  <si>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</si>
  <si>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</si>
  <si>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</si>
  <si>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</si>
  <si>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</si>
  <si>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</si>
  <si>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</si>
  <si>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</si>
  <si>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</si>
  <si>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</si>
  <si>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</si>
  <si>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</si>
  <si>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</si>
  <si>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</si>
  <si>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</si>
  <si>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</si>
  <si>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</si>
  <si>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</si>
  <si>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</si>
  <si>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</si>
  <si>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</si>
  <si>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</si>
  <si>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</si>
  <si>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</si>
  <si>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</si>
  <si>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</si>
  <si>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</si>
  <si>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</si>
  <si>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</si>
  <si>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</si>
  <si>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</si>
  <si>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</si>
  <si>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</si>
  <si>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</si>
  <si>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</si>
  <si>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</si>
  <si>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</si>
  <si>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</si>
  <si>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</si>
  <si>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</si>
  <si>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</si>
  <si>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</si>
  <si>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</si>
  <si>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</si>
  <si>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</si>
  <si>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</si>
  <si>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</si>
  <si>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</si>
  <si>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</si>
  <si>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</si>
  <si>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</si>
  <si>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</si>
  <si>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</si>
  <si>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</si>
  <si>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</si>
  <si>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</si>
  <si>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</si>
  <si>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</si>
  <si>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</si>
  <si>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</si>
  <si>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</si>
  <si>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</si>
  <si>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</si>
  <si>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</si>
  <si>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</si>
  <si>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</si>
  <si>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</si>
  <si>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</si>
  <si>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</si>
  <si>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</si>
  <si>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</si>
  <si>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</si>
  <si>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</si>
  <si>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</si>
  <si>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</si>
  <si>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</si>
  <si>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</si>
  <si>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</si>
  <si>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</si>
  <si>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</si>
  <si>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</si>
  <si>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</si>
  <si>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</si>
  <si>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</si>
  <si>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</si>
  <si>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</si>
  <si>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</si>
  <si>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</si>
  <si>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</si>
  <si>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</si>
  <si>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</si>
  <si>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</si>
  <si>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</si>
  <si>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</si>
  <si>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</si>
  <si>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</si>
  <si>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</si>
  <si>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</si>
  <si>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</si>
  <si>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</si>
  <si>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</si>
  <si>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</si>
  <si>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</si>
  <si>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</si>
  <si>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</si>
  <si>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</si>
  <si>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</si>
  <si>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</si>
  <si>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</si>
  <si>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</si>
  <si>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</si>
  <si>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</si>
  <si>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</si>
  <si>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</si>
  <si>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</si>
  <si>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</si>
  <si>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</si>
  <si>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</si>
  <si>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</si>
  <si>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</si>
  <si>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</si>
  <si>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</si>
  <si>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</si>
  <si>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</si>
  <si>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</si>
  <si>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</si>
  <si>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</si>
  <si>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</si>
  <si>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</si>
  <si>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</si>
  <si>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</si>
  <si>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</si>
  <si>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</si>
  <si>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</si>
  <si>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</si>
  <si>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</si>
  <si>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</si>
  <si>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</si>
  <si>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</si>
  <si>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</si>
  <si>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</si>
  <si>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</si>
  <si>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</si>
  <si>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</si>
  <si>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</si>
  <si>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</si>
  <si>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</si>
  <si>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</si>
  <si>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</si>
  <si>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</si>
  <si>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</si>
  <si>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</si>
  <si>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</si>
  <si>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</si>
  <si>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</si>
  <si>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</si>
  <si>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</si>
  <si>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</si>
  <si>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</si>
  <si>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</si>
  <si>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</si>
  <si>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</si>
  <si>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</si>
  <si>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</si>
  <si>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</si>
  <si>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</si>
  <si>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</si>
  <si>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</si>
  <si>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</si>
  <si>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</si>
  <si>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</si>
  <si>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</si>
  <si>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</si>
  <si>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</si>
  <si>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</si>
  <si>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</si>
  <si>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</si>
  <si>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</si>
  <si>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</si>
  <si>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</si>
  <si>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</si>
  <si>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</si>
  <si>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</si>
  <si>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</si>
  <si>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</si>
  <si>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</si>
  <si>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</si>
  <si>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</si>
  <si>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</si>
  <si>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</si>
  <si>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</si>
  <si>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</si>
  <si>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</si>
  <si>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</si>
  <si>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</si>
  <si>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</si>
  <si>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</si>
  <si>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</si>
  <si>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</si>
  <si>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</si>
  <si>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</si>
  <si>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</si>
  <si>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</si>
  <si>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</si>
  <si>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</si>
  <si>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</si>
  <si>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</si>
  <si>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</si>
  <si>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</si>
  <si>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</si>
  <si>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</si>
  <si>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</si>
  <si>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</si>
  <si>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</si>
  <si>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</si>
  <si>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</si>
  <si>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</si>
  <si>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</si>
  <si>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</si>
  <si>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</si>
  <si>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</si>
  <si>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</si>
  <si>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</si>
  <si>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</si>
  <si>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</si>
  <si>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</si>
  <si>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</si>
  <si>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</si>
  <si>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</si>
  <si>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</si>
  <si>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</si>
  <si>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</si>
  <si>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</si>
  <si>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</si>
  <si>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</si>
  <si>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</si>
  <si>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</si>
  <si>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</si>
  <si>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</si>
  <si>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</si>
  <si>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</si>
  <si>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</si>
  <si>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</si>
  <si>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</si>
  <si>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</si>
  <si>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</si>
  <si>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</si>
  <si>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</si>
  <si>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</si>
  <si>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</si>
  <si>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</si>
  <si>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</si>
  <si>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</si>
  <si>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</si>
  <si>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</si>
  <si>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</si>
  <si>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</si>
  <si>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</si>
  <si>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</si>
  <si>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</si>
  <si>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</si>
  <si>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</si>
  <si>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</si>
  <si>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</si>
  <si>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</si>
  <si>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</si>
  <si>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</si>
  <si>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</si>
  <si>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</si>
  <si>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</si>
  <si>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</si>
  <si>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</si>
  <si>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</si>
  <si>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</si>
  <si>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</si>
  <si>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</si>
  <si>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</si>
  <si>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</si>
  <si>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</si>
  <si>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</si>
  <si>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</si>
  <si>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</si>
  <si>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</si>
  <si>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</si>
  <si>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</si>
  <si>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</si>
  <si>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</si>
  <si>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</si>
  <si>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</si>
  <si>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</si>
  <si>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</si>
  <si>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</si>
  <si>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</si>
  <si>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</si>
  <si>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</si>
  <si>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</si>
  <si>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</si>
  <si>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</si>
  <si>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</si>
  <si>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</si>
  <si>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</si>
  <si>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</si>
  <si>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</si>
  <si>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</si>
  <si>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</si>
  <si>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</si>
  <si>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</si>
  <si>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</si>
  <si>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</si>
  <si>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</si>
  <si>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</si>
  <si>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</si>
  <si>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</si>
  <si>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</si>
  <si>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</si>
  <si>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</si>
  <si>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</si>
  <si>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</si>
  <si>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</si>
  <si>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</si>
  <si>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</si>
  <si>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</si>
  <si>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</si>
  <si>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</si>
  <si>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</si>
  <si>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2017</t>
  </si>
  <si>
    <t>cifras en L.</t>
  </si>
  <si>
    <t>Dimensiones</t>
  </si>
  <si>
    <t>Objeto de Gasto</t>
  </si>
  <si>
    <t>Descripción de Cuenta</t>
  </si>
  <si>
    <t>Programa / Proyecto 2017</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</si>
  <si>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</si>
  <si>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</si>
  <si>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</si>
  <si>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</si>
  <si>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</si>
  <si>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</si>
  <si>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</si>
  <si>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</si>
  <si>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</si>
  <si>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</si>
  <si>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</si>
  <si>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</si>
  <si>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</si>
  <si>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</si>
  <si>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</si>
  <si>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</si>
  <si>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</si>
  <si>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</si>
  <si>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</si>
  <si>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</si>
  <si>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</si>
  <si>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</si>
  <si>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</si>
  <si>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</si>
  <si>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</si>
  <si>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</si>
  <si>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</si>
  <si>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</si>
  <si>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</si>
  <si>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</si>
  <si>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</si>
  <si>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</si>
  <si>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</si>
  <si>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</si>
  <si>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</si>
  <si>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</si>
  <si>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</si>
  <si>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</si>
  <si>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</si>
  <si>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</si>
  <si>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</si>
  <si>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</si>
  <si>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</si>
  <si>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</si>
  <si>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</si>
  <si>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</si>
  <si>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</si>
  <si>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</si>
  <si>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</si>
  <si>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</si>
  <si>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</si>
  <si>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</si>
  <si>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</si>
  <si>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</si>
  <si>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</si>
  <si>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</si>
  <si>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</si>
  <si>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</si>
  <si>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</si>
  <si>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</si>
  <si>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</si>
  <si>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</si>
  <si>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</si>
  <si>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</si>
  <si>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</si>
  <si>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</si>
  <si>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</si>
  <si>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</si>
  <si>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</si>
  <si>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</si>
  <si>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</si>
  <si>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</si>
  <si>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</si>
  <si>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</si>
  <si>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</si>
  <si>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</si>
  <si>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</si>
  <si>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</si>
  <si>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</si>
  <si>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</si>
  <si>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</si>
  <si>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</si>
  <si>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</si>
  <si>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</si>
  <si>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</si>
  <si>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</si>
  <si>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</si>
  <si>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</si>
  <si>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</si>
  <si>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</si>
  <si>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</si>
  <si>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</si>
  <si>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</si>
  <si>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</si>
  <si>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</si>
  <si>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</si>
  <si>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</si>
  <si>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</si>
  <si>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</si>
  <si>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</si>
  <si>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</si>
  <si>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</si>
  <si>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</si>
  <si>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</si>
  <si>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</si>
  <si>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</si>
  <si>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</si>
  <si>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</si>
  <si>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</si>
  <si>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</si>
  <si>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</si>
  <si>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</si>
  <si>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</si>
  <si>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</si>
  <si>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</si>
  <si>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</si>
  <si>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</si>
  <si>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</si>
  <si>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</si>
  <si>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</si>
  <si>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</si>
  <si>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</si>
  <si>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</si>
  <si>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</si>
  <si>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</si>
  <si>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</si>
  <si>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</si>
  <si>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</si>
  <si>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</si>
  <si>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</si>
  <si>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</si>
  <si>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</si>
  <si>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</si>
  <si>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</si>
  <si>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</si>
  <si>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</si>
  <si>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</si>
  <si>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</si>
  <si>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</si>
  <si>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</si>
  <si>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</si>
  <si>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</si>
  <si>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</si>
  <si>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</si>
  <si>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</si>
  <si>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</si>
  <si>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</si>
  <si>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</si>
  <si>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</si>
  <si>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</si>
  <si>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</si>
  <si>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</si>
  <si>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</si>
  <si>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</si>
  <si>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</si>
  <si>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</si>
  <si>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</si>
  <si>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</si>
  <si>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</si>
  <si>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</si>
  <si>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</si>
  <si>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</si>
  <si>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</si>
  <si>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</si>
  <si>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</si>
  <si>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</si>
  <si>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</si>
  <si>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</si>
  <si>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</si>
  <si>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</si>
  <si>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</si>
  <si>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</si>
  <si>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</si>
  <si>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</si>
  <si>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</si>
  <si>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</si>
  <si>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</si>
  <si>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</si>
  <si>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</si>
  <si>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</si>
  <si>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</si>
  <si>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</si>
  <si>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</si>
  <si>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</si>
  <si>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</si>
  <si>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</si>
  <si>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</si>
  <si>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</si>
  <si>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</si>
  <si>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</si>
  <si>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</si>
  <si>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</si>
  <si>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</si>
  <si>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</si>
  <si>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</si>
  <si>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</si>
  <si>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</si>
  <si>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</si>
  <si>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</si>
  <si>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</si>
  <si>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</si>
  <si>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</si>
  <si>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</si>
  <si>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</si>
  <si>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</si>
  <si>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</si>
  <si>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</si>
  <si>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</si>
  <si>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</si>
  <si>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</si>
  <si>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</si>
  <si>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</si>
  <si>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</si>
  <si>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</si>
  <si>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</si>
  <si>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</si>
  <si>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</si>
  <si>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</si>
  <si>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</si>
  <si>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</si>
  <si>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</si>
  <si>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</si>
  <si>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</si>
  <si>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</si>
  <si>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</si>
  <si>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</si>
  <si>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</si>
  <si>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</si>
  <si>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</si>
  <si>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</si>
  <si>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</si>
  <si>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</si>
  <si>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</si>
  <si>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</si>
  <si>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</si>
  <si>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</si>
  <si>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</si>
  <si>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</si>
  <si>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</si>
  <si>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</si>
  <si>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</si>
  <si>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</si>
  <si>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</si>
  <si>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</si>
  <si>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</si>
  <si>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</si>
  <si>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</si>
  <si>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</si>
  <si>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</si>
  <si>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</si>
  <si>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</si>
  <si>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</si>
  <si>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</si>
  <si>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</si>
  <si>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</si>
  <si>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</si>
  <si>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</si>
  <si>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</si>
  <si>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</si>
  <si>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</si>
  <si>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</si>
  <si>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</si>
  <si>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</si>
  <si>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</si>
  <si>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</si>
  <si>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</si>
  <si>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</si>
  <si>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</si>
  <si>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</si>
  <si>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</si>
  <si>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</si>
  <si>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</si>
  <si>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</si>
  <si>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</si>
  <si>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</si>
  <si>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</si>
  <si>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</si>
  <si>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</si>
  <si>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</si>
  <si>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</si>
  <si>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</si>
  <si>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</si>
  <si>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</si>
  <si>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</si>
  <si>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</si>
  <si>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</si>
  <si>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</si>
  <si>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</si>
  <si>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</si>
  <si>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</si>
  <si>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</si>
  <si>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</si>
  <si>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</si>
  <si>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</si>
  <si>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</si>
  <si>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</si>
  <si>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</si>
  <si>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</si>
  <si>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</si>
  <si>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</si>
  <si>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</si>
  <si>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</si>
  <si>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</si>
  <si>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</si>
  <si>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</si>
  <si>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</si>
  <si>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</si>
  <si>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</si>
  <si>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</si>
  <si>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</si>
  <si>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</si>
  <si>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</si>
  <si>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</si>
  <si>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</si>
  <si>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</si>
  <si>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</si>
  <si>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</si>
  <si>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</si>
  <si>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</si>
  <si>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</si>
  <si>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</si>
  <si>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</si>
  <si>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</si>
  <si>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</si>
  <si>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</si>
  <si>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</si>
  <si>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</si>
  <si>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</si>
  <si>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</si>
  <si>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</si>
  <si>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</si>
  <si>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</si>
  <si>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</si>
  <si>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</si>
  <si>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</si>
  <si>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</si>
  <si>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</si>
  <si>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</si>
  <si>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</si>
  <si>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</si>
  <si>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</si>
  <si>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</si>
  <si>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</si>
  <si>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</si>
  <si>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</si>
  <si>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</si>
  <si>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</si>
  <si>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</si>
  <si>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</si>
  <si>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</si>
  <si>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</si>
  <si>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</si>
  <si>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</si>
  <si>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</si>
  <si>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</si>
  <si>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</si>
  <si>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</si>
  <si>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</si>
  <si>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</si>
  <si>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</si>
  <si>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</si>
  <si>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</si>
  <si>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</si>
  <si>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</si>
  <si>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</si>
  <si>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</si>
  <si>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</si>
  <si>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</si>
  <si>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</si>
  <si>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</si>
  <si>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</si>
  <si>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</si>
  <si>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</si>
  <si>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</si>
  <si>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</si>
  <si>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</si>
  <si>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</si>
  <si>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</si>
  <si>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</si>
  <si>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</si>
  <si>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</si>
  <si>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</si>
  <si>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</si>
  <si>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</si>
  <si>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</si>
  <si>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</si>
  <si>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</si>
  <si>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</si>
  <si>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</si>
  <si>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</si>
  <si>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</si>
  <si>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</si>
  <si>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</si>
  <si>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</si>
  <si>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</si>
  <si>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</si>
  <si>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</si>
  <si>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</si>
  <si>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</si>
  <si>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</si>
  <si>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</si>
  <si>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</si>
  <si>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</si>
  <si>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</si>
  <si>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</si>
  <si>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</si>
  <si>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</si>
  <si>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</si>
  <si>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</si>
  <si>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</si>
  <si>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</si>
  <si>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</si>
  <si>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</si>
  <si>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</si>
  <si>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</si>
  <si>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</si>
  <si>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</si>
  <si>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</si>
  <si>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</si>
  <si>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</si>
  <si>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</si>
  <si>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</si>
  <si>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</si>
  <si>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</si>
  <si>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</si>
  <si>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</si>
  <si>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</si>
  <si>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</si>
  <si>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</si>
  <si>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</si>
  <si>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</si>
  <si>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</si>
  <si>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</si>
  <si>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</si>
  <si>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</si>
  <si>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</si>
  <si>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</si>
  <si>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</si>
  <si>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</si>
  <si>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</si>
  <si>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</si>
  <si>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</si>
  <si>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</si>
  <si>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</si>
  <si>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</si>
  <si>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</si>
  <si>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</si>
  <si>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</si>
  <si>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</si>
  <si>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</si>
  <si>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</si>
  <si>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</si>
  <si>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</si>
  <si>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</si>
  <si>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</si>
  <si>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</si>
  <si>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</si>
  <si>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</si>
  <si>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</si>
  <si>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</si>
  <si>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</si>
  <si>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</si>
  <si>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</si>
  <si>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</si>
  <si>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</si>
  <si>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</si>
  <si>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</si>
  <si>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</si>
  <si>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</si>
  <si>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</si>
  <si>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</si>
  <si>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</si>
  <si>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</si>
  <si>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</si>
  <si>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</si>
  <si>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</si>
  <si>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</si>
  <si>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</si>
  <si>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</si>
  <si>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</si>
  <si>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</si>
  <si>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</si>
  <si>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</si>
  <si>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</si>
  <si>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</si>
  <si>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</si>
  <si>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</si>
  <si>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</si>
  <si>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</si>
  <si>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</si>
  <si>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</si>
  <si>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</si>
  <si>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</si>
  <si>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</si>
  <si>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</si>
  <si>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</si>
  <si>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</si>
  <si>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</si>
  <si>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</si>
  <si>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</si>
  <si>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</si>
  <si>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</si>
  <si>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</si>
  <si>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</si>
  <si>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</si>
  <si>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</si>
  <si>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</si>
  <si>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</si>
  <si>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</si>
  <si>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</si>
  <si>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</si>
  <si>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</si>
  <si>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</si>
  <si>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</si>
  <si>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</si>
  <si>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</si>
  <si>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</si>
  <si>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</si>
  <si>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</si>
  <si>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</si>
  <si>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</si>
  <si>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</si>
  <si>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</si>
  <si>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</si>
  <si>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</si>
  <si>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</si>
  <si>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</si>
  <si>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</si>
  <si>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</si>
  <si>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</si>
  <si>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</si>
  <si>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</si>
  <si>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</si>
  <si>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</si>
  <si>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</si>
  <si>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</si>
  <si>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</si>
  <si>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</si>
  <si>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</si>
  <si>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</si>
  <si>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</si>
  <si>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</si>
  <si>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</si>
  <si>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</si>
  <si>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</si>
  <si>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</si>
  <si>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</si>
  <si>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</si>
  <si>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</si>
  <si>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</si>
  <si>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</si>
  <si>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</si>
  <si>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</si>
  <si>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</si>
  <si>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</si>
  <si>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</si>
  <si>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</si>
  <si>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</si>
  <si>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</si>
  <si>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</si>
  <si>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</si>
  <si>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</si>
  <si>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</si>
  <si>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</si>
  <si>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</si>
  <si>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</si>
  <si>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</si>
  <si>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</si>
  <si>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</si>
  <si>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</si>
  <si>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</si>
  <si>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</si>
  <si>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</si>
  <si>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</si>
  <si>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</si>
  <si>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</si>
  <si>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</si>
  <si>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</si>
  <si>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</si>
  <si>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</si>
  <si>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</si>
  <si>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</si>
  <si>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</si>
  <si>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</si>
  <si>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</si>
  <si>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</si>
  <si>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</si>
  <si>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</si>
  <si>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</si>
  <si>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</si>
  <si>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</si>
  <si>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</si>
  <si>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</si>
  <si>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</si>
  <si>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</si>
  <si>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</si>
  <si>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</si>
  <si>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</si>
  <si>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</si>
  <si>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</si>
  <si>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</si>
  <si>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</si>
  <si>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</si>
  <si>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</si>
  <si>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</si>
  <si>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</si>
  <si>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</si>
  <si>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</si>
  <si>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</si>
  <si>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</si>
  <si>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</si>
  <si>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</si>
  <si>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</si>
  <si>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</si>
  <si>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Monto Total en Contratraciones</t>
  </si>
  <si>
    <t>CONTRATACIÓN DE PERSONAL</t>
  </si>
  <si>
    <t>Meses</t>
  </si>
  <si>
    <t>Décimotercer mes</t>
  </si>
  <si>
    <t>Décimocuarto mes</t>
  </si>
  <si>
    <t>Monto Total en Equipo de Oficina</t>
  </si>
  <si>
    <t>EQUIPO DE OFICINA</t>
  </si>
  <si>
    <t>Monto Total en Equipo Tecnológico</t>
  </si>
  <si>
    <t>Tipo de Equipo Tecnológico</t>
  </si>
  <si>
    <t>Monto Total en Actividades Especiales</t>
  </si>
  <si>
    <t xml:space="preserve">Sub Total </t>
  </si>
  <si>
    <t>Monto Total en Becas</t>
  </si>
  <si>
    <t>Área de la Beca</t>
  </si>
  <si>
    <t>Monto Total en Infraestructura</t>
  </si>
  <si>
    <t>Proyecto</t>
  </si>
  <si>
    <t>Monto Total en Venta de Servicios</t>
  </si>
  <si>
    <t>Ingreso Unidad</t>
  </si>
  <si>
    <t>Ingreso UNAH</t>
  </si>
  <si>
    <t>Precio</t>
  </si>
  <si>
    <t>Ingreso</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</si>
  <si>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</si>
  <si>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</si>
  <si>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</si>
  <si>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</si>
  <si>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</si>
  <si>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</si>
  <si>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</si>
  <si>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</si>
  <si>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 INSTITUCIONALES</t>
  </si>
  <si>
    <t>RESULTADOS DE LA UNIDAD</t>
  </si>
  <si>
    <t>INDICADORES DE RESULTADOS</t>
  </si>
  <si>
    <t>ACTIVIDADES</t>
  </si>
  <si>
    <t>METAS TRIMESTRALES</t>
  </si>
  <si>
    <t>TOTAL RECURSOS REQUERIDOS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</si>
  <si>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</si>
  <si>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</si>
  <si>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</si>
  <si>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</si>
  <si>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</si>
  <si>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</si>
  <si>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</si>
  <si>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</si>
  <si>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</si>
  <si>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</si>
  <si>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</si>
  <si>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Crear las condiciones para implementar los currículos que sean aprobados en 2016 y garantizar que las carreras continuen la innovación en sus currículos.</t>
  </si>
  <si>
    <t>Número de carreras con currículos innovadores</t>
  </si>
  <si>
    <t>Gestión del proyecto "Año 2017: Año de la Innovación Curricular".</t>
  </si>
  <si>
    <t>2) Consolidar la aplicación de la política de bimodalidad en la UNAH.</t>
  </si>
  <si>
    <t>TOTAL DESARROLLO E INNOVACIÓN CURRICULAR</t>
  </si>
  <si>
    <t>INVESTIGACION CIENTÍFICA</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</si>
  <si>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</si>
  <si>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</si>
  <si>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</si>
  <si>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</si>
  <si>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</si>
  <si>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</si>
  <si>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</si>
  <si>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</si>
  <si>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</si>
  <si>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</si>
  <si>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</si>
  <si>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</si>
  <si>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</si>
  <si>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</si>
  <si>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</si>
  <si>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</si>
  <si>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</si>
  <si>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</si>
  <si>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</si>
  <si>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</si>
  <si>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</si>
  <si>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</si>
  <si>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</si>
  <si>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Promover y asegurar que la Política, Líneas y Proyectos de Investigación de la UNAH estén orientadas a: abordar de manera integral los problemas prioritarios de país y a mejorar el posicionamiento de la UNAH en rankings internacionales de investigación. Promoviendo una permanente integración de las funciones de vinculación, docencia e investigación.</t>
  </si>
  <si>
    <t xml:space="preserve">Evaluar y supervisar a los órganos del sistema. </t>
  </si>
  <si>
    <t>Institucionalizada herramienta bibliográfica Citavi a las unidades operativas, seguimiento con el plan de monitoreo correspondiente y ampliar herramientas.</t>
  </si>
  <si>
    <t>Priorizados dentro de los proyectos a los que se otorgan becas de investigación los que tengan componentes de innovación curricular.</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</si>
  <si>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</si>
  <si>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TOTAL INVESTIGACION CIENTÍFICA</t>
  </si>
  <si>
    <t>VINCULACIÓN UNIVERSIDAD-SOCIEDAD</t>
  </si>
  <si>
    <t>1.   Comités de vinculación creados y funcionando con calidad y pertinencia en las unidades académicas, ejecutando proyectos de vinculación relacionados con las áreas prioritarias.</t>
  </si>
  <si>
    <t>2.   Unidades académicas aplicando las políticas de vinculación en sus procesos de vinculación con la sociedad según sus contextos.</t>
  </si>
  <si>
    <t>3.   Convenios suscritos entre la UNAH e instancias de la sociedad civil, el Estado, los gobiernos locales, el sector productivo.</t>
  </si>
  <si>
    <t>4.   La carrera gestiona recursos internos y externos en coordinación con la Dirección de Vinculación UNAH-Sociedad y la Vicerrectoría de Relaciones Internacionales.</t>
  </si>
  <si>
    <t>5.   La Dirección de Vinculación promueve el intercambio de experiencias y buenas prácticas en el quehacer de vinculación entre las unidades académicas y Centros Regionales.</t>
  </si>
  <si>
    <t>6.   Las unidades académicas sistematizan sus procesos de vinculación ejecutados, de acuerdo a los lineamientos propuestos por la DVUS.</t>
  </si>
  <si>
    <t>7.   Ejecución del Sistema Integral de Atención Primaria en Salud Familiar-Comunitario en 30 municipios del país conjuntamente con la Secretaría de Salud, las municipalidades, la SEPLAN, la Secretaría de Educación y la AMOHN.</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</si>
  <si>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</si>
  <si>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</si>
  <si>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</si>
  <si>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</si>
  <si>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</si>
  <si>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</si>
  <si>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</si>
  <si>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</si>
  <si>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</si>
  <si>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</si>
  <si>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</si>
  <si>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</si>
  <si>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</si>
  <si>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</si>
  <si>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</si>
  <si>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</si>
  <si>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</si>
  <si>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</si>
  <si>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</si>
  <si>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</si>
  <si>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</si>
  <si>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Área Estratégica no. 1 Vínculos académicos y alianzas estratégicas</t>
  </si>
  <si>
    <t>La UNAH ha posicionado a la Vinculación como una función tan importante como la Docencia.</t>
  </si>
  <si>
    <t>100% de las unidades académicas.</t>
  </si>
  <si>
    <t>Revisión de las prácticas profesionales de las carreras de la universidad.</t>
  </si>
  <si>
    <t>La UNAH cuenta con un Sistema de Vinculación consolidado y avalado por una Política de Vinculación.</t>
  </si>
  <si>
    <t>Un sistema de vinculacion consolidado</t>
  </si>
  <si>
    <t>Conformación del Sistema de Vinculación por medio de talleres y reuniones.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</si>
  <si>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</si>
  <si>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Area Estratégica no. 2   Servicio Social y gestión del riesgo</t>
  </si>
  <si>
    <t>Area estratégica no. 3 Educacion No Formal</t>
  </si>
  <si>
    <t>Consolidado Programa de Educación No Formal de la UNAH</t>
  </si>
  <si>
    <t>Un programa de educación no formal de la unah consolidado.</t>
  </si>
  <si>
    <t>Promoción de Programa de Educación No Formal de la UNAH como parte de la Oferta Académica.</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</si>
  <si>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</si>
  <si>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</si>
  <si>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</si>
  <si>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</si>
  <si>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</si>
  <si>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</si>
  <si>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</si>
  <si>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</si>
  <si>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</si>
  <si>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</si>
  <si>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</si>
  <si>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TOTAL VINCULACIÓN UNIVERSIDAD - SOCIEDAD</t>
  </si>
  <si>
    <t>1. Personal Docente implementando prácticas innovadoras, alineadas con el modelo educativo.</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</si>
  <si>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</si>
  <si>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</si>
  <si>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</si>
  <si>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SUPUESTOS</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</si>
  <si>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</si>
  <si>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</si>
  <si>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Innovaciones y mejoras en las prácticas docentes como impacto de la Gestión del Programa de Formacion y Certificación de los profesores universitarios con apoyo de OEI.</t>
  </si>
  <si>
    <t>Porcentaje de cumplimiento del programa según su planificación</t>
  </si>
  <si>
    <t>TOTAL DOCENCIA Y PROFESORADO UNIVERSITARIO</t>
  </si>
  <si>
    <t>1.  Aplicación de Sistema de Seguimiento a graduados.  Base de Datos de Egresados, Actualizadas y Monitoreada.</t>
  </si>
  <si>
    <t>2.  Graduados universitarios y Personal Administrativo participan en programa de relevo docente.</t>
  </si>
  <si>
    <t>ESTUDIANTES Y GRADUADOS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</si>
  <si>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</si>
  <si>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</si>
  <si>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</si>
  <si>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</si>
  <si>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</si>
  <si>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</si>
  <si>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</si>
  <si>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</si>
  <si>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</si>
  <si>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</si>
  <si>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</si>
  <si>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</si>
  <si>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</si>
  <si>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</si>
  <si>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</si>
  <si>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</si>
  <si>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</si>
  <si>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</si>
  <si>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</si>
  <si>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</si>
  <si>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</si>
  <si>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</si>
  <si>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</si>
  <si>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</si>
  <si>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</si>
  <si>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</si>
  <si>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Garantizar que la UNAH cuenta con un sistema de información de calidad y sostenible sobre indicadores académicos de estudiantes y graduados de todos los niveles académicos.</t>
  </si>
  <si>
    <t>Un sistema de información sobre indicadores de graduados implementado en todas las unidades académicas.</t>
  </si>
  <si>
    <t>Impulsar la Auditoría Informática de Seguridad y Calidad del Sistema de Registro Estudiantil</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</si>
  <si>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</si>
  <si>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</si>
  <si>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</si>
  <si>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</si>
  <si>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</si>
  <si>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</si>
  <si>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Implementar estudio a nivel de país para Evaluación del impacto de los graduados en el sector en el cual fueron formados.</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</si>
  <si>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</si>
  <si>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</si>
  <si>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</si>
  <si>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</si>
  <si>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</si>
  <si>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</si>
  <si>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</si>
  <si>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</si>
  <si>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</si>
  <si>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</si>
  <si>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</si>
  <si>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Funcionando la Unidad de Estrategia y Prospectiva Académica.</t>
  </si>
  <si>
    <t>b) Mejorar significativamente la cobertura de la UNAH y el acceso de la población hondureña a los servicios académicos de la UNAH.</t>
  </si>
  <si>
    <t>Implementada la Política de Equidad de la UNAH.</t>
  </si>
  <si>
    <t>c) Desarrollar los Centros Regionales de la UNAH, como polos de desarrollo científico, técnico, y cultural de las regiones del país.</t>
  </si>
  <si>
    <t>Implementación del Sistema de Indicadores de Seguimiento, Monitoria y Evaluación de la Oferta Académica integral - regional en por los menos 2 Redes Educativas Regionales.</t>
  </si>
  <si>
    <t>TOTAL GESTIÓN DEL CONOCIMIENTO</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</si>
  <si>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</si>
  <si>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</si>
  <si>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</si>
  <si>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</si>
  <si>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</si>
  <si>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</si>
  <si>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</si>
  <si>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</si>
  <si>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Creado y en funcionamiento el Subsistema de Monitoria y Evaluación en base a los componentes de Lo Esencial del desempeño ético y el cumplimiento de la responsabilidad social de los estudiantes y graduados.</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</si>
  <si>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</si>
  <si>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</si>
  <si>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</si>
  <si>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</si>
  <si>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</si>
  <si>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</si>
  <si>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Consolidada la Política Cultural de la UNAH, sus estrategias y el Sistema Universitario de Gestión Cultural</t>
  </si>
  <si>
    <t>TOTAL LO ESENCIAL DE LA UNAH PARA LA CONSTRUCCIÓN DE CIUDADANÍA</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</si>
  <si>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</si>
  <si>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</si>
  <si>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</si>
  <si>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</si>
  <si>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TOTAL CULTURA DE INNOVACIÓN INSTITUCIONAL Y EDUCATIVA</t>
  </si>
  <si>
    <t>ASEGURAMIENTO DE LA CALIDAD Y MEJORAMIENTO AMBIENTAL</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</si>
  <si>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</si>
  <si>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</si>
  <si>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</si>
  <si>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</si>
  <si>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</si>
  <si>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</si>
  <si>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</si>
  <si>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</si>
  <si>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</si>
  <si>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</si>
  <si>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</si>
  <si>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Mejoramiento de la Calidad y la Pertinencia.</t>
  </si>
  <si>
    <t>Implementada la Política de la Calidad de la UNAH.</t>
  </si>
  <si>
    <t>La UNAH presentando solicitudes de acreditación de carreras al SHACES.</t>
  </si>
  <si>
    <t>Cumplimiento de acuerdos y compromisos asumidos por la UNAH en el SICEVAES y los que se deriven en el VIII Congreso.</t>
  </si>
  <si>
    <t>Fortalecimiento de  la Planificación, Monitoria y Evaluación de la Gestión Académica.</t>
  </si>
  <si>
    <t>Mejoramiento de la Calidad, la Pertinencia y la Equidad.</t>
  </si>
  <si>
    <t>TOTAL ASEGURAMIENTO DE LA CALIDAD Y MEJORAMIENTO AMBIENTAL</t>
  </si>
  <si>
    <t>POSGRADOS</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</si>
  <si>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</si>
  <si>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</si>
  <si>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</si>
  <si>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</si>
  <si>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</si>
  <si>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</si>
  <si>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</si>
  <si>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</si>
  <si>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</si>
  <si>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</si>
  <si>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</si>
  <si>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</si>
  <si>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</si>
  <si>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</si>
  <si>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</si>
  <si>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</si>
  <si>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</si>
  <si>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</si>
  <si>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</si>
  <si>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</si>
  <si>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</si>
  <si>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</si>
  <si>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</si>
  <si>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</si>
  <si>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</si>
  <si>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</si>
  <si>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</si>
  <si>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</si>
  <si>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</si>
  <si>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</si>
  <si>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</si>
  <si>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</si>
  <si>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</si>
  <si>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</si>
  <si>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</si>
  <si>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</si>
  <si>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</si>
  <si>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</si>
  <si>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</si>
  <si>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</si>
  <si>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</si>
  <si>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</si>
  <si>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</si>
  <si>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</si>
  <si>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</si>
  <si>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</si>
  <si>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</si>
  <si>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TOTAL GESTIÓN ADMINISTRATIVA Y FINANCIERA EN APOYO AL DESARROLLO ACADÉMICO</t>
  </si>
  <si>
    <t>1. Consolidado un sistema de desarrollo del talento humano con relevo de docentes y personal administrativo de excelencia y liderazgo.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</si>
  <si>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</si>
  <si>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</si>
  <si>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</si>
  <si>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</si>
  <si>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Ejecutado Plan de Desarrollo del Personal de la VRA y en áreas prioritarias institucionales y según el desempeño laboral.</t>
  </si>
  <si>
    <t>TOTAL GESTIÓN DEL TALENTO HUMANO ADMINISTRATIVO Y DOCENTE</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</si>
  <si>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</si>
  <si>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</si>
  <si>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</si>
  <si>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</si>
  <si>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</si>
  <si>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Evaluados resultados y la correcta aplicación de las Normas Académicas con fines de mejora continua.</t>
  </si>
  <si>
    <t>TOTAL GESTIÓN ACADEMICA, UNIVERSITARIA Y RELACIONES INTERNACIONALES</t>
  </si>
  <si>
    <t>INTERNACIONALIZACIÓN DE LA EDUCACIÓN SUPERIOR</t>
  </si>
  <si>
    <t>Movilidad Internacional</t>
  </si>
  <si>
    <t>Cooperación Internacional</t>
  </si>
  <si>
    <t>Convenios Internacionales</t>
  </si>
  <si>
    <t>Redes</t>
  </si>
  <si>
    <t>Organización de eventos Internacionales</t>
  </si>
  <si>
    <t>Publicaciones</t>
  </si>
  <si>
    <t>Ninguna  </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</si>
  <si>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</si>
  <si>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</si>
  <si>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</si>
  <si>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</si>
  <si>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</si>
  <si>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</si>
  <si>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</si>
  <si>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</si>
  <si>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Seguimiento y apoyo a unidades académicas en la implementación de la Política de Internacionalización para el mejoramiento de indicadores.</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</si>
  <si>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</si>
  <si>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</si>
  <si>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</si>
  <si>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</si>
  <si>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</si>
  <si>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</si>
  <si>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</si>
  <si>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</si>
  <si>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</si>
  <si>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</si>
  <si>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</si>
  <si>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</si>
  <si>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</si>
  <si>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</si>
  <si>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</si>
  <si>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</si>
  <si>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</si>
  <si>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</si>
  <si>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</si>
  <si>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</si>
  <si>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</si>
  <si>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</si>
  <si>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</si>
  <si>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</si>
  <si>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</si>
  <si>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</si>
  <si>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</si>
  <si>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</si>
  <si>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</si>
  <si>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</si>
  <si>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</si>
  <si>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</si>
  <si>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</si>
  <si>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</si>
  <si>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</si>
  <si>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</si>
  <si>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</si>
  <si>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</si>
  <si>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</si>
  <si>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</si>
  <si>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</si>
  <si>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</si>
  <si>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</si>
  <si>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</si>
  <si>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</si>
  <si>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</si>
  <si>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</si>
  <si>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</si>
  <si>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TOTAL DESARROLLO DEL SISTEMA DE EDUCACIÓN SUPERIOR</t>
  </si>
  <si>
    <t>GESTIÓN DE TECNOLOGÍAS DE INFORMACIÓN Y COMUNICACIÓN</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</si>
  <si>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</si>
  <si>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</si>
  <si>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</si>
  <si>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</si>
  <si>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</si>
  <si>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</si>
  <si>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</si>
  <si>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</si>
  <si>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</si>
  <si>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</si>
  <si>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</si>
  <si>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</si>
  <si>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</si>
  <si>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</si>
  <si>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</si>
  <si>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</si>
  <si>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</si>
  <si>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</si>
  <si>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</si>
  <si>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</si>
  <si>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</si>
  <si>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</si>
  <si>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</si>
  <si>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</si>
  <si>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</si>
  <si>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</si>
  <si>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</si>
  <si>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</si>
  <si>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</si>
  <si>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</si>
  <si>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</si>
  <si>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</si>
  <si>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</si>
  <si>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</si>
  <si>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</si>
  <si>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t>Implementada la Política de Innovación de la UNAH.</t>
  </si>
  <si>
    <t>Manual de Procesos Internos de la VRA en funcionamiento y articulado con los indicadores de desempeño y con el Sistema de Monitoria y Evaluación de la Gestión.</t>
  </si>
  <si>
    <t>Aplicándose correctamente el Manual de Procesos Académicos automatizados de la UNAH.</t>
  </si>
  <si>
    <t>Disponibles informes de monitoria periódica con el propósito de retroalimentar a los responsables de la plataforma con fines de mejora continua.</t>
  </si>
  <si>
    <t>3 Talleres (1 por período académico) para elaborar informes de monitoria del impacto de la eficiencia, accesibilidad y pertinencia de la plataforma en los procesos académicos (25 personas por taller, 2 días cada uno y al menos 1 en una Red Regional).</t>
  </si>
  <si>
    <t>Generación periódica de reportes y acciones de seguimiento para una mejora continua.</t>
  </si>
  <si>
    <t>Generación periódica de reportes y mejora continua del Manual de Procesos Internos de la VRA.</t>
  </si>
  <si>
    <t>Talleres para fortalecer las capacidades en el uso de la metodología para definir el enfoque académico de la infraestructura de la UNAH.</t>
  </si>
  <si>
    <t>Enfoque académico en los nuevos proyectos de infraestructura.</t>
  </si>
  <si>
    <t>Realización de 19 jornadas de supervisión y evaluación a las Facultades y Centros Regionales en conjunto con las Direcciones Académicas, para 50 personas máximo, 1 día, 9 en Centros Regionales y ITS-Tela.</t>
  </si>
  <si>
    <t>Gestión exitosa del Programa de Fortalecimiento en Ciencia y Tecnología del CES en conjunto con la DES y SEDI.</t>
  </si>
  <si>
    <t>A) 1 Reunión cada 2 meses para monitoria del Equipo Técnico. B) Gestión administrativa financiera de fondos del programa.</t>
  </si>
  <si>
    <t>10 Talleres de Socialización de Política de Internacionalización en Facultades y Centros Regionales con el Comité (SEDI y VRRI), 1 por Red Regional y otros en CU.</t>
  </si>
  <si>
    <t>Participación de por lo menos 3 reuniones de negociación por período para 2 personas por reunión, gestión (en proyectos de carácter institucional o de país) y monitoria y evaluación de proyectos internacionales.</t>
  </si>
  <si>
    <t>Participación de profesores y gestores académicos en actividades de fortalecimiento de capacidades en internacionalización académica para la innovación curricular por medio de programas de capacitación.</t>
  </si>
  <si>
    <t>Generación de informes de monitoria por período académico para mejora continua de las estrategias y mecanismos de internacionalización.</t>
  </si>
  <si>
    <t xml:space="preserve">Participación en eventos de redes internacionales de internacionalización (organizados a nivel nacional para 25 personas por 3 días o en el exterior 2 personas por 5 días). </t>
  </si>
  <si>
    <t>Apoyo a unidades académicas para efectuar por lo menos 3 movilidades en el programa CSUCA.</t>
  </si>
  <si>
    <t>Reuniones de asesoría de las unidades académicas y a los participantes de las movilidades.</t>
  </si>
  <si>
    <t>Generación oportuna y eficiente de dictámenes y resoluciones.</t>
  </si>
  <si>
    <t>Participación en 11 reuniones fuera de la UNAH del CTC.</t>
  </si>
  <si>
    <t>Representación efectiva de la UNAH en el CTC.</t>
  </si>
  <si>
    <t>Revisión documental y solicitudes de opiniones, visitas de campo, reuniones en sedes locales o regionales de la UNAH o de otras universidades. Apoyo logístico a reuniones con otras universidades en sedes de la UNAH.</t>
  </si>
  <si>
    <t>Aprobadas iniciativas de reglamentos, normativas, procedimientos.</t>
  </si>
  <si>
    <t>3 Talleres para la elaboración de propuestas, 20 personas por 2 días.</t>
  </si>
  <si>
    <t>Asegurado el mantenimiento y actualización de la página web de la VRA.</t>
  </si>
  <si>
    <t>Implantadas las mejoras recomendadas en la auditoría informática del Sistema de Registro Estudiantil.</t>
  </si>
  <si>
    <t>Renovado equipo informático y audiovisual de la VRA.</t>
  </si>
  <si>
    <t>Lineamientos brindados oportunamente para el flujo ordenado de información.</t>
  </si>
  <si>
    <t>Aseguramiento de la calidad y pertinencia de los contenidos y monitoreo del uso de la página web de la VRA.</t>
  </si>
  <si>
    <t>12 Reuniones de monitoria y seguimiento al Plan de Mejora del Sistema de Registro Estudiantil.</t>
  </si>
  <si>
    <t>4 jornadas para socializar la información  obtenida automáticamente mediante los reportes del Sistema de Registro Estudiantil.</t>
  </si>
  <si>
    <t xml:space="preserve">Socializados los resultados de los estudios e investigaciones realizadas por la UNAH en el campo de Derechos Humanos. </t>
  </si>
  <si>
    <t>1.1.1</t>
  </si>
  <si>
    <t>1.1.2</t>
  </si>
  <si>
    <t>1.1.3</t>
  </si>
  <si>
    <t>1.1.4</t>
  </si>
  <si>
    <t>1.1.5</t>
  </si>
  <si>
    <t>1.1.6</t>
  </si>
  <si>
    <t>1.1.7</t>
  </si>
  <si>
    <t>1.1.8</t>
  </si>
  <si>
    <t>Coordinación del proyecto HICA para Honduras (hacia el exterior): 1 Taller en Guatemala para 3 personas por 5 días (2 complemento de viáticos y 1 de viáticos totales).</t>
  </si>
  <si>
    <t xml:space="preserve">Coordinación del proyecto HICA para Honduras (hacia el exterior): 3 Reuniones en Guatemala del PMT para 2 personas por 3 días (complemento de viáticos). </t>
  </si>
  <si>
    <t>Coordinación del proyecto HICA para Honduras (hacia el exterior): 2 Reuniones en Guatemala para 1 persona por 3 días (complemento de viáticos).</t>
  </si>
  <si>
    <t xml:space="preserve">Coordinación del proyecto HICA para Honduras (hacia el exterior): 1 Reunión en Europa para 2 personas por 9 días (1 persona con complemento de viáticos y 1 persona con viáticos totales). </t>
  </si>
  <si>
    <t xml:space="preserve">Coordinación del proyecto HICA para Honduras (hacia el interior): 6 Reuniones de trabajo con la Sub-coordinación de Carrera de Informática y el equipo de apoyo. </t>
  </si>
  <si>
    <t xml:space="preserve">Coordinación del proyecto HICA para Honduras (hacia el interior): Estrategia de comunicación interna y externa (a nivel nacional) desarrollada e implementada por la DIRCOM y con apoyo de la DIE. </t>
  </si>
  <si>
    <t>Coordinación del proyecto HICA para Honduras (hacia el interior): 6 Reuniones de socialización de productos, resultados y buenas prácticas del proyecto por 2 días (10 Facultades y 5 personas por Facultad de CU, 4 CRU y 5 personas por CRU en UNAH-VS, 4 CRU y 5 personas por CRU en CU).</t>
  </si>
  <si>
    <t xml:space="preserve">Coordinación del proyecto HICA para Honduras (hacia el interior): 1 Publicación de la sistematización por 500 ejemplares impresos y versión digital disponible en múltiples medios. </t>
  </si>
  <si>
    <t xml:space="preserve">Acto de lanzamiento "Año 2017: Año de la Innovación Curricular": Contratación de 1 experto internacional para conferencia inaural y Seminario / Taller sobre Innovación Curricular (1 persona por 7 días). </t>
  </si>
  <si>
    <t>10 Reuniones de Comunidad de Aprendizaje sobre Innovación Curricular (15 personas por 2 días cada mes).</t>
  </si>
  <si>
    <t xml:space="preserve">Asesoría de un equipo internacional por 1 año mediante convenio con 4 visitas a la UNAH de 2 personas cada una por 7 días. </t>
  </si>
  <si>
    <t xml:space="preserve">4 Seminarios / Talleres con 60 personas cada uno con 4 días de duración. </t>
  </si>
  <si>
    <t>5 Reuniones del equipo de seguimiento (VRA y Direcciones Académicas) por 20 personas por 1 día.</t>
  </si>
  <si>
    <t xml:space="preserve">Publicación en digital y 18 Reuniones de socialización de Guías con criterios de innovación curricular, en 8 giras a Centros Regionales de 2 días cada una para 7 personas. </t>
  </si>
  <si>
    <t xml:space="preserve">2 Talleres con VOAE para implantar y monitorear estrategias de sensibilización y participación de los estudiantes en la innovación curricular, 20 personas por 2 días cada taller. </t>
  </si>
  <si>
    <t>Publicación de 1000 ejemplares y socialización del Manual de Gestión Curricular.</t>
  </si>
  <si>
    <t>1.2.1</t>
  </si>
  <si>
    <t>1.2.2</t>
  </si>
  <si>
    <t>1.2.3</t>
  </si>
  <si>
    <t>1.2.4</t>
  </si>
  <si>
    <t>1.2.5</t>
  </si>
  <si>
    <t>1.2.6</t>
  </si>
  <si>
    <t>1.2.7</t>
  </si>
  <si>
    <t>1.2.8</t>
  </si>
  <si>
    <t>4.1.1</t>
  </si>
  <si>
    <t>4.1.2</t>
  </si>
  <si>
    <t>4.1.3</t>
  </si>
  <si>
    <t>Implementación del Sistema de información para el seguimiento y sistematización de las prácticas innovadoras de los profesores universitarios.</t>
  </si>
  <si>
    <t>Publicación nacional e internacional de las Buenas Prácticas de innovación.</t>
  </si>
  <si>
    <t>Co-financiamiento de las actividades del proyecto.</t>
  </si>
  <si>
    <t>Mejora continua del Sistema de Registro Estudiantil</t>
  </si>
  <si>
    <t>5.1.1</t>
  </si>
  <si>
    <t>5.2.1</t>
  </si>
  <si>
    <t>5.2.2</t>
  </si>
  <si>
    <t>5.3.1</t>
  </si>
  <si>
    <t>Contratación de un Consultor para el diseño del sistema de información sobre indicadores de graduados, 1 persona por 3 meses.</t>
  </si>
  <si>
    <t>18 Talleres para la implementación en unidades académicas del sistema de información sobre indicadores de graduados (8 Redes Regionales y 10 Facultades).</t>
  </si>
  <si>
    <t>Contratación de un Consultor para evaluación de impacto a graduados, 1 persona por 3 meses.</t>
  </si>
  <si>
    <t xml:space="preserve">Producción y publicación de análisis situacionales de país, región y mundo; y como condicionan o determinan las tendencias y desafios de la Educación Superior. </t>
  </si>
  <si>
    <t>Publicación anual del estado de la Educación Superior y contexto en Honduras y región de Centro América, 500 ejemplares.</t>
  </si>
  <si>
    <t xml:space="preserve">Operación de Sistema de Indicadores para medir la contribución de la UNAH al Desarrollo Humano Sostenible del país (consultores, encuestadores, reproducción de materiales, etc.). </t>
  </si>
  <si>
    <t>6.1.1</t>
  </si>
  <si>
    <t>6.1.2</t>
  </si>
  <si>
    <t>6.1.3</t>
  </si>
  <si>
    <t>6.2.1</t>
  </si>
  <si>
    <t>6.2.2</t>
  </si>
  <si>
    <t>6.2.3</t>
  </si>
  <si>
    <t>6.2.4</t>
  </si>
  <si>
    <t>6.2.5</t>
  </si>
  <si>
    <t>Diseño y gestión de por lo menos 3 proyectos generados a partir de los estudios del Proyecto de Inclusión en la Educación Superior.</t>
  </si>
  <si>
    <t>Evaluación interna y externa de la gestión de la Política de Equidad (2 expertos internacionales por 5 días).</t>
  </si>
  <si>
    <t>Participación en 2 eventos internacionales para presentar avances obtenidos (1 persona por evento, 5 días, 1 evento en Europa y 1 en América Latina).</t>
  </si>
  <si>
    <t xml:space="preserve">2 Eventos nacionales para socializar resultados del estudio con 100 personas y 1 día cada uno (requiere movilización de personas de las regiones). </t>
  </si>
  <si>
    <t xml:space="preserve">Estudio para medir los avances en relación a la línea base establecida en 2016 (consultores, encuestadores, etc.). </t>
  </si>
  <si>
    <t>6.3.1</t>
  </si>
  <si>
    <t>6.3.2</t>
  </si>
  <si>
    <t>6.3.3</t>
  </si>
  <si>
    <t>6.3.4</t>
  </si>
  <si>
    <t>6.3.5</t>
  </si>
  <si>
    <t>6.3.6</t>
  </si>
  <si>
    <t xml:space="preserve">2 Talleres por año en cada Red Educativa Regional para 20 personas, 3 días por taller. </t>
  </si>
  <si>
    <t>2 Publicaciones de Buenas Prácticas de 500 ejemplares cada uno.</t>
  </si>
  <si>
    <t>2 Eventos del programa de educación permanente para la gestión académica y del conocimiento en redes, para 50 personas, de 3 días con 1 facilitador internacional cada uno.</t>
  </si>
  <si>
    <t>Participación en 2 eventos internacionales de intercambio de experiencias y buenas prácticas de gestión del conocimiento en redes, 1 persona por evento por 5 días.</t>
  </si>
  <si>
    <t xml:space="preserve">Operación sostenida de la Página Web en Gestión del Conocimiento de la UNAH. </t>
  </si>
  <si>
    <t>Realización y organización de la 4ta. Feria Internacional de Gestión del Conocimiento (pasajes, estadías 4 días, etc.).</t>
  </si>
  <si>
    <t>SUGERENCIA A LA SEDI: RESULTADO INSTITUCIONAL 1.  "Las unidades académicas participan en redes educativas regionales para la generación y promoción de la gestión del conocimiento con calidad, pertinencia y equidad."</t>
  </si>
  <si>
    <t>7.1.1</t>
  </si>
  <si>
    <t>7.1.2</t>
  </si>
  <si>
    <t>7.1.3</t>
  </si>
  <si>
    <t>Un consultor para diseño del subsistema (por tres meses)</t>
  </si>
  <si>
    <t xml:space="preserve">3 reuniones de socialización de resultados (una en CU y 2 en Centros Regionales). </t>
  </si>
  <si>
    <t>Realizar un diagnóstico de la situación del desempeño ético y cumplimiento de la responsabilidad social en esudiantes y graduados (contratación de consultoria internacional, contratación equipo de investigación nacional)</t>
  </si>
  <si>
    <t>7.2.1</t>
  </si>
  <si>
    <t>3 Jornadas de socialización para 50 personas cada una por 1 día.</t>
  </si>
  <si>
    <t>7.3.1</t>
  </si>
  <si>
    <t>7.3.2</t>
  </si>
  <si>
    <t>Implementación del plan de fortalecimiento del Sistema Universitario de Gestión Cultural.</t>
  </si>
  <si>
    <t>Evaluación externa de proceso de gestión de la Política de Cultura (2 expertos internacionales por 5 días).</t>
  </si>
  <si>
    <t>8.1.1</t>
  </si>
  <si>
    <t>8.1.2</t>
  </si>
  <si>
    <t>8.1.3</t>
  </si>
  <si>
    <t>8.1.4</t>
  </si>
  <si>
    <t>8.1.5</t>
  </si>
  <si>
    <t xml:space="preserve">Participación en 2 eventos internacionales para presentar avances obtenidos (1 persona por evento, 5 días, 1 evento en Europa y 1 en América Latina). </t>
  </si>
  <si>
    <t>Evaluación externa de la gestión de la Política de Equidad (2 expertos internacionales por 5 días).</t>
  </si>
  <si>
    <t>Medición de avance en los indicadores utilizados en el estudio UNIVERSITIC 2014.</t>
  </si>
  <si>
    <t>Participación en 2 eventos internacionales, 1 persona por 5 días cada evento.</t>
  </si>
  <si>
    <t xml:space="preserve">4 Reuniones a nivel nacional de universidades miembros del CSUCA (4 personas por 2 días cada una). C) </t>
  </si>
  <si>
    <t>Participación en las 4 reuniones regionales, 2 personas por 4 días cada una.</t>
  </si>
  <si>
    <t>Coordinar la Autoevaluación con fines de acreditación y Evaluación Externa (6 talleres de sensibilización y capacitación, 60 personas por taller, 1 día de duración)</t>
  </si>
  <si>
    <t xml:space="preserve">Presentar solicitud y requisitos para la Acreditación  de carrera.(2 carreras, pago a la agencia acreditadora $5,000.00 c/u) </t>
  </si>
  <si>
    <t>Monitoria y Evaluación del Plan Institucional de Mejora en conjunto con SEDI (a final de año, 20 reuniones de supervisión a: 10 Facultades, 8 Redes Regionales, 1 Autoevaluación de la VRA y 1 de Direcciones Académicas; 20 participantes y 2 días cada una; en las Redes Regionales se desplazará el equipo de la VRA).</t>
  </si>
  <si>
    <t xml:space="preserve">3 Talleres para el diseño del Plan Institucional de Mejora, en conjunto con SEDI (20 personas, 3 días; 8 de CRU). </t>
  </si>
  <si>
    <t>Participación en 2 eventos de redes internacionales para presentar buenas practicas en Gestión de la Calidad (1 persona por evento, 5 días, en América Latina).</t>
  </si>
  <si>
    <t>Ejecución de programa de capacitación de pares evaluadores externos (5 reuniones , 1 día, 30 personas_8 de CRU).</t>
  </si>
  <si>
    <t>Reuniones del Consejo  General de Evaluación y Acreditación de la Calidad Académica. (2 reuniones , 1 día, 20 personas_2 de CRU)</t>
  </si>
  <si>
    <t>9.1.1</t>
  </si>
  <si>
    <t>9.1.2</t>
  </si>
  <si>
    <t>9.1.3</t>
  </si>
  <si>
    <t>9.1.4</t>
  </si>
  <si>
    <t>9.1.5</t>
  </si>
  <si>
    <t>9.2.1</t>
  </si>
  <si>
    <t>9.2.2</t>
  </si>
  <si>
    <t>9.3.1</t>
  </si>
  <si>
    <t>9.3.2</t>
  </si>
  <si>
    <t>9.3.3</t>
  </si>
  <si>
    <t>11.1.1</t>
  </si>
  <si>
    <t>11.2.1</t>
  </si>
  <si>
    <t>11.3.1</t>
  </si>
  <si>
    <t>11.4.1</t>
  </si>
  <si>
    <t>12.1.1</t>
  </si>
  <si>
    <t xml:space="preserve">Capacitaciones grupales e individuales conforme al Plan  de Desarrollo (por lo menos 1 actividad por trimestre ya sea individual a nivel internacional o grupal a nivel local). </t>
  </si>
  <si>
    <t>13.1.1</t>
  </si>
  <si>
    <t>13.2.1</t>
  </si>
  <si>
    <t>14.1.1</t>
  </si>
  <si>
    <t>14.1.2</t>
  </si>
  <si>
    <t>14.1.3</t>
  </si>
  <si>
    <t>14.1.4</t>
  </si>
  <si>
    <t>14.1.5</t>
  </si>
  <si>
    <t>14.2.1</t>
  </si>
  <si>
    <t>15.1.1</t>
  </si>
  <si>
    <t>17.1.1</t>
  </si>
  <si>
    <t>17.2.1</t>
  </si>
  <si>
    <t>17.3.1</t>
  </si>
  <si>
    <t>17.4.1</t>
  </si>
  <si>
    <t>Seguimiento a la gestión administrativa y  financiera.</t>
  </si>
  <si>
    <t>Elaboración de diagnóstico del equipo actual y Términos de Referencia del equipo a comprar.</t>
  </si>
  <si>
    <t>17.3.2</t>
  </si>
  <si>
    <t>Aprobadas propuestas conjuntas de la VRA y la DES para operacionalizar el Plan Estratégico de Desarrollo del Sistema de Educación Superior de Honduras.</t>
  </si>
  <si>
    <t>3 Misiones internacionales para la construcción de propuestas, 1 persona por 5 días cada una.</t>
  </si>
  <si>
    <t xml:space="preserve">2 Reuniones de monitoria y evaluación del Plan de Desarrollo de la ES, 20 personas por 2 días. </t>
  </si>
  <si>
    <t>16.1.1</t>
  </si>
  <si>
    <t>16.2.1</t>
  </si>
  <si>
    <t>16.3.1</t>
  </si>
  <si>
    <t>16.3.2</t>
  </si>
  <si>
    <t>16.3.3</t>
  </si>
  <si>
    <t xml:space="preserve">Compra de boletos aereos </t>
  </si>
  <si>
    <t>Estrategía de Comunicación a nivel Nacional proy. HICA</t>
  </si>
  <si>
    <t xml:space="preserve">Impresión de 500 ejemplares sistematización </t>
  </si>
  <si>
    <t xml:space="preserve">Compra de boñetos </t>
  </si>
  <si>
    <t>Publicación de Manual de Gesión cultural</t>
  </si>
  <si>
    <t xml:space="preserve">Implementación de sistema </t>
  </si>
  <si>
    <t>Publicación de Buenas Prácticas</t>
  </si>
  <si>
    <t>Financiamiento Proyecto</t>
  </si>
  <si>
    <t>Auditoría a Registro Estudiantil</t>
  </si>
  <si>
    <t>Producción y publicación de Analisis de situación</t>
  </si>
  <si>
    <t>Estado de Educación Honduras y Región Centro América</t>
  </si>
  <si>
    <t>Operación de Sistema de Indicadores</t>
  </si>
  <si>
    <t>Estudio avances linea base</t>
  </si>
  <si>
    <t>boleto aereo</t>
  </si>
  <si>
    <t>boletos aereo</t>
  </si>
  <si>
    <t>Proyectos generados por los estudios</t>
  </si>
  <si>
    <t>Boleto aereos</t>
  </si>
  <si>
    <t>Publicaciones de buenas prácticas</t>
  </si>
  <si>
    <t>Diagnóstico de situación de desempeño</t>
  </si>
  <si>
    <t>Programa / Proyecto 2018</t>
  </si>
  <si>
    <t>Programa / Proyecto 2019</t>
  </si>
  <si>
    <t>Programa / Proyecto 2020</t>
  </si>
  <si>
    <t>Programa / Proyecto 2021</t>
  </si>
  <si>
    <t>Programa / Proyecto 2022</t>
  </si>
  <si>
    <t>Programa / Proyecto 2023</t>
  </si>
  <si>
    <t>Programa / Proyecto 2024</t>
  </si>
  <si>
    <t>Programa / Proyecto 2025</t>
  </si>
  <si>
    <t>Programa / Proyecto 2026</t>
  </si>
  <si>
    <t>Estudio</t>
  </si>
  <si>
    <t>boletos aereos</t>
  </si>
  <si>
    <t>Acreditación de 2 carreras</t>
  </si>
  <si>
    <t xml:space="preserve">Capacitaciones personal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</si>
</sst>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2"/>
      <color rgb="FFFF0000"/>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6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0">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2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1" fillId="0" borderId="0" xfId="0" applyFont="1" applyAlignment="1">
      <alignment horizontal="center" vertical="center"/>
    </xf>
    <xf numFmtId="0" fontId="41" fillId="0" borderId="0" xfId="0" applyFont="1" applyAlignment="1">
      <alignment vertical="center"/>
    </xf>
    <xf numFmtId="172" fontId="41" fillId="0" borderId="0" xfId="18" applyNumberFormat="1" applyFont="1" applyAlignment="1">
      <alignment vertical="center"/>
    </xf>
    <xf numFmtId="0" fontId="42" fillId="0" borderId="0" xfId="0" applyFont="1" applyAlignment="1">
      <alignment vertical="center"/>
    </xf>
    <xf numFmtId="172"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8" applyNumberFormat="1" applyFont="1" applyAlignment="1">
      <alignment horizontal="center" vertical="center"/>
    </xf>
    <xf numFmtId="172" fontId="43"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8" fillId="11" borderId="26" xfId="0" applyFont="1" applyFill="1" applyBorder="1" applyAlignment="1">
      <alignment vertical="center"/>
    </xf>
    <xf numFmtId="172" fontId="48" fillId="11" borderId="26" xfId="18" applyNumberFormat="1"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6" fillId="3" borderId="26" xfId="0" applyFont="1" applyFill="1" applyBorder="1" applyAlignment="1">
      <alignment horizontal="left" vertical="center"/>
    </xf>
    <xf numFmtId="172" fontId="46" fillId="3" borderId="26" xfId="18" applyNumberFormat="1" applyFont="1" applyFill="1" applyBorder="1" applyAlignment="1">
      <alignment horizontal="center" vertical="center"/>
    </xf>
    <xf numFmtId="0" fontId="48" fillId="13" borderId="41" xfId="0" applyFont="1" applyFill="1" applyBorder="1" applyAlignment="1">
      <alignment horizontal="center" vertical="center"/>
    </xf>
    <xf numFmtId="43" fontId="48" fillId="13" borderId="39" xfId="18"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0"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1"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2" fillId="0" borderId="0" xfId="0" applyNumberFormat="1" applyFont="1" applyFill="1" applyAlignment="1">
      <alignment horizontal="left" vertical="center"/>
    </xf>
    <xf numFmtId="43" fontId="48"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7"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7" fillId="11" borderId="0" xfId="0" applyFont="1" applyFill="1" applyAlignment="1">
      <alignment vertical="center"/>
    </xf>
    <xf numFmtId="0" fontId="53"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3"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5" fillId="8" borderId="0" xfId="16" applyFont="1" applyFill="1" applyBorder="1" applyAlignment="1">
      <alignment horizontal="center" vertical="center"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1"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5" fillId="0" borderId="0" xfId="0" applyFont="1"/>
    <xf numFmtId="0" fontId="21" fillId="0" borderId="0" xfId="0" applyFont="1"/>
    <xf numFmtId="0" fontId="56" fillId="0" borderId="0" xfId="19" applyFont="1" applyAlignment="1">
      <alignment vertical="top"/>
    </xf>
    <xf numFmtId="0" fontId="56" fillId="0" borderId="0" xfId="0" applyFont="1"/>
    <xf numFmtId="0" fontId="56" fillId="0" borderId="0" xfId="19" applyFont="1"/>
    <xf numFmtId="0" fontId="26" fillId="0" borderId="0" xfId="19" applyFont="1" applyAlignment="1">
      <alignment vertical="top"/>
    </xf>
    <xf numFmtId="0" fontId="57" fillId="0" borderId="0" xfId="19" applyFont="1" applyAlignment="1">
      <alignment wrapText="1"/>
    </xf>
    <xf numFmtId="0" fontId="22" fillId="14" borderId="15" xfId="0" applyFont="1" applyFill="1" applyBorder="1" applyAlignment="1">
      <alignment horizontal="center" vertical="center"/>
    </xf>
    <xf numFmtId="0" fontId="48"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7"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8" fillId="13" borderId="7" xfId="18" applyFont="1" applyFill="1" applyBorder="1" applyAlignment="1">
      <alignment horizontal="center" vertical="center" wrapText="1"/>
    </xf>
    <xf numFmtId="0" fontId="53" fillId="13" borderId="3" xfId="0" applyFont="1" applyFill="1" applyBorder="1" applyAlignment="1">
      <alignment horizontal="center" vertical="center" wrapText="1"/>
    </xf>
    <xf numFmtId="0" fontId="60" fillId="0" borderId="0" xfId="0" applyFont="1" applyFill="1" applyBorder="1" applyAlignment="1">
      <alignment vertical="center"/>
    </xf>
    <xf numFmtId="44" fontId="60" fillId="0" borderId="0" xfId="0" applyNumberFormat="1" applyFont="1" applyFill="1" applyBorder="1" applyAlignment="1">
      <alignment vertical="center"/>
    </xf>
    <xf numFmtId="0" fontId="54"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 fillId="0" borderId="26" xfId="0" applyFont="1" applyBorder="1" applyAlignment="1">
      <alignment vertical="center" wrapText="1"/>
    </xf>
    <xf numFmtId="0" fontId="51" fillId="11" borderId="0" xfId="10" applyNumberFormat="1" applyFont="1" applyFill="1" applyAlignment="1">
      <alignment horizontal="center" vertical="center"/>
    </xf>
    <xf numFmtId="0" fontId="66"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6"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0" fillId="17" borderId="6" xfId="0" applyFont="1" applyFill="1" applyBorder="1" applyAlignment="1">
      <alignment vertical="center"/>
    </xf>
    <xf numFmtId="44" fontId="60" fillId="17" borderId="3" xfId="0" applyNumberFormat="1" applyFont="1" applyFill="1" applyBorder="1" applyAlignment="1">
      <alignment vertical="center"/>
    </xf>
    <xf numFmtId="172" fontId="42"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44" fontId="0" fillId="0" borderId="54" xfId="0" applyNumberFormat="1" applyFill="1" applyBorder="1" applyAlignment="1">
      <alignment vertical="center"/>
    </xf>
    <xf numFmtId="0" fontId="69"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2"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5" fillId="3" borderId="0" xfId="10" applyNumberFormat="1" applyFont="1" applyFill="1" applyAlignment="1">
      <alignment vertical="center"/>
    </xf>
    <xf numFmtId="43" fontId="0" fillId="3" borderId="0" xfId="0" applyNumberFormat="1" applyFill="1" applyAlignment="1">
      <alignment vertical="center"/>
    </xf>
    <xf numFmtId="43" fontId="45"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7" fillId="11" borderId="26" xfId="0" applyFont="1" applyFill="1" applyBorder="1" applyAlignment="1">
      <alignment horizontal="center" vertical="center"/>
    </xf>
    <xf numFmtId="0" fontId="0" fillId="0" borderId="26" xfId="0" applyBorder="1" applyAlignment="1">
      <alignment horizontal="center" vertical="center"/>
    </xf>
    <xf numFmtId="0" fontId="48" fillId="11" borderId="26" xfId="0" applyFont="1" applyFill="1" applyBorder="1" applyAlignment="1">
      <alignment horizontal="center" vertical="center"/>
    </xf>
    <xf numFmtId="0" fontId="47" fillId="11" borderId="27" xfId="0" applyFont="1" applyFill="1" applyBorder="1" applyAlignment="1">
      <alignment horizontal="center" vertical="center"/>
    </xf>
    <xf numFmtId="0" fontId="49"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2"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4" fillId="0" borderId="0" xfId="19" applyFont="1" applyBorder="1" applyAlignment="1">
      <alignment horizontal="left" vertical="center"/>
    </xf>
    <xf numFmtId="0" fontId="47" fillId="2" borderId="0" xfId="0" applyFont="1" applyFill="1" applyBorder="1" applyAlignment="1">
      <alignment vertical="center"/>
    </xf>
    <xf numFmtId="0" fontId="71" fillId="2" borderId="0" xfId="19" applyFont="1" applyFill="1" applyBorder="1" applyAlignment="1">
      <alignment horizontal="left" vertical="center"/>
    </xf>
    <xf numFmtId="0" fontId="39" fillId="0" borderId="0" xfId="19" applyFont="1" applyBorder="1" applyAlignment="1">
      <alignment vertical="center" wrapText="1"/>
    </xf>
    <xf numFmtId="0" fontId="72" fillId="2" borderId="0" xfId="19" applyFont="1" applyFill="1" applyBorder="1" applyAlignment="1">
      <alignment vertical="center"/>
    </xf>
    <xf numFmtId="0" fontId="73" fillId="0" borderId="0" xfId="19" applyFont="1" applyAlignment="1">
      <alignment vertical="top"/>
    </xf>
    <xf numFmtId="0" fontId="74" fillId="8" borderId="0" xfId="19" applyFont="1" applyFill="1" applyBorder="1" applyAlignment="1">
      <alignment vertical="top"/>
    </xf>
    <xf numFmtId="0" fontId="75" fillId="8" borderId="0" xfId="19" applyFont="1" applyFill="1" applyBorder="1" applyAlignment="1">
      <alignment vertical="top"/>
    </xf>
    <xf numFmtId="0" fontId="47" fillId="0" borderId="0" xfId="0" applyFont="1"/>
    <xf numFmtId="0" fontId="0" fillId="0" borderId="0" xfId="0" applyAlignment="1"/>
    <xf numFmtId="0" fontId="47" fillId="0" borderId="0" xfId="0" applyFont="1" applyAlignment="1"/>
    <xf numFmtId="0" fontId="47" fillId="2" borderId="0" xfId="0" applyFont="1" applyFill="1"/>
    <xf numFmtId="0" fontId="47" fillId="0" borderId="0" xfId="0" applyFont="1" applyFill="1"/>
    <xf numFmtId="0" fontId="20" fillId="0" borderId="53" xfId="0" applyFont="1" applyBorder="1" applyAlignment="1">
      <alignment horizontal="left" vertical="center"/>
    </xf>
    <xf numFmtId="43" fontId="41" fillId="0" borderId="0" xfId="18" applyFont="1" applyAlignment="1">
      <alignment vertical="center"/>
    </xf>
    <xf numFmtId="172" fontId="41" fillId="0" borderId="0" xfId="0" applyNumberFormat="1" applyFont="1" applyAlignment="1">
      <alignment vertical="center"/>
    </xf>
    <xf numFmtId="0" fontId="15" fillId="2" borderId="10" xfId="0" applyFont="1" applyFill="1" applyBorder="1" applyAlignment="1">
      <alignment horizontal="center" vertical="top" wrapText="1"/>
    </xf>
    <xf numFmtId="0" fontId="0" fillId="0" borderId="0" xfId="0" applyAlignment="1">
      <alignment horizontal="right" vertical="center"/>
    </xf>
    <xf numFmtId="0" fontId="29" fillId="0" borderId="26" xfId="19" applyFont="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3" fillId="0" borderId="26" xfId="19" applyFont="1" applyBorder="1" applyAlignment="1">
      <alignment horizontal="center" vertical="center" wrapText="1"/>
    </xf>
    <xf numFmtId="0" fontId="27" fillId="8" borderId="0" xfId="19" applyFont="1" applyFill="1" applyBorder="1" applyAlignment="1">
      <alignment horizontal="left" vertical="top"/>
    </xf>
    <xf numFmtId="0" fontId="33" fillId="0" borderId="26" xfId="19" applyFont="1" applyFill="1" applyBorder="1" applyAlignment="1">
      <alignment horizontal="center" vertical="top" wrapText="1"/>
    </xf>
    <xf numFmtId="0" fontId="29" fillId="0" borderId="26" xfId="19" applyFont="1" applyFill="1" applyBorder="1" applyAlignment="1">
      <alignment horizontal="center" vertical="center" wrapText="1"/>
    </xf>
    <xf numFmtId="0" fontId="76" fillId="0" borderId="26" xfId="0" applyFont="1" applyFill="1" applyBorder="1" applyAlignment="1">
      <alignment horizontal="center" vertical="center" wrapText="1"/>
    </xf>
    <xf numFmtId="0" fontId="33" fillId="0" borderId="26" xfId="19" applyFont="1" applyBorder="1" applyAlignment="1">
      <alignment vertical="center" wrapText="1"/>
    </xf>
    <xf numFmtId="0" fontId="34" fillId="23" borderId="27" xfId="0" applyFont="1" applyFill="1" applyBorder="1" applyAlignment="1" applyProtection="1">
      <alignment horizontal="center" vertical="center" wrapText="1"/>
      <protection locked="0"/>
    </xf>
    <xf numFmtId="9" fontId="33" fillId="2" borderId="26" xfId="17" applyFont="1" applyFill="1" applyBorder="1" applyAlignment="1">
      <alignment horizontal="center" vertical="center" wrapText="1"/>
    </xf>
    <xf numFmtId="9" fontId="32" fillId="0" borderId="26" xfId="17" applyFont="1" applyBorder="1" applyAlignment="1">
      <alignment horizontal="center" vertical="center"/>
    </xf>
    <xf numFmtId="9" fontId="32" fillId="0" borderId="26" xfId="17" applyFont="1" applyBorder="1" applyAlignment="1">
      <alignment horizontal="center" vertical="center" wrapText="1"/>
    </xf>
    <xf numFmtId="9" fontId="33" fillId="0" borderId="26" xfId="17" applyFont="1" applyFill="1" applyBorder="1" applyAlignment="1">
      <alignment horizontal="center" vertical="center" wrapText="1"/>
    </xf>
    <xf numFmtId="0" fontId="22" fillId="5" borderId="0" xfId="0" applyFont="1" applyFill="1" applyBorder="1" applyAlignment="1">
      <alignment vertical="center"/>
    </xf>
    <xf numFmtId="0" fontId="22" fillId="5" borderId="0" xfId="0" applyNumberFormat="1" applyFont="1" applyFill="1" applyBorder="1" applyAlignment="1">
      <alignment horizontal="center" vertical="center"/>
    </xf>
    <xf numFmtId="41" fontId="22" fillId="5" borderId="0" xfId="0" applyNumberFormat="1" applyFont="1" applyFill="1" applyBorder="1" applyAlignment="1">
      <alignment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5" borderId="0" xfId="0" applyFont="1" applyFill="1" applyBorder="1" applyAlignment="1">
      <alignment horizontal="center" vertical="center"/>
    </xf>
    <xf numFmtId="0" fontId="22" fillId="2" borderId="0" xfId="0" applyFont="1" applyFill="1" applyBorder="1" applyAlignment="1">
      <alignment horizontal="center" vertical="center"/>
    </xf>
    <xf numFmtId="9" fontId="32" fillId="0" borderId="26" xfId="17" applyFont="1" applyFill="1" applyBorder="1" applyAlignment="1">
      <alignment horizontal="center" vertical="center" wrapText="1"/>
    </xf>
    <xf numFmtId="41" fontId="0" fillId="0" borderId="0" xfId="0" applyNumberFormat="1"/>
    <xf numFmtId="0" fontId="22" fillId="2" borderId="11" xfId="0" applyNumberFormat="1" applyFont="1" applyFill="1" applyBorder="1" applyAlignment="1">
      <alignment vertical="center"/>
    </xf>
    <xf numFmtId="9" fontId="37" fillId="0" borderId="26" xfId="17" applyFont="1" applyFill="1" applyBorder="1" applyAlignment="1">
      <alignment horizontal="center" vertical="center" wrapText="1"/>
    </xf>
    <xf numFmtId="41" fontId="0" fillId="2" borderId="15" xfId="0" applyNumberFormat="1" applyFont="1" applyFill="1" applyBorder="1" applyAlignment="1">
      <alignment horizontal="center" vertical="center"/>
    </xf>
    <xf numFmtId="44" fontId="0" fillId="0" borderId="0" xfId="0" applyNumberFormat="1" applyFill="1" applyAlignment="1">
      <alignment vertical="center"/>
    </xf>
    <xf numFmtId="43" fontId="21" fillId="3" borderId="3" xfId="18"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59" fillId="0" borderId="48" xfId="0" applyFont="1" applyBorder="1" applyAlignment="1">
      <alignment horizontal="center" vertical="center"/>
    </xf>
    <xf numFmtId="0" fontId="59" fillId="0" borderId="0" xfId="0" applyFont="1" applyFill="1" applyBorder="1" applyAlignment="1">
      <alignment horizontal="center" vertical="center"/>
    </xf>
    <xf numFmtId="0" fontId="59"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7"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5" fillId="0" borderId="30" xfId="19" applyFont="1" applyBorder="1" applyAlignment="1">
      <alignment horizontal="center" vertical="top" wrapText="1"/>
    </xf>
    <xf numFmtId="0" fontId="35" fillId="0" borderId="28" xfId="19" applyFont="1" applyBorder="1" applyAlignment="1">
      <alignment horizontal="center" vertical="top" wrapText="1"/>
    </xf>
    <xf numFmtId="0" fontId="35" fillId="0" borderId="27" xfId="19" applyFont="1" applyBorder="1" applyAlignment="1">
      <alignment horizontal="center" vertical="top" wrapText="1"/>
    </xf>
    <xf numFmtId="0" fontId="35" fillId="0" borderId="59" xfId="19" applyFont="1" applyBorder="1" applyAlignment="1">
      <alignment horizontal="center" vertical="top" wrapText="1"/>
    </xf>
    <xf numFmtId="0" fontId="35" fillId="0" borderId="30" xfId="19" applyFont="1" applyBorder="1" applyAlignment="1">
      <alignment horizontal="center" vertical="center" wrapText="1"/>
    </xf>
    <xf numFmtId="0" fontId="35" fillId="0" borderId="28" xfId="19" applyFont="1" applyBorder="1" applyAlignment="1">
      <alignment horizontal="center" vertical="center" wrapText="1"/>
    </xf>
    <xf numFmtId="0" fontId="35" fillId="0" borderId="27" xfId="19" applyFont="1" applyBorder="1" applyAlignment="1">
      <alignment horizontal="center" vertical="center" wrapText="1"/>
    </xf>
    <xf numFmtId="0" fontId="68" fillId="18" borderId="28" xfId="0" applyFont="1" applyFill="1" applyBorder="1" applyAlignment="1">
      <alignment horizontal="center" vertical="center" wrapText="1"/>
    </xf>
    <xf numFmtId="0" fontId="68" fillId="18" borderId="27" xfId="0" applyFont="1" applyFill="1" applyBorder="1" applyAlignment="1">
      <alignment horizontal="center" vertical="center" wrapText="1"/>
    </xf>
    <xf numFmtId="0" fontId="68"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58" xfId="16" applyFont="1" applyBorder="1" applyAlignment="1">
      <alignment horizontal="center" vertical="top" wrapText="1"/>
    </xf>
    <xf numFmtId="0" fontId="29" fillId="0" borderId="44" xfId="16" applyFont="1" applyBorder="1" applyAlignment="1">
      <alignment horizontal="center" vertical="top" wrapText="1"/>
    </xf>
    <xf numFmtId="0" fontId="29" fillId="0" borderId="43" xfId="16" applyFont="1" applyBorder="1" applyAlignment="1">
      <alignment horizontal="center" vertical="top" wrapText="1"/>
    </xf>
    <xf numFmtId="0" fontId="62" fillId="19" borderId="30" xfId="0" applyFont="1" applyFill="1" applyBorder="1" applyAlignment="1" applyProtection="1">
      <alignment horizontal="center" vertical="center" wrapText="1"/>
      <protection locked="0"/>
    </xf>
    <xf numFmtId="0" fontId="62" fillId="19" borderId="28" xfId="0" applyFont="1" applyFill="1" applyBorder="1" applyAlignment="1" applyProtection="1">
      <alignment horizontal="center" vertical="center" wrapText="1"/>
      <protection locked="0"/>
    </xf>
    <xf numFmtId="0" fontId="62" fillId="19" borderId="27" xfId="0" applyFont="1" applyFill="1" applyBorder="1" applyAlignment="1" applyProtection="1">
      <alignment horizontal="center" vertical="center" wrapText="1"/>
      <protection locked="0"/>
    </xf>
    <xf numFmtId="0" fontId="68" fillId="18" borderId="37" xfId="0" applyFont="1" applyFill="1" applyBorder="1" applyAlignment="1">
      <alignment horizontal="center" vertical="center" wrapText="1"/>
    </xf>
    <xf numFmtId="0" fontId="68" fillId="18" borderId="36" xfId="0" applyFont="1" applyFill="1" applyBorder="1" applyAlignment="1">
      <alignment horizontal="center" vertical="center" wrapText="1"/>
    </xf>
    <xf numFmtId="0" fontId="68" fillId="18" borderId="16" xfId="0" applyFont="1" applyFill="1" applyBorder="1" applyAlignment="1">
      <alignment horizontal="center" vertical="center" wrapText="1"/>
    </xf>
    <xf numFmtId="0" fontId="69" fillId="19" borderId="30" xfId="0" applyFont="1" applyFill="1" applyBorder="1" applyAlignment="1" applyProtection="1">
      <alignment horizontal="center" vertical="center" wrapText="1"/>
      <protection locked="0"/>
    </xf>
    <xf numFmtId="0" fontId="69" fillId="19" borderId="28" xfId="0" applyFont="1" applyFill="1" applyBorder="1" applyAlignment="1" applyProtection="1">
      <alignment horizontal="center" vertical="center" wrapText="1"/>
      <protection locked="0"/>
    </xf>
    <xf numFmtId="0" fontId="69" fillId="19" borderId="27" xfId="0" applyFont="1" applyFill="1" applyBorder="1" applyAlignment="1" applyProtection="1">
      <alignment horizontal="center" vertical="center" wrapText="1"/>
      <protection locked="0"/>
    </xf>
    <xf numFmtId="0" fontId="68" fillId="19" borderId="29" xfId="0" applyFont="1" applyFill="1" applyBorder="1" applyAlignment="1" applyProtection="1">
      <alignment horizontal="center" vertical="center" wrapText="1"/>
      <protection locked="0"/>
    </xf>
    <xf numFmtId="0" fontId="68" fillId="19" borderId="31" xfId="0" applyFont="1" applyFill="1" applyBorder="1" applyAlignment="1" applyProtection="1">
      <alignment horizontal="center" vertical="center" wrapText="1"/>
      <protection locked="0"/>
    </xf>
    <xf numFmtId="0" fontId="68" fillId="19" borderId="42" xfId="0" applyFont="1" applyFill="1" applyBorder="1" applyAlignment="1" applyProtection="1">
      <alignment horizontal="center" vertical="center" wrapText="1"/>
      <protection locked="0"/>
    </xf>
    <xf numFmtId="0" fontId="68"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5" fillId="0" borderId="26" xfId="0" applyFont="1" applyBorder="1" applyAlignment="1">
      <alignment horizontal="center" vertical="center" wrapText="1"/>
    </xf>
    <xf numFmtId="0" fontId="65" fillId="0" borderId="30" xfId="0" applyFont="1" applyBorder="1" applyAlignment="1">
      <alignment horizontal="center" vertical="center" wrapText="1"/>
    </xf>
    <xf numFmtId="0" fontId="65" fillId="0" borderId="28" xfId="0" applyFont="1" applyBorder="1" applyAlignment="1">
      <alignment horizontal="center" vertical="center" wrapText="1"/>
    </xf>
    <xf numFmtId="0" fontId="65" fillId="0" borderId="27" xfId="0" applyFont="1" applyBorder="1" applyAlignment="1">
      <alignment horizontal="center" vertical="center" wrapText="1"/>
    </xf>
    <xf numFmtId="0" fontId="64" fillId="0" borderId="30" xfId="19" applyFont="1" applyFill="1" applyBorder="1" applyAlignment="1">
      <alignment horizontal="center" vertical="center" wrapText="1"/>
    </xf>
    <xf numFmtId="0" fontId="64" fillId="0" borderId="28" xfId="19" applyFont="1" applyFill="1" applyBorder="1" applyAlignment="1">
      <alignment horizontal="center" vertical="center" wrapText="1"/>
    </xf>
    <xf numFmtId="0" fontId="64"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40" fillId="0" borderId="26" xfId="0" applyFont="1" applyBorder="1" applyAlignment="1">
      <alignment horizontal="center" vertical="center" wrapText="1"/>
    </xf>
    <xf numFmtId="0" fontId="76" fillId="3" borderId="37" xfId="0" applyFont="1" applyFill="1" applyBorder="1" applyAlignment="1">
      <alignment horizontal="center" vertical="center" wrapText="1"/>
    </xf>
    <xf numFmtId="0" fontId="76" fillId="3" borderId="16" xfId="0" applyFont="1" applyFill="1" applyBorder="1" applyAlignment="1">
      <alignment horizontal="center" vertical="center" wrapText="1"/>
    </xf>
    <xf numFmtId="0" fontId="76" fillId="3" borderId="36" xfId="0"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57"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3" fillId="0" borderId="26" xfId="19" applyFont="1" applyBorder="1" applyAlignment="1">
      <alignment horizontal="center" vertical="center" wrapText="1"/>
    </xf>
    <xf numFmtId="0" fontId="61" fillId="0" borderId="26" xfId="19" applyFont="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0" fillId="0" borderId="30" xfId="0"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58"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76" fillId="0" borderId="30" xfId="0" applyFont="1" applyFill="1" applyBorder="1" applyAlignment="1">
      <alignment horizontal="center" vertical="center" wrapText="1"/>
    </xf>
    <xf numFmtId="0" fontId="76" fillId="0" borderId="28" xfId="0" applyFont="1" applyFill="1" applyBorder="1" applyAlignment="1">
      <alignment horizontal="center" vertical="center" wrapText="1"/>
    </xf>
    <xf numFmtId="0" fontId="76" fillId="0" borderId="27" xfId="0" applyFont="1" applyFill="1" applyBorder="1" applyAlignment="1">
      <alignment horizontal="center" vertical="center" wrapText="1"/>
    </xf>
    <xf numFmtId="0" fontId="58" fillId="0" borderId="0" xfId="16" applyFont="1" applyFill="1" applyBorder="1" applyAlignment="1">
      <alignment horizontal="center" vertical="top" wrapText="1"/>
    </xf>
    <xf numFmtId="0" fontId="37" fillId="0" borderId="30" xfId="0" applyFont="1" applyBorder="1" applyAlignment="1">
      <alignment horizontal="center" vertical="center" wrapText="1"/>
    </xf>
    <xf numFmtId="0" fontId="37" fillId="0" borderId="27" xfId="0"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70" fillId="0" borderId="30"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9</c:v>
                </c:pt>
                <c:pt idx="16">
                  <c:v>0</c:v>
                </c:pt>
              </c:numCache>
            </c:numRef>
          </c:val>
          <c:extLst xmlns:c16r2="http://schemas.microsoft.com/office/drawing/2015/06/chart">
            <c:ext xmlns:c16="http://schemas.microsoft.com/office/drawing/2014/chart" uri="{C3380CC4-5D6E-409C-BE32-E72D297353CC}">
              <c16:uniqueId val="{00000000-1D33-48A4-AE49-48573A2343A1}"/>
            </c:ext>
          </c:extLst>
        </c:ser>
        <c:dLbls>
          <c:showLegendKey val="0"/>
          <c:showVal val="0"/>
          <c:showCatName val="0"/>
          <c:showSerName val="0"/>
          <c:showPercent val="0"/>
          <c:showBubbleSize val="0"/>
        </c:dLbls>
        <c:gapWidth val="150"/>
        <c:shape val="box"/>
        <c:axId val="141750272"/>
        <c:axId val="141751808"/>
        <c:axId val="0"/>
      </c:bar3DChart>
      <c:catAx>
        <c:axId val="141750272"/>
        <c:scaling>
          <c:orientation val="minMax"/>
        </c:scaling>
        <c:delete val="0"/>
        <c:axPos val="b"/>
        <c:numFmt formatCode="General" sourceLinked="0"/>
        <c:majorTickMark val="none"/>
        <c:minorTickMark val="none"/>
        <c:tickLblPos val="nextTo"/>
        <c:txPr>
          <a:bodyPr/>
          <a:lstStyle/>
          <a:p>
            <a:pPr>
              <a:defRPr lang="es-HN"/>
            </a:pPr>
            <a:endParaRPr lang="es-HN"/>
          </a:p>
        </c:txPr>
        <c:crossAx val="141751808"/>
        <c:crosses val="autoZero"/>
        <c:auto val="1"/>
        <c:lblAlgn val="ctr"/>
        <c:lblOffset val="100"/>
        <c:noMultiLvlLbl val="0"/>
      </c:catAx>
      <c:valAx>
        <c:axId val="1417518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417502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59D1-4A58-ADA3-33AE3F985D90}"/>
            </c:ext>
          </c:extLst>
        </c:ser>
        <c:dLbls>
          <c:showLegendKey val="0"/>
          <c:showVal val="0"/>
          <c:showCatName val="0"/>
          <c:showSerName val="0"/>
          <c:showPercent val="0"/>
          <c:showBubbleSize val="0"/>
        </c:dLbls>
        <c:gapWidth val="150"/>
        <c:shape val="box"/>
        <c:axId val="141791232"/>
        <c:axId val="141792768"/>
        <c:axId val="0"/>
      </c:bar3DChart>
      <c:catAx>
        <c:axId val="141791232"/>
        <c:scaling>
          <c:orientation val="minMax"/>
        </c:scaling>
        <c:delete val="0"/>
        <c:axPos val="b"/>
        <c:numFmt formatCode="General" sourceLinked="0"/>
        <c:majorTickMark val="none"/>
        <c:minorTickMark val="none"/>
        <c:tickLblPos val="nextTo"/>
        <c:txPr>
          <a:bodyPr/>
          <a:lstStyle/>
          <a:p>
            <a:pPr>
              <a:defRPr lang="es-HN"/>
            </a:pPr>
            <a:endParaRPr lang="es-HN"/>
          </a:p>
        </c:txPr>
        <c:crossAx val="141792768"/>
        <c:crosses val="autoZero"/>
        <c:auto val="1"/>
        <c:lblAlgn val="ctr"/>
        <c:lblOffset val="100"/>
        <c:noMultiLvlLbl val="0"/>
      </c:catAx>
      <c:valAx>
        <c:axId val="14179276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4179123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73EF-49B1-8DC3-A026B7B4B7FE}"/>
            </c:ext>
          </c:extLst>
        </c:ser>
        <c:dLbls>
          <c:showLegendKey val="0"/>
          <c:showVal val="0"/>
          <c:showCatName val="0"/>
          <c:showSerName val="0"/>
          <c:showPercent val="0"/>
          <c:showBubbleSize val="0"/>
        </c:dLbls>
        <c:gapWidth val="150"/>
        <c:shape val="box"/>
        <c:axId val="142098432"/>
        <c:axId val="142099968"/>
        <c:axId val="0"/>
      </c:bar3DChart>
      <c:catAx>
        <c:axId val="142098432"/>
        <c:scaling>
          <c:orientation val="minMax"/>
        </c:scaling>
        <c:delete val="0"/>
        <c:axPos val="b"/>
        <c:numFmt formatCode="General" sourceLinked="0"/>
        <c:majorTickMark val="none"/>
        <c:minorTickMark val="none"/>
        <c:tickLblPos val="nextTo"/>
        <c:txPr>
          <a:bodyPr/>
          <a:lstStyle/>
          <a:p>
            <a:pPr>
              <a:defRPr lang="es-HN"/>
            </a:pPr>
            <a:endParaRPr lang="es-HN"/>
          </a:p>
        </c:txPr>
        <c:crossAx val="142099968"/>
        <c:crosses val="autoZero"/>
        <c:auto val="1"/>
        <c:lblAlgn val="ctr"/>
        <c:lblOffset val="100"/>
        <c:noMultiLvlLbl val="0"/>
      </c:catAx>
      <c:valAx>
        <c:axId val="14209996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4209843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a16="http://schemas.microsoft.com/office/drawing/2014/main" xmlns=""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a16="http://schemas.microsoft.com/office/drawing/2014/main" xmlns=""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a16="http://schemas.microsoft.com/office/drawing/2014/main" xmlns=""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1226643</xdr:colOff>
      <xdr:row>8</xdr:row>
      <xdr:rowOff>107739</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1382</xdr:colOff>
      <xdr:row>9</xdr:row>
      <xdr:rowOff>122084</xdr:rowOff>
    </xdr:to>
    <xdr:pic>
      <xdr:nvPicPr>
        <xdr:cNvPr id="2" name="1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522"/>
      <c r="U2" s="522"/>
      <c r="V2" s="522"/>
      <c r="W2" s="522"/>
      <c r="X2" s="522"/>
      <c r="Y2" s="522"/>
      <c r="Z2" s="522"/>
      <c r="AA2" s="522"/>
      <c r="AB2" s="522"/>
      <c r="AC2" s="522" t="s">
        <v>1</v>
      </c>
      <c r="AD2" s="522"/>
      <c r="AE2" s="522"/>
      <c r="AF2" s="522"/>
      <c r="AG2" s="522"/>
      <c r="AH2" s="522"/>
      <c r="AI2" s="522"/>
      <c r="AJ2" s="522"/>
    </row>
    <row r="3" spans="2:36" ht="16.5" customHeight="1" x14ac:dyDescent="0.25">
      <c r="B3" s="32" t="s">
        <v>2</v>
      </c>
      <c r="C3" s="32"/>
      <c r="D3" s="32"/>
      <c r="E3" s="32"/>
      <c r="F3" s="32"/>
      <c r="G3" s="32"/>
      <c r="H3" s="32"/>
      <c r="I3" s="32"/>
      <c r="J3" s="32"/>
      <c r="K3" s="32"/>
      <c r="L3" s="32"/>
      <c r="M3" s="32"/>
      <c r="N3" s="32"/>
      <c r="O3" s="32"/>
      <c r="P3" s="32"/>
      <c r="Q3" s="32"/>
      <c r="R3" s="32"/>
      <c r="S3" s="32"/>
      <c r="T3" s="522"/>
      <c r="U3" s="522"/>
      <c r="V3" s="522"/>
      <c r="W3" s="522"/>
      <c r="X3" s="522"/>
      <c r="Y3" s="522"/>
      <c r="Z3" s="522"/>
      <c r="AA3" s="522"/>
      <c r="AB3" s="522"/>
      <c r="AC3" s="522" t="s">
        <v>2</v>
      </c>
      <c r="AD3" s="522"/>
      <c r="AE3" s="522"/>
      <c r="AF3" s="522"/>
      <c r="AG3" s="522"/>
      <c r="AH3" s="522"/>
      <c r="AI3" s="522"/>
      <c r="AJ3" s="522"/>
    </row>
    <row r="4" spans="2:36" ht="12.75" customHeight="1" x14ac:dyDescent="0.25">
      <c r="B4" s="32" t="s">
        <v>3</v>
      </c>
      <c r="C4" s="32"/>
      <c r="D4" s="32"/>
      <c r="E4" s="32"/>
      <c r="F4" s="32"/>
      <c r="G4" s="32"/>
      <c r="H4" s="32"/>
      <c r="I4" s="32"/>
      <c r="J4" s="32"/>
      <c r="K4" s="32"/>
      <c r="L4" s="32"/>
      <c r="M4" s="32"/>
      <c r="N4" s="32"/>
      <c r="O4" s="32"/>
      <c r="P4" s="32"/>
      <c r="Q4" s="32"/>
      <c r="R4" s="32"/>
      <c r="S4" s="32"/>
      <c r="T4" s="522"/>
      <c r="U4" s="522"/>
      <c r="V4" s="522"/>
      <c r="W4" s="522"/>
      <c r="X4" s="522"/>
      <c r="Y4" s="522"/>
      <c r="Z4" s="522"/>
      <c r="AA4" s="522"/>
      <c r="AB4" s="522"/>
      <c r="AC4" s="522" t="s">
        <v>3</v>
      </c>
      <c r="AD4" s="522"/>
      <c r="AE4" s="522"/>
      <c r="AF4" s="522"/>
      <c r="AG4" s="522"/>
      <c r="AH4" s="522"/>
      <c r="AI4" s="522"/>
      <c r="AJ4" s="522"/>
    </row>
    <row r="5" spans="2:36" ht="15.75" x14ac:dyDescent="0.25">
      <c r="B5" s="2"/>
      <c r="C5" s="2"/>
      <c r="D5" s="2"/>
    </row>
    <row r="6" spans="2:36" ht="16.5" thickBot="1" x14ac:dyDescent="0.3">
      <c r="B6" s="2"/>
      <c r="C6" s="2"/>
      <c r="D6" s="2"/>
    </row>
    <row r="7" spans="2:36" ht="75.75" customHeight="1" x14ac:dyDescent="0.25">
      <c r="B7" s="517" t="s">
        <v>4</v>
      </c>
      <c r="C7" s="517" t="s">
        <v>5</v>
      </c>
      <c r="D7" s="517" t="s">
        <v>6</v>
      </c>
      <c r="E7" s="519" t="s">
        <v>7</v>
      </c>
      <c r="F7" s="517" t="s">
        <v>8</v>
      </c>
      <c r="G7" s="519" t="s">
        <v>9</v>
      </c>
      <c r="H7" s="521" t="s">
        <v>10</v>
      </c>
      <c r="I7" s="521" t="s">
        <v>11</v>
      </c>
      <c r="J7" s="521" t="s">
        <v>12</v>
      </c>
      <c r="K7" s="521"/>
      <c r="L7" s="521" t="s">
        <v>13</v>
      </c>
      <c r="M7" s="521"/>
      <c r="N7" s="521"/>
      <c r="O7" s="521"/>
      <c r="P7" s="521"/>
      <c r="Q7" s="521"/>
      <c r="R7" s="521"/>
      <c r="S7" s="521"/>
      <c r="T7" s="517" t="s">
        <v>14</v>
      </c>
      <c r="U7" s="521" t="s">
        <v>15</v>
      </c>
      <c r="V7" s="521" t="s">
        <v>16</v>
      </c>
      <c r="W7" s="521"/>
      <c r="X7" s="521" t="s">
        <v>17</v>
      </c>
      <c r="Y7" s="521" t="s">
        <v>18</v>
      </c>
      <c r="Z7" s="521"/>
      <c r="AA7" s="521" t="s">
        <v>19</v>
      </c>
      <c r="AB7" s="521" t="s">
        <v>20</v>
      </c>
      <c r="AC7" s="523" t="s">
        <v>21</v>
      </c>
      <c r="AD7" s="523"/>
      <c r="AE7" s="523"/>
      <c r="AF7" s="523"/>
      <c r="AG7" s="521" t="s">
        <v>22</v>
      </c>
      <c r="AH7" s="521" t="s">
        <v>23</v>
      </c>
      <c r="AI7" s="521" t="s">
        <v>24</v>
      </c>
      <c r="AJ7" s="521" t="s">
        <v>25</v>
      </c>
    </row>
    <row r="8" spans="2:36" ht="15.75" customHeight="1" x14ac:dyDescent="0.25">
      <c r="B8" s="518"/>
      <c r="C8" s="518"/>
      <c r="D8" s="518"/>
      <c r="E8" s="520"/>
      <c r="F8" s="518"/>
      <c r="G8" s="520"/>
      <c r="H8" s="516"/>
      <c r="I8" s="516"/>
      <c r="J8" s="516" t="s">
        <v>26</v>
      </c>
      <c r="K8" s="516" t="s">
        <v>27</v>
      </c>
      <c r="L8" s="524" t="s">
        <v>28</v>
      </c>
      <c r="M8" s="524"/>
      <c r="N8" s="524" t="s">
        <v>29</v>
      </c>
      <c r="O8" s="524"/>
      <c r="P8" s="524" t="s">
        <v>30</v>
      </c>
      <c r="Q8" s="524"/>
      <c r="R8" s="524" t="s">
        <v>31</v>
      </c>
      <c r="S8" s="524"/>
      <c r="T8" s="518"/>
      <c r="U8" s="516"/>
      <c r="V8" s="516" t="s">
        <v>32</v>
      </c>
      <c r="W8" s="516" t="s">
        <v>33</v>
      </c>
      <c r="X8" s="516"/>
      <c r="Y8" s="516" t="s">
        <v>32</v>
      </c>
      <c r="Z8" s="516" t="s">
        <v>33</v>
      </c>
      <c r="AA8" s="516"/>
      <c r="AB8" s="516"/>
      <c r="AC8" s="14" t="s">
        <v>28</v>
      </c>
      <c r="AD8" s="14" t="s">
        <v>29</v>
      </c>
      <c r="AE8" s="14" t="s">
        <v>30</v>
      </c>
      <c r="AF8" s="14" t="s">
        <v>31</v>
      </c>
      <c r="AG8" s="516"/>
      <c r="AH8" s="516"/>
      <c r="AI8" s="516"/>
      <c r="AJ8" s="516"/>
    </row>
    <row r="9" spans="2:36" ht="78.75" x14ac:dyDescent="0.25">
      <c r="B9" s="518"/>
      <c r="C9" s="518"/>
      <c r="D9" s="518"/>
      <c r="E9" s="520"/>
      <c r="F9" s="518"/>
      <c r="G9" s="520"/>
      <c r="H9" s="516"/>
      <c r="I9" s="516"/>
      <c r="J9" s="516"/>
      <c r="K9" s="516"/>
      <c r="L9" s="481" t="s">
        <v>34</v>
      </c>
      <c r="M9" s="481" t="s">
        <v>35</v>
      </c>
      <c r="N9" s="481" t="s">
        <v>34</v>
      </c>
      <c r="O9" s="481" t="s">
        <v>35</v>
      </c>
      <c r="P9" s="481" t="s">
        <v>34</v>
      </c>
      <c r="Q9" s="481" t="s">
        <v>35</v>
      </c>
      <c r="R9" s="481" t="s">
        <v>34</v>
      </c>
      <c r="S9" s="481" t="s">
        <v>35</v>
      </c>
      <c r="T9" s="518"/>
      <c r="U9" s="516"/>
      <c r="V9" s="516"/>
      <c r="W9" s="516"/>
      <c r="X9" s="516"/>
      <c r="Y9" s="516"/>
      <c r="Z9" s="516"/>
      <c r="AA9" s="516"/>
      <c r="AB9" s="516"/>
      <c r="AC9" s="14" t="s">
        <v>36</v>
      </c>
      <c r="AD9" s="14" t="s">
        <v>36</v>
      </c>
      <c r="AE9" s="14" t="s">
        <v>36</v>
      </c>
      <c r="AF9" s="14" t="s">
        <v>36</v>
      </c>
      <c r="AG9" s="516"/>
      <c r="AH9" s="516"/>
      <c r="AI9" s="516"/>
      <c r="AJ9" s="516"/>
    </row>
    <row r="10" spans="2:36" ht="136.5" customHeight="1" x14ac:dyDescent="0.25">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x14ac:dyDescent="0.25">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x14ac:dyDescent="0.25">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x14ac:dyDescent="0.25">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x14ac:dyDescent="0.25">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x14ac:dyDescent="0.25">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x14ac:dyDescent="0.25">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x14ac:dyDescent="0.25">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x14ac:dyDescent="0.25">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x14ac:dyDescent="0.25">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x14ac:dyDescent="0.25">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x14ac:dyDescent="0.3">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14" t="s">
        <v>44</v>
      </c>
      <c r="K31" s="515"/>
      <c r="L31" s="512"/>
      <c r="M31" s="513"/>
      <c r="N31" s="512"/>
      <c r="O31" s="513"/>
      <c r="P31" s="512"/>
      <c r="Q31" s="513"/>
      <c r="R31" s="512"/>
      <c r="S31" s="513"/>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C31" sqref="C31"/>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430" t="s">
        <v>49</v>
      </c>
      <c r="B2" s="430" t="s">
        <v>51</v>
      </c>
      <c r="C2" s="430" t="s">
        <v>53</v>
      </c>
      <c r="D2" s="430" t="s">
        <v>57</v>
      </c>
      <c r="E2" s="430" t="s">
        <v>60</v>
      </c>
      <c r="F2" s="430" t="s">
        <v>63</v>
      </c>
      <c r="G2" s="431" t="s">
        <v>66</v>
      </c>
      <c r="H2" s="430" t="s">
        <v>718</v>
      </c>
      <c r="I2" s="430" t="s">
        <v>69</v>
      </c>
      <c r="J2" s="430" t="s">
        <v>72</v>
      </c>
      <c r="K2" s="430" t="s">
        <v>74</v>
      </c>
      <c r="L2" s="430" t="s">
        <v>75</v>
      </c>
      <c r="M2" s="430" t="s">
        <v>78</v>
      </c>
      <c r="N2" s="430" t="s">
        <v>79</v>
      </c>
      <c r="O2" s="430" t="s">
        <v>80</v>
      </c>
      <c r="P2" s="430" t="s">
        <v>81</v>
      </c>
      <c r="Q2" s="430" t="s">
        <v>82</v>
      </c>
      <c r="R2" s="425" t="str">
        <f>+Presupuesto!D11</f>
        <v>Recurrente</v>
      </c>
      <c r="S2" s="425" t="str">
        <f>+Presupuesto!E11</f>
        <v>Programa / Proyecto 2017</v>
      </c>
      <c r="T2" s="430"/>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420" t="s">
        <v>1265</v>
      </c>
      <c r="AI2" s="420" t="s">
        <v>1266</v>
      </c>
      <c r="AJ2" s="420" t="s">
        <v>1267</v>
      </c>
      <c r="AK2" s="420" t="s">
        <v>1268</v>
      </c>
      <c r="AL2" s="420" t="s">
        <v>1269</v>
      </c>
      <c r="AM2" s="420" t="s">
        <v>1270</v>
      </c>
      <c r="AN2" s="420" t="s">
        <v>1271</v>
      </c>
      <c r="AO2" s="420" t="s">
        <v>1272</v>
      </c>
      <c r="AP2" s="420" t="s">
        <v>1273</v>
      </c>
      <c r="AQ2" s="420" t="s">
        <v>1274</v>
      </c>
      <c r="AR2" s="420" t="s">
        <v>1275</v>
      </c>
      <c r="AS2" s="420" t="s">
        <v>1276</v>
      </c>
      <c r="AT2" s="420" t="s">
        <v>1277</v>
      </c>
      <c r="AU2" s="420" t="s">
        <v>1278</v>
      </c>
      <c r="AV2" s="420" t="s">
        <v>1279</v>
      </c>
      <c r="AW2" s="420" t="s">
        <v>1280</v>
      </c>
      <c r="AX2" s="420" t="s">
        <v>1281</v>
      </c>
      <c r="AY2" s="420" t="s">
        <v>1282</v>
      </c>
      <c r="AZ2" s="420" t="s">
        <v>1283</v>
      </c>
      <c r="BA2" s="420" t="s">
        <v>1284</v>
      </c>
      <c r="BB2" s="420" t="s">
        <v>1285</v>
      </c>
      <c r="BC2" s="420" t="s">
        <v>1286</v>
      </c>
      <c r="BD2" s="420" t="s">
        <v>1287</v>
      </c>
      <c r="BE2" s="420" t="s">
        <v>1288</v>
      </c>
      <c r="BF2" s="420" t="s">
        <v>1289</v>
      </c>
      <c r="BG2" s="420" t="s">
        <v>1290</v>
      </c>
      <c r="BH2" s="420" t="s">
        <v>1291</v>
      </c>
      <c r="BI2" s="420" t="s">
        <v>1292</v>
      </c>
      <c r="BJ2" s="420" t="s">
        <v>1293</v>
      </c>
      <c r="BK2" s="420" t="s">
        <v>1294</v>
      </c>
      <c r="BL2" s="420" t="s">
        <v>1295</v>
      </c>
      <c r="BM2" s="420" t="s">
        <v>1296</v>
      </c>
      <c r="BN2" s="420" t="s">
        <v>1297</v>
      </c>
      <c r="BO2" s="420" t="s">
        <v>1298</v>
      </c>
      <c r="BP2" s="420" t="s">
        <v>1299</v>
      </c>
      <c r="BQ2" s="420" t="s">
        <v>1300</v>
      </c>
      <c r="BR2" s="420" t="s">
        <v>1301</v>
      </c>
      <c r="BS2" s="420" t="s">
        <v>1302</v>
      </c>
      <c r="BT2" s="420" t="s">
        <v>1303</v>
      </c>
      <c r="BU2" s="420" t="s">
        <v>1304</v>
      </c>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hidden="1" x14ac:dyDescent="0.25">
      <c r="A3" s="429"/>
      <c r="B3" s="429"/>
      <c r="C3" s="429"/>
      <c r="D3" s="429"/>
      <c r="E3" s="429"/>
      <c r="F3" s="429"/>
      <c r="G3" s="418"/>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1">
        <v>2500</v>
      </c>
      <c r="AI3" s="421">
        <v>1900</v>
      </c>
      <c r="AJ3" s="421">
        <v>1650</v>
      </c>
      <c r="AK3" s="421">
        <v>1580</v>
      </c>
      <c r="AL3" s="421">
        <v>2250</v>
      </c>
      <c r="AM3" s="421">
        <v>1650</v>
      </c>
      <c r="AN3" s="421">
        <v>1400</v>
      </c>
      <c r="AO3" s="422">
        <v>1340</v>
      </c>
      <c r="AP3" s="422">
        <v>2000</v>
      </c>
      <c r="AQ3" s="422">
        <v>1400</v>
      </c>
      <c r="AR3" s="422">
        <v>1150</v>
      </c>
      <c r="AS3" s="422">
        <v>1100</v>
      </c>
      <c r="AT3" s="422">
        <v>1750</v>
      </c>
      <c r="AU3" s="422">
        <v>1150</v>
      </c>
      <c r="AV3" s="422">
        <v>900</v>
      </c>
      <c r="AW3" s="422">
        <v>860</v>
      </c>
      <c r="AX3" s="422">
        <v>1200</v>
      </c>
      <c r="AY3" s="423">
        <v>900</v>
      </c>
      <c r="AZ3" s="423">
        <v>650</v>
      </c>
      <c r="BA3" s="423">
        <v>620</v>
      </c>
      <c r="BB3" s="421">
        <f>+'Cuadro Resumen'!C213</f>
        <v>5759.1495000000004</v>
      </c>
      <c r="BC3" s="421">
        <f>+'Cuadro Resumen'!D213</f>
        <v>5307.4515000000001</v>
      </c>
      <c r="BD3" s="421">
        <f>+'Cuadro Resumen'!E213</f>
        <v>6775.47</v>
      </c>
      <c r="BE3" s="421">
        <f>+'Cuadro Resumen'!F213</f>
        <v>6323.7719999999999</v>
      </c>
      <c r="BF3" s="421">
        <f>+'Cuadro Resumen'!C214</f>
        <v>5081.6025</v>
      </c>
      <c r="BG3" s="421">
        <f>+'Cuadro Resumen'!D214</f>
        <v>4629.9045000000006</v>
      </c>
      <c r="BH3" s="421">
        <f>+'Cuadro Resumen'!E214</f>
        <v>6097.9230000000007</v>
      </c>
      <c r="BI3" s="421">
        <f>+'Cuadro Resumen'!F214</f>
        <v>5646.2250000000004</v>
      </c>
      <c r="BJ3" s="422">
        <f>+'Cuadro Resumen'!C215</f>
        <v>4404.0555000000004</v>
      </c>
      <c r="BK3" s="422">
        <f>+'Cuadro Resumen'!D215</f>
        <v>4065.2820000000002</v>
      </c>
      <c r="BL3" s="422">
        <f>+'Cuadro Resumen'!E215</f>
        <v>5420.3760000000002</v>
      </c>
      <c r="BM3" s="422">
        <f>+'Cuadro Resumen'!F215</f>
        <v>4968.6779999999999</v>
      </c>
      <c r="BN3" s="422">
        <f>+'Cuadro Resumen'!C216</f>
        <v>3726.5085000000004</v>
      </c>
      <c r="BO3" s="422">
        <f>+'Cuadro Resumen'!D216</f>
        <v>3387.7350000000001</v>
      </c>
      <c r="BP3" s="422">
        <f>+'Cuadro Resumen'!E216</f>
        <v>4742.8290000000006</v>
      </c>
      <c r="BQ3" s="422">
        <f>+'Cuadro Resumen'!F216</f>
        <v>4404.0555000000004</v>
      </c>
      <c r="BR3" s="422">
        <f>+'Cuadro Resumen'!C217</f>
        <v>3274.8105</v>
      </c>
      <c r="BS3" s="422">
        <f>+'Cuadro Resumen'!D217</f>
        <v>3048.9615000000003</v>
      </c>
      <c r="BT3" s="422">
        <f>+'Cuadro Resumen'!E217</f>
        <v>4178.2065000000002</v>
      </c>
      <c r="BU3" s="422">
        <f>+'Cuadro Resumen'!F217</f>
        <v>3839.433</v>
      </c>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row>
    <row r="4" spans="1:555" ht="15.75" thickBot="1" x14ac:dyDescent="0.3">
      <c r="A4" s="429"/>
      <c r="B4" s="429"/>
      <c r="C4" s="429"/>
      <c r="D4" s="429"/>
      <c r="E4" s="429"/>
      <c r="F4" s="429"/>
      <c r="G4" s="418"/>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29"/>
      <c r="JP4" s="429"/>
      <c r="JQ4" s="429"/>
      <c r="JR4" s="429"/>
      <c r="JS4" s="429"/>
      <c r="JT4" s="429"/>
      <c r="JU4" s="429"/>
      <c r="JV4" s="429"/>
      <c r="JW4" s="429"/>
      <c r="JX4" s="429"/>
      <c r="JY4" s="429"/>
      <c r="JZ4" s="429"/>
      <c r="KA4" s="429"/>
      <c r="KB4" s="429"/>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29"/>
      <c r="LA4" s="429"/>
      <c r="LB4" s="429"/>
      <c r="LC4" s="429"/>
      <c r="LD4" s="429"/>
      <c r="LE4" s="429"/>
      <c r="LF4" s="429"/>
      <c r="LG4" s="429"/>
      <c r="LH4" s="429"/>
      <c r="LI4" s="429"/>
      <c r="LJ4" s="429"/>
      <c r="LK4" s="429"/>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29"/>
      <c r="OZ4" s="429"/>
      <c r="PA4" s="429"/>
      <c r="PB4" s="429"/>
      <c r="PC4" s="429"/>
      <c r="PD4" s="429"/>
      <c r="PE4" s="429"/>
      <c r="PF4" s="429"/>
      <c r="PG4" s="429"/>
      <c r="PH4" s="429"/>
      <c r="PI4" s="429"/>
      <c r="PJ4" s="429"/>
      <c r="PK4" s="429"/>
      <c r="PL4" s="429"/>
      <c r="PM4" s="429"/>
      <c r="PN4" s="429"/>
      <c r="PO4" s="429"/>
      <c r="PP4" s="429"/>
      <c r="PQ4" s="429"/>
      <c r="PR4" s="429"/>
      <c r="PS4" s="429"/>
      <c r="PT4" s="429"/>
      <c r="PU4" s="429"/>
      <c r="PV4" s="429"/>
      <c r="PW4" s="429"/>
      <c r="PX4" s="429"/>
      <c r="PY4" s="429"/>
      <c r="PZ4" s="429"/>
      <c r="QA4" s="429"/>
      <c r="QB4" s="429"/>
      <c r="QC4" s="429"/>
      <c r="QD4" s="429"/>
      <c r="QE4" s="429"/>
      <c r="QF4" s="429"/>
      <c r="QG4" s="429"/>
      <c r="QH4" s="429"/>
      <c r="QI4" s="429"/>
      <c r="QJ4" s="429"/>
      <c r="QK4" s="429"/>
      <c r="QL4" s="429"/>
      <c r="QM4" s="429"/>
      <c r="QN4" s="429"/>
      <c r="QO4" s="429"/>
      <c r="QP4" s="429"/>
      <c r="QQ4" s="429"/>
      <c r="QR4" s="429"/>
      <c r="QS4" s="429"/>
      <c r="QT4" s="429"/>
      <c r="QU4" s="429"/>
      <c r="QV4" s="429"/>
      <c r="QW4" s="429"/>
      <c r="QX4" s="429"/>
      <c r="QY4" s="429"/>
      <c r="QZ4" s="429"/>
      <c r="RA4" s="429"/>
      <c r="RB4" s="429"/>
      <c r="RC4" s="429"/>
      <c r="RD4" s="429"/>
      <c r="RE4" s="429"/>
      <c r="RF4" s="429"/>
      <c r="RG4" s="429"/>
      <c r="RH4" s="429"/>
      <c r="RI4" s="429"/>
      <c r="RJ4" s="429"/>
      <c r="RK4" s="429"/>
      <c r="RL4" s="429"/>
      <c r="RM4" s="429"/>
      <c r="RN4" s="429"/>
      <c r="RO4" s="429"/>
      <c r="RP4" s="429"/>
      <c r="RQ4" s="429"/>
      <c r="RR4" s="429"/>
      <c r="RS4" s="429"/>
      <c r="RT4" s="429"/>
      <c r="RU4" s="429"/>
      <c r="RV4" s="429"/>
      <c r="RW4" s="429"/>
      <c r="RX4" s="429"/>
      <c r="RY4" s="429"/>
      <c r="RZ4" s="429"/>
      <c r="SA4" s="429"/>
      <c r="SB4" s="429"/>
      <c r="SC4" s="429"/>
      <c r="SD4" s="429"/>
      <c r="SE4" s="429"/>
      <c r="SF4" s="429"/>
      <c r="SG4" s="429"/>
      <c r="SH4" s="429"/>
      <c r="SI4" s="429"/>
      <c r="SJ4" s="429"/>
      <c r="SK4" s="429"/>
      <c r="SL4" s="429"/>
      <c r="SM4" s="429"/>
      <c r="SN4" s="429"/>
      <c r="SO4" s="429"/>
      <c r="SP4" s="429"/>
      <c r="SQ4" s="429"/>
      <c r="SR4" s="429"/>
      <c r="SS4" s="429"/>
      <c r="ST4" s="429"/>
      <c r="SU4" s="429"/>
      <c r="SV4" s="429"/>
      <c r="SW4" s="429"/>
      <c r="SX4" s="429"/>
      <c r="SY4" s="429"/>
      <c r="SZ4" s="429"/>
      <c r="TA4" s="429"/>
      <c r="TB4" s="429"/>
      <c r="TC4" s="429"/>
      <c r="TD4" s="429"/>
      <c r="TE4" s="429"/>
      <c r="TF4" s="429"/>
      <c r="TG4" s="429"/>
      <c r="TH4" s="429"/>
      <c r="TI4" s="429"/>
      <c r="TJ4" s="429"/>
      <c r="TK4" s="429"/>
      <c r="TL4" s="429"/>
      <c r="TM4" s="429"/>
      <c r="TN4" s="429"/>
      <c r="TO4" s="429"/>
      <c r="TP4" s="429"/>
      <c r="TQ4" s="429"/>
      <c r="TR4" s="429"/>
      <c r="TS4" s="429"/>
      <c r="TT4" s="429"/>
      <c r="TU4" s="429"/>
      <c r="TV4" s="429"/>
      <c r="TW4" s="429"/>
      <c r="TX4" s="429"/>
      <c r="TY4" s="429"/>
      <c r="TZ4" s="429"/>
      <c r="UA4" s="429"/>
      <c r="UB4" s="429"/>
      <c r="UC4" s="429"/>
      <c r="UD4" s="429"/>
      <c r="UE4" s="429"/>
      <c r="UF4" s="429"/>
      <c r="UG4" s="429"/>
      <c r="UH4" s="429"/>
      <c r="UI4" s="429"/>
    </row>
    <row r="5" spans="1:555" ht="27" thickBot="1" x14ac:dyDescent="0.3">
      <c r="A5" s="429"/>
      <c r="B5" s="429"/>
      <c r="C5" s="86" t="s">
        <v>1340</v>
      </c>
      <c r="D5" s="188">
        <f>SUMIF(C:C,$C$10,D:D)</f>
        <v>0</v>
      </c>
      <c r="E5" s="429"/>
      <c r="F5" s="429"/>
      <c r="G5" s="418"/>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6" spans="1:555" x14ac:dyDescent="0.25">
      <c r="A6" s="429"/>
      <c r="B6" s="429"/>
      <c r="C6" s="104"/>
      <c r="D6" s="104"/>
      <c r="E6" s="104"/>
      <c r="F6" s="104"/>
      <c r="G6" s="77"/>
      <c r="H6" s="104"/>
      <c r="I6" s="104"/>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row>
    <row r="7" spans="1:555" x14ac:dyDescent="0.25">
      <c r="A7" s="429"/>
      <c r="B7" s="429"/>
      <c r="C7" s="104"/>
      <c r="D7" s="104"/>
      <c r="E7" s="104"/>
      <c r="F7" s="104"/>
      <c r="G7" s="77"/>
      <c r="H7" s="104"/>
      <c r="I7" s="104"/>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row>
    <row r="8" spans="1:555" x14ac:dyDescent="0.25">
      <c r="A8" s="429"/>
      <c r="B8" s="429"/>
      <c r="C8" s="104"/>
      <c r="D8" s="104"/>
      <c r="E8" s="104"/>
      <c r="F8" s="104"/>
      <c r="G8" s="77"/>
      <c r="H8" s="104"/>
      <c r="I8" s="104"/>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429"/>
      <c r="C9" s="104"/>
      <c r="D9" s="104"/>
      <c r="E9" s="104"/>
      <c r="F9" s="104"/>
      <c r="G9" s="77"/>
      <c r="H9" s="104"/>
      <c r="I9" s="104"/>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429"/>
      <c r="C10" s="153" t="s">
        <v>1337</v>
      </c>
      <c r="D10" s="347">
        <f>SUM(F17:F37)</f>
        <v>0</v>
      </c>
      <c r="E10" s="429"/>
      <c r="F10" s="69"/>
      <c r="G10" s="78"/>
      <c r="H10" s="69"/>
      <c r="I10" s="6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429"/>
      <c r="C11" s="69"/>
      <c r="D11" s="31"/>
      <c r="E11" s="91"/>
      <c r="F11" s="91"/>
      <c r="G11" s="91"/>
      <c r="H11" s="75"/>
      <c r="I11" s="75"/>
      <c r="J11" s="75"/>
      <c r="K11" s="10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ht="15.75" x14ac:dyDescent="0.25">
      <c r="A12" s="429"/>
      <c r="B12" s="91"/>
      <c r="C12" s="284" t="s">
        <v>1309</v>
      </c>
      <c r="D12" s="345"/>
      <c r="E12" s="91"/>
      <c r="F12" s="91"/>
      <c r="G12" s="91"/>
      <c r="H12" s="75"/>
      <c r="I12" s="75"/>
      <c r="J12" s="75"/>
      <c r="K12" s="10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8.75" x14ac:dyDescent="0.25">
      <c r="A13" s="429"/>
      <c r="B13" s="91"/>
      <c r="C13" s="199"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1"/>
      <c r="F13" s="91"/>
      <c r="G13" s="91"/>
      <c r="H13" s="75"/>
      <c r="I13" s="75"/>
      <c r="J13" s="75"/>
      <c r="K13" s="10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x14ac:dyDescent="0.25">
      <c r="A14" s="429"/>
      <c r="B14" s="91"/>
      <c r="C14" s="429"/>
      <c r="D14" s="429"/>
      <c r="E14" s="91"/>
      <c r="F14" s="91"/>
      <c r="G14" s="91"/>
      <c r="H14" s="75"/>
      <c r="I14" s="75"/>
      <c r="J14" s="75"/>
      <c r="K14" s="10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ht="15.75" thickBot="1" x14ac:dyDescent="0.3">
      <c r="A15" s="429"/>
      <c r="B15" s="429"/>
      <c r="C15" s="429"/>
      <c r="D15" s="429"/>
      <c r="E15" s="429"/>
      <c r="F15" s="91"/>
      <c r="G15" s="75"/>
      <c r="H15" s="75"/>
      <c r="I15" s="75"/>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30.75" thickBot="1" x14ac:dyDescent="0.3">
      <c r="A16" s="429"/>
      <c r="B16" s="429"/>
      <c r="C16" s="125" t="s">
        <v>1310</v>
      </c>
      <c r="D16" s="130" t="s">
        <v>99</v>
      </c>
      <c r="E16" s="132" t="s">
        <v>1312</v>
      </c>
      <c r="F16" s="131" t="s">
        <v>1313</v>
      </c>
      <c r="G16" s="129" t="s">
        <v>1314</v>
      </c>
      <c r="H16" s="132" t="s">
        <v>1315</v>
      </c>
      <c r="I16" s="129" t="s">
        <v>711</v>
      </c>
      <c r="J16" s="129" t="s">
        <v>1316</v>
      </c>
      <c r="K16" s="129" t="s">
        <v>1317</v>
      </c>
      <c r="L16" s="129" t="s">
        <v>1341</v>
      </c>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3:12" x14ac:dyDescent="0.25">
      <c r="C17" s="137"/>
      <c r="D17" s="154"/>
      <c r="E17" s="112"/>
      <c r="F17" s="94">
        <f t="shared" ref="F17:F37" si="0">D17*E17</f>
        <v>0</v>
      </c>
      <c r="G17" s="156"/>
      <c r="H17" s="138"/>
      <c r="I17" s="126" t="e">
        <f>VLOOKUP(H17,Presupuesto!$B$11:$C$565,2,0)</f>
        <v>#N/A</v>
      </c>
      <c r="J17" s="207" t="s">
        <v>72</v>
      </c>
      <c r="K17" s="95" t="s">
        <v>719</v>
      </c>
      <c r="L17" s="95"/>
    </row>
    <row r="18" spans="3:12" x14ac:dyDescent="0.25">
      <c r="C18" s="137"/>
      <c r="D18" s="154"/>
      <c r="E18" s="119"/>
      <c r="F18" s="94">
        <f t="shared" si="0"/>
        <v>0</v>
      </c>
      <c r="G18" s="156"/>
      <c r="H18" s="138"/>
      <c r="I18" s="126" t="e">
        <f>VLOOKUP(H18,Presupuesto!$B$11:$C$565,2,0)</f>
        <v>#N/A</v>
      </c>
      <c r="J18" s="95" t="str">
        <f>$J$17</f>
        <v>Posgrado</v>
      </c>
      <c r="K18" s="95" t="s">
        <v>720</v>
      </c>
      <c r="L18" s="95"/>
    </row>
    <row r="19" spans="3:12" x14ac:dyDescent="0.25">
      <c r="C19" s="137"/>
      <c r="D19" s="154"/>
      <c r="E19" s="119"/>
      <c r="F19" s="94">
        <f t="shared" si="0"/>
        <v>0</v>
      </c>
      <c r="G19" s="156"/>
      <c r="H19" s="138"/>
      <c r="I19" s="126" t="e">
        <f>VLOOKUP(H19,Presupuesto!$B$11:$C$565,2,0)</f>
        <v>#N/A</v>
      </c>
      <c r="J19" s="95" t="str">
        <f t="shared" ref="J19:J36" si="1">$J$17</f>
        <v>Posgrado</v>
      </c>
      <c r="K19" s="95" t="s">
        <v>720</v>
      </c>
      <c r="L19" s="95"/>
    </row>
    <row r="20" spans="3:12" x14ac:dyDescent="0.25">
      <c r="C20" s="137"/>
      <c r="D20" s="154"/>
      <c r="E20" s="119"/>
      <c r="F20" s="94">
        <f t="shared" si="0"/>
        <v>0</v>
      </c>
      <c r="G20" s="156"/>
      <c r="H20" s="138"/>
      <c r="I20" s="126" t="e">
        <f>VLOOKUP(H20,Presupuesto!$B$11:$C$565,2,0)</f>
        <v>#N/A</v>
      </c>
      <c r="J20" s="95" t="str">
        <f t="shared" si="1"/>
        <v>Posgrado</v>
      </c>
      <c r="K20" s="95" t="s">
        <v>720</v>
      </c>
      <c r="L20" s="95"/>
    </row>
    <row r="21" spans="3:12" x14ac:dyDescent="0.25">
      <c r="C21" s="137"/>
      <c r="D21" s="154"/>
      <c r="E21" s="119"/>
      <c r="F21" s="94">
        <f t="shared" si="0"/>
        <v>0</v>
      </c>
      <c r="G21" s="156"/>
      <c r="H21" s="138"/>
      <c r="I21" s="126" t="e">
        <f>VLOOKUP(H21,Presupuesto!$B$11:$C$565,2,0)</f>
        <v>#N/A</v>
      </c>
      <c r="J21" s="95" t="str">
        <f t="shared" si="1"/>
        <v>Posgrado</v>
      </c>
      <c r="K21" s="95" t="s">
        <v>720</v>
      </c>
      <c r="L21" s="95"/>
    </row>
    <row r="22" spans="3:12" x14ac:dyDescent="0.25">
      <c r="C22" s="137"/>
      <c r="D22" s="154"/>
      <c r="E22" s="119"/>
      <c r="F22" s="94">
        <f t="shared" si="0"/>
        <v>0</v>
      </c>
      <c r="G22" s="156"/>
      <c r="H22" s="138"/>
      <c r="I22" s="126" t="e">
        <f>VLOOKUP(H22,Presupuesto!$B$11:$C$565,2,0)</f>
        <v>#N/A</v>
      </c>
      <c r="J22" s="95" t="str">
        <f t="shared" si="1"/>
        <v>Posgrado</v>
      </c>
      <c r="K22" s="95" t="s">
        <v>729</v>
      </c>
      <c r="L22" s="95"/>
    </row>
    <row r="23" spans="3:12" x14ac:dyDescent="0.25">
      <c r="C23" s="137"/>
      <c r="D23" s="154"/>
      <c r="E23" s="119"/>
      <c r="F23" s="94">
        <f t="shared" si="0"/>
        <v>0</v>
      </c>
      <c r="G23" s="156"/>
      <c r="H23" s="138"/>
      <c r="I23" s="126" t="e">
        <f>VLOOKUP(H23,Presupuesto!$B$11:$C$565,2,0)</f>
        <v>#N/A</v>
      </c>
      <c r="J23" s="95" t="str">
        <f t="shared" si="1"/>
        <v>Posgrado</v>
      </c>
      <c r="K23" s="95" t="s">
        <v>720</v>
      </c>
      <c r="L23" s="95"/>
    </row>
    <row r="24" spans="3:12" x14ac:dyDescent="0.25">
      <c r="C24" s="137"/>
      <c r="D24" s="154"/>
      <c r="E24" s="119"/>
      <c r="F24" s="94">
        <f t="shared" si="0"/>
        <v>0</v>
      </c>
      <c r="G24" s="156"/>
      <c r="H24" s="138"/>
      <c r="I24" s="126" t="e">
        <f>VLOOKUP(H24,Presupuesto!$B$11:$C$565,2,0)</f>
        <v>#N/A</v>
      </c>
      <c r="J24" s="95" t="str">
        <f t="shared" si="1"/>
        <v>Posgrado</v>
      </c>
      <c r="K24" s="95" t="s">
        <v>720</v>
      </c>
      <c r="L24" s="95"/>
    </row>
    <row r="25" spans="3:12" x14ac:dyDescent="0.25">
      <c r="C25" s="137"/>
      <c r="D25" s="154"/>
      <c r="E25" s="119"/>
      <c r="F25" s="94">
        <f t="shared" si="0"/>
        <v>0</v>
      </c>
      <c r="G25" s="156"/>
      <c r="H25" s="138"/>
      <c r="I25" s="126" t="e">
        <f>VLOOKUP(H25,Presupuesto!$B$11:$C$565,2,0)</f>
        <v>#N/A</v>
      </c>
      <c r="J25" s="95" t="str">
        <f t="shared" si="1"/>
        <v>Posgrado</v>
      </c>
      <c r="K25" s="95" t="s">
        <v>720</v>
      </c>
      <c r="L25" s="95"/>
    </row>
    <row r="26" spans="3:12" x14ac:dyDescent="0.25">
      <c r="C26" s="137"/>
      <c r="D26" s="154"/>
      <c r="E26" s="119"/>
      <c r="F26" s="94">
        <f t="shared" si="0"/>
        <v>0</v>
      </c>
      <c r="G26" s="156"/>
      <c r="H26" s="138"/>
      <c r="I26" s="126" t="e">
        <f>VLOOKUP(H26,Presupuesto!$B$11:$C$565,2,0)</f>
        <v>#N/A</v>
      </c>
      <c r="J26" s="95" t="str">
        <f t="shared" si="1"/>
        <v>Posgrado</v>
      </c>
      <c r="K26" s="95" t="s">
        <v>720</v>
      </c>
      <c r="L26" s="95"/>
    </row>
    <row r="27" spans="3:12" x14ac:dyDescent="0.25">
      <c r="C27" s="139"/>
      <c r="D27" s="154"/>
      <c r="E27" s="115"/>
      <c r="F27" s="94">
        <f t="shared" si="0"/>
        <v>0</v>
      </c>
      <c r="G27" s="156"/>
      <c r="H27" s="140"/>
      <c r="I27" s="126" t="e">
        <f>VLOOKUP(H27,Presupuesto!$B$11:$C$565,2,0)</f>
        <v>#N/A</v>
      </c>
      <c r="J27" s="95" t="str">
        <f t="shared" si="1"/>
        <v>Posgrado</v>
      </c>
      <c r="K27" s="95" t="s">
        <v>720</v>
      </c>
      <c r="L27" s="95"/>
    </row>
    <row r="28" spans="3:12" x14ac:dyDescent="0.25">
      <c r="C28" s="139"/>
      <c r="D28" s="154"/>
      <c r="E28" s="115"/>
      <c r="F28" s="94">
        <f t="shared" si="0"/>
        <v>0</v>
      </c>
      <c r="G28" s="156"/>
      <c r="H28" s="140"/>
      <c r="I28" s="126" t="e">
        <f>VLOOKUP(H28,Presupuesto!$B$11:$C$565,2,0)</f>
        <v>#N/A</v>
      </c>
      <c r="J28" s="95" t="str">
        <f t="shared" si="1"/>
        <v>Posgrado</v>
      </c>
      <c r="K28" s="95" t="s">
        <v>720</v>
      </c>
      <c r="L28" s="95"/>
    </row>
    <row r="29" spans="3:12" x14ac:dyDescent="0.25">
      <c r="C29" s="139"/>
      <c r="D29" s="154"/>
      <c r="E29" s="115"/>
      <c r="F29" s="94">
        <f t="shared" si="0"/>
        <v>0</v>
      </c>
      <c r="G29" s="156"/>
      <c r="H29" s="140"/>
      <c r="I29" s="126" t="e">
        <f>VLOOKUP(H29,Presupuesto!$B$11:$C$565,2,0)</f>
        <v>#N/A</v>
      </c>
      <c r="J29" s="95" t="str">
        <f t="shared" si="1"/>
        <v>Posgrado</v>
      </c>
      <c r="K29" s="95" t="s">
        <v>720</v>
      </c>
      <c r="L29" s="95"/>
    </row>
    <row r="30" spans="3:12" x14ac:dyDescent="0.25">
      <c r="C30" s="139"/>
      <c r="D30" s="154"/>
      <c r="E30" s="115"/>
      <c r="F30" s="94">
        <f t="shared" si="0"/>
        <v>0</v>
      </c>
      <c r="G30" s="156"/>
      <c r="H30" s="140"/>
      <c r="I30" s="126" t="e">
        <f>VLOOKUP(H30,Presupuesto!$B$11:$C$565,2,0)</f>
        <v>#N/A</v>
      </c>
      <c r="J30" s="95" t="str">
        <f t="shared" si="1"/>
        <v>Posgrado</v>
      </c>
      <c r="K30" s="95" t="s">
        <v>720</v>
      </c>
      <c r="L30" s="95"/>
    </row>
    <row r="31" spans="3:12" x14ac:dyDescent="0.25">
      <c r="C31" s="139"/>
      <c r="D31" s="154"/>
      <c r="E31" s="115"/>
      <c r="F31" s="94">
        <f t="shared" si="0"/>
        <v>0</v>
      </c>
      <c r="G31" s="156"/>
      <c r="H31" s="140"/>
      <c r="I31" s="126" t="e">
        <f>VLOOKUP(H31,Presupuesto!$B$11:$C$565,2,0)</f>
        <v>#N/A</v>
      </c>
      <c r="J31" s="95" t="str">
        <f t="shared" si="1"/>
        <v>Posgrado</v>
      </c>
      <c r="K31" s="95" t="s">
        <v>720</v>
      </c>
      <c r="L31" s="95"/>
    </row>
    <row r="32" spans="3:12" x14ac:dyDescent="0.25">
      <c r="C32" s="139"/>
      <c r="D32" s="154"/>
      <c r="E32" s="115"/>
      <c r="F32" s="94">
        <f t="shared" si="0"/>
        <v>0</v>
      </c>
      <c r="G32" s="156"/>
      <c r="H32" s="140"/>
      <c r="I32" s="126" t="e">
        <f>VLOOKUP(H32,Presupuesto!$B$11:$C$565,2,0)</f>
        <v>#N/A</v>
      </c>
      <c r="J32" s="95" t="str">
        <f t="shared" si="1"/>
        <v>Posgrado</v>
      </c>
      <c r="K32" s="95" t="s">
        <v>720</v>
      </c>
      <c r="L32" s="95"/>
    </row>
    <row r="33" spans="3:12" x14ac:dyDescent="0.25">
      <c r="C33" s="141"/>
      <c r="D33" s="154"/>
      <c r="E33" s="115"/>
      <c r="F33" s="94">
        <f t="shared" si="0"/>
        <v>0</v>
      </c>
      <c r="G33" s="156"/>
      <c r="H33" s="142"/>
      <c r="I33" s="126" t="e">
        <f>VLOOKUP(H33,Presupuesto!$B$11:$C$565,2,0)</f>
        <v>#N/A</v>
      </c>
      <c r="J33" s="95" t="str">
        <f t="shared" si="1"/>
        <v>Posgrado</v>
      </c>
      <c r="K33" s="95" t="s">
        <v>732</v>
      </c>
      <c r="L33" s="95"/>
    </row>
    <row r="34" spans="3:12" x14ac:dyDescent="0.25">
      <c r="C34" s="141"/>
      <c r="D34" s="154"/>
      <c r="E34" s="115"/>
      <c r="F34" s="94">
        <f t="shared" si="0"/>
        <v>0</v>
      </c>
      <c r="G34" s="156"/>
      <c r="H34" s="142"/>
      <c r="I34" s="126" t="e">
        <f>VLOOKUP(H34,Presupuesto!$B$11:$C$565,2,0)</f>
        <v>#N/A</v>
      </c>
      <c r="J34" s="95" t="str">
        <f t="shared" si="1"/>
        <v>Posgrado</v>
      </c>
      <c r="K34" s="95" t="s">
        <v>720</v>
      </c>
      <c r="L34" s="95"/>
    </row>
    <row r="35" spans="3:12" x14ac:dyDescent="0.25">
      <c r="C35" s="141"/>
      <c r="D35" s="154"/>
      <c r="E35" s="115"/>
      <c r="F35" s="94">
        <f t="shared" si="0"/>
        <v>0</v>
      </c>
      <c r="G35" s="156"/>
      <c r="H35" s="142"/>
      <c r="I35" s="126" t="e">
        <f>VLOOKUP(H35,Presupuesto!$B$11:$C$565,2,0)</f>
        <v>#N/A</v>
      </c>
      <c r="J35" s="95" t="str">
        <f t="shared" si="1"/>
        <v>Posgrado</v>
      </c>
      <c r="K35" s="95" t="s">
        <v>720</v>
      </c>
      <c r="L35" s="95"/>
    </row>
    <row r="36" spans="3:12" x14ac:dyDescent="0.25">
      <c r="C36" s="141"/>
      <c r="D36" s="154"/>
      <c r="E36" s="115"/>
      <c r="F36" s="94">
        <f t="shared" si="0"/>
        <v>0</v>
      </c>
      <c r="G36" s="156"/>
      <c r="H36" s="142"/>
      <c r="I36" s="126" t="e">
        <f>VLOOKUP(H36,Presupuesto!$B$11:$C$565,2,0)</f>
        <v>#N/A</v>
      </c>
      <c r="J36" s="95" t="str">
        <f t="shared" si="1"/>
        <v>Posgrado</v>
      </c>
      <c r="K36" s="95" t="s">
        <v>720</v>
      </c>
      <c r="L36" s="95"/>
    </row>
    <row r="37" spans="3:12" ht="15.75" thickBot="1" x14ac:dyDescent="0.3">
      <c r="C37" s="143"/>
      <c r="D37" s="211"/>
      <c r="E37" s="100"/>
      <c r="F37" s="102">
        <f t="shared" si="0"/>
        <v>0</v>
      </c>
      <c r="G37" s="157"/>
      <c r="H37" s="144"/>
      <c r="I37" s="128" t="e">
        <f>VLOOKUP(H37,Presupuesto!$B$11:$C$565,2,0)</f>
        <v>#N/A</v>
      </c>
      <c r="J37" s="103" t="str">
        <f t="shared" ref="J37" si="2">$J$20</f>
        <v>Posgrado</v>
      </c>
      <c r="K37" s="120" t="s">
        <v>719</v>
      </c>
      <c r="L37" s="103"/>
    </row>
    <row r="38" spans="3:12" x14ac:dyDescent="0.25">
      <c r="C38" s="429"/>
      <c r="D38" s="429"/>
      <c r="E38" s="429"/>
      <c r="F38" s="89"/>
      <c r="G38" s="88"/>
      <c r="H38" s="89"/>
      <c r="I38" s="89"/>
      <c r="J38" s="429"/>
      <c r="K38" s="429"/>
      <c r="L38" s="429"/>
    </row>
    <row r="39" spans="3:12" ht="15.75" thickBot="1" x14ac:dyDescent="0.3">
      <c r="C39" s="429"/>
      <c r="D39" s="429"/>
      <c r="E39" s="429"/>
      <c r="F39" s="429"/>
      <c r="G39" s="418"/>
      <c r="H39" s="429"/>
      <c r="I39" s="429"/>
      <c r="J39" s="429"/>
      <c r="K39" s="429"/>
      <c r="L39" s="429"/>
    </row>
    <row r="40" spans="3:12" ht="15.75" thickBot="1" x14ac:dyDescent="0.3">
      <c r="C40" s="153" t="s">
        <v>1337</v>
      </c>
      <c r="D40" s="347">
        <f>SUM(F47:F67)</f>
        <v>0</v>
      </c>
      <c r="E40" s="429"/>
      <c r="F40" s="69"/>
      <c r="G40" s="78"/>
      <c r="H40" s="69"/>
      <c r="I40" s="69"/>
      <c r="J40" s="429"/>
      <c r="K40" s="429"/>
      <c r="L40" s="429"/>
    </row>
    <row r="41" spans="3:12" x14ac:dyDescent="0.25">
      <c r="C41" s="69"/>
      <c r="D41" s="31"/>
      <c r="E41" s="91"/>
      <c r="F41" s="91"/>
      <c r="G41" s="91"/>
      <c r="H41" s="75"/>
      <c r="I41" s="75"/>
      <c r="J41" s="75"/>
      <c r="K41" s="109"/>
      <c r="L41" s="429"/>
    </row>
    <row r="42" spans="3:12" ht="15.75" x14ac:dyDescent="0.25">
      <c r="C42" s="284" t="s">
        <v>1309</v>
      </c>
      <c r="D42" s="345"/>
      <c r="E42" s="91"/>
      <c r="F42" s="91"/>
      <c r="G42" s="91"/>
      <c r="H42" s="75"/>
      <c r="I42" s="75"/>
      <c r="J42" s="75"/>
      <c r="K42" s="109"/>
      <c r="L42" s="429"/>
    </row>
    <row r="43" spans="3:12" ht="18.75" x14ac:dyDescent="0.25">
      <c r="C43" s="199"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1"/>
      <c r="F43" s="91"/>
      <c r="G43" s="91"/>
      <c r="H43" s="75"/>
      <c r="I43" s="75"/>
      <c r="J43" s="75"/>
      <c r="K43" s="109"/>
      <c r="L43" s="429"/>
    </row>
    <row r="44" spans="3:12" x14ac:dyDescent="0.25">
      <c r="C44" s="429"/>
      <c r="D44" s="429"/>
      <c r="E44" s="91"/>
      <c r="F44" s="91"/>
      <c r="G44" s="91"/>
      <c r="H44" s="75"/>
      <c r="I44" s="75"/>
      <c r="J44" s="75"/>
      <c r="K44" s="109"/>
      <c r="L44" s="429"/>
    </row>
    <row r="45" spans="3:12" ht="15.75" thickBot="1" x14ac:dyDescent="0.3">
      <c r="C45" s="429"/>
      <c r="D45" s="429"/>
      <c r="E45" s="429"/>
      <c r="F45" s="91"/>
      <c r="G45" s="75"/>
      <c r="H45" s="75"/>
      <c r="I45" s="75"/>
      <c r="J45" s="429"/>
      <c r="K45" s="429"/>
      <c r="L45" s="429"/>
    </row>
    <row r="46" spans="3:12" ht="30.75" thickBot="1" x14ac:dyDescent="0.3">
      <c r="C46" s="125" t="s">
        <v>1310</v>
      </c>
      <c r="D46" s="130" t="s">
        <v>99</v>
      </c>
      <c r="E46" s="132" t="s">
        <v>1312</v>
      </c>
      <c r="F46" s="131" t="s">
        <v>1313</v>
      </c>
      <c r="G46" s="129" t="s">
        <v>1314</v>
      </c>
      <c r="H46" s="132" t="s">
        <v>1315</v>
      </c>
      <c r="I46" s="129" t="s">
        <v>711</v>
      </c>
      <c r="J46" s="129" t="s">
        <v>1316</v>
      </c>
      <c r="K46" s="129" t="s">
        <v>1317</v>
      </c>
      <c r="L46" s="129" t="s">
        <v>1341</v>
      </c>
    </row>
    <row r="47" spans="3:12" x14ac:dyDescent="0.25">
      <c r="C47" s="137"/>
      <c r="D47" s="154"/>
      <c r="E47" s="112"/>
      <c r="F47" s="94">
        <f t="shared" ref="F47:F67" si="3">D47*E47</f>
        <v>0</v>
      </c>
      <c r="G47" s="156"/>
      <c r="H47" s="138"/>
      <c r="I47" s="126" t="e">
        <f>VLOOKUP(H47,Presupuesto!$B$11:$C$565,2,0)</f>
        <v>#N/A</v>
      </c>
      <c r="J47" s="207" t="s">
        <v>72</v>
      </c>
      <c r="K47" s="95" t="s">
        <v>719</v>
      </c>
      <c r="L47" s="95"/>
    </row>
    <row r="48" spans="3:12" x14ac:dyDescent="0.25">
      <c r="C48" s="137"/>
      <c r="D48" s="154"/>
      <c r="E48" s="119"/>
      <c r="F48" s="94">
        <f t="shared" si="3"/>
        <v>0</v>
      </c>
      <c r="G48" s="156"/>
      <c r="H48" s="138"/>
      <c r="I48" s="126" t="e">
        <f>VLOOKUP(H48,Presupuesto!$B$11:$C$565,2,0)</f>
        <v>#N/A</v>
      </c>
      <c r="J48" s="95" t="str">
        <f>$J$47</f>
        <v>Posgrado</v>
      </c>
      <c r="K48" s="95" t="s">
        <v>720</v>
      </c>
      <c r="L48" s="95"/>
    </row>
    <row r="49" spans="3:12" x14ac:dyDescent="0.25">
      <c r="C49" s="137"/>
      <c r="D49" s="154"/>
      <c r="E49" s="119"/>
      <c r="F49" s="94">
        <f t="shared" si="3"/>
        <v>0</v>
      </c>
      <c r="G49" s="156"/>
      <c r="H49" s="138"/>
      <c r="I49" s="126" t="e">
        <f>VLOOKUP(H49,Presupuesto!$B$11:$C$565,2,0)</f>
        <v>#N/A</v>
      </c>
      <c r="J49" s="95" t="str">
        <f t="shared" ref="J49:J67" si="4">$J$47</f>
        <v>Posgrado</v>
      </c>
      <c r="K49" s="95" t="s">
        <v>720</v>
      </c>
      <c r="L49" s="95"/>
    </row>
    <row r="50" spans="3:12" x14ac:dyDescent="0.25">
      <c r="C50" s="137"/>
      <c r="D50" s="154"/>
      <c r="E50" s="119"/>
      <c r="F50" s="94">
        <f t="shared" si="3"/>
        <v>0</v>
      </c>
      <c r="G50" s="156"/>
      <c r="H50" s="138"/>
      <c r="I50" s="126" t="e">
        <f>VLOOKUP(H50,Presupuesto!$B$11:$C$565,2,0)</f>
        <v>#N/A</v>
      </c>
      <c r="J50" s="95" t="str">
        <f t="shared" si="4"/>
        <v>Posgrado</v>
      </c>
      <c r="K50" s="95" t="s">
        <v>720</v>
      </c>
      <c r="L50" s="95"/>
    </row>
    <row r="51" spans="3:12" x14ac:dyDescent="0.25">
      <c r="C51" s="137"/>
      <c r="D51" s="154"/>
      <c r="E51" s="119"/>
      <c r="F51" s="94">
        <f t="shared" si="3"/>
        <v>0</v>
      </c>
      <c r="G51" s="156"/>
      <c r="H51" s="138"/>
      <c r="I51" s="126" t="e">
        <f>VLOOKUP(H51,Presupuesto!$B$11:$C$565,2,0)</f>
        <v>#N/A</v>
      </c>
      <c r="J51" s="95" t="str">
        <f t="shared" si="4"/>
        <v>Posgrado</v>
      </c>
      <c r="K51" s="95" t="s">
        <v>720</v>
      </c>
      <c r="L51" s="95"/>
    </row>
    <row r="52" spans="3:12" x14ac:dyDescent="0.25">
      <c r="C52" s="137"/>
      <c r="D52" s="154"/>
      <c r="E52" s="119"/>
      <c r="F52" s="94">
        <f t="shared" si="3"/>
        <v>0</v>
      </c>
      <c r="G52" s="156"/>
      <c r="H52" s="138"/>
      <c r="I52" s="126" t="e">
        <f>VLOOKUP(H52,Presupuesto!$B$11:$C$565,2,0)</f>
        <v>#N/A</v>
      </c>
      <c r="J52" s="95" t="str">
        <f t="shared" si="4"/>
        <v>Posgrado</v>
      </c>
      <c r="K52" s="95" t="s">
        <v>729</v>
      </c>
      <c r="L52" s="95"/>
    </row>
    <row r="53" spans="3:12" x14ac:dyDescent="0.25">
      <c r="C53" s="137"/>
      <c r="D53" s="154"/>
      <c r="E53" s="119"/>
      <c r="F53" s="94">
        <f t="shared" si="3"/>
        <v>0</v>
      </c>
      <c r="G53" s="156"/>
      <c r="H53" s="138"/>
      <c r="I53" s="126" t="e">
        <f>VLOOKUP(H53,Presupuesto!$B$11:$C$565,2,0)</f>
        <v>#N/A</v>
      </c>
      <c r="J53" s="95" t="str">
        <f t="shared" si="4"/>
        <v>Posgrado</v>
      </c>
      <c r="K53" s="95" t="s">
        <v>720</v>
      </c>
      <c r="L53" s="95"/>
    </row>
    <row r="54" spans="3:12" x14ac:dyDescent="0.25">
      <c r="C54" s="137"/>
      <c r="D54" s="154"/>
      <c r="E54" s="119"/>
      <c r="F54" s="94">
        <f t="shared" si="3"/>
        <v>0</v>
      </c>
      <c r="G54" s="156"/>
      <c r="H54" s="138"/>
      <c r="I54" s="126" t="e">
        <f>VLOOKUP(H54,Presupuesto!$B$11:$C$565,2,0)</f>
        <v>#N/A</v>
      </c>
      <c r="J54" s="95" t="str">
        <f t="shared" si="4"/>
        <v>Posgrado</v>
      </c>
      <c r="K54" s="95" t="s">
        <v>720</v>
      </c>
      <c r="L54" s="95"/>
    </row>
    <row r="55" spans="3:12" x14ac:dyDescent="0.25">
      <c r="C55" s="137"/>
      <c r="D55" s="154"/>
      <c r="E55" s="119"/>
      <c r="F55" s="94">
        <f t="shared" si="3"/>
        <v>0</v>
      </c>
      <c r="G55" s="156"/>
      <c r="H55" s="138"/>
      <c r="I55" s="126" t="e">
        <f>VLOOKUP(H55,Presupuesto!$B$11:$C$565,2,0)</f>
        <v>#N/A</v>
      </c>
      <c r="J55" s="95" t="str">
        <f t="shared" si="4"/>
        <v>Posgrado</v>
      </c>
      <c r="K55" s="95" t="s">
        <v>720</v>
      </c>
      <c r="L55" s="95"/>
    </row>
    <row r="56" spans="3:12" x14ac:dyDescent="0.25">
      <c r="C56" s="137"/>
      <c r="D56" s="154"/>
      <c r="E56" s="119"/>
      <c r="F56" s="94">
        <f t="shared" si="3"/>
        <v>0</v>
      </c>
      <c r="G56" s="156"/>
      <c r="H56" s="138"/>
      <c r="I56" s="126" t="e">
        <f>VLOOKUP(H56,Presupuesto!$B$11:$C$565,2,0)</f>
        <v>#N/A</v>
      </c>
      <c r="J56" s="95" t="str">
        <f t="shared" si="4"/>
        <v>Posgrado</v>
      </c>
      <c r="K56" s="95" t="s">
        <v>720</v>
      </c>
      <c r="L56" s="95"/>
    </row>
    <row r="57" spans="3:12" x14ac:dyDescent="0.25">
      <c r="C57" s="139"/>
      <c r="D57" s="154"/>
      <c r="E57" s="115"/>
      <c r="F57" s="94">
        <f t="shared" si="3"/>
        <v>0</v>
      </c>
      <c r="G57" s="156"/>
      <c r="H57" s="140"/>
      <c r="I57" s="126" t="e">
        <f>VLOOKUP(H57,Presupuesto!$B$11:$C$565,2,0)</f>
        <v>#N/A</v>
      </c>
      <c r="J57" s="95" t="str">
        <f t="shared" si="4"/>
        <v>Posgrado</v>
      </c>
      <c r="K57" s="95" t="s">
        <v>720</v>
      </c>
      <c r="L57" s="95"/>
    </row>
    <row r="58" spans="3:12" x14ac:dyDescent="0.25">
      <c r="C58" s="139"/>
      <c r="D58" s="154"/>
      <c r="E58" s="115"/>
      <c r="F58" s="94">
        <f t="shared" si="3"/>
        <v>0</v>
      </c>
      <c r="G58" s="156"/>
      <c r="H58" s="140"/>
      <c r="I58" s="126" t="e">
        <f>VLOOKUP(H58,Presupuesto!$B$11:$C$565,2,0)</f>
        <v>#N/A</v>
      </c>
      <c r="J58" s="95" t="str">
        <f t="shared" si="4"/>
        <v>Posgrado</v>
      </c>
      <c r="K58" s="95" t="s">
        <v>720</v>
      </c>
      <c r="L58" s="95"/>
    </row>
    <row r="59" spans="3:12" x14ac:dyDescent="0.25">
      <c r="C59" s="139"/>
      <c r="D59" s="154"/>
      <c r="E59" s="115"/>
      <c r="F59" s="94">
        <f t="shared" si="3"/>
        <v>0</v>
      </c>
      <c r="G59" s="156"/>
      <c r="H59" s="140"/>
      <c r="I59" s="126" t="e">
        <f>VLOOKUP(H59,Presupuesto!$B$11:$C$565,2,0)</f>
        <v>#N/A</v>
      </c>
      <c r="J59" s="95" t="str">
        <f t="shared" si="4"/>
        <v>Posgrado</v>
      </c>
      <c r="K59" s="95" t="s">
        <v>720</v>
      </c>
      <c r="L59" s="95"/>
    </row>
    <row r="60" spans="3:12" x14ac:dyDescent="0.25">
      <c r="C60" s="139"/>
      <c r="D60" s="154"/>
      <c r="E60" s="115"/>
      <c r="F60" s="94">
        <f t="shared" si="3"/>
        <v>0</v>
      </c>
      <c r="G60" s="156"/>
      <c r="H60" s="140"/>
      <c r="I60" s="126" t="e">
        <f>VLOOKUP(H60,Presupuesto!$B$11:$C$565,2,0)</f>
        <v>#N/A</v>
      </c>
      <c r="J60" s="95" t="str">
        <f t="shared" si="4"/>
        <v>Posgrado</v>
      </c>
      <c r="K60" s="95" t="s">
        <v>720</v>
      </c>
      <c r="L60" s="95"/>
    </row>
    <row r="61" spans="3:12" x14ac:dyDescent="0.25">
      <c r="C61" s="139"/>
      <c r="D61" s="154"/>
      <c r="E61" s="115"/>
      <c r="F61" s="94">
        <f t="shared" si="3"/>
        <v>0</v>
      </c>
      <c r="G61" s="156"/>
      <c r="H61" s="140"/>
      <c r="I61" s="126" t="e">
        <f>VLOOKUP(H61,Presupuesto!$B$11:$C$565,2,0)</f>
        <v>#N/A</v>
      </c>
      <c r="J61" s="95" t="str">
        <f t="shared" si="4"/>
        <v>Posgrado</v>
      </c>
      <c r="K61" s="95" t="s">
        <v>720</v>
      </c>
      <c r="L61" s="95"/>
    </row>
    <row r="62" spans="3:12" x14ac:dyDescent="0.25">
      <c r="C62" s="139"/>
      <c r="D62" s="154"/>
      <c r="E62" s="115"/>
      <c r="F62" s="94">
        <f t="shared" si="3"/>
        <v>0</v>
      </c>
      <c r="G62" s="156"/>
      <c r="H62" s="140"/>
      <c r="I62" s="126" t="e">
        <f>VLOOKUP(H62,Presupuesto!$B$11:$C$565,2,0)</f>
        <v>#N/A</v>
      </c>
      <c r="J62" s="95" t="str">
        <f t="shared" si="4"/>
        <v>Posgrado</v>
      </c>
      <c r="K62" s="95" t="s">
        <v>720</v>
      </c>
      <c r="L62" s="95"/>
    </row>
    <row r="63" spans="3:12" x14ac:dyDescent="0.25">
      <c r="C63" s="141"/>
      <c r="D63" s="154"/>
      <c r="E63" s="115"/>
      <c r="F63" s="94">
        <f t="shared" si="3"/>
        <v>0</v>
      </c>
      <c r="G63" s="156"/>
      <c r="H63" s="142"/>
      <c r="I63" s="126" t="e">
        <f>VLOOKUP(H63,Presupuesto!$B$11:$C$565,2,0)</f>
        <v>#N/A</v>
      </c>
      <c r="J63" s="95" t="str">
        <f t="shared" si="4"/>
        <v>Posgrado</v>
      </c>
      <c r="K63" s="95" t="s">
        <v>732</v>
      </c>
      <c r="L63" s="95"/>
    </row>
    <row r="64" spans="3:12" x14ac:dyDescent="0.25">
      <c r="C64" s="141"/>
      <c r="D64" s="154"/>
      <c r="E64" s="115"/>
      <c r="F64" s="94">
        <f t="shared" si="3"/>
        <v>0</v>
      </c>
      <c r="G64" s="156"/>
      <c r="H64" s="142"/>
      <c r="I64" s="126" t="e">
        <f>VLOOKUP(H64,Presupuesto!$B$11:$C$565,2,0)</f>
        <v>#N/A</v>
      </c>
      <c r="J64" s="95" t="str">
        <f t="shared" si="4"/>
        <v>Posgrado</v>
      </c>
      <c r="K64" s="95" t="s">
        <v>720</v>
      </c>
      <c r="L64" s="95"/>
    </row>
    <row r="65" spans="3:12" x14ac:dyDescent="0.25">
      <c r="C65" s="141"/>
      <c r="D65" s="154"/>
      <c r="E65" s="115"/>
      <c r="F65" s="94">
        <f t="shared" si="3"/>
        <v>0</v>
      </c>
      <c r="G65" s="156"/>
      <c r="H65" s="142"/>
      <c r="I65" s="126" t="e">
        <f>VLOOKUP(H65,Presupuesto!$B$11:$C$565,2,0)</f>
        <v>#N/A</v>
      </c>
      <c r="J65" s="95" t="str">
        <f t="shared" si="4"/>
        <v>Posgrado</v>
      </c>
      <c r="K65" s="95" t="s">
        <v>720</v>
      </c>
      <c r="L65" s="95"/>
    </row>
    <row r="66" spans="3:12" x14ac:dyDescent="0.25">
      <c r="C66" s="141"/>
      <c r="D66" s="154"/>
      <c r="E66" s="115"/>
      <c r="F66" s="94">
        <f t="shared" si="3"/>
        <v>0</v>
      </c>
      <c r="G66" s="156"/>
      <c r="H66" s="142"/>
      <c r="I66" s="126" t="e">
        <f>VLOOKUP(H66,Presupuesto!$B$11:$C$565,2,0)</f>
        <v>#N/A</v>
      </c>
      <c r="J66" s="95" t="str">
        <f t="shared" si="4"/>
        <v>Posgrado</v>
      </c>
      <c r="K66" s="95" t="s">
        <v>720</v>
      </c>
      <c r="L66" s="95"/>
    </row>
    <row r="67" spans="3:12" ht="15.75" thickBot="1" x14ac:dyDescent="0.3">
      <c r="C67" s="143"/>
      <c r="D67" s="211"/>
      <c r="E67" s="100"/>
      <c r="F67" s="102">
        <f t="shared" si="3"/>
        <v>0</v>
      </c>
      <c r="G67" s="157"/>
      <c r="H67" s="144"/>
      <c r="I67" s="128" t="e">
        <f>VLOOKUP(H67,Presupuesto!$B$11:$C$565,2,0)</f>
        <v>#N/A</v>
      </c>
      <c r="J67" s="103" t="str">
        <f t="shared" si="4"/>
        <v>Posgrado</v>
      </c>
      <c r="K67" s="120" t="s">
        <v>719</v>
      </c>
      <c r="L67" s="103"/>
    </row>
    <row r="69" spans="3:12" ht="15.75" thickBot="1" x14ac:dyDescent="0.3">
      <c r="C69" s="429"/>
      <c r="D69" s="429"/>
      <c r="E69" s="429"/>
      <c r="F69" s="429"/>
      <c r="G69" s="418"/>
      <c r="H69" s="429"/>
      <c r="I69" s="429"/>
      <c r="J69" s="429"/>
      <c r="K69" s="429"/>
      <c r="L69" s="429"/>
    </row>
    <row r="70" spans="3:12" ht="15.75" thickBot="1" x14ac:dyDescent="0.3">
      <c r="C70" s="153" t="s">
        <v>1337</v>
      </c>
      <c r="D70" s="347">
        <f>SUM(F77:F97)</f>
        <v>0</v>
      </c>
      <c r="E70" s="429"/>
      <c r="F70" s="69"/>
      <c r="G70" s="78"/>
      <c r="H70" s="69"/>
      <c r="I70" s="69"/>
      <c r="J70" s="429"/>
      <c r="K70" s="429"/>
      <c r="L70" s="429"/>
    </row>
    <row r="71" spans="3:12" x14ac:dyDescent="0.25">
      <c r="C71" s="69"/>
      <c r="D71" s="31"/>
      <c r="E71" s="91"/>
      <c r="F71" s="91"/>
      <c r="G71" s="91"/>
      <c r="H71" s="75"/>
      <c r="I71" s="75"/>
      <c r="J71" s="75"/>
      <c r="K71" s="109"/>
      <c r="L71" s="429"/>
    </row>
    <row r="72" spans="3:12" ht="15.75" x14ac:dyDescent="0.25">
      <c r="C72" s="284" t="s">
        <v>1309</v>
      </c>
      <c r="D72" s="345"/>
      <c r="E72" s="91"/>
      <c r="F72" s="91"/>
      <c r="G72" s="91"/>
      <c r="H72" s="75"/>
      <c r="I72" s="75"/>
      <c r="J72" s="75"/>
      <c r="K72" s="109"/>
      <c r="L72" s="429"/>
    </row>
    <row r="73" spans="3:12" ht="18.75" x14ac:dyDescent="0.25">
      <c r="C73" s="199"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1"/>
      <c r="F73" s="91"/>
      <c r="G73" s="91"/>
      <c r="H73" s="75"/>
      <c r="I73" s="75"/>
      <c r="J73" s="75"/>
      <c r="K73" s="109"/>
      <c r="L73" s="429"/>
    </row>
    <row r="74" spans="3:12" x14ac:dyDescent="0.25">
      <c r="C74" s="429"/>
      <c r="D74" s="429"/>
      <c r="E74" s="91"/>
      <c r="F74" s="91"/>
      <c r="G74" s="91"/>
      <c r="H74" s="75"/>
      <c r="I74" s="75"/>
      <c r="J74" s="75"/>
      <c r="K74" s="109"/>
      <c r="L74" s="429"/>
    </row>
    <row r="75" spans="3:12" ht="15.75" thickBot="1" x14ac:dyDescent="0.3">
      <c r="C75" s="429"/>
      <c r="D75" s="429"/>
      <c r="E75" s="429"/>
      <c r="F75" s="91"/>
      <c r="G75" s="75"/>
      <c r="H75" s="75"/>
      <c r="I75" s="75"/>
      <c r="J75" s="429"/>
      <c r="K75" s="429"/>
      <c r="L75" s="429"/>
    </row>
    <row r="76" spans="3:12" ht="30.75" thickBot="1" x14ac:dyDescent="0.3">
      <c r="C76" s="125" t="s">
        <v>1310</v>
      </c>
      <c r="D76" s="130" t="s">
        <v>99</v>
      </c>
      <c r="E76" s="132" t="s">
        <v>1312</v>
      </c>
      <c r="F76" s="131" t="s">
        <v>1313</v>
      </c>
      <c r="G76" s="129" t="s">
        <v>1314</v>
      </c>
      <c r="H76" s="132" t="s">
        <v>1315</v>
      </c>
      <c r="I76" s="129" t="s">
        <v>711</v>
      </c>
      <c r="J76" s="129" t="s">
        <v>1316</v>
      </c>
      <c r="K76" s="129" t="s">
        <v>1317</v>
      </c>
      <c r="L76" s="129" t="s">
        <v>1341</v>
      </c>
    </row>
    <row r="77" spans="3:12" x14ac:dyDescent="0.25">
      <c r="C77" s="137"/>
      <c r="D77" s="154"/>
      <c r="E77" s="112"/>
      <c r="F77" s="94">
        <f t="shared" ref="F77:F97" si="5">D77*E77</f>
        <v>0</v>
      </c>
      <c r="G77" s="156"/>
      <c r="H77" s="138"/>
      <c r="I77" s="126" t="e">
        <f>VLOOKUP(H77,Presupuesto!$B$11:$C$565,2,0)</f>
        <v>#N/A</v>
      </c>
      <c r="J77" s="207" t="s">
        <v>72</v>
      </c>
      <c r="K77" s="95" t="s">
        <v>719</v>
      </c>
      <c r="L77" s="95"/>
    </row>
    <row r="78" spans="3:12" x14ac:dyDescent="0.25">
      <c r="C78" s="137"/>
      <c r="D78" s="154"/>
      <c r="E78" s="119"/>
      <c r="F78" s="94">
        <f t="shared" si="5"/>
        <v>0</v>
      </c>
      <c r="G78" s="156"/>
      <c r="H78" s="138"/>
      <c r="I78" s="126" t="e">
        <f>VLOOKUP(H78,Presupuesto!$B$11:$C$565,2,0)</f>
        <v>#N/A</v>
      </c>
      <c r="J78" s="95" t="str">
        <f>$J$77</f>
        <v>Posgrado</v>
      </c>
      <c r="K78" s="95" t="s">
        <v>720</v>
      </c>
      <c r="L78" s="95"/>
    </row>
    <row r="79" spans="3:12" x14ac:dyDescent="0.25">
      <c r="C79" s="137"/>
      <c r="D79" s="154"/>
      <c r="E79" s="119"/>
      <c r="F79" s="94">
        <f t="shared" si="5"/>
        <v>0</v>
      </c>
      <c r="G79" s="156"/>
      <c r="H79" s="138"/>
      <c r="I79" s="126" t="e">
        <f>VLOOKUP(H79,Presupuesto!$B$11:$C$565,2,0)</f>
        <v>#N/A</v>
      </c>
      <c r="J79" s="95" t="str">
        <f t="shared" ref="J79:J97" si="6">$J$77</f>
        <v>Posgrado</v>
      </c>
      <c r="K79" s="95" t="s">
        <v>720</v>
      </c>
      <c r="L79" s="95"/>
    </row>
    <row r="80" spans="3:12" x14ac:dyDescent="0.25">
      <c r="C80" s="137"/>
      <c r="D80" s="154"/>
      <c r="E80" s="119"/>
      <c r="F80" s="94">
        <f t="shared" si="5"/>
        <v>0</v>
      </c>
      <c r="G80" s="156"/>
      <c r="H80" s="138"/>
      <c r="I80" s="126" t="e">
        <f>VLOOKUP(H80,Presupuesto!$B$11:$C$565,2,0)</f>
        <v>#N/A</v>
      </c>
      <c r="J80" s="95" t="str">
        <f t="shared" si="6"/>
        <v>Posgrado</v>
      </c>
      <c r="K80" s="95" t="s">
        <v>720</v>
      </c>
      <c r="L80" s="95"/>
    </row>
    <row r="81" spans="3:12" x14ac:dyDescent="0.25">
      <c r="C81" s="137"/>
      <c r="D81" s="154"/>
      <c r="E81" s="119"/>
      <c r="F81" s="94">
        <f t="shared" si="5"/>
        <v>0</v>
      </c>
      <c r="G81" s="156"/>
      <c r="H81" s="138"/>
      <c r="I81" s="126" t="e">
        <f>VLOOKUP(H81,Presupuesto!$B$11:$C$565,2,0)</f>
        <v>#N/A</v>
      </c>
      <c r="J81" s="95" t="str">
        <f t="shared" si="6"/>
        <v>Posgrado</v>
      </c>
      <c r="K81" s="95" t="s">
        <v>720</v>
      </c>
      <c r="L81" s="95"/>
    </row>
    <row r="82" spans="3:12" x14ac:dyDescent="0.25">
      <c r="C82" s="137"/>
      <c r="D82" s="154"/>
      <c r="E82" s="119"/>
      <c r="F82" s="94">
        <f t="shared" si="5"/>
        <v>0</v>
      </c>
      <c r="G82" s="156"/>
      <c r="H82" s="138"/>
      <c r="I82" s="126" t="e">
        <f>VLOOKUP(H82,Presupuesto!$B$11:$C$565,2,0)</f>
        <v>#N/A</v>
      </c>
      <c r="J82" s="95" t="str">
        <f t="shared" si="6"/>
        <v>Posgrado</v>
      </c>
      <c r="K82" s="95" t="s">
        <v>729</v>
      </c>
      <c r="L82" s="95"/>
    </row>
    <row r="83" spans="3:12" x14ac:dyDescent="0.25">
      <c r="C83" s="137"/>
      <c r="D83" s="154"/>
      <c r="E83" s="119"/>
      <c r="F83" s="94">
        <f t="shared" si="5"/>
        <v>0</v>
      </c>
      <c r="G83" s="156"/>
      <c r="H83" s="138"/>
      <c r="I83" s="126" t="e">
        <f>VLOOKUP(H83,Presupuesto!$B$11:$C$565,2,0)</f>
        <v>#N/A</v>
      </c>
      <c r="J83" s="95" t="str">
        <f t="shared" si="6"/>
        <v>Posgrado</v>
      </c>
      <c r="K83" s="95" t="s">
        <v>720</v>
      </c>
      <c r="L83" s="95"/>
    </row>
    <row r="84" spans="3:12" x14ac:dyDescent="0.25">
      <c r="C84" s="137"/>
      <c r="D84" s="154"/>
      <c r="E84" s="119"/>
      <c r="F84" s="94">
        <f t="shared" si="5"/>
        <v>0</v>
      </c>
      <c r="G84" s="156"/>
      <c r="H84" s="138"/>
      <c r="I84" s="126" t="e">
        <f>VLOOKUP(H84,Presupuesto!$B$11:$C$565,2,0)</f>
        <v>#N/A</v>
      </c>
      <c r="J84" s="95" t="str">
        <f t="shared" si="6"/>
        <v>Posgrado</v>
      </c>
      <c r="K84" s="95" t="s">
        <v>720</v>
      </c>
      <c r="L84" s="95"/>
    </row>
    <row r="85" spans="3:12" x14ac:dyDescent="0.25">
      <c r="C85" s="137"/>
      <c r="D85" s="154"/>
      <c r="E85" s="119"/>
      <c r="F85" s="94">
        <f t="shared" si="5"/>
        <v>0</v>
      </c>
      <c r="G85" s="156"/>
      <c r="H85" s="138"/>
      <c r="I85" s="126" t="e">
        <f>VLOOKUP(H85,Presupuesto!$B$11:$C$565,2,0)</f>
        <v>#N/A</v>
      </c>
      <c r="J85" s="95" t="str">
        <f t="shared" si="6"/>
        <v>Posgrado</v>
      </c>
      <c r="K85" s="95" t="s">
        <v>720</v>
      </c>
      <c r="L85" s="95"/>
    </row>
    <row r="86" spans="3:12" x14ac:dyDescent="0.25">
      <c r="C86" s="137"/>
      <c r="D86" s="154"/>
      <c r="E86" s="119"/>
      <c r="F86" s="94">
        <f t="shared" si="5"/>
        <v>0</v>
      </c>
      <c r="G86" s="156"/>
      <c r="H86" s="138"/>
      <c r="I86" s="126" t="e">
        <f>VLOOKUP(H86,Presupuesto!$B$11:$C$565,2,0)</f>
        <v>#N/A</v>
      </c>
      <c r="J86" s="95" t="str">
        <f t="shared" si="6"/>
        <v>Posgrado</v>
      </c>
      <c r="K86" s="95" t="s">
        <v>720</v>
      </c>
      <c r="L86" s="95"/>
    </row>
    <row r="87" spans="3:12" x14ac:dyDescent="0.25">
      <c r="C87" s="139"/>
      <c r="D87" s="154"/>
      <c r="E87" s="115"/>
      <c r="F87" s="94">
        <f t="shared" si="5"/>
        <v>0</v>
      </c>
      <c r="G87" s="156"/>
      <c r="H87" s="140"/>
      <c r="I87" s="126" t="e">
        <f>VLOOKUP(H87,Presupuesto!$B$11:$C$565,2,0)</f>
        <v>#N/A</v>
      </c>
      <c r="J87" s="95" t="str">
        <f t="shared" si="6"/>
        <v>Posgrado</v>
      </c>
      <c r="K87" s="95" t="s">
        <v>720</v>
      </c>
      <c r="L87" s="95"/>
    </row>
    <row r="88" spans="3:12" x14ac:dyDescent="0.25">
      <c r="C88" s="139"/>
      <c r="D88" s="154"/>
      <c r="E88" s="115"/>
      <c r="F88" s="94">
        <f t="shared" si="5"/>
        <v>0</v>
      </c>
      <c r="G88" s="156"/>
      <c r="H88" s="140"/>
      <c r="I88" s="126" t="e">
        <f>VLOOKUP(H88,Presupuesto!$B$11:$C$565,2,0)</f>
        <v>#N/A</v>
      </c>
      <c r="J88" s="95" t="str">
        <f t="shared" si="6"/>
        <v>Posgrado</v>
      </c>
      <c r="K88" s="95" t="s">
        <v>720</v>
      </c>
      <c r="L88" s="95"/>
    </row>
    <row r="89" spans="3:12" x14ac:dyDescent="0.25">
      <c r="C89" s="139"/>
      <c r="D89" s="154"/>
      <c r="E89" s="115"/>
      <c r="F89" s="94">
        <f t="shared" si="5"/>
        <v>0</v>
      </c>
      <c r="G89" s="156"/>
      <c r="H89" s="140"/>
      <c r="I89" s="126" t="e">
        <f>VLOOKUP(H89,Presupuesto!$B$11:$C$565,2,0)</f>
        <v>#N/A</v>
      </c>
      <c r="J89" s="95" t="str">
        <f t="shared" si="6"/>
        <v>Posgrado</v>
      </c>
      <c r="K89" s="95" t="s">
        <v>720</v>
      </c>
      <c r="L89" s="95"/>
    </row>
    <row r="90" spans="3:12" x14ac:dyDescent="0.25">
      <c r="C90" s="139"/>
      <c r="D90" s="154"/>
      <c r="E90" s="115"/>
      <c r="F90" s="94">
        <f t="shared" si="5"/>
        <v>0</v>
      </c>
      <c r="G90" s="156"/>
      <c r="H90" s="140"/>
      <c r="I90" s="126" t="e">
        <f>VLOOKUP(H90,Presupuesto!$B$11:$C$565,2,0)</f>
        <v>#N/A</v>
      </c>
      <c r="J90" s="95" t="str">
        <f t="shared" si="6"/>
        <v>Posgrado</v>
      </c>
      <c r="K90" s="95" t="s">
        <v>720</v>
      </c>
      <c r="L90" s="95"/>
    </row>
    <row r="91" spans="3:12" x14ac:dyDescent="0.25">
      <c r="C91" s="139"/>
      <c r="D91" s="154"/>
      <c r="E91" s="115"/>
      <c r="F91" s="94">
        <f t="shared" si="5"/>
        <v>0</v>
      </c>
      <c r="G91" s="156"/>
      <c r="H91" s="140"/>
      <c r="I91" s="126" t="e">
        <f>VLOOKUP(H91,Presupuesto!$B$11:$C$565,2,0)</f>
        <v>#N/A</v>
      </c>
      <c r="J91" s="95" t="str">
        <f t="shared" si="6"/>
        <v>Posgrado</v>
      </c>
      <c r="K91" s="95" t="s">
        <v>720</v>
      </c>
      <c r="L91" s="95"/>
    </row>
    <row r="92" spans="3:12" x14ac:dyDescent="0.25">
      <c r="C92" s="139"/>
      <c r="D92" s="154"/>
      <c r="E92" s="115"/>
      <c r="F92" s="94">
        <f t="shared" si="5"/>
        <v>0</v>
      </c>
      <c r="G92" s="156"/>
      <c r="H92" s="140"/>
      <c r="I92" s="126" t="e">
        <f>VLOOKUP(H92,Presupuesto!$B$11:$C$565,2,0)</f>
        <v>#N/A</v>
      </c>
      <c r="J92" s="95" t="str">
        <f t="shared" si="6"/>
        <v>Posgrado</v>
      </c>
      <c r="K92" s="95" t="s">
        <v>720</v>
      </c>
      <c r="L92" s="95"/>
    </row>
    <row r="93" spans="3:12" x14ac:dyDescent="0.25">
      <c r="C93" s="141"/>
      <c r="D93" s="154"/>
      <c r="E93" s="115"/>
      <c r="F93" s="94">
        <f t="shared" si="5"/>
        <v>0</v>
      </c>
      <c r="G93" s="156"/>
      <c r="H93" s="142"/>
      <c r="I93" s="126" t="e">
        <f>VLOOKUP(H93,Presupuesto!$B$11:$C$565,2,0)</f>
        <v>#N/A</v>
      </c>
      <c r="J93" s="95" t="str">
        <f t="shared" si="6"/>
        <v>Posgrado</v>
      </c>
      <c r="K93" s="95" t="s">
        <v>732</v>
      </c>
      <c r="L93" s="95"/>
    </row>
    <row r="94" spans="3:12" x14ac:dyDescent="0.25">
      <c r="C94" s="141"/>
      <c r="D94" s="154"/>
      <c r="E94" s="115"/>
      <c r="F94" s="94">
        <f t="shared" si="5"/>
        <v>0</v>
      </c>
      <c r="G94" s="156"/>
      <c r="H94" s="142"/>
      <c r="I94" s="126" t="e">
        <f>VLOOKUP(H94,Presupuesto!$B$11:$C$565,2,0)</f>
        <v>#N/A</v>
      </c>
      <c r="J94" s="95" t="str">
        <f t="shared" si="6"/>
        <v>Posgrado</v>
      </c>
      <c r="K94" s="95" t="s">
        <v>720</v>
      </c>
      <c r="L94" s="95"/>
    </row>
    <row r="95" spans="3:12" x14ac:dyDescent="0.25">
      <c r="C95" s="141"/>
      <c r="D95" s="154"/>
      <c r="E95" s="115"/>
      <c r="F95" s="94">
        <f t="shared" si="5"/>
        <v>0</v>
      </c>
      <c r="G95" s="156"/>
      <c r="H95" s="142"/>
      <c r="I95" s="126" t="e">
        <f>VLOOKUP(H95,Presupuesto!$B$11:$C$565,2,0)</f>
        <v>#N/A</v>
      </c>
      <c r="J95" s="95" t="str">
        <f t="shared" si="6"/>
        <v>Posgrado</v>
      </c>
      <c r="K95" s="95" t="s">
        <v>720</v>
      </c>
      <c r="L95" s="95"/>
    </row>
    <row r="96" spans="3:12" x14ac:dyDescent="0.25">
      <c r="C96" s="141"/>
      <c r="D96" s="154"/>
      <c r="E96" s="115"/>
      <c r="F96" s="94">
        <f t="shared" si="5"/>
        <v>0</v>
      </c>
      <c r="G96" s="156"/>
      <c r="H96" s="142"/>
      <c r="I96" s="126" t="e">
        <f>VLOOKUP(H96,Presupuesto!$B$11:$C$565,2,0)</f>
        <v>#N/A</v>
      </c>
      <c r="J96" s="95" t="str">
        <f t="shared" si="6"/>
        <v>Posgrado</v>
      </c>
      <c r="K96" s="95" t="s">
        <v>720</v>
      </c>
      <c r="L96" s="95"/>
    </row>
    <row r="97" spans="3:12" ht="15.75" thickBot="1" x14ac:dyDescent="0.3">
      <c r="C97" s="143"/>
      <c r="D97" s="211"/>
      <c r="E97" s="100"/>
      <c r="F97" s="102">
        <f t="shared" si="5"/>
        <v>0</v>
      </c>
      <c r="G97" s="157"/>
      <c r="H97" s="144"/>
      <c r="I97" s="128" t="e">
        <f>VLOOKUP(H97,Presupuesto!$B$11:$C$565,2,0)</f>
        <v>#N/A</v>
      </c>
      <c r="J97" s="103" t="str">
        <f t="shared" si="6"/>
        <v>Posgrado</v>
      </c>
      <c r="K97" s="120" t="s">
        <v>719</v>
      </c>
      <c r="L97" s="103"/>
    </row>
    <row r="98" spans="3:12" x14ac:dyDescent="0.25">
      <c r="C98" s="429"/>
      <c r="D98" s="429"/>
      <c r="E98" s="429"/>
      <c r="F98" s="89"/>
      <c r="G98" s="88"/>
      <c r="H98" s="89"/>
      <c r="I98" s="89"/>
      <c r="J98" s="429"/>
      <c r="K98" s="429"/>
      <c r="L98" s="429"/>
    </row>
    <row r="99" spans="3:12" ht="15.75" thickBot="1" x14ac:dyDescent="0.3">
      <c r="C99" s="429"/>
      <c r="D99" s="429"/>
      <c r="E99" s="429"/>
      <c r="F99" s="429"/>
      <c r="G99" s="418"/>
      <c r="H99" s="429"/>
      <c r="I99" s="429"/>
      <c r="J99" s="429"/>
      <c r="K99" s="429"/>
      <c r="L99" s="429"/>
    </row>
    <row r="100" spans="3:12" ht="15.75" thickBot="1" x14ac:dyDescent="0.3">
      <c r="C100" s="153" t="s">
        <v>1337</v>
      </c>
      <c r="D100" s="347">
        <f>SUM(F107:F127)</f>
        <v>0</v>
      </c>
      <c r="E100" s="429"/>
      <c r="F100" s="69"/>
      <c r="G100" s="78"/>
      <c r="H100" s="69"/>
      <c r="I100" s="69"/>
      <c r="J100" s="429"/>
      <c r="K100" s="429"/>
      <c r="L100" s="429"/>
    </row>
    <row r="101" spans="3:12" x14ac:dyDescent="0.25">
      <c r="C101" s="69"/>
      <c r="D101" s="31"/>
      <c r="E101" s="91"/>
      <c r="F101" s="91"/>
      <c r="G101" s="91"/>
      <c r="H101" s="75"/>
      <c r="I101" s="75"/>
      <c r="J101" s="75"/>
      <c r="K101" s="109"/>
      <c r="L101" s="429"/>
    </row>
    <row r="102" spans="3:12" ht="15.75" x14ac:dyDescent="0.25">
      <c r="C102" s="284" t="s">
        <v>1309</v>
      </c>
      <c r="D102" s="345"/>
      <c r="E102" s="91"/>
      <c r="F102" s="91"/>
      <c r="G102" s="91"/>
      <c r="H102" s="75"/>
      <c r="I102" s="75"/>
      <c r="J102" s="75"/>
      <c r="K102" s="109"/>
      <c r="L102" s="429"/>
    </row>
    <row r="103" spans="3:12" ht="18.75" x14ac:dyDescent="0.25">
      <c r="C103" s="199"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1"/>
      <c r="F103" s="91"/>
      <c r="G103" s="91"/>
      <c r="H103" s="75"/>
      <c r="I103" s="75"/>
      <c r="J103" s="75"/>
      <c r="K103" s="109"/>
      <c r="L103" s="429"/>
    </row>
    <row r="104" spans="3:12" x14ac:dyDescent="0.25">
      <c r="C104" s="429"/>
      <c r="D104" s="429"/>
      <c r="E104" s="91"/>
      <c r="F104" s="91"/>
      <c r="G104" s="91"/>
      <c r="H104" s="75"/>
      <c r="I104" s="75"/>
      <c r="J104" s="75"/>
      <c r="K104" s="109"/>
      <c r="L104" s="429"/>
    </row>
    <row r="105" spans="3:12" ht="15.75" thickBot="1" x14ac:dyDescent="0.3">
      <c r="C105" s="429"/>
      <c r="D105" s="429"/>
      <c r="E105" s="429"/>
      <c r="F105" s="91"/>
      <c r="G105" s="75"/>
      <c r="H105" s="75"/>
      <c r="I105" s="75"/>
      <c r="J105" s="429"/>
      <c r="K105" s="429"/>
      <c r="L105" s="429"/>
    </row>
    <row r="106" spans="3:12" ht="30.75" thickBot="1" x14ac:dyDescent="0.3">
      <c r="C106" s="125" t="s">
        <v>1310</v>
      </c>
      <c r="D106" s="130" t="s">
        <v>99</v>
      </c>
      <c r="E106" s="132" t="s">
        <v>1312</v>
      </c>
      <c r="F106" s="131" t="s">
        <v>1313</v>
      </c>
      <c r="G106" s="129" t="s">
        <v>1314</v>
      </c>
      <c r="H106" s="132" t="s">
        <v>1315</v>
      </c>
      <c r="I106" s="129" t="s">
        <v>711</v>
      </c>
      <c r="J106" s="129" t="s">
        <v>1316</v>
      </c>
      <c r="K106" s="129" t="s">
        <v>1317</v>
      </c>
      <c r="L106" s="129" t="s">
        <v>1341</v>
      </c>
    </row>
    <row r="107" spans="3:12" x14ac:dyDescent="0.25">
      <c r="C107" s="137"/>
      <c r="D107" s="154"/>
      <c r="E107" s="112"/>
      <c r="F107" s="94">
        <f t="shared" ref="F107:F127" si="7">D107*E107</f>
        <v>0</v>
      </c>
      <c r="G107" s="156"/>
      <c r="H107" s="138"/>
      <c r="I107" s="126" t="e">
        <f>VLOOKUP(H107,Presupuesto!$B$11:$C$565,2,0)</f>
        <v>#N/A</v>
      </c>
      <c r="J107" s="207" t="s">
        <v>72</v>
      </c>
      <c r="K107" s="95" t="s">
        <v>719</v>
      </c>
      <c r="L107" s="95"/>
    </row>
    <row r="108" spans="3:12" x14ac:dyDescent="0.25">
      <c r="C108" s="137"/>
      <c r="D108" s="154"/>
      <c r="E108" s="119"/>
      <c r="F108" s="94">
        <f t="shared" si="7"/>
        <v>0</v>
      </c>
      <c r="G108" s="156"/>
      <c r="H108" s="138"/>
      <c r="I108" s="126" t="e">
        <f>VLOOKUP(H108,Presupuesto!$B$11:$C$565,2,0)</f>
        <v>#N/A</v>
      </c>
      <c r="J108" s="95" t="str">
        <f>$J$107</f>
        <v>Posgrado</v>
      </c>
      <c r="K108" s="95" t="s">
        <v>720</v>
      </c>
      <c r="L108" s="95"/>
    </row>
    <row r="109" spans="3:12" x14ac:dyDescent="0.25">
      <c r="C109" s="137"/>
      <c r="D109" s="154"/>
      <c r="E109" s="119"/>
      <c r="F109" s="94">
        <f t="shared" si="7"/>
        <v>0</v>
      </c>
      <c r="G109" s="156"/>
      <c r="H109" s="138"/>
      <c r="I109" s="126" t="e">
        <f>VLOOKUP(H109,Presupuesto!$B$11:$C$565,2,0)</f>
        <v>#N/A</v>
      </c>
      <c r="J109" s="95" t="str">
        <f t="shared" ref="J109:J127" si="8">$J$107</f>
        <v>Posgrado</v>
      </c>
      <c r="K109" s="95" t="s">
        <v>720</v>
      </c>
      <c r="L109" s="95"/>
    </row>
    <row r="110" spans="3:12" x14ac:dyDescent="0.25">
      <c r="C110" s="137"/>
      <c r="D110" s="154"/>
      <c r="E110" s="119"/>
      <c r="F110" s="94">
        <f t="shared" si="7"/>
        <v>0</v>
      </c>
      <c r="G110" s="156"/>
      <c r="H110" s="138"/>
      <c r="I110" s="126" t="e">
        <f>VLOOKUP(H110,Presupuesto!$B$11:$C$565,2,0)</f>
        <v>#N/A</v>
      </c>
      <c r="J110" s="95" t="str">
        <f t="shared" si="8"/>
        <v>Posgrado</v>
      </c>
      <c r="K110" s="95" t="s">
        <v>720</v>
      </c>
      <c r="L110" s="95"/>
    </row>
    <row r="111" spans="3:12" x14ac:dyDescent="0.25">
      <c r="C111" s="137"/>
      <c r="D111" s="154"/>
      <c r="E111" s="119"/>
      <c r="F111" s="94">
        <f t="shared" si="7"/>
        <v>0</v>
      </c>
      <c r="G111" s="156"/>
      <c r="H111" s="138"/>
      <c r="I111" s="126" t="e">
        <f>VLOOKUP(H111,Presupuesto!$B$11:$C$565,2,0)</f>
        <v>#N/A</v>
      </c>
      <c r="J111" s="95" t="str">
        <f t="shared" si="8"/>
        <v>Posgrado</v>
      </c>
      <c r="K111" s="95" t="s">
        <v>720</v>
      </c>
      <c r="L111" s="95"/>
    </row>
    <row r="112" spans="3:12" x14ac:dyDescent="0.25">
      <c r="C112" s="137"/>
      <c r="D112" s="154"/>
      <c r="E112" s="119"/>
      <c r="F112" s="94">
        <f t="shared" si="7"/>
        <v>0</v>
      </c>
      <c r="G112" s="156"/>
      <c r="H112" s="138"/>
      <c r="I112" s="126" t="e">
        <f>VLOOKUP(H112,Presupuesto!$B$11:$C$565,2,0)</f>
        <v>#N/A</v>
      </c>
      <c r="J112" s="95" t="str">
        <f t="shared" si="8"/>
        <v>Posgrado</v>
      </c>
      <c r="K112" s="95" t="s">
        <v>729</v>
      </c>
      <c r="L112" s="95"/>
    </row>
    <row r="113" spans="3:12" x14ac:dyDescent="0.25">
      <c r="C113" s="137"/>
      <c r="D113" s="154"/>
      <c r="E113" s="119"/>
      <c r="F113" s="94">
        <f t="shared" si="7"/>
        <v>0</v>
      </c>
      <c r="G113" s="156"/>
      <c r="H113" s="138"/>
      <c r="I113" s="126" t="e">
        <f>VLOOKUP(H113,Presupuesto!$B$11:$C$565,2,0)</f>
        <v>#N/A</v>
      </c>
      <c r="J113" s="95" t="str">
        <f t="shared" si="8"/>
        <v>Posgrado</v>
      </c>
      <c r="K113" s="95" t="s">
        <v>720</v>
      </c>
      <c r="L113" s="95"/>
    </row>
    <row r="114" spans="3:12" x14ac:dyDescent="0.25">
      <c r="C114" s="137"/>
      <c r="D114" s="154"/>
      <c r="E114" s="119"/>
      <c r="F114" s="94">
        <f t="shared" si="7"/>
        <v>0</v>
      </c>
      <c r="G114" s="156"/>
      <c r="H114" s="138"/>
      <c r="I114" s="126" t="e">
        <f>VLOOKUP(H114,Presupuesto!$B$11:$C$565,2,0)</f>
        <v>#N/A</v>
      </c>
      <c r="J114" s="95" t="str">
        <f t="shared" si="8"/>
        <v>Posgrado</v>
      </c>
      <c r="K114" s="95" t="s">
        <v>720</v>
      </c>
      <c r="L114" s="95"/>
    </row>
    <row r="115" spans="3:12" x14ac:dyDescent="0.25">
      <c r="C115" s="137"/>
      <c r="D115" s="154"/>
      <c r="E115" s="119"/>
      <c r="F115" s="94">
        <f t="shared" si="7"/>
        <v>0</v>
      </c>
      <c r="G115" s="156"/>
      <c r="H115" s="138"/>
      <c r="I115" s="126" t="e">
        <f>VLOOKUP(H115,Presupuesto!$B$11:$C$565,2,0)</f>
        <v>#N/A</v>
      </c>
      <c r="J115" s="95" t="str">
        <f t="shared" si="8"/>
        <v>Posgrado</v>
      </c>
      <c r="K115" s="95" t="s">
        <v>720</v>
      </c>
      <c r="L115" s="95"/>
    </row>
    <row r="116" spans="3:12" x14ac:dyDescent="0.25">
      <c r="C116" s="137"/>
      <c r="D116" s="154"/>
      <c r="E116" s="119"/>
      <c r="F116" s="94">
        <f t="shared" si="7"/>
        <v>0</v>
      </c>
      <c r="G116" s="156"/>
      <c r="H116" s="138"/>
      <c r="I116" s="126" t="e">
        <f>VLOOKUP(H116,Presupuesto!$B$11:$C$565,2,0)</f>
        <v>#N/A</v>
      </c>
      <c r="J116" s="95" t="str">
        <f t="shared" si="8"/>
        <v>Posgrado</v>
      </c>
      <c r="K116" s="95" t="s">
        <v>720</v>
      </c>
      <c r="L116" s="95"/>
    </row>
    <row r="117" spans="3:12" x14ac:dyDescent="0.25">
      <c r="C117" s="139"/>
      <c r="D117" s="154"/>
      <c r="E117" s="115"/>
      <c r="F117" s="94">
        <f t="shared" si="7"/>
        <v>0</v>
      </c>
      <c r="G117" s="156"/>
      <c r="H117" s="140"/>
      <c r="I117" s="126" t="e">
        <f>VLOOKUP(H117,Presupuesto!$B$11:$C$565,2,0)</f>
        <v>#N/A</v>
      </c>
      <c r="J117" s="95" t="str">
        <f t="shared" si="8"/>
        <v>Posgrado</v>
      </c>
      <c r="K117" s="95" t="s">
        <v>720</v>
      </c>
      <c r="L117" s="95"/>
    </row>
    <row r="118" spans="3:12" x14ac:dyDescent="0.25">
      <c r="C118" s="139"/>
      <c r="D118" s="154"/>
      <c r="E118" s="115"/>
      <c r="F118" s="94">
        <f t="shared" si="7"/>
        <v>0</v>
      </c>
      <c r="G118" s="156"/>
      <c r="H118" s="140"/>
      <c r="I118" s="126" t="e">
        <f>VLOOKUP(H118,Presupuesto!$B$11:$C$565,2,0)</f>
        <v>#N/A</v>
      </c>
      <c r="J118" s="95" t="str">
        <f t="shared" si="8"/>
        <v>Posgrado</v>
      </c>
      <c r="K118" s="95" t="s">
        <v>720</v>
      </c>
      <c r="L118" s="95"/>
    </row>
    <row r="119" spans="3:12" x14ac:dyDescent="0.25">
      <c r="C119" s="139"/>
      <c r="D119" s="154"/>
      <c r="E119" s="115"/>
      <c r="F119" s="94">
        <f t="shared" si="7"/>
        <v>0</v>
      </c>
      <c r="G119" s="156"/>
      <c r="H119" s="140"/>
      <c r="I119" s="126" t="e">
        <f>VLOOKUP(H119,Presupuesto!$B$11:$C$565,2,0)</f>
        <v>#N/A</v>
      </c>
      <c r="J119" s="95" t="str">
        <f t="shared" si="8"/>
        <v>Posgrado</v>
      </c>
      <c r="K119" s="95" t="s">
        <v>720</v>
      </c>
      <c r="L119" s="95"/>
    </row>
    <row r="120" spans="3:12" x14ac:dyDescent="0.25">
      <c r="C120" s="139"/>
      <c r="D120" s="154"/>
      <c r="E120" s="115"/>
      <c r="F120" s="94">
        <f t="shared" si="7"/>
        <v>0</v>
      </c>
      <c r="G120" s="156"/>
      <c r="H120" s="140"/>
      <c r="I120" s="126" t="e">
        <f>VLOOKUP(H120,Presupuesto!$B$11:$C$565,2,0)</f>
        <v>#N/A</v>
      </c>
      <c r="J120" s="95" t="str">
        <f t="shared" si="8"/>
        <v>Posgrado</v>
      </c>
      <c r="K120" s="95" t="s">
        <v>720</v>
      </c>
      <c r="L120" s="95"/>
    </row>
    <row r="121" spans="3:12" x14ac:dyDescent="0.25">
      <c r="C121" s="139"/>
      <c r="D121" s="154"/>
      <c r="E121" s="115"/>
      <c r="F121" s="94">
        <f t="shared" si="7"/>
        <v>0</v>
      </c>
      <c r="G121" s="156"/>
      <c r="H121" s="140"/>
      <c r="I121" s="126" t="e">
        <f>VLOOKUP(H121,Presupuesto!$B$11:$C$565,2,0)</f>
        <v>#N/A</v>
      </c>
      <c r="J121" s="95" t="str">
        <f t="shared" si="8"/>
        <v>Posgrado</v>
      </c>
      <c r="K121" s="95" t="s">
        <v>720</v>
      </c>
      <c r="L121" s="95"/>
    </row>
    <row r="122" spans="3:12" x14ac:dyDescent="0.25">
      <c r="C122" s="139"/>
      <c r="D122" s="154"/>
      <c r="E122" s="115"/>
      <c r="F122" s="94">
        <f t="shared" si="7"/>
        <v>0</v>
      </c>
      <c r="G122" s="156"/>
      <c r="H122" s="140"/>
      <c r="I122" s="126" t="e">
        <f>VLOOKUP(H122,Presupuesto!$B$11:$C$565,2,0)</f>
        <v>#N/A</v>
      </c>
      <c r="J122" s="95" t="str">
        <f t="shared" si="8"/>
        <v>Posgrado</v>
      </c>
      <c r="K122" s="95" t="s">
        <v>720</v>
      </c>
      <c r="L122" s="95"/>
    </row>
    <row r="123" spans="3:12" x14ac:dyDescent="0.25">
      <c r="C123" s="141"/>
      <c r="D123" s="154"/>
      <c r="E123" s="115"/>
      <c r="F123" s="94">
        <f t="shared" si="7"/>
        <v>0</v>
      </c>
      <c r="G123" s="156"/>
      <c r="H123" s="142"/>
      <c r="I123" s="126" t="e">
        <f>VLOOKUP(H123,Presupuesto!$B$11:$C$565,2,0)</f>
        <v>#N/A</v>
      </c>
      <c r="J123" s="95" t="str">
        <f t="shared" si="8"/>
        <v>Posgrado</v>
      </c>
      <c r="K123" s="95" t="s">
        <v>732</v>
      </c>
      <c r="L123" s="95"/>
    </row>
    <row r="124" spans="3:12" x14ac:dyDescent="0.25">
      <c r="C124" s="141"/>
      <c r="D124" s="154"/>
      <c r="E124" s="115"/>
      <c r="F124" s="94">
        <f t="shared" si="7"/>
        <v>0</v>
      </c>
      <c r="G124" s="156"/>
      <c r="H124" s="142"/>
      <c r="I124" s="126" t="e">
        <f>VLOOKUP(H124,Presupuesto!$B$11:$C$565,2,0)</f>
        <v>#N/A</v>
      </c>
      <c r="J124" s="95" t="str">
        <f t="shared" si="8"/>
        <v>Posgrado</v>
      </c>
      <c r="K124" s="95" t="s">
        <v>720</v>
      </c>
      <c r="L124" s="95"/>
    </row>
    <row r="125" spans="3:12" x14ac:dyDescent="0.25">
      <c r="C125" s="141"/>
      <c r="D125" s="154"/>
      <c r="E125" s="115"/>
      <c r="F125" s="94">
        <f t="shared" si="7"/>
        <v>0</v>
      </c>
      <c r="G125" s="156"/>
      <c r="H125" s="142"/>
      <c r="I125" s="126" t="e">
        <f>VLOOKUP(H125,Presupuesto!$B$11:$C$565,2,0)</f>
        <v>#N/A</v>
      </c>
      <c r="J125" s="95" t="str">
        <f t="shared" si="8"/>
        <v>Posgrado</v>
      </c>
      <c r="K125" s="95" t="s">
        <v>720</v>
      </c>
      <c r="L125" s="95"/>
    </row>
    <row r="126" spans="3:12" x14ac:dyDescent="0.25">
      <c r="C126" s="141"/>
      <c r="D126" s="154"/>
      <c r="E126" s="115"/>
      <c r="F126" s="94">
        <f t="shared" si="7"/>
        <v>0</v>
      </c>
      <c r="G126" s="156"/>
      <c r="H126" s="142"/>
      <c r="I126" s="126" t="e">
        <f>VLOOKUP(H126,Presupuesto!$B$11:$C$565,2,0)</f>
        <v>#N/A</v>
      </c>
      <c r="J126" s="95" t="str">
        <f t="shared" si="8"/>
        <v>Posgrado</v>
      </c>
      <c r="K126" s="95" t="s">
        <v>720</v>
      </c>
      <c r="L126" s="95"/>
    </row>
    <row r="127" spans="3:12" ht="15.75" thickBot="1" x14ac:dyDescent="0.3">
      <c r="C127" s="143"/>
      <c r="D127" s="211"/>
      <c r="E127" s="100"/>
      <c r="F127" s="102">
        <f t="shared" si="7"/>
        <v>0</v>
      </c>
      <c r="G127" s="157"/>
      <c r="H127" s="144"/>
      <c r="I127" s="128" t="e">
        <f>VLOOKUP(H127,Presupuesto!$B$11:$C$565,2,0)</f>
        <v>#N/A</v>
      </c>
      <c r="J127" s="103" t="str">
        <f t="shared" si="8"/>
        <v>Posgrado</v>
      </c>
      <c r="K127" s="120" t="s">
        <v>719</v>
      </c>
      <c r="L127" s="103"/>
    </row>
    <row r="129" spans="3:12" ht="15.75" thickBot="1" x14ac:dyDescent="0.3">
      <c r="C129" s="429"/>
      <c r="D129" s="429"/>
      <c r="E129" s="429"/>
      <c r="F129" s="429"/>
      <c r="G129" s="418"/>
      <c r="H129" s="429"/>
      <c r="I129" s="429"/>
      <c r="J129" s="429"/>
      <c r="K129" s="429"/>
      <c r="L129" s="429"/>
    </row>
    <row r="130" spans="3:12" ht="15.75" thickBot="1" x14ac:dyDescent="0.3">
      <c r="C130" s="153" t="s">
        <v>1337</v>
      </c>
      <c r="D130" s="347">
        <f>SUM(F137:F157)</f>
        <v>0</v>
      </c>
      <c r="E130" s="429"/>
      <c r="F130" s="69"/>
      <c r="G130" s="78"/>
      <c r="H130" s="69"/>
      <c r="I130" s="69"/>
      <c r="J130" s="429"/>
      <c r="K130" s="429"/>
      <c r="L130" s="429"/>
    </row>
    <row r="131" spans="3:12" x14ac:dyDescent="0.25">
      <c r="C131" s="69"/>
      <c r="D131" s="31"/>
      <c r="E131" s="91"/>
      <c r="F131" s="91"/>
      <c r="G131" s="91"/>
      <c r="H131" s="75"/>
      <c r="I131" s="75"/>
      <c r="J131" s="75"/>
      <c r="K131" s="109"/>
      <c r="L131" s="429"/>
    </row>
    <row r="132" spans="3:12" ht="15.75" x14ac:dyDescent="0.25">
      <c r="C132" s="284" t="s">
        <v>1309</v>
      </c>
      <c r="D132" s="345"/>
      <c r="E132" s="91"/>
      <c r="F132" s="91"/>
      <c r="G132" s="91"/>
      <c r="H132" s="75"/>
      <c r="I132" s="75"/>
      <c r="J132" s="75"/>
      <c r="K132" s="109"/>
      <c r="L132" s="429"/>
    </row>
    <row r="133" spans="3:12" ht="18.75" x14ac:dyDescent="0.25">
      <c r="C133" s="199"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1"/>
      <c r="F133" s="91"/>
      <c r="G133" s="91"/>
      <c r="H133" s="75"/>
      <c r="I133" s="75"/>
      <c r="J133" s="75"/>
      <c r="K133" s="109"/>
      <c r="L133" s="429"/>
    </row>
    <row r="134" spans="3:12" x14ac:dyDescent="0.25">
      <c r="C134" s="429"/>
      <c r="D134" s="429"/>
      <c r="E134" s="91"/>
      <c r="F134" s="91"/>
      <c r="G134" s="91"/>
      <c r="H134" s="75"/>
      <c r="I134" s="75"/>
      <c r="J134" s="75"/>
      <c r="K134" s="109"/>
      <c r="L134" s="429"/>
    </row>
    <row r="135" spans="3:12" ht="15.75" thickBot="1" x14ac:dyDescent="0.3">
      <c r="C135" s="429"/>
      <c r="D135" s="429"/>
      <c r="E135" s="429"/>
      <c r="F135" s="91"/>
      <c r="G135" s="75"/>
      <c r="H135" s="75"/>
      <c r="I135" s="75"/>
      <c r="J135" s="429"/>
      <c r="K135" s="429"/>
      <c r="L135" s="429"/>
    </row>
    <row r="136" spans="3:12" ht="30.75" thickBot="1" x14ac:dyDescent="0.3">
      <c r="C136" s="125" t="s">
        <v>1310</v>
      </c>
      <c r="D136" s="130" t="s">
        <v>99</v>
      </c>
      <c r="E136" s="132" t="s">
        <v>1312</v>
      </c>
      <c r="F136" s="131" t="s">
        <v>1313</v>
      </c>
      <c r="G136" s="129" t="s">
        <v>1314</v>
      </c>
      <c r="H136" s="132" t="s">
        <v>1315</v>
      </c>
      <c r="I136" s="129" t="s">
        <v>711</v>
      </c>
      <c r="J136" s="129" t="s">
        <v>1316</v>
      </c>
      <c r="K136" s="129" t="s">
        <v>1317</v>
      </c>
      <c r="L136" s="129" t="s">
        <v>1341</v>
      </c>
    </row>
    <row r="137" spans="3:12" x14ac:dyDescent="0.25">
      <c r="C137" s="137"/>
      <c r="D137" s="154"/>
      <c r="E137" s="112"/>
      <c r="F137" s="94">
        <f t="shared" ref="F137:F157" si="9">D137*E137</f>
        <v>0</v>
      </c>
      <c r="G137" s="156"/>
      <c r="H137" s="138"/>
      <c r="I137" s="126" t="e">
        <f>VLOOKUP(H137,Presupuesto!$B$11:$C$565,2,0)</f>
        <v>#N/A</v>
      </c>
      <c r="J137" s="207" t="s">
        <v>72</v>
      </c>
      <c r="K137" s="95" t="s">
        <v>719</v>
      </c>
      <c r="L137" s="95"/>
    </row>
    <row r="138" spans="3:12" x14ac:dyDescent="0.25">
      <c r="C138" s="137"/>
      <c r="D138" s="154"/>
      <c r="E138" s="119"/>
      <c r="F138" s="94">
        <f t="shared" si="9"/>
        <v>0</v>
      </c>
      <c r="G138" s="156"/>
      <c r="H138" s="138"/>
      <c r="I138" s="126" t="e">
        <f>VLOOKUP(H138,Presupuesto!$B$11:$C$565,2,0)</f>
        <v>#N/A</v>
      </c>
      <c r="J138" s="95" t="str">
        <f>$J$137</f>
        <v>Posgrado</v>
      </c>
      <c r="K138" s="95" t="s">
        <v>720</v>
      </c>
      <c r="L138" s="95"/>
    </row>
    <row r="139" spans="3:12" x14ac:dyDescent="0.25">
      <c r="C139" s="137"/>
      <c r="D139" s="154"/>
      <c r="E139" s="119"/>
      <c r="F139" s="94">
        <f t="shared" si="9"/>
        <v>0</v>
      </c>
      <c r="G139" s="156"/>
      <c r="H139" s="138"/>
      <c r="I139" s="126" t="e">
        <f>VLOOKUP(H139,Presupuesto!$B$11:$C$565,2,0)</f>
        <v>#N/A</v>
      </c>
      <c r="J139" s="95" t="str">
        <f t="shared" ref="J139:J157" si="10">$J$137</f>
        <v>Posgrado</v>
      </c>
      <c r="K139" s="95" t="s">
        <v>720</v>
      </c>
      <c r="L139" s="95"/>
    </row>
    <row r="140" spans="3:12" x14ac:dyDescent="0.25">
      <c r="C140" s="137"/>
      <c r="D140" s="154"/>
      <c r="E140" s="119"/>
      <c r="F140" s="94">
        <f t="shared" si="9"/>
        <v>0</v>
      </c>
      <c r="G140" s="156"/>
      <c r="H140" s="138"/>
      <c r="I140" s="126" t="e">
        <f>VLOOKUP(H140,Presupuesto!$B$11:$C$565,2,0)</f>
        <v>#N/A</v>
      </c>
      <c r="J140" s="95" t="str">
        <f t="shared" si="10"/>
        <v>Posgrado</v>
      </c>
      <c r="K140" s="95" t="s">
        <v>720</v>
      </c>
      <c r="L140" s="95"/>
    </row>
    <row r="141" spans="3:12" x14ac:dyDescent="0.25">
      <c r="C141" s="137"/>
      <c r="D141" s="154"/>
      <c r="E141" s="119"/>
      <c r="F141" s="94">
        <f t="shared" si="9"/>
        <v>0</v>
      </c>
      <c r="G141" s="156"/>
      <c r="H141" s="138"/>
      <c r="I141" s="126" t="e">
        <f>VLOOKUP(H141,Presupuesto!$B$11:$C$565,2,0)</f>
        <v>#N/A</v>
      </c>
      <c r="J141" s="95" t="str">
        <f t="shared" si="10"/>
        <v>Posgrado</v>
      </c>
      <c r="K141" s="95" t="s">
        <v>720</v>
      </c>
      <c r="L141" s="95"/>
    </row>
    <row r="142" spans="3:12" x14ac:dyDescent="0.25">
      <c r="C142" s="137"/>
      <c r="D142" s="154"/>
      <c r="E142" s="119"/>
      <c r="F142" s="94">
        <f t="shared" si="9"/>
        <v>0</v>
      </c>
      <c r="G142" s="156"/>
      <c r="H142" s="138"/>
      <c r="I142" s="126" t="e">
        <f>VLOOKUP(H142,Presupuesto!$B$11:$C$565,2,0)</f>
        <v>#N/A</v>
      </c>
      <c r="J142" s="95" t="str">
        <f t="shared" si="10"/>
        <v>Posgrado</v>
      </c>
      <c r="K142" s="95" t="s">
        <v>729</v>
      </c>
      <c r="L142" s="95"/>
    </row>
    <row r="143" spans="3:12" x14ac:dyDescent="0.25">
      <c r="C143" s="137"/>
      <c r="D143" s="154"/>
      <c r="E143" s="119"/>
      <c r="F143" s="94">
        <f t="shared" si="9"/>
        <v>0</v>
      </c>
      <c r="G143" s="156"/>
      <c r="H143" s="138"/>
      <c r="I143" s="126" t="e">
        <f>VLOOKUP(H143,Presupuesto!$B$11:$C$565,2,0)</f>
        <v>#N/A</v>
      </c>
      <c r="J143" s="95" t="str">
        <f t="shared" si="10"/>
        <v>Posgrado</v>
      </c>
      <c r="K143" s="95" t="s">
        <v>720</v>
      </c>
      <c r="L143" s="95"/>
    </row>
    <row r="144" spans="3:12" x14ac:dyDescent="0.25">
      <c r="C144" s="137"/>
      <c r="D144" s="154"/>
      <c r="E144" s="119"/>
      <c r="F144" s="94">
        <f t="shared" si="9"/>
        <v>0</v>
      </c>
      <c r="G144" s="156"/>
      <c r="H144" s="138"/>
      <c r="I144" s="126" t="e">
        <f>VLOOKUP(H144,Presupuesto!$B$11:$C$565,2,0)</f>
        <v>#N/A</v>
      </c>
      <c r="J144" s="95" t="str">
        <f t="shared" si="10"/>
        <v>Posgrado</v>
      </c>
      <c r="K144" s="95" t="s">
        <v>720</v>
      </c>
      <c r="L144" s="95"/>
    </row>
    <row r="145" spans="3:12" x14ac:dyDescent="0.25">
      <c r="C145" s="137"/>
      <c r="D145" s="154"/>
      <c r="E145" s="119"/>
      <c r="F145" s="94">
        <f t="shared" si="9"/>
        <v>0</v>
      </c>
      <c r="G145" s="156"/>
      <c r="H145" s="138"/>
      <c r="I145" s="126" t="e">
        <f>VLOOKUP(H145,Presupuesto!$B$11:$C$565,2,0)</f>
        <v>#N/A</v>
      </c>
      <c r="J145" s="95" t="str">
        <f t="shared" si="10"/>
        <v>Posgrado</v>
      </c>
      <c r="K145" s="95" t="s">
        <v>720</v>
      </c>
      <c r="L145" s="95"/>
    </row>
    <row r="146" spans="3:12" x14ac:dyDescent="0.25">
      <c r="C146" s="137"/>
      <c r="D146" s="154"/>
      <c r="E146" s="119"/>
      <c r="F146" s="94">
        <f t="shared" si="9"/>
        <v>0</v>
      </c>
      <c r="G146" s="156"/>
      <c r="H146" s="138"/>
      <c r="I146" s="126" t="e">
        <f>VLOOKUP(H146,Presupuesto!$B$11:$C$565,2,0)</f>
        <v>#N/A</v>
      </c>
      <c r="J146" s="95" t="str">
        <f t="shared" si="10"/>
        <v>Posgrado</v>
      </c>
      <c r="K146" s="95" t="s">
        <v>720</v>
      </c>
      <c r="L146" s="95"/>
    </row>
    <row r="147" spans="3:12" x14ac:dyDescent="0.25">
      <c r="C147" s="139"/>
      <c r="D147" s="154"/>
      <c r="E147" s="115"/>
      <c r="F147" s="94">
        <f t="shared" si="9"/>
        <v>0</v>
      </c>
      <c r="G147" s="156"/>
      <c r="H147" s="140"/>
      <c r="I147" s="126" t="e">
        <f>VLOOKUP(H147,Presupuesto!$B$11:$C$565,2,0)</f>
        <v>#N/A</v>
      </c>
      <c r="J147" s="95" t="str">
        <f t="shared" si="10"/>
        <v>Posgrado</v>
      </c>
      <c r="K147" s="95" t="s">
        <v>720</v>
      </c>
      <c r="L147" s="95"/>
    </row>
    <row r="148" spans="3:12" x14ac:dyDescent="0.25">
      <c r="C148" s="139"/>
      <c r="D148" s="154"/>
      <c r="E148" s="115"/>
      <c r="F148" s="94">
        <f t="shared" si="9"/>
        <v>0</v>
      </c>
      <c r="G148" s="156"/>
      <c r="H148" s="140"/>
      <c r="I148" s="126" t="e">
        <f>VLOOKUP(H148,Presupuesto!$B$11:$C$565,2,0)</f>
        <v>#N/A</v>
      </c>
      <c r="J148" s="95" t="str">
        <f t="shared" si="10"/>
        <v>Posgrado</v>
      </c>
      <c r="K148" s="95" t="s">
        <v>720</v>
      </c>
      <c r="L148" s="95"/>
    </row>
    <row r="149" spans="3:12" x14ac:dyDescent="0.25">
      <c r="C149" s="139"/>
      <c r="D149" s="154"/>
      <c r="E149" s="115"/>
      <c r="F149" s="94">
        <f t="shared" si="9"/>
        <v>0</v>
      </c>
      <c r="G149" s="156"/>
      <c r="H149" s="140"/>
      <c r="I149" s="126" t="e">
        <f>VLOOKUP(H149,Presupuesto!$B$11:$C$565,2,0)</f>
        <v>#N/A</v>
      </c>
      <c r="J149" s="95" t="str">
        <f t="shared" si="10"/>
        <v>Posgrado</v>
      </c>
      <c r="K149" s="95" t="s">
        <v>720</v>
      </c>
      <c r="L149" s="95"/>
    </row>
    <row r="150" spans="3:12" x14ac:dyDescent="0.25">
      <c r="C150" s="139"/>
      <c r="D150" s="154"/>
      <c r="E150" s="115"/>
      <c r="F150" s="94">
        <f t="shared" si="9"/>
        <v>0</v>
      </c>
      <c r="G150" s="156"/>
      <c r="H150" s="140"/>
      <c r="I150" s="126" t="e">
        <f>VLOOKUP(H150,Presupuesto!$B$11:$C$565,2,0)</f>
        <v>#N/A</v>
      </c>
      <c r="J150" s="95" t="str">
        <f t="shared" si="10"/>
        <v>Posgrado</v>
      </c>
      <c r="K150" s="95" t="s">
        <v>720</v>
      </c>
      <c r="L150" s="95"/>
    </row>
    <row r="151" spans="3:12" x14ac:dyDescent="0.25">
      <c r="C151" s="139"/>
      <c r="D151" s="154"/>
      <c r="E151" s="115"/>
      <c r="F151" s="94">
        <f t="shared" si="9"/>
        <v>0</v>
      </c>
      <c r="G151" s="156"/>
      <c r="H151" s="140"/>
      <c r="I151" s="126" t="e">
        <f>VLOOKUP(H151,Presupuesto!$B$11:$C$565,2,0)</f>
        <v>#N/A</v>
      </c>
      <c r="J151" s="95" t="str">
        <f t="shared" si="10"/>
        <v>Posgrado</v>
      </c>
      <c r="K151" s="95" t="s">
        <v>720</v>
      </c>
      <c r="L151" s="95"/>
    </row>
    <row r="152" spans="3:12" x14ac:dyDescent="0.25">
      <c r="C152" s="139"/>
      <c r="D152" s="154"/>
      <c r="E152" s="115"/>
      <c r="F152" s="94">
        <f t="shared" si="9"/>
        <v>0</v>
      </c>
      <c r="G152" s="156"/>
      <c r="H152" s="140"/>
      <c r="I152" s="126" t="e">
        <f>VLOOKUP(H152,Presupuesto!$B$11:$C$565,2,0)</f>
        <v>#N/A</v>
      </c>
      <c r="J152" s="95" t="str">
        <f t="shared" si="10"/>
        <v>Posgrado</v>
      </c>
      <c r="K152" s="95" t="s">
        <v>720</v>
      </c>
      <c r="L152" s="95"/>
    </row>
    <row r="153" spans="3:12" x14ac:dyDescent="0.25">
      <c r="C153" s="141"/>
      <c r="D153" s="154"/>
      <c r="E153" s="115"/>
      <c r="F153" s="94">
        <f t="shared" si="9"/>
        <v>0</v>
      </c>
      <c r="G153" s="156"/>
      <c r="H153" s="142"/>
      <c r="I153" s="126" t="e">
        <f>VLOOKUP(H153,Presupuesto!$B$11:$C$565,2,0)</f>
        <v>#N/A</v>
      </c>
      <c r="J153" s="95" t="str">
        <f t="shared" si="10"/>
        <v>Posgrado</v>
      </c>
      <c r="K153" s="95" t="s">
        <v>732</v>
      </c>
      <c r="L153" s="95"/>
    </row>
    <row r="154" spans="3:12" x14ac:dyDescent="0.25">
      <c r="C154" s="141"/>
      <c r="D154" s="154"/>
      <c r="E154" s="115"/>
      <c r="F154" s="94">
        <f t="shared" si="9"/>
        <v>0</v>
      </c>
      <c r="G154" s="156"/>
      <c r="H154" s="142"/>
      <c r="I154" s="126" t="e">
        <f>VLOOKUP(H154,Presupuesto!$B$11:$C$565,2,0)</f>
        <v>#N/A</v>
      </c>
      <c r="J154" s="95" t="str">
        <f t="shared" si="10"/>
        <v>Posgrado</v>
      </c>
      <c r="K154" s="95" t="s">
        <v>720</v>
      </c>
      <c r="L154" s="95"/>
    </row>
    <row r="155" spans="3:12" x14ac:dyDescent="0.25">
      <c r="C155" s="141"/>
      <c r="D155" s="154"/>
      <c r="E155" s="115"/>
      <c r="F155" s="94">
        <f t="shared" si="9"/>
        <v>0</v>
      </c>
      <c r="G155" s="156"/>
      <c r="H155" s="142"/>
      <c r="I155" s="126" t="e">
        <f>VLOOKUP(H155,Presupuesto!$B$11:$C$565,2,0)</f>
        <v>#N/A</v>
      </c>
      <c r="J155" s="95" t="str">
        <f t="shared" si="10"/>
        <v>Posgrado</v>
      </c>
      <c r="K155" s="95" t="s">
        <v>720</v>
      </c>
      <c r="L155" s="95"/>
    </row>
    <row r="156" spans="3:12" x14ac:dyDescent="0.25">
      <c r="C156" s="141"/>
      <c r="D156" s="154"/>
      <c r="E156" s="115"/>
      <c r="F156" s="94">
        <f t="shared" si="9"/>
        <v>0</v>
      </c>
      <c r="G156" s="156"/>
      <c r="H156" s="142"/>
      <c r="I156" s="126" t="e">
        <f>VLOOKUP(H156,Presupuesto!$B$11:$C$565,2,0)</f>
        <v>#N/A</v>
      </c>
      <c r="J156" s="95" t="str">
        <f t="shared" si="10"/>
        <v>Posgrado</v>
      </c>
      <c r="K156" s="95" t="s">
        <v>720</v>
      </c>
      <c r="L156" s="95"/>
    </row>
    <row r="157" spans="3:12" ht="15.75" thickBot="1" x14ac:dyDescent="0.3">
      <c r="C157" s="143"/>
      <c r="D157" s="211"/>
      <c r="E157" s="100"/>
      <c r="F157" s="102">
        <f t="shared" si="9"/>
        <v>0</v>
      </c>
      <c r="G157" s="157"/>
      <c r="H157" s="144"/>
      <c r="I157" s="128" t="e">
        <f>VLOOKUP(H157,Presupuesto!$B$11:$C$565,2,0)</f>
        <v>#N/A</v>
      </c>
      <c r="J157" s="103" t="str">
        <f t="shared" si="10"/>
        <v>Posgrado</v>
      </c>
      <c r="K157" s="120" t="s">
        <v>719</v>
      </c>
      <c r="L157" s="103"/>
    </row>
    <row r="158" spans="3:12" x14ac:dyDescent="0.25">
      <c r="C158" s="429"/>
      <c r="D158" s="429"/>
      <c r="E158" s="429"/>
      <c r="F158" s="89"/>
      <c r="G158" s="88"/>
      <c r="H158" s="89"/>
      <c r="I158" s="89"/>
      <c r="J158" s="429"/>
      <c r="K158" s="429"/>
      <c r="L158" s="429"/>
    </row>
    <row r="159" spans="3:12" ht="15.75" thickBot="1" x14ac:dyDescent="0.3">
      <c r="C159" s="429"/>
      <c r="D159" s="429"/>
      <c r="E159" s="429"/>
      <c r="F159" s="429"/>
      <c r="G159" s="418"/>
      <c r="H159" s="429"/>
      <c r="I159" s="429"/>
      <c r="J159" s="429"/>
      <c r="K159" s="429"/>
      <c r="L159" s="429"/>
    </row>
    <row r="160" spans="3:12" ht="15.75" thickBot="1" x14ac:dyDescent="0.3">
      <c r="C160" s="153" t="s">
        <v>1337</v>
      </c>
      <c r="D160" s="347">
        <f>SUM(F167:F187)</f>
        <v>0</v>
      </c>
      <c r="E160" s="429"/>
      <c r="F160" s="69"/>
      <c r="G160" s="78"/>
      <c r="H160" s="69"/>
      <c r="I160" s="69"/>
      <c r="J160" s="429"/>
      <c r="K160" s="429"/>
      <c r="L160" s="429"/>
    </row>
    <row r="161" spans="3:12" x14ac:dyDescent="0.25">
      <c r="C161" s="69"/>
      <c r="D161" s="31"/>
      <c r="E161" s="91"/>
      <c r="F161" s="91"/>
      <c r="G161" s="91"/>
      <c r="H161" s="75"/>
      <c r="I161" s="75"/>
      <c r="J161" s="75"/>
      <c r="K161" s="109"/>
      <c r="L161" s="429"/>
    </row>
    <row r="162" spans="3:12" ht="15.75" x14ac:dyDescent="0.25">
      <c r="C162" s="284" t="s">
        <v>1309</v>
      </c>
      <c r="D162" s="345"/>
      <c r="E162" s="91"/>
      <c r="F162" s="91"/>
      <c r="G162" s="91"/>
      <c r="H162" s="75"/>
      <c r="I162" s="75"/>
      <c r="J162" s="75"/>
      <c r="K162" s="109"/>
      <c r="L162" s="429"/>
    </row>
    <row r="163" spans="3:12" ht="18.75" x14ac:dyDescent="0.25">
      <c r="C163" s="199"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1"/>
      <c r="F163" s="91"/>
      <c r="G163" s="91"/>
      <c r="H163" s="75"/>
      <c r="I163" s="75"/>
      <c r="J163" s="75"/>
      <c r="K163" s="109"/>
      <c r="L163" s="429"/>
    </row>
    <row r="164" spans="3:12" x14ac:dyDescent="0.25">
      <c r="C164" s="429"/>
      <c r="D164" s="429"/>
      <c r="E164" s="91"/>
      <c r="F164" s="91"/>
      <c r="G164" s="91"/>
      <c r="H164" s="75"/>
      <c r="I164" s="75"/>
      <c r="J164" s="75"/>
      <c r="K164" s="109"/>
      <c r="L164" s="429"/>
    </row>
    <row r="165" spans="3:12" ht="15.75" thickBot="1" x14ac:dyDescent="0.3">
      <c r="C165" s="429"/>
      <c r="D165" s="429"/>
      <c r="E165" s="429"/>
      <c r="F165" s="91"/>
      <c r="G165" s="75"/>
      <c r="H165" s="75"/>
      <c r="I165" s="75"/>
      <c r="J165" s="429"/>
      <c r="K165" s="429"/>
      <c r="L165" s="429"/>
    </row>
    <row r="166" spans="3:12" ht="30.75" thickBot="1" x14ac:dyDescent="0.3">
      <c r="C166" s="125" t="s">
        <v>1310</v>
      </c>
      <c r="D166" s="130" t="s">
        <v>99</v>
      </c>
      <c r="E166" s="132" t="s">
        <v>1312</v>
      </c>
      <c r="F166" s="131" t="s">
        <v>1313</v>
      </c>
      <c r="G166" s="129" t="s">
        <v>1314</v>
      </c>
      <c r="H166" s="132" t="s">
        <v>1315</v>
      </c>
      <c r="I166" s="129" t="s">
        <v>711</v>
      </c>
      <c r="J166" s="129" t="s">
        <v>1316</v>
      </c>
      <c r="K166" s="129" t="s">
        <v>1317</v>
      </c>
      <c r="L166" s="129" t="s">
        <v>1341</v>
      </c>
    </row>
    <row r="167" spans="3:12" x14ac:dyDescent="0.25">
      <c r="C167" s="137"/>
      <c r="D167" s="154"/>
      <c r="E167" s="112"/>
      <c r="F167" s="94">
        <f t="shared" ref="F167:F187" si="11">D167*E167</f>
        <v>0</v>
      </c>
      <c r="G167" s="156"/>
      <c r="H167" s="138"/>
      <c r="I167" s="126" t="e">
        <f>VLOOKUP(H167,Presupuesto!$B$11:$C$565,2,0)</f>
        <v>#N/A</v>
      </c>
      <c r="J167" s="207" t="s">
        <v>72</v>
      </c>
      <c r="K167" s="95" t="s">
        <v>719</v>
      </c>
      <c r="L167" s="95"/>
    </row>
    <row r="168" spans="3:12" x14ac:dyDescent="0.25">
      <c r="C168" s="137"/>
      <c r="D168" s="154"/>
      <c r="E168" s="119"/>
      <c r="F168" s="94">
        <f t="shared" si="11"/>
        <v>0</v>
      </c>
      <c r="G168" s="156"/>
      <c r="H168" s="138"/>
      <c r="I168" s="126" t="e">
        <f>VLOOKUP(H168,Presupuesto!$B$11:$C$565,2,0)</f>
        <v>#N/A</v>
      </c>
      <c r="J168" s="95" t="str">
        <f>$J$167</f>
        <v>Posgrado</v>
      </c>
      <c r="K168" s="95" t="s">
        <v>720</v>
      </c>
      <c r="L168" s="95"/>
    </row>
    <row r="169" spans="3:12" x14ac:dyDescent="0.25">
      <c r="C169" s="137"/>
      <c r="D169" s="154"/>
      <c r="E169" s="119"/>
      <c r="F169" s="94">
        <f t="shared" si="11"/>
        <v>0</v>
      </c>
      <c r="G169" s="156"/>
      <c r="H169" s="138"/>
      <c r="I169" s="126" t="e">
        <f>VLOOKUP(H169,Presupuesto!$B$11:$C$565,2,0)</f>
        <v>#N/A</v>
      </c>
      <c r="J169" s="95" t="str">
        <f t="shared" ref="J169:J187" si="12">$J$167</f>
        <v>Posgrado</v>
      </c>
      <c r="K169" s="95" t="s">
        <v>720</v>
      </c>
      <c r="L169" s="95"/>
    </row>
    <row r="170" spans="3:12" x14ac:dyDescent="0.25">
      <c r="C170" s="137"/>
      <c r="D170" s="154"/>
      <c r="E170" s="119"/>
      <c r="F170" s="94">
        <f t="shared" si="11"/>
        <v>0</v>
      </c>
      <c r="G170" s="156"/>
      <c r="H170" s="138"/>
      <c r="I170" s="126" t="e">
        <f>VLOOKUP(H170,Presupuesto!$B$11:$C$565,2,0)</f>
        <v>#N/A</v>
      </c>
      <c r="J170" s="95" t="str">
        <f t="shared" si="12"/>
        <v>Posgrado</v>
      </c>
      <c r="K170" s="95" t="s">
        <v>720</v>
      </c>
      <c r="L170" s="95"/>
    </row>
    <row r="171" spans="3:12" x14ac:dyDescent="0.25">
      <c r="C171" s="137"/>
      <c r="D171" s="154"/>
      <c r="E171" s="119"/>
      <c r="F171" s="94">
        <f t="shared" si="11"/>
        <v>0</v>
      </c>
      <c r="G171" s="156"/>
      <c r="H171" s="138"/>
      <c r="I171" s="126" t="e">
        <f>VLOOKUP(H171,Presupuesto!$B$11:$C$565,2,0)</f>
        <v>#N/A</v>
      </c>
      <c r="J171" s="95" t="str">
        <f t="shared" si="12"/>
        <v>Posgrado</v>
      </c>
      <c r="K171" s="95" t="s">
        <v>720</v>
      </c>
      <c r="L171" s="95"/>
    </row>
    <row r="172" spans="3:12" x14ac:dyDescent="0.25">
      <c r="C172" s="137"/>
      <c r="D172" s="154"/>
      <c r="E172" s="119"/>
      <c r="F172" s="94">
        <f t="shared" si="11"/>
        <v>0</v>
      </c>
      <c r="G172" s="156"/>
      <c r="H172" s="138"/>
      <c r="I172" s="126" t="e">
        <f>VLOOKUP(H172,Presupuesto!$B$11:$C$565,2,0)</f>
        <v>#N/A</v>
      </c>
      <c r="J172" s="95" t="str">
        <f t="shared" si="12"/>
        <v>Posgrado</v>
      </c>
      <c r="K172" s="95" t="s">
        <v>729</v>
      </c>
      <c r="L172" s="95"/>
    </row>
    <row r="173" spans="3:12" x14ac:dyDescent="0.25">
      <c r="C173" s="137"/>
      <c r="D173" s="154"/>
      <c r="E173" s="119"/>
      <c r="F173" s="94">
        <f t="shared" si="11"/>
        <v>0</v>
      </c>
      <c r="G173" s="156"/>
      <c r="H173" s="138"/>
      <c r="I173" s="126" t="e">
        <f>VLOOKUP(H173,Presupuesto!$B$11:$C$565,2,0)</f>
        <v>#N/A</v>
      </c>
      <c r="J173" s="95" t="str">
        <f t="shared" si="12"/>
        <v>Posgrado</v>
      </c>
      <c r="K173" s="95" t="s">
        <v>720</v>
      </c>
      <c r="L173" s="95"/>
    </row>
    <row r="174" spans="3:12" x14ac:dyDescent="0.25">
      <c r="C174" s="137"/>
      <c r="D174" s="154"/>
      <c r="E174" s="119"/>
      <c r="F174" s="94">
        <f t="shared" si="11"/>
        <v>0</v>
      </c>
      <c r="G174" s="156"/>
      <c r="H174" s="138"/>
      <c r="I174" s="126" t="e">
        <f>VLOOKUP(H174,Presupuesto!$B$11:$C$565,2,0)</f>
        <v>#N/A</v>
      </c>
      <c r="J174" s="95" t="str">
        <f t="shared" si="12"/>
        <v>Posgrado</v>
      </c>
      <c r="K174" s="95" t="s">
        <v>720</v>
      </c>
      <c r="L174" s="95"/>
    </row>
    <row r="175" spans="3:12" x14ac:dyDescent="0.25">
      <c r="C175" s="137"/>
      <c r="D175" s="154"/>
      <c r="E175" s="119"/>
      <c r="F175" s="94">
        <f t="shared" si="11"/>
        <v>0</v>
      </c>
      <c r="G175" s="156"/>
      <c r="H175" s="138"/>
      <c r="I175" s="126" t="e">
        <f>VLOOKUP(H175,Presupuesto!$B$11:$C$565,2,0)</f>
        <v>#N/A</v>
      </c>
      <c r="J175" s="95" t="str">
        <f t="shared" si="12"/>
        <v>Posgrado</v>
      </c>
      <c r="K175" s="95" t="s">
        <v>720</v>
      </c>
      <c r="L175" s="95"/>
    </row>
    <row r="176" spans="3:12" x14ac:dyDescent="0.25">
      <c r="C176" s="137"/>
      <c r="D176" s="154"/>
      <c r="E176" s="119"/>
      <c r="F176" s="94">
        <f t="shared" si="11"/>
        <v>0</v>
      </c>
      <c r="G176" s="156"/>
      <c r="H176" s="138"/>
      <c r="I176" s="126" t="e">
        <f>VLOOKUP(H176,Presupuesto!$B$11:$C$565,2,0)</f>
        <v>#N/A</v>
      </c>
      <c r="J176" s="95" t="str">
        <f t="shared" si="12"/>
        <v>Posgrado</v>
      </c>
      <c r="K176" s="95" t="s">
        <v>720</v>
      </c>
      <c r="L176" s="95"/>
    </row>
    <row r="177" spans="3:12" x14ac:dyDescent="0.25">
      <c r="C177" s="139"/>
      <c r="D177" s="154"/>
      <c r="E177" s="115"/>
      <c r="F177" s="94">
        <f t="shared" si="11"/>
        <v>0</v>
      </c>
      <c r="G177" s="156"/>
      <c r="H177" s="140"/>
      <c r="I177" s="126" t="e">
        <f>VLOOKUP(H177,Presupuesto!$B$11:$C$565,2,0)</f>
        <v>#N/A</v>
      </c>
      <c r="J177" s="95" t="str">
        <f t="shared" si="12"/>
        <v>Posgrado</v>
      </c>
      <c r="K177" s="95" t="s">
        <v>720</v>
      </c>
      <c r="L177" s="95"/>
    </row>
    <row r="178" spans="3:12" x14ac:dyDescent="0.25">
      <c r="C178" s="139"/>
      <c r="D178" s="154"/>
      <c r="E178" s="115"/>
      <c r="F178" s="94">
        <f t="shared" si="11"/>
        <v>0</v>
      </c>
      <c r="G178" s="156"/>
      <c r="H178" s="140"/>
      <c r="I178" s="126" t="e">
        <f>VLOOKUP(H178,Presupuesto!$B$11:$C$565,2,0)</f>
        <v>#N/A</v>
      </c>
      <c r="J178" s="95" t="str">
        <f t="shared" si="12"/>
        <v>Posgrado</v>
      </c>
      <c r="K178" s="95" t="s">
        <v>720</v>
      </c>
      <c r="L178" s="95"/>
    </row>
    <row r="179" spans="3:12" x14ac:dyDescent="0.25">
      <c r="C179" s="139"/>
      <c r="D179" s="154"/>
      <c r="E179" s="115"/>
      <c r="F179" s="94">
        <f t="shared" si="11"/>
        <v>0</v>
      </c>
      <c r="G179" s="156"/>
      <c r="H179" s="140"/>
      <c r="I179" s="126" t="e">
        <f>VLOOKUP(H179,Presupuesto!$B$11:$C$565,2,0)</f>
        <v>#N/A</v>
      </c>
      <c r="J179" s="95" t="str">
        <f t="shared" si="12"/>
        <v>Posgrado</v>
      </c>
      <c r="K179" s="95" t="s">
        <v>720</v>
      </c>
      <c r="L179" s="95"/>
    </row>
    <row r="180" spans="3:12" x14ac:dyDescent="0.25">
      <c r="C180" s="139"/>
      <c r="D180" s="154"/>
      <c r="E180" s="115"/>
      <c r="F180" s="94">
        <f t="shared" si="11"/>
        <v>0</v>
      </c>
      <c r="G180" s="156"/>
      <c r="H180" s="140"/>
      <c r="I180" s="126" t="e">
        <f>VLOOKUP(H180,Presupuesto!$B$11:$C$565,2,0)</f>
        <v>#N/A</v>
      </c>
      <c r="J180" s="95" t="str">
        <f t="shared" si="12"/>
        <v>Posgrado</v>
      </c>
      <c r="K180" s="95" t="s">
        <v>720</v>
      </c>
      <c r="L180" s="95"/>
    </row>
    <row r="181" spans="3:12" x14ac:dyDescent="0.25">
      <c r="C181" s="139"/>
      <c r="D181" s="154"/>
      <c r="E181" s="115"/>
      <c r="F181" s="94">
        <f t="shared" si="11"/>
        <v>0</v>
      </c>
      <c r="G181" s="156"/>
      <c r="H181" s="140"/>
      <c r="I181" s="126" t="e">
        <f>VLOOKUP(H181,Presupuesto!$B$11:$C$565,2,0)</f>
        <v>#N/A</v>
      </c>
      <c r="J181" s="95" t="str">
        <f t="shared" si="12"/>
        <v>Posgrado</v>
      </c>
      <c r="K181" s="95" t="s">
        <v>720</v>
      </c>
      <c r="L181" s="95"/>
    </row>
    <row r="182" spans="3:12" x14ac:dyDescent="0.25">
      <c r="C182" s="139"/>
      <c r="D182" s="154"/>
      <c r="E182" s="115"/>
      <c r="F182" s="94">
        <f t="shared" si="11"/>
        <v>0</v>
      </c>
      <c r="G182" s="156"/>
      <c r="H182" s="140"/>
      <c r="I182" s="126" t="e">
        <f>VLOOKUP(H182,Presupuesto!$B$11:$C$565,2,0)</f>
        <v>#N/A</v>
      </c>
      <c r="J182" s="95" t="str">
        <f t="shared" si="12"/>
        <v>Posgrado</v>
      </c>
      <c r="K182" s="95" t="s">
        <v>720</v>
      </c>
      <c r="L182" s="95"/>
    </row>
    <row r="183" spans="3:12" x14ac:dyDescent="0.25">
      <c r="C183" s="141"/>
      <c r="D183" s="154"/>
      <c r="E183" s="115"/>
      <c r="F183" s="94">
        <f t="shared" si="11"/>
        <v>0</v>
      </c>
      <c r="G183" s="156"/>
      <c r="H183" s="142"/>
      <c r="I183" s="126" t="e">
        <f>VLOOKUP(H183,Presupuesto!$B$11:$C$565,2,0)</f>
        <v>#N/A</v>
      </c>
      <c r="J183" s="95" t="str">
        <f t="shared" si="12"/>
        <v>Posgrado</v>
      </c>
      <c r="K183" s="95" t="s">
        <v>732</v>
      </c>
      <c r="L183" s="95"/>
    </row>
    <row r="184" spans="3:12" x14ac:dyDescent="0.25">
      <c r="C184" s="141"/>
      <c r="D184" s="154"/>
      <c r="E184" s="115"/>
      <c r="F184" s="94">
        <f t="shared" si="11"/>
        <v>0</v>
      </c>
      <c r="G184" s="156"/>
      <c r="H184" s="142"/>
      <c r="I184" s="126" t="e">
        <f>VLOOKUP(H184,Presupuesto!$B$11:$C$565,2,0)</f>
        <v>#N/A</v>
      </c>
      <c r="J184" s="95" t="str">
        <f t="shared" si="12"/>
        <v>Posgrado</v>
      </c>
      <c r="K184" s="95" t="s">
        <v>720</v>
      </c>
      <c r="L184" s="95"/>
    </row>
    <row r="185" spans="3:12" x14ac:dyDescent="0.25">
      <c r="C185" s="141"/>
      <c r="D185" s="154"/>
      <c r="E185" s="115"/>
      <c r="F185" s="94">
        <f t="shared" si="11"/>
        <v>0</v>
      </c>
      <c r="G185" s="156"/>
      <c r="H185" s="142"/>
      <c r="I185" s="126" t="e">
        <f>VLOOKUP(H185,Presupuesto!$B$11:$C$565,2,0)</f>
        <v>#N/A</v>
      </c>
      <c r="J185" s="95" t="str">
        <f t="shared" si="12"/>
        <v>Posgrado</v>
      </c>
      <c r="K185" s="95" t="s">
        <v>720</v>
      </c>
      <c r="L185" s="95"/>
    </row>
    <row r="186" spans="3:12" x14ac:dyDescent="0.25">
      <c r="C186" s="141"/>
      <c r="D186" s="154"/>
      <c r="E186" s="115"/>
      <c r="F186" s="94">
        <f t="shared" si="11"/>
        <v>0</v>
      </c>
      <c r="G186" s="156"/>
      <c r="H186" s="142"/>
      <c r="I186" s="126" t="e">
        <f>VLOOKUP(H186,Presupuesto!$B$11:$C$565,2,0)</f>
        <v>#N/A</v>
      </c>
      <c r="J186" s="95" t="str">
        <f t="shared" si="12"/>
        <v>Posgrado</v>
      </c>
      <c r="K186" s="95" t="s">
        <v>720</v>
      </c>
      <c r="L186" s="95"/>
    </row>
    <row r="187" spans="3:12" ht="15.75" thickBot="1" x14ac:dyDescent="0.3">
      <c r="C187" s="143"/>
      <c r="D187" s="211"/>
      <c r="E187" s="100"/>
      <c r="F187" s="102">
        <f t="shared" si="11"/>
        <v>0</v>
      </c>
      <c r="G187" s="157"/>
      <c r="H187" s="144"/>
      <c r="I187" s="128" t="e">
        <f>VLOOKUP(H187,Presupuesto!$B$11:$C$565,2,0)</f>
        <v>#N/A</v>
      </c>
      <c r="J187" s="103" t="str">
        <f t="shared" si="12"/>
        <v>Posgrado</v>
      </c>
      <c r="K187" s="120" t="s">
        <v>719</v>
      </c>
      <c r="L187" s="103"/>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430" t="s">
        <v>49</v>
      </c>
      <c r="B2" s="430" t="s">
        <v>51</v>
      </c>
      <c r="C2" s="430" t="s">
        <v>53</v>
      </c>
      <c r="D2" s="430" t="s">
        <v>57</v>
      </c>
      <c r="E2" s="430" t="s">
        <v>60</v>
      </c>
      <c r="F2" s="430" t="s">
        <v>63</v>
      </c>
      <c r="G2" s="431" t="s">
        <v>66</v>
      </c>
      <c r="H2" s="430" t="s">
        <v>718</v>
      </c>
      <c r="I2" s="430" t="s">
        <v>69</v>
      </c>
      <c r="J2" s="430" t="s">
        <v>72</v>
      </c>
      <c r="K2" s="430" t="s">
        <v>74</v>
      </c>
      <c r="L2" s="430" t="s">
        <v>75</v>
      </c>
      <c r="M2" s="430" t="s">
        <v>78</v>
      </c>
      <c r="N2" s="430" t="s">
        <v>79</v>
      </c>
      <c r="O2" s="430" t="s">
        <v>80</v>
      </c>
      <c r="P2" s="430" t="s">
        <v>81</v>
      </c>
      <c r="Q2" s="430" t="s">
        <v>82</v>
      </c>
      <c r="R2" s="425" t="str">
        <f>+Presupuesto!D11</f>
        <v>Recurrente</v>
      </c>
      <c r="S2" s="425" t="str">
        <f>+Presupuesto!E11</f>
        <v>Programa / Proyecto 2017</v>
      </c>
      <c r="T2" s="430"/>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420" t="s">
        <v>1265</v>
      </c>
      <c r="AI2" s="420" t="s">
        <v>1266</v>
      </c>
      <c r="AJ2" s="420" t="s">
        <v>1267</v>
      </c>
      <c r="AK2" s="420" t="s">
        <v>1268</v>
      </c>
      <c r="AL2" s="420" t="s">
        <v>1269</v>
      </c>
      <c r="AM2" s="420" t="s">
        <v>1270</v>
      </c>
      <c r="AN2" s="420" t="s">
        <v>1271</v>
      </c>
      <c r="AO2" s="420" t="s">
        <v>1272</v>
      </c>
      <c r="AP2" s="420" t="s">
        <v>1273</v>
      </c>
      <c r="AQ2" s="420" t="s">
        <v>1274</v>
      </c>
      <c r="AR2" s="420" t="s">
        <v>1275</v>
      </c>
      <c r="AS2" s="420" t="s">
        <v>1276</v>
      </c>
      <c r="AT2" s="420" t="s">
        <v>1277</v>
      </c>
      <c r="AU2" s="420" t="s">
        <v>1278</v>
      </c>
      <c r="AV2" s="420" t="s">
        <v>1279</v>
      </c>
      <c r="AW2" s="420" t="s">
        <v>1280</v>
      </c>
      <c r="AX2" s="420" t="s">
        <v>1281</v>
      </c>
      <c r="AY2" s="420" t="s">
        <v>1282</v>
      </c>
      <c r="AZ2" s="420" t="s">
        <v>1283</v>
      </c>
      <c r="BA2" s="420" t="s">
        <v>1284</v>
      </c>
      <c r="BB2" s="420" t="s">
        <v>1285</v>
      </c>
      <c r="BC2" s="420" t="s">
        <v>1286</v>
      </c>
      <c r="BD2" s="420" t="s">
        <v>1287</v>
      </c>
      <c r="BE2" s="420" t="s">
        <v>1288</v>
      </c>
      <c r="BF2" s="420" t="s">
        <v>1289</v>
      </c>
      <c r="BG2" s="420" t="s">
        <v>1290</v>
      </c>
      <c r="BH2" s="420" t="s">
        <v>1291</v>
      </c>
      <c r="BI2" s="420" t="s">
        <v>1292</v>
      </c>
      <c r="BJ2" s="420" t="s">
        <v>1293</v>
      </c>
      <c r="BK2" s="420" t="s">
        <v>1294</v>
      </c>
      <c r="BL2" s="420" t="s">
        <v>1295</v>
      </c>
      <c r="BM2" s="420" t="s">
        <v>1296</v>
      </c>
      <c r="BN2" s="420" t="s">
        <v>1297</v>
      </c>
      <c r="BO2" s="420" t="s">
        <v>1298</v>
      </c>
      <c r="BP2" s="420" t="s">
        <v>1299</v>
      </c>
      <c r="BQ2" s="420" t="s">
        <v>1300</v>
      </c>
      <c r="BR2" s="420" t="s">
        <v>1301</v>
      </c>
      <c r="BS2" s="420" t="s">
        <v>1302</v>
      </c>
      <c r="BT2" s="420" t="s">
        <v>1303</v>
      </c>
      <c r="BU2" s="420" t="s">
        <v>1304</v>
      </c>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hidden="1" x14ac:dyDescent="0.25">
      <c r="A3" s="429"/>
      <c r="B3" s="429"/>
      <c r="C3" s="429"/>
      <c r="D3" s="429"/>
      <c r="E3" s="429"/>
      <c r="F3" s="429"/>
      <c r="G3" s="418"/>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1">
        <v>2500</v>
      </c>
      <c r="AI3" s="421">
        <v>1900</v>
      </c>
      <c r="AJ3" s="421">
        <v>1650</v>
      </c>
      <c r="AK3" s="421">
        <v>1580</v>
      </c>
      <c r="AL3" s="421">
        <v>2250</v>
      </c>
      <c r="AM3" s="421">
        <v>1650</v>
      </c>
      <c r="AN3" s="421">
        <v>1400</v>
      </c>
      <c r="AO3" s="422">
        <v>1340</v>
      </c>
      <c r="AP3" s="422">
        <v>2000</v>
      </c>
      <c r="AQ3" s="422">
        <v>1400</v>
      </c>
      <c r="AR3" s="422">
        <v>1150</v>
      </c>
      <c r="AS3" s="422">
        <v>1100</v>
      </c>
      <c r="AT3" s="422">
        <v>1750</v>
      </c>
      <c r="AU3" s="422">
        <v>1150</v>
      </c>
      <c r="AV3" s="422">
        <v>900</v>
      </c>
      <c r="AW3" s="422">
        <v>860</v>
      </c>
      <c r="AX3" s="422">
        <v>1200</v>
      </c>
      <c r="AY3" s="423">
        <v>900</v>
      </c>
      <c r="AZ3" s="423">
        <v>650</v>
      </c>
      <c r="BA3" s="423">
        <v>620</v>
      </c>
      <c r="BB3" s="421">
        <f>+'Cuadro Resumen'!C213</f>
        <v>5759.1495000000004</v>
      </c>
      <c r="BC3" s="421">
        <f>+'Cuadro Resumen'!D213</f>
        <v>5307.4515000000001</v>
      </c>
      <c r="BD3" s="421">
        <f>+'Cuadro Resumen'!E213</f>
        <v>6775.47</v>
      </c>
      <c r="BE3" s="421">
        <f>+'Cuadro Resumen'!F213</f>
        <v>6323.7719999999999</v>
      </c>
      <c r="BF3" s="421">
        <f>+'Cuadro Resumen'!C214</f>
        <v>5081.6025</v>
      </c>
      <c r="BG3" s="421">
        <f>+'Cuadro Resumen'!D214</f>
        <v>4629.9045000000006</v>
      </c>
      <c r="BH3" s="421">
        <f>+'Cuadro Resumen'!E214</f>
        <v>6097.9230000000007</v>
      </c>
      <c r="BI3" s="421">
        <f>+'Cuadro Resumen'!F214</f>
        <v>5646.2250000000004</v>
      </c>
      <c r="BJ3" s="422">
        <f>+'Cuadro Resumen'!C215</f>
        <v>4404.0555000000004</v>
      </c>
      <c r="BK3" s="422">
        <f>+'Cuadro Resumen'!D215</f>
        <v>4065.2820000000002</v>
      </c>
      <c r="BL3" s="422">
        <f>+'Cuadro Resumen'!E215</f>
        <v>5420.3760000000002</v>
      </c>
      <c r="BM3" s="422">
        <f>+'Cuadro Resumen'!F215</f>
        <v>4968.6779999999999</v>
      </c>
      <c r="BN3" s="422">
        <f>+'Cuadro Resumen'!C216</f>
        <v>3726.5085000000004</v>
      </c>
      <c r="BO3" s="422">
        <f>+'Cuadro Resumen'!D216</f>
        <v>3387.7350000000001</v>
      </c>
      <c r="BP3" s="422">
        <f>+'Cuadro Resumen'!E216</f>
        <v>4742.8290000000006</v>
      </c>
      <c r="BQ3" s="422">
        <f>+'Cuadro Resumen'!F216</f>
        <v>4404.0555000000004</v>
      </c>
      <c r="BR3" s="422">
        <f>+'Cuadro Resumen'!C217</f>
        <v>3274.8105</v>
      </c>
      <c r="BS3" s="422">
        <f>+'Cuadro Resumen'!D217</f>
        <v>3048.9615000000003</v>
      </c>
      <c r="BT3" s="422">
        <f>+'Cuadro Resumen'!E217</f>
        <v>4178.2065000000002</v>
      </c>
      <c r="BU3" s="422">
        <f>+'Cuadro Resumen'!F217</f>
        <v>3839.433</v>
      </c>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row>
    <row r="4" spans="1:555" ht="15.75" thickBot="1" x14ac:dyDescent="0.3">
      <c r="A4" s="429"/>
      <c r="B4" s="429"/>
      <c r="C4" s="429"/>
      <c r="D4" s="429"/>
      <c r="E4" s="429"/>
      <c r="F4" s="429"/>
      <c r="G4" s="418"/>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29"/>
      <c r="JP4" s="429"/>
      <c r="JQ4" s="429"/>
      <c r="JR4" s="429"/>
      <c r="JS4" s="429"/>
      <c r="JT4" s="429"/>
      <c r="JU4" s="429"/>
      <c r="JV4" s="429"/>
      <c r="JW4" s="429"/>
      <c r="JX4" s="429"/>
      <c r="JY4" s="429"/>
      <c r="JZ4" s="429"/>
      <c r="KA4" s="429"/>
      <c r="KB4" s="429"/>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29"/>
      <c r="LA4" s="429"/>
      <c r="LB4" s="429"/>
      <c r="LC4" s="429"/>
      <c r="LD4" s="429"/>
      <c r="LE4" s="429"/>
      <c r="LF4" s="429"/>
      <c r="LG4" s="429"/>
      <c r="LH4" s="429"/>
      <c r="LI4" s="429"/>
      <c r="LJ4" s="429"/>
      <c r="LK4" s="429"/>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29"/>
      <c r="OZ4" s="429"/>
      <c r="PA4" s="429"/>
      <c r="PB4" s="429"/>
      <c r="PC4" s="429"/>
      <c r="PD4" s="429"/>
      <c r="PE4" s="429"/>
      <c r="PF4" s="429"/>
      <c r="PG4" s="429"/>
      <c r="PH4" s="429"/>
      <c r="PI4" s="429"/>
      <c r="PJ4" s="429"/>
      <c r="PK4" s="429"/>
      <c r="PL4" s="429"/>
      <c r="PM4" s="429"/>
      <c r="PN4" s="429"/>
      <c r="PO4" s="429"/>
      <c r="PP4" s="429"/>
      <c r="PQ4" s="429"/>
      <c r="PR4" s="429"/>
      <c r="PS4" s="429"/>
      <c r="PT4" s="429"/>
      <c r="PU4" s="429"/>
      <c r="PV4" s="429"/>
      <c r="PW4" s="429"/>
      <c r="PX4" s="429"/>
      <c r="PY4" s="429"/>
      <c r="PZ4" s="429"/>
      <c r="QA4" s="429"/>
      <c r="QB4" s="429"/>
      <c r="QC4" s="429"/>
      <c r="QD4" s="429"/>
      <c r="QE4" s="429"/>
      <c r="QF4" s="429"/>
      <c r="QG4" s="429"/>
      <c r="QH4" s="429"/>
      <c r="QI4" s="429"/>
      <c r="QJ4" s="429"/>
      <c r="QK4" s="429"/>
      <c r="QL4" s="429"/>
      <c r="QM4" s="429"/>
      <c r="QN4" s="429"/>
      <c r="QO4" s="429"/>
      <c r="QP4" s="429"/>
      <c r="QQ4" s="429"/>
      <c r="QR4" s="429"/>
      <c r="QS4" s="429"/>
      <c r="QT4" s="429"/>
      <c r="QU4" s="429"/>
      <c r="QV4" s="429"/>
      <c r="QW4" s="429"/>
      <c r="QX4" s="429"/>
      <c r="QY4" s="429"/>
      <c r="QZ4" s="429"/>
      <c r="RA4" s="429"/>
      <c r="RB4" s="429"/>
      <c r="RC4" s="429"/>
      <c r="RD4" s="429"/>
      <c r="RE4" s="429"/>
      <c r="RF4" s="429"/>
      <c r="RG4" s="429"/>
      <c r="RH4" s="429"/>
      <c r="RI4" s="429"/>
      <c r="RJ4" s="429"/>
      <c r="RK4" s="429"/>
      <c r="RL4" s="429"/>
      <c r="RM4" s="429"/>
      <c r="RN4" s="429"/>
      <c r="RO4" s="429"/>
      <c r="RP4" s="429"/>
      <c r="RQ4" s="429"/>
      <c r="RR4" s="429"/>
      <c r="RS4" s="429"/>
      <c r="RT4" s="429"/>
      <c r="RU4" s="429"/>
      <c r="RV4" s="429"/>
      <c r="RW4" s="429"/>
      <c r="RX4" s="429"/>
      <c r="RY4" s="429"/>
      <c r="RZ4" s="429"/>
      <c r="SA4" s="429"/>
      <c r="SB4" s="429"/>
      <c r="SC4" s="429"/>
      <c r="SD4" s="429"/>
      <c r="SE4" s="429"/>
      <c r="SF4" s="429"/>
      <c r="SG4" s="429"/>
      <c r="SH4" s="429"/>
      <c r="SI4" s="429"/>
      <c r="SJ4" s="429"/>
      <c r="SK4" s="429"/>
      <c r="SL4" s="429"/>
      <c r="SM4" s="429"/>
      <c r="SN4" s="429"/>
      <c r="SO4" s="429"/>
      <c r="SP4" s="429"/>
      <c r="SQ4" s="429"/>
      <c r="SR4" s="429"/>
      <c r="SS4" s="429"/>
      <c r="ST4" s="429"/>
      <c r="SU4" s="429"/>
      <c r="SV4" s="429"/>
      <c r="SW4" s="429"/>
      <c r="SX4" s="429"/>
      <c r="SY4" s="429"/>
      <c r="SZ4" s="429"/>
      <c r="TA4" s="429"/>
      <c r="TB4" s="429"/>
      <c r="TC4" s="429"/>
      <c r="TD4" s="429"/>
      <c r="TE4" s="429"/>
      <c r="TF4" s="429"/>
      <c r="TG4" s="429"/>
      <c r="TH4" s="429"/>
      <c r="TI4" s="429"/>
      <c r="TJ4" s="429"/>
      <c r="TK4" s="429"/>
      <c r="TL4" s="429"/>
      <c r="TM4" s="429"/>
      <c r="TN4" s="429"/>
      <c r="TO4" s="429"/>
      <c r="TP4" s="429"/>
      <c r="TQ4" s="429"/>
      <c r="TR4" s="429"/>
      <c r="TS4" s="429"/>
      <c r="TT4" s="429"/>
      <c r="TU4" s="429"/>
      <c r="TV4" s="429"/>
      <c r="TW4" s="429"/>
      <c r="TX4" s="429"/>
      <c r="TY4" s="429"/>
      <c r="TZ4" s="429"/>
      <c r="UA4" s="429"/>
      <c r="UB4" s="429"/>
      <c r="UC4" s="429"/>
      <c r="UD4" s="429"/>
      <c r="UE4" s="429"/>
      <c r="UF4" s="429"/>
      <c r="UG4" s="429"/>
      <c r="UH4" s="429"/>
      <c r="UI4" s="429"/>
    </row>
    <row r="5" spans="1:555" ht="53.25" thickBot="1" x14ac:dyDescent="0.3">
      <c r="A5" s="429"/>
      <c r="B5" s="429"/>
      <c r="C5" s="86" t="s">
        <v>1342</v>
      </c>
      <c r="D5" s="188">
        <f>SUMIF(C:C,$C$10,D:D)</f>
        <v>0</v>
      </c>
      <c r="E5" s="429"/>
      <c r="F5" s="429"/>
      <c r="G5" s="418"/>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6" spans="1:555" x14ac:dyDescent="0.25">
      <c r="A6" s="429"/>
      <c r="B6" s="429"/>
      <c r="C6" s="104"/>
      <c r="D6" s="104"/>
      <c r="E6" s="104"/>
      <c r="F6" s="104"/>
      <c r="G6" s="77"/>
      <c r="H6" s="104"/>
      <c r="I6" s="104"/>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row>
    <row r="7" spans="1:555" x14ac:dyDescent="0.25">
      <c r="A7" s="429"/>
      <c r="B7" s="429"/>
      <c r="C7" s="104"/>
      <c r="D7" s="104"/>
      <c r="E7" s="104"/>
      <c r="F7" s="104"/>
      <c r="G7" s="77"/>
      <c r="H7" s="104"/>
      <c r="I7" s="104"/>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row>
    <row r="8" spans="1:555" x14ac:dyDescent="0.25">
      <c r="A8" s="429"/>
      <c r="B8" s="429"/>
      <c r="C8" s="104"/>
      <c r="D8" s="104"/>
      <c r="E8" s="104"/>
      <c r="F8" s="104"/>
      <c r="G8" s="77"/>
      <c r="H8" s="104"/>
      <c r="I8" s="104"/>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429"/>
      <c r="C9" s="104"/>
      <c r="D9" s="104"/>
      <c r="E9" s="104"/>
      <c r="F9" s="104"/>
      <c r="G9" s="77"/>
      <c r="H9" s="104"/>
      <c r="I9" s="104"/>
      <c r="J9" s="429"/>
      <c r="K9" s="171"/>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429"/>
      <c r="C10" s="153" t="s">
        <v>1337</v>
      </c>
      <c r="D10" s="347">
        <f>SUM(F17:F50)</f>
        <v>0</v>
      </c>
      <c r="E10" s="429"/>
      <c r="F10" s="429"/>
      <c r="G10" s="78"/>
      <c r="H10" s="69"/>
      <c r="I10" s="6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429"/>
      <c r="C11" s="429"/>
      <c r="D11" s="429"/>
      <c r="E11" s="429"/>
      <c r="F11" s="429"/>
      <c r="G11" s="78"/>
      <c r="H11" s="69"/>
      <c r="I11" s="6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x14ac:dyDescent="0.25">
      <c r="A12" s="429"/>
      <c r="B12" s="429"/>
      <c r="C12" s="429"/>
      <c r="D12" s="429"/>
      <c r="E12" s="429"/>
      <c r="F12" s="69"/>
      <c r="G12" s="78"/>
      <c r="H12" s="69"/>
      <c r="I12" s="6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5.75" x14ac:dyDescent="0.25">
      <c r="A13" s="429"/>
      <c r="B13" s="429"/>
      <c r="C13" s="284" t="s">
        <v>1309</v>
      </c>
      <c r="D13" s="345"/>
      <c r="E13" s="429"/>
      <c r="F13" s="69"/>
      <c r="G13" s="78"/>
      <c r="H13" s="69"/>
      <c r="I13" s="6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ht="18.75" x14ac:dyDescent="0.25">
      <c r="A14" s="429"/>
      <c r="B14" s="429"/>
      <c r="C14" s="19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429"/>
      <c r="F14" s="69"/>
      <c r="G14" s="78"/>
      <c r="H14" s="69"/>
      <c r="I14" s="6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ht="42.75" thickBot="1" x14ac:dyDescent="0.3">
      <c r="A15" s="429"/>
      <c r="B15" s="429"/>
      <c r="C15" s="429"/>
      <c r="D15" s="429"/>
      <c r="E15" s="429"/>
      <c r="F15" s="91"/>
      <c r="G15" s="75"/>
      <c r="H15" s="75"/>
      <c r="I15" s="75"/>
      <c r="J15" s="429"/>
      <c r="K15" s="429"/>
      <c r="L15" s="215"/>
      <c r="M15" s="216"/>
      <c r="N15" s="215"/>
      <c r="O15" s="215"/>
      <c r="P15" s="218" t="s">
        <v>1343</v>
      </c>
      <c r="Q15" s="218" t="s">
        <v>1344</v>
      </c>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30.75" thickBot="1" x14ac:dyDescent="0.3">
      <c r="A16" s="429"/>
      <c r="B16" s="429"/>
      <c r="C16" s="125" t="s">
        <v>1310</v>
      </c>
      <c r="D16" s="125" t="s">
        <v>99</v>
      </c>
      <c r="E16" s="132" t="s">
        <v>1312</v>
      </c>
      <c r="F16" s="131" t="s">
        <v>1313</v>
      </c>
      <c r="G16" s="129" t="s">
        <v>1314</v>
      </c>
      <c r="H16" s="132" t="s">
        <v>1315</v>
      </c>
      <c r="I16" s="129" t="s">
        <v>711</v>
      </c>
      <c r="J16" s="129" t="s">
        <v>1316</v>
      </c>
      <c r="K16" s="129" t="s">
        <v>1317</v>
      </c>
      <c r="L16" s="212" t="s">
        <v>33</v>
      </c>
      <c r="M16" s="212" t="s">
        <v>99</v>
      </c>
      <c r="N16" s="213" t="s">
        <v>1345</v>
      </c>
      <c r="O16" s="214" t="s">
        <v>1346</v>
      </c>
      <c r="P16" s="217">
        <v>0.7</v>
      </c>
      <c r="Q16" s="217">
        <v>0.3</v>
      </c>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3:17" x14ac:dyDescent="0.25">
      <c r="C17" s="137"/>
      <c r="D17" s="154"/>
      <c r="E17" s="119"/>
      <c r="F17" s="94">
        <f t="shared" ref="F17:F50" si="0">D17*E17</f>
        <v>0</v>
      </c>
      <c r="G17" s="156"/>
      <c r="H17" s="138"/>
      <c r="I17" s="126" t="e">
        <f>VLOOKUP(H17,Presupuesto!$B$11:$C$565,2,0)</f>
        <v>#N/A</v>
      </c>
      <c r="J17" s="207" t="s">
        <v>51</v>
      </c>
      <c r="K17" s="95" t="s">
        <v>720</v>
      </c>
      <c r="L17" s="137"/>
      <c r="M17" s="154"/>
      <c r="N17" s="119"/>
      <c r="O17" s="94">
        <f t="shared" ref="O17:O50" si="1">M17*N17</f>
        <v>0</v>
      </c>
      <c r="P17" s="94">
        <f t="shared" ref="P17:Q36" si="2">$O17*P$16</f>
        <v>0</v>
      </c>
      <c r="Q17" s="94">
        <f t="shared" si="2"/>
        <v>0</v>
      </c>
    </row>
    <row r="18" spans="3:17" x14ac:dyDescent="0.25">
      <c r="C18" s="137"/>
      <c r="D18" s="154"/>
      <c r="E18" s="119"/>
      <c r="F18" s="94">
        <f t="shared" si="0"/>
        <v>0</v>
      </c>
      <c r="G18" s="156"/>
      <c r="H18" s="138"/>
      <c r="I18" s="126" t="e">
        <f>VLOOKUP(H18,Presupuesto!$B$11:$C$565,2,0)</f>
        <v>#N/A</v>
      </c>
      <c r="J18" s="95" t="str">
        <f>$J$17</f>
        <v>Investigación Científica</v>
      </c>
      <c r="K18" s="95" t="s">
        <v>720</v>
      </c>
      <c r="L18" s="137"/>
      <c r="M18" s="154"/>
      <c r="N18" s="119"/>
      <c r="O18" s="94">
        <f t="shared" si="1"/>
        <v>0</v>
      </c>
      <c r="P18" s="94">
        <f t="shared" si="2"/>
        <v>0</v>
      </c>
      <c r="Q18" s="94">
        <f t="shared" si="2"/>
        <v>0</v>
      </c>
    </row>
    <row r="19" spans="3:17" x14ac:dyDescent="0.25">
      <c r="C19" s="137"/>
      <c r="D19" s="154"/>
      <c r="E19" s="119"/>
      <c r="F19" s="94">
        <f t="shared" si="0"/>
        <v>0</v>
      </c>
      <c r="G19" s="156"/>
      <c r="H19" s="138"/>
      <c r="I19" s="126" t="e">
        <f>VLOOKUP(H19,Presupuesto!$B$11:$C$565,2,0)</f>
        <v>#N/A</v>
      </c>
      <c r="J19" s="95" t="str">
        <f t="shared" ref="J19:J49" si="3">$J$17</f>
        <v>Investigación Científica</v>
      </c>
      <c r="K19" s="95" t="s">
        <v>720</v>
      </c>
      <c r="L19" s="137"/>
      <c r="M19" s="154"/>
      <c r="N19" s="119"/>
      <c r="O19" s="94">
        <f t="shared" si="1"/>
        <v>0</v>
      </c>
      <c r="P19" s="94">
        <f t="shared" si="2"/>
        <v>0</v>
      </c>
      <c r="Q19" s="94">
        <f t="shared" si="2"/>
        <v>0</v>
      </c>
    </row>
    <row r="20" spans="3:17" x14ac:dyDescent="0.25">
      <c r="C20" s="137"/>
      <c r="D20" s="154"/>
      <c r="E20" s="119"/>
      <c r="F20" s="94">
        <f t="shared" si="0"/>
        <v>0</v>
      </c>
      <c r="G20" s="156"/>
      <c r="H20" s="138"/>
      <c r="I20" s="126" t="e">
        <f>VLOOKUP(H20,Presupuesto!$B$11:$C$565,2,0)</f>
        <v>#N/A</v>
      </c>
      <c r="J20" s="95" t="str">
        <f t="shared" si="3"/>
        <v>Investigación Científica</v>
      </c>
      <c r="K20" s="95" t="s">
        <v>720</v>
      </c>
      <c r="L20" s="137"/>
      <c r="M20" s="154"/>
      <c r="N20" s="119"/>
      <c r="O20" s="94">
        <f t="shared" si="1"/>
        <v>0</v>
      </c>
      <c r="P20" s="94">
        <f t="shared" si="2"/>
        <v>0</v>
      </c>
      <c r="Q20" s="94">
        <f t="shared" si="2"/>
        <v>0</v>
      </c>
    </row>
    <row r="21" spans="3:17" x14ac:dyDescent="0.25">
      <c r="C21" s="137"/>
      <c r="D21" s="154"/>
      <c r="E21" s="119"/>
      <c r="F21" s="94">
        <f t="shared" si="0"/>
        <v>0</v>
      </c>
      <c r="G21" s="156"/>
      <c r="H21" s="138"/>
      <c r="I21" s="126" t="e">
        <f>VLOOKUP(H21,Presupuesto!$B$11:$C$565,2,0)</f>
        <v>#N/A</v>
      </c>
      <c r="J21" s="95" t="str">
        <f t="shared" si="3"/>
        <v>Investigación Científica</v>
      </c>
      <c r="K21" s="95" t="s">
        <v>729</v>
      </c>
      <c r="L21" s="137"/>
      <c r="M21" s="154"/>
      <c r="N21" s="119"/>
      <c r="O21" s="94">
        <f t="shared" si="1"/>
        <v>0</v>
      </c>
      <c r="P21" s="94">
        <f t="shared" si="2"/>
        <v>0</v>
      </c>
      <c r="Q21" s="94">
        <f t="shared" si="2"/>
        <v>0</v>
      </c>
    </row>
    <row r="22" spans="3:17" x14ac:dyDescent="0.25">
      <c r="C22" s="137"/>
      <c r="D22" s="154"/>
      <c r="E22" s="119"/>
      <c r="F22" s="94">
        <f t="shared" si="0"/>
        <v>0</v>
      </c>
      <c r="G22" s="156"/>
      <c r="H22" s="138"/>
      <c r="I22" s="126" t="e">
        <f>VLOOKUP(H22,Presupuesto!$B$11:$C$565,2,0)</f>
        <v>#N/A</v>
      </c>
      <c r="J22" s="95" t="str">
        <f t="shared" si="3"/>
        <v>Investigación Científica</v>
      </c>
      <c r="K22" s="95" t="s">
        <v>720</v>
      </c>
      <c r="L22" s="137"/>
      <c r="M22" s="154"/>
      <c r="N22" s="119"/>
      <c r="O22" s="94">
        <f t="shared" si="1"/>
        <v>0</v>
      </c>
      <c r="P22" s="94">
        <f t="shared" si="2"/>
        <v>0</v>
      </c>
      <c r="Q22" s="94">
        <f t="shared" si="2"/>
        <v>0</v>
      </c>
    </row>
    <row r="23" spans="3:17" x14ac:dyDescent="0.25">
      <c r="C23" s="137"/>
      <c r="D23" s="154"/>
      <c r="E23" s="119"/>
      <c r="F23" s="94">
        <f t="shared" si="0"/>
        <v>0</v>
      </c>
      <c r="G23" s="156"/>
      <c r="H23" s="138"/>
      <c r="I23" s="126" t="e">
        <f>VLOOKUP(H23,Presupuesto!$B$11:$C$565,2,0)</f>
        <v>#N/A</v>
      </c>
      <c r="J23" s="95" t="str">
        <f t="shared" si="3"/>
        <v>Investigación Científica</v>
      </c>
      <c r="K23" s="95" t="s">
        <v>720</v>
      </c>
      <c r="L23" s="137"/>
      <c r="M23" s="154"/>
      <c r="N23" s="119"/>
      <c r="O23" s="94">
        <f t="shared" si="1"/>
        <v>0</v>
      </c>
      <c r="P23" s="94">
        <f t="shared" si="2"/>
        <v>0</v>
      </c>
      <c r="Q23" s="94">
        <f t="shared" si="2"/>
        <v>0</v>
      </c>
    </row>
    <row r="24" spans="3:17" x14ac:dyDescent="0.25">
      <c r="C24" s="137"/>
      <c r="D24" s="154"/>
      <c r="E24" s="119"/>
      <c r="F24" s="94">
        <f t="shared" si="0"/>
        <v>0</v>
      </c>
      <c r="G24" s="156"/>
      <c r="H24" s="138"/>
      <c r="I24" s="126" t="e">
        <f>VLOOKUP(H24,Presupuesto!$B$11:$C$565,2,0)</f>
        <v>#N/A</v>
      </c>
      <c r="J24" s="95" t="str">
        <f t="shared" si="3"/>
        <v>Investigación Científica</v>
      </c>
      <c r="K24" s="95" t="s">
        <v>720</v>
      </c>
      <c r="L24" s="137"/>
      <c r="M24" s="154"/>
      <c r="N24" s="119"/>
      <c r="O24" s="94">
        <f t="shared" si="1"/>
        <v>0</v>
      </c>
      <c r="P24" s="94">
        <f t="shared" si="2"/>
        <v>0</v>
      </c>
      <c r="Q24" s="94">
        <f t="shared" si="2"/>
        <v>0</v>
      </c>
    </row>
    <row r="25" spans="3:17" x14ac:dyDescent="0.25">
      <c r="C25" s="137"/>
      <c r="D25" s="154"/>
      <c r="E25" s="119"/>
      <c r="F25" s="94">
        <f t="shared" si="0"/>
        <v>0</v>
      </c>
      <c r="G25" s="156"/>
      <c r="H25" s="138"/>
      <c r="I25" s="126" t="e">
        <f>VLOOKUP(H25,Presupuesto!$B$11:$C$565,2,0)</f>
        <v>#N/A</v>
      </c>
      <c r="J25" s="95" t="str">
        <f t="shared" si="3"/>
        <v>Investigación Científica</v>
      </c>
      <c r="K25" s="95" t="s">
        <v>720</v>
      </c>
      <c r="L25" s="137"/>
      <c r="M25" s="154"/>
      <c r="N25" s="119"/>
      <c r="O25" s="94">
        <f t="shared" si="1"/>
        <v>0</v>
      </c>
      <c r="P25" s="94">
        <f t="shared" si="2"/>
        <v>0</v>
      </c>
      <c r="Q25" s="94">
        <f t="shared" si="2"/>
        <v>0</v>
      </c>
    </row>
    <row r="26" spans="3:17" x14ac:dyDescent="0.25">
      <c r="C26" s="137"/>
      <c r="D26" s="154"/>
      <c r="E26" s="119"/>
      <c r="F26" s="94">
        <f t="shared" si="0"/>
        <v>0</v>
      </c>
      <c r="G26" s="156"/>
      <c r="H26" s="138"/>
      <c r="I26" s="126" t="e">
        <f>VLOOKUP(H26,Presupuesto!$B$11:$C$565,2,0)</f>
        <v>#N/A</v>
      </c>
      <c r="J26" s="95" t="str">
        <f t="shared" si="3"/>
        <v>Investigación Científica</v>
      </c>
      <c r="K26" s="95" t="s">
        <v>720</v>
      </c>
      <c r="L26" s="137"/>
      <c r="M26" s="154"/>
      <c r="N26" s="119"/>
      <c r="O26" s="94">
        <f t="shared" si="1"/>
        <v>0</v>
      </c>
      <c r="P26" s="94">
        <f t="shared" si="2"/>
        <v>0</v>
      </c>
      <c r="Q26" s="94">
        <f t="shared" si="2"/>
        <v>0</v>
      </c>
    </row>
    <row r="27" spans="3:17" x14ac:dyDescent="0.25">
      <c r="C27" s="137"/>
      <c r="D27" s="154"/>
      <c r="E27" s="119"/>
      <c r="F27" s="94">
        <f t="shared" si="0"/>
        <v>0</v>
      </c>
      <c r="G27" s="156"/>
      <c r="H27" s="138"/>
      <c r="I27" s="126" t="e">
        <f>VLOOKUP(H27,Presupuesto!$B$11:$C$565,2,0)</f>
        <v>#N/A</v>
      </c>
      <c r="J27" s="95" t="str">
        <f t="shared" si="3"/>
        <v>Investigación Científica</v>
      </c>
      <c r="K27" s="95" t="s">
        <v>720</v>
      </c>
      <c r="L27" s="137"/>
      <c r="M27" s="154"/>
      <c r="N27" s="119"/>
      <c r="O27" s="94">
        <f t="shared" si="1"/>
        <v>0</v>
      </c>
      <c r="P27" s="94">
        <f t="shared" si="2"/>
        <v>0</v>
      </c>
      <c r="Q27" s="94">
        <f t="shared" si="2"/>
        <v>0</v>
      </c>
    </row>
    <row r="28" spans="3:17" x14ac:dyDescent="0.25">
      <c r="C28" s="137"/>
      <c r="D28" s="154"/>
      <c r="E28" s="119"/>
      <c r="F28" s="94">
        <f t="shared" si="0"/>
        <v>0</v>
      </c>
      <c r="G28" s="156"/>
      <c r="H28" s="138"/>
      <c r="I28" s="126" t="e">
        <f>VLOOKUP(H28,Presupuesto!$B$11:$C$565,2,0)</f>
        <v>#N/A</v>
      </c>
      <c r="J28" s="95" t="str">
        <f t="shared" si="3"/>
        <v>Investigación Científica</v>
      </c>
      <c r="K28" s="95" t="s">
        <v>720</v>
      </c>
      <c r="L28" s="137"/>
      <c r="M28" s="154"/>
      <c r="N28" s="119"/>
      <c r="O28" s="94">
        <f t="shared" si="1"/>
        <v>0</v>
      </c>
      <c r="P28" s="94">
        <f t="shared" si="2"/>
        <v>0</v>
      </c>
      <c r="Q28" s="94">
        <f t="shared" si="2"/>
        <v>0</v>
      </c>
    </row>
    <row r="29" spans="3:17" x14ac:dyDescent="0.25">
      <c r="C29" s="137"/>
      <c r="D29" s="154"/>
      <c r="E29" s="119"/>
      <c r="F29" s="94">
        <f t="shared" si="0"/>
        <v>0</v>
      </c>
      <c r="G29" s="156"/>
      <c r="H29" s="138"/>
      <c r="I29" s="126" t="e">
        <f>VLOOKUP(H29,Presupuesto!$B$11:$C$565,2,0)</f>
        <v>#N/A</v>
      </c>
      <c r="J29" s="95" t="str">
        <f t="shared" si="3"/>
        <v>Investigación Científica</v>
      </c>
      <c r="K29" s="95" t="s">
        <v>720</v>
      </c>
      <c r="L29" s="137"/>
      <c r="M29" s="154"/>
      <c r="N29" s="119"/>
      <c r="O29" s="94">
        <f t="shared" si="1"/>
        <v>0</v>
      </c>
      <c r="P29" s="94">
        <f t="shared" si="2"/>
        <v>0</v>
      </c>
      <c r="Q29" s="94">
        <f t="shared" si="2"/>
        <v>0</v>
      </c>
    </row>
    <row r="30" spans="3:17" x14ac:dyDescent="0.25">
      <c r="C30" s="137"/>
      <c r="D30" s="154"/>
      <c r="E30" s="119"/>
      <c r="F30" s="94">
        <f t="shared" si="0"/>
        <v>0</v>
      </c>
      <c r="G30" s="156"/>
      <c r="H30" s="138"/>
      <c r="I30" s="126" t="e">
        <f>VLOOKUP(H30,Presupuesto!$B$11:$C$565,2,0)</f>
        <v>#N/A</v>
      </c>
      <c r="J30" s="95" t="str">
        <f t="shared" si="3"/>
        <v>Investigación Científica</v>
      </c>
      <c r="K30" s="95" t="s">
        <v>720</v>
      </c>
      <c r="L30" s="137"/>
      <c r="M30" s="154"/>
      <c r="N30" s="119"/>
      <c r="O30" s="94">
        <f t="shared" si="1"/>
        <v>0</v>
      </c>
      <c r="P30" s="94">
        <f t="shared" si="2"/>
        <v>0</v>
      </c>
      <c r="Q30" s="94">
        <f t="shared" si="2"/>
        <v>0</v>
      </c>
    </row>
    <row r="31" spans="3:17" x14ac:dyDescent="0.25">
      <c r="C31" s="137"/>
      <c r="D31" s="154"/>
      <c r="E31" s="119"/>
      <c r="F31" s="94">
        <f t="shared" si="0"/>
        <v>0</v>
      </c>
      <c r="G31" s="156"/>
      <c r="H31" s="138"/>
      <c r="I31" s="126" t="e">
        <f>VLOOKUP(H31,Presupuesto!$B$11:$C$565,2,0)</f>
        <v>#N/A</v>
      </c>
      <c r="J31" s="95" t="str">
        <f t="shared" si="3"/>
        <v>Investigación Científica</v>
      </c>
      <c r="K31" s="95" t="s">
        <v>720</v>
      </c>
      <c r="L31" s="137"/>
      <c r="M31" s="154"/>
      <c r="N31" s="119"/>
      <c r="O31" s="94">
        <f t="shared" si="1"/>
        <v>0</v>
      </c>
      <c r="P31" s="94">
        <f t="shared" si="2"/>
        <v>0</v>
      </c>
      <c r="Q31" s="94">
        <f t="shared" si="2"/>
        <v>0</v>
      </c>
    </row>
    <row r="32" spans="3:17" x14ac:dyDescent="0.25">
      <c r="C32" s="137"/>
      <c r="D32" s="154"/>
      <c r="E32" s="119"/>
      <c r="F32" s="94">
        <f t="shared" si="0"/>
        <v>0</v>
      </c>
      <c r="G32" s="156"/>
      <c r="H32" s="138"/>
      <c r="I32" s="126" t="e">
        <f>VLOOKUP(H32,Presupuesto!$B$11:$C$565,2,0)</f>
        <v>#N/A</v>
      </c>
      <c r="J32" s="95" t="str">
        <f t="shared" si="3"/>
        <v>Investigación Científica</v>
      </c>
      <c r="K32" s="95" t="s">
        <v>720</v>
      </c>
      <c r="L32" s="137"/>
      <c r="M32" s="154"/>
      <c r="N32" s="119"/>
      <c r="O32" s="94">
        <f t="shared" si="1"/>
        <v>0</v>
      </c>
      <c r="P32" s="94">
        <f t="shared" si="2"/>
        <v>0</v>
      </c>
      <c r="Q32" s="94">
        <f t="shared" si="2"/>
        <v>0</v>
      </c>
    </row>
    <row r="33" spans="3:17" x14ac:dyDescent="0.25">
      <c r="C33" s="137"/>
      <c r="D33" s="154"/>
      <c r="E33" s="119"/>
      <c r="F33" s="94">
        <f t="shared" si="0"/>
        <v>0</v>
      </c>
      <c r="G33" s="156"/>
      <c r="H33" s="138"/>
      <c r="I33" s="126" t="e">
        <f>VLOOKUP(H33,Presupuesto!$B$11:$C$565,2,0)</f>
        <v>#N/A</v>
      </c>
      <c r="J33" s="95" t="str">
        <f t="shared" si="3"/>
        <v>Investigación Científica</v>
      </c>
      <c r="K33" s="95" t="s">
        <v>720</v>
      </c>
      <c r="L33" s="137"/>
      <c r="M33" s="154"/>
      <c r="N33" s="119"/>
      <c r="O33" s="94">
        <f t="shared" si="1"/>
        <v>0</v>
      </c>
      <c r="P33" s="94">
        <f t="shared" si="2"/>
        <v>0</v>
      </c>
      <c r="Q33" s="94">
        <f t="shared" si="2"/>
        <v>0</v>
      </c>
    </row>
    <row r="34" spans="3:17" x14ac:dyDescent="0.25">
      <c r="C34" s="137"/>
      <c r="D34" s="154"/>
      <c r="E34" s="119"/>
      <c r="F34" s="94">
        <f t="shared" si="0"/>
        <v>0</v>
      </c>
      <c r="G34" s="156"/>
      <c r="H34" s="138"/>
      <c r="I34" s="126" t="e">
        <f>VLOOKUP(H34,Presupuesto!$B$11:$C$565,2,0)</f>
        <v>#N/A</v>
      </c>
      <c r="J34" s="95" t="str">
        <f t="shared" si="3"/>
        <v>Investigación Científica</v>
      </c>
      <c r="K34" s="95" t="s">
        <v>720</v>
      </c>
      <c r="L34" s="137"/>
      <c r="M34" s="154"/>
      <c r="N34" s="119"/>
      <c r="O34" s="94">
        <f t="shared" si="1"/>
        <v>0</v>
      </c>
      <c r="P34" s="94">
        <f t="shared" si="2"/>
        <v>0</v>
      </c>
      <c r="Q34" s="94">
        <f t="shared" si="2"/>
        <v>0</v>
      </c>
    </row>
    <row r="35" spans="3:17" x14ac:dyDescent="0.25">
      <c r="C35" s="137"/>
      <c r="D35" s="154"/>
      <c r="E35" s="119"/>
      <c r="F35" s="94">
        <f t="shared" si="0"/>
        <v>0</v>
      </c>
      <c r="G35" s="156"/>
      <c r="H35" s="138"/>
      <c r="I35" s="126" t="e">
        <f>VLOOKUP(H35,Presupuesto!$B$11:$C$565,2,0)</f>
        <v>#N/A</v>
      </c>
      <c r="J35" s="95" t="str">
        <f t="shared" si="3"/>
        <v>Investigación Científica</v>
      </c>
      <c r="K35" s="95" t="s">
        <v>720</v>
      </c>
      <c r="L35" s="137"/>
      <c r="M35" s="154"/>
      <c r="N35" s="119"/>
      <c r="O35" s="94">
        <f t="shared" si="1"/>
        <v>0</v>
      </c>
      <c r="P35" s="94">
        <f t="shared" si="2"/>
        <v>0</v>
      </c>
      <c r="Q35" s="94">
        <f t="shared" si="2"/>
        <v>0</v>
      </c>
    </row>
    <row r="36" spans="3:17" x14ac:dyDescent="0.25">
      <c r="C36" s="137"/>
      <c r="D36" s="154"/>
      <c r="E36" s="119"/>
      <c r="F36" s="94">
        <f t="shared" si="0"/>
        <v>0</v>
      </c>
      <c r="G36" s="156"/>
      <c r="H36" s="138"/>
      <c r="I36" s="126" t="e">
        <f>VLOOKUP(H36,Presupuesto!$B$11:$C$565,2,0)</f>
        <v>#N/A</v>
      </c>
      <c r="J36" s="95" t="str">
        <f t="shared" si="3"/>
        <v>Investigación Científica</v>
      </c>
      <c r="K36" s="95" t="s">
        <v>720</v>
      </c>
      <c r="L36" s="137"/>
      <c r="M36" s="154"/>
      <c r="N36" s="119"/>
      <c r="O36" s="94">
        <f t="shared" si="1"/>
        <v>0</v>
      </c>
      <c r="P36" s="94">
        <f t="shared" si="2"/>
        <v>0</v>
      </c>
      <c r="Q36" s="94">
        <f t="shared" si="2"/>
        <v>0</v>
      </c>
    </row>
    <row r="37" spans="3:17" x14ac:dyDescent="0.25">
      <c r="C37" s="137"/>
      <c r="D37" s="154"/>
      <c r="E37" s="119"/>
      <c r="F37" s="94">
        <f t="shared" si="0"/>
        <v>0</v>
      </c>
      <c r="G37" s="156"/>
      <c r="H37" s="138"/>
      <c r="I37" s="126" t="e">
        <f>VLOOKUP(H37,Presupuesto!$B$11:$C$565,2,0)</f>
        <v>#N/A</v>
      </c>
      <c r="J37" s="95" t="str">
        <f t="shared" si="3"/>
        <v>Investigación Científica</v>
      </c>
      <c r="K37" s="95" t="s">
        <v>720</v>
      </c>
      <c r="L37" s="137"/>
      <c r="M37" s="154"/>
      <c r="N37" s="119"/>
      <c r="O37" s="94">
        <f t="shared" si="1"/>
        <v>0</v>
      </c>
      <c r="P37" s="94">
        <f t="shared" ref="P37:Q50" si="4">$O37*P$16</f>
        <v>0</v>
      </c>
      <c r="Q37" s="94">
        <f t="shared" si="4"/>
        <v>0</v>
      </c>
    </row>
    <row r="38" spans="3:17" x14ac:dyDescent="0.25">
      <c r="C38" s="139"/>
      <c r="D38" s="147"/>
      <c r="E38" s="115"/>
      <c r="F38" s="94">
        <f t="shared" si="0"/>
        <v>0</v>
      </c>
      <c r="G38" s="156"/>
      <c r="H38" s="140"/>
      <c r="I38" s="126" t="e">
        <f>VLOOKUP(H38,Presupuesto!$B$11:$C$565,2,0)</f>
        <v>#N/A</v>
      </c>
      <c r="J38" s="95" t="str">
        <f t="shared" si="3"/>
        <v>Investigación Científica</v>
      </c>
      <c r="K38" s="95" t="s">
        <v>720</v>
      </c>
      <c r="L38" s="139"/>
      <c r="M38" s="147"/>
      <c r="N38" s="115"/>
      <c r="O38" s="94">
        <f t="shared" si="1"/>
        <v>0</v>
      </c>
      <c r="P38" s="94">
        <f t="shared" si="4"/>
        <v>0</v>
      </c>
      <c r="Q38" s="94">
        <f t="shared" si="4"/>
        <v>0</v>
      </c>
    </row>
    <row r="39" spans="3:17" x14ac:dyDescent="0.25">
      <c r="C39" s="139"/>
      <c r="D39" s="147"/>
      <c r="E39" s="115"/>
      <c r="F39" s="94">
        <f t="shared" si="0"/>
        <v>0</v>
      </c>
      <c r="G39" s="156"/>
      <c r="H39" s="140"/>
      <c r="I39" s="126" t="e">
        <f>VLOOKUP(H39,Presupuesto!$B$11:$C$565,2,0)</f>
        <v>#N/A</v>
      </c>
      <c r="J39" s="95" t="str">
        <f t="shared" si="3"/>
        <v>Investigación Científica</v>
      </c>
      <c r="K39" s="95" t="s">
        <v>720</v>
      </c>
      <c r="L39" s="139"/>
      <c r="M39" s="147"/>
      <c r="N39" s="115"/>
      <c r="O39" s="94">
        <f t="shared" si="1"/>
        <v>0</v>
      </c>
      <c r="P39" s="94">
        <f t="shared" si="4"/>
        <v>0</v>
      </c>
      <c r="Q39" s="94">
        <f t="shared" si="4"/>
        <v>0</v>
      </c>
    </row>
    <row r="40" spans="3:17" x14ac:dyDescent="0.25">
      <c r="C40" s="139"/>
      <c r="D40" s="147"/>
      <c r="E40" s="115"/>
      <c r="F40" s="94">
        <f t="shared" si="0"/>
        <v>0</v>
      </c>
      <c r="G40" s="156"/>
      <c r="H40" s="140"/>
      <c r="I40" s="126" t="e">
        <f>VLOOKUP(H40,Presupuesto!$B$11:$C$565,2,0)</f>
        <v>#N/A</v>
      </c>
      <c r="J40" s="95" t="str">
        <f t="shared" si="3"/>
        <v>Investigación Científica</v>
      </c>
      <c r="K40" s="95" t="s">
        <v>720</v>
      </c>
      <c r="L40" s="139"/>
      <c r="M40" s="147"/>
      <c r="N40" s="115"/>
      <c r="O40" s="94">
        <f t="shared" si="1"/>
        <v>0</v>
      </c>
      <c r="P40" s="94">
        <f t="shared" si="4"/>
        <v>0</v>
      </c>
      <c r="Q40" s="94">
        <f t="shared" si="4"/>
        <v>0</v>
      </c>
    </row>
    <row r="41" spans="3:17" x14ac:dyDescent="0.25">
      <c r="C41" s="139"/>
      <c r="D41" s="147"/>
      <c r="E41" s="115"/>
      <c r="F41" s="94">
        <f t="shared" si="0"/>
        <v>0</v>
      </c>
      <c r="G41" s="156"/>
      <c r="H41" s="140"/>
      <c r="I41" s="126" t="e">
        <f>VLOOKUP(H41,Presupuesto!$B$11:$C$565,2,0)</f>
        <v>#N/A</v>
      </c>
      <c r="J41" s="95" t="str">
        <f t="shared" si="3"/>
        <v>Investigación Científica</v>
      </c>
      <c r="K41" s="95" t="s">
        <v>720</v>
      </c>
      <c r="L41" s="139"/>
      <c r="M41" s="147"/>
      <c r="N41" s="115"/>
      <c r="O41" s="94">
        <f t="shared" si="1"/>
        <v>0</v>
      </c>
      <c r="P41" s="94">
        <f t="shared" si="4"/>
        <v>0</v>
      </c>
      <c r="Q41" s="94">
        <f t="shared" si="4"/>
        <v>0</v>
      </c>
    </row>
    <row r="42" spans="3:17" x14ac:dyDescent="0.25">
      <c r="C42" s="139"/>
      <c r="D42" s="147"/>
      <c r="E42" s="115"/>
      <c r="F42" s="94">
        <f t="shared" si="0"/>
        <v>0</v>
      </c>
      <c r="G42" s="156"/>
      <c r="H42" s="140"/>
      <c r="I42" s="126" t="e">
        <f>VLOOKUP(H42,Presupuesto!$B$11:$C$565,2,0)</f>
        <v>#N/A</v>
      </c>
      <c r="J42" s="95" t="str">
        <f t="shared" si="3"/>
        <v>Investigación Científica</v>
      </c>
      <c r="K42" s="95" t="s">
        <v>720</v>
      </c>
      <c r="L42" s="139"/>
      <c r="M42" s="147"/>
      <c r="N42" s="115"/>
      <c r="O42" s="94">
        <f t="shared" si="1"/>
        <v>0</v>
      </c>
      <c r="P42" s="94">
        <f t="shared" si="4"/>
        <v>0</v>
      </c>
      <c r="Q42" s="94">
        <f t="shared" si="4"/>
        <v>0</v>
      </c>
    </row>
    <row r="43" spans="3:17" x14ac:dyDescent="0.25">
      <c r="C43" s="139"/>
      <c r="D43" s="147"/>
      <c r="E43" s="115"/>
      <c r="F43" s="94">
        <f t="shared" si="0"/>
        <v>0</v>
      </c>
      <c r="G43" s="156"/>
      <c r="H43" s="140"/>
      <c r="I43" s="126" t="e">
        <f>VLOOKUP(H43,Presupuesto!$B$11:$C$565,2,0)</f>
        <v>#N/A</v>
      </c>
      <c r="J43" s="95" t="str">
        <f t="shared" si="3"/>
        <v>Investigación Científica</v>
      </c>
      <c r="K43" s="95" t="s">
        <v>720</v>
      </c>
      <c r="L43" s="139"/>
      <c r="M43" s="147"/>
      <c r="N43" s="115"/>
      <c r="O43" s="94">
        <f t="shared" si="1"/>
        <v>0</v>
      </c>
      <c r="P43" s="94">
        <f t="shared" si="4"/>
        <v>0</v>
      </c>
      <c r="Q43" s="94">
        <f t="shared" si="4"/>
        <v>0</v>
      </c>
    </row>
    <row r="44" spans="3:17" x14ac:dyDescent="0.25">
      <c r="C44" s="139"/>
      <c r="D44" s="147"/>
      <c r="E44" s="115"/>
      <c r="F44" s="94">
        <f t="shared" si="0"/>
        <v>0</v>
      </c>
      <c r="G44" s="156"/>
      <c r="H44" s="140"/>
      <c r="I44" s="126" t="e">
        <f>VLOOKUP(H44,Presupuesto!$B$11:$C$565,2,0)</f>
        <v>#N/A</v>
      </c>
      <c r="J44" s="95" t="str">
        <f t="shared" si="3"/>
        <v>Investigación Científica</v>
      </c>
      <c r="K44" s="95" t="s">
        <v>720</v>
      </c>
      <c r="L44" s="139"/>
      <c r="M44" s="147"/>
      <c r="N44" s="115"/>
      <c r="O44" s="94">
        <f t="shared" si="1"/>
        <v>0</v>
      </c>
      <c r="P44" s="94">
        <f t="shared" si="4"/>
        <v>0</v>
      </c>
      <c r="Q44" s="94">
        <f t="shared" si="4"/>
        <v>0</v>
      </c>
    </row>
    <row r="45" spans="3:17" x14ac:dyDescent="0.25">
      <c r="C45" s="139"/>
      <c r="D45" s="147"/>
      <c r="E45" s="115"/>
      <c r="F45" s="94">
        <f t="shared" si="0"/>
        <v>0</v>
      </c>
      <c r="G45" s="156"/>
      <c r="H45" s="140"/>
      <c r="I45" s="126" t="e">
        <f>VLOOKUP(H45,Presupuesto!$B$11:$C$565,2,0)</f>
        <v>#N/A</v>
      </c>
      <c r="J45" s="95" t="str">
        <f t="shared" si="3"/>
        <v>Investigación Científica</v>
      </c>
      <c r="K45" s="95" t="s">
        <v>720</v>
      </c>
      <c r="L45" s="139"/>
      <c r="M45" s="147"/>
      <c r="N45" s="115"/>
      <c r="O45" s="94">
        <f t="shared" si="1"/>
        <v>0</v>
      </c>
      <c r="P45" s="94">
        <f t="shared" si="4"/>
        <v>0</v>
      </c>
      <c r="Q45" s="94">
        <f t="shared" si="4"/>
        <v>0</v>
      </c>
    </row>
    <row r="46" spans="3:17" x14ac:dyDescent="0.25">
      <c r="C46" s="141"/>
      <c r="D46" s="147"/>
      <c r="E46" s="115"/>
      <c r="F46" s="94">
        <f t="shared" si="0"/>
        <v>0</v>
      </c>
      <c r="G46" s="156"/>
      <c r="H46" s="142"/>
      <c r="I46" s="126" t="e">
        <f>VLOOKUP(H46,Presupuesto!$B$11:$C$565,2,0)</f>
        <v>#N/A</v>
      </c>
      <c r="J46" s="95" t="str">
        <f t="shared" si="3"/>
        <v>Investigación Científica</v>
      </c>
      <c r="K46" s="95" t="s">
        <v>732</v>
      </c>
      <c r="L46" s="141"/>
      <c r="M46" s="147"/>
      <c r="N46" s="115"/>
      <c r="O46" s="94">
        <f t="shared" si="1"/>
        <v>0</v>
      </c>
      <c r="P46" s="94">
        <f t="shared" si="4"/>
        <v>0</v>
      </c>
      <c r="Q46" s="94">
        <f t="shared" si="4"/>
        <v>0</v>
      </c>
    </row>
    <row r="47" spans="3:17" x14ac:dyDescent="0.25">
      <c r="C47" s="141"/>
      <c r="D47" s="147"/>
      <c r="E47" s="115"/>
      <c r="F47" s="94">
        <f t="shared" si="0"/>
        <v>0</v>
      </c>
      <c r="G47" s="156"/>
      <c r="H47" s="142"/>
      <c r="I47" s="126" t="e">
        <f>VLOOKUP(H47,Presupuesto!$B$11:$C$565,2,0)</f>
        <v>#N/A</v>
      </c>
      <c r="J47" s="95" t="str">
        <f t="shared" si="3"/>
        <v>Investigación Científica</v>
      </c>
      <c r="K47" s="95" t="s">
        <v>720</v>
      </c>
      <c r="L47" s="141"/>
      <c r="M47" s="147"/>
      <c r="N47" s="115"/>
      <c r="O47" s="94">
        <f t="shared" si="1"/>
        <v>0</v>
      </c>
      <c r="P47" s="94">
        <f t="shared" si="4"/>
        <v>0</v>
      </c>
      <c r="Q47" s="94">
        <f t="shared" si="4"/>
        <v>0</v>
      </c>
    </row>
    <row r="48" spans="3:17" x14ac:dyDescent="0.25">
      <c r="C48" s="141"/>
      <c r="D48" s="147"/>
      <c r="E48" s="115"/>
      <c r="F48" s="94">
        <f t="shared" si="0"/>
        <v>0</v>
      </c>
      <c r="G48" s="156"/>
      <c r="H48" s="142"/>
      <c r="I48" s="126" t="e">
        <f>VLOOKUP(H48,Presupuesto!$B$11:$C$565,2,0)</f>
        <v>#N/A</v>
      </c>
      <c r="J48" s="95" t="str">
        <f t="shared" si="3"/>
        <v>Investigación Científica</v>
      </c>
      <c r="K48" s="95" t="s">
        <v>720</v>
      </c>
      <c r="L48" s="141"/>
      <c r="M48" s="147"/>
      <c r="N48" s="115"/>
      <c r="O48" s="94">
        <f t="shared" si="1"/>
        <v>0</v>
      </c>
      <c r="P48" s="94">
        <f t="shared" si="4"/>
        <v>0</v>
      </c>
      <c r="Q48" s="94">
        <f t="shared" si="4"/>
        <v>0</v>
      </c>
    </row>
    <row r="49" spans="3:17" x14ac:dyDescent="0.25">
      <c r="C49" s="141"/>
      <c r="D49" s="147"/>
      <c r="E49" s="115"/>
      <c r="F49" s="94">
        <f t="shared" si="0"/>
        <v>0</v>
      </c>
      <c r="G49" s="156"/>
      <c r="H49" s="142"/>
      <c r="I49" s="126" t="e">
        <f>VLOOKUP(H49,Presupuesto!$B$11:$C$565,2,0)</f>
        <v>#N/A</v>
      </c>
      <c r="J49" s="95" t="str">
        <f t="shared" si="3"/>
        <v>Investigación Científica</v>
      </c>
      <c r="K49" s="95" t="s">
        <v>720</v>
      </c>
      <c r="L49" s="141"/>
      <c r="M49" s="147"/>
      <c r="N49" s="115"/>
      <c r="O49" s="94">
        <f t="shared" si="1"/>
        <v>0</v>
      </c>
      <c r="P49" s="94">
        <f t="shared" si="4"/>
        <v>0</v>
      </c>
      <c r="Q49" s="94">
        <f t="shared" si="4"/>
        <v>0</v>
      </c>
    </row>
    <row r="50" spans="3:17" ht="15.75" thickBot="1" x14ac:dyDescent="0.3">
      <c r="C50" s="143"/>
      <c r="D50" s="155"/>
      <c r="E50" s="100"/>
      <c r="F50" s="102">
        <f t="shared" si="0"/>
        <v>0</v>
      </c>
      <c r="G50" s="157"/>
      <c r="H50" s="144"/>
      <c r="I50" s="128" t="e">
        <f>VLOOKUP(H50,Presupuesto!$B$11:$C$565,2,0)</f>
        <v>#N/A</v>
      </c>
      <c r="J50" s="103" t="str">
        <f>$J$17</f>
        <v>Investigación Científica</v>
      </c>
      <c r="K50" s="120" t="s">
        <v>719</v>
      </c>
      <c r="L50" s="143"/>
      <c r="M50" s="155"/>
      <c r="N50" s="100"/>
      <c r="O50" s="102">
        <f t="shared" si="1"/>
        <v>0</v>
      </c>
      <c r="P50" s="102">
        <f t="shared" si="4"/>
        <v>0</v>
      </c>
      <c r="Q50" s="102">
        <f t="shared" si="4"/>
        <v>0</v>
      </c>
    </row>
    <row r="51" spans="3:17" x14ac:dyDescent="0.25">
      <c r="C51" s="429"/>
      <c r="D51" s="429"/>
      <c r="E51" s="429"/>
      <c r="F51" s="429"/>
      <c r="G51" s="429"/>
      <c r="H51" s="429"/>
      <c r="I51" s="429"/>
      <c r="J51" s="429"/>
      <c r="K51" s="429"/>
      <c r="L51" s="429"/>
      <c r="M51" s="429"/>
      <c r="N51" s="429"/>
      <c r="O51" s="429"/>
      <c r="P51" s="429"/>
      <c r="Q51" s="429"/>
    </row>
    <row r="52" spans="3:17" ht="15.75" thickBot="1" x14ac:dyDescent="0.3">
      <c r="C52" s="429"/>
      <c r="D52" s="429"/>
      <c r="E52" s="429"/>
      <c r="F52" s="429"/>
      <c r="G52" s="429"/>
      <c r="H52" s="429"/>
      <c r="I52" s="429"/>
      <c r="J52" s="429"/>
      <c r="K52" s="429"/>
      <c r="L52" s="429"/>
      <c r="M52" s="429"/>
      <c r="N52" s="429"/>
      <c r="O52" s="429"/>
      <c r="P52" s="429"/>
      <c r="Q52" s="429"/>
    </row>
    <row r="53" spans="3:17" ht="15.75" thickBot="1" x14ac:dyDescent="0.3">
      <c r="C53" s="153" t="s">
        <v>1337</v>
      </c>
      <c r="D53" s="347">
        <f>SUM(F60:F93)</f>
        <v>0</v>
      </c>
      <c r="E53" s="429"/>
      <c r="F53" s="429"/>
      <c r="G53" s="78"/>
      <c r="H53" s="69"/>
      <c r="I53" s="69"/>
      <c r="J53" s="429"/>
      <c r="K53" s="429"/>
      <c r="L53" s="429"/>
      <c r="M53" s="429"/>
      <c r="N53" s="429"/>
      <c r="O53" s="429"/>
      <c r="P53" s="429"/>
      <c r="Q53" s="429"/>
    </row>
    <row r="54" spans="3:17" x14ac:dyDescent="0.25">
      <c r="C54" s="429"/>
      <c r="D54" s="429"/>
      <c r="E54" s="429"/>
      <c r="F54" s="429"/>
      <c r="G54" s="78"/>
      <c r="H54" s="69"/>
      <c r="I54" s="69"/>
      <c r="J54" s="429"/>
      <c r="K54" s="429"/>
      <c r="L54" s="429"/>
      <c r="M54" s="429"/>
      <c r="N54" s="429"/>
      <c r="O54" s="429"/>
      <c r="P54" s="429"/>
      <c r="Q54" s="429"/>
    </row>
    <row r="55" spans="3:17" x14ac:dyDescent="0.25">
      <c r="C55" s="429"/>
      <c r="D55" s="429"/>
      <c r="E55" s="429"/>
      <c r="F55" s="69"/>
      <c r="G55" s="78"/>
      <c r="H55" s="69"/>
      <c r="I55" s="69"/>
      <c r="J55" s="429"/>
      <c r="K55" s="429"/>
      <c r="L55" s="429"/>
      <c r="M55" s="429"/>
      <c r="N55" s="429"/>
      <c r="O55" s="429"/>
      <c r="P55" s="429"/>
      <c r="Q55" s="429"/>
    </row>
    <row r="56" spans="3:17" ht="15.75" x14ac:dyDescent="0.25">
      <c r="C56" s="284" t="s">
        <v>1309</v>
      </c>
      <c r="D56" s="345"/>
      <c r="E56" s="429"/>
      <c r="F56" s="69"/>
      <c r="G56" s="78"/>
      <c r="H56" s="69"/>
      <c r="I56" s="69"/>
      <c r="J56" s="429"/>
      <c r="K56" s="429"/>
      <c r="L56" s="429"/>
      <c r="M56" s="429"/>
      <c r="N56" s="429"/>
      <c r="O56" s="429"/>
      <c r="P56" s="429"/>
      <c r="Q56" s="429"/>
    </row>
    <row r="57" spans="3:17" ht="18.75" x14ac:dyDescent="0.25">
      <c r="C57" s="199"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E57" s="429"/>
      <c r="F57" s="69"/>
      <c r="G57" s="78"/>
      <c r="H57" s="69"/>
      <c r="I57" s="69"/>
      <c r="J57" s="429"/>
      <c r="K57" s="429"/>
      <c r="L57" s="429"/>
      <c r="M57" s="429"/>
      <c r="N57" s="429"/>
      <c r="O57" s="429"/>
      <c r="P57" s="429"/>
      <c r="Q57" s="429"/>
    </row>
    <row r="58" spans="3:17" ht="42.75" thickBot="1" x14ac:dyDescent="0.3">
      <c r="C58" s="429"/>
      <c r="D58" s="429"/>
      <c r="E58" s="429"/>
      <c r="F58" s="91"/>
      <c r="G58" s="75"/>
      <c r="H58" s="75"/>
      <c r="I58" s="75"/>
      <c r="J58" s="429"/>
      <c r="K58" s="429"/>
      <c r="L58" s="215"/>
      <c r="M58" s="216"/>
      <c r="N58" s="215"/>
      <c r="O58" s="215"/>
      <c r="P58" s="218" t="s">
        <v>1343</v>
      </c>
      <c r="Q58" s="218" t="s">
        <v>1344</v>
      </c>
    </row>
    <row r="59" spans="3:17" ht="30.75" thickBot="1" x14ac:dyDescent="0.3">
      <c r="C59" s="125" t="s">
        <v>1310</v>
      </c>
      <c r="D59" s="125" t="s">
        <v>99</v>
      </c>
      <c r="E59" s="132" t="s">
        <v>1312</v>
      </c>
      <c r="F59" s="131" t="s">
        <v>1313</v>
      </c>
      <c r="G59" s="129" t="s">
        <v>1314</v>
      </c>
      <c r="H59" s="132" t="s">
        <v>1315</v>
      </c>
      <c r="I59" s="129" t="s">
        <v>711</v>
      </c>
      <c r="J59" s="129" t="s">
        <v>1316</v>
      </c>
      <c r="K59" s="129" t="s">
        <v>1317</v>
      </c>
      <c r="L59" s="212" t="s">
        <v>33</v>
      </c>
      <c r="M59" s="212" t="s">
        <v>99</v>
      </c>
      <c r="N59" s="213" t="s">
        <v>1345</v>
      </c>
      <c r="O59" s="214" t="s">
        <v>1346</v>
      </c>
      <c r="P59" s="217">
        <v>0.7</v>
      </c>
      <c r="Q59" s="217">
        <v>0.3</v>
      </c>
    </row>
    <row r="60" spans="3:17" x14ac:dyDescent="0.25">
      <c r="C60" s="137"/>
      <c r="D60" s="154"/>
      <c r="E60" s="119"/>
      <c r="F60" s="94">
        <f t="shared" ref="F60:F93" si="5">D60*E60</f>
        <v>0</v>
      </c>
      <c r="G60" s="156"/>
      <c r="H60" s="138"/>
      <c r="I60" s="126" t="e">
        <f>VLOOKUP(H60,Presupuesto!$B$11:$C$565,2,0)</f>
        <v>#N/A</v>
      </c>
      <c r="J60" s="207" t="s">
        <v>51</v>
      </c>
      <c r="K60" s="95" t="s">
        <v>720</v>
      </c>
      <c r="L60" s="137"/>
      <c r="M60" s="154"/>
      <c r="N60" s="119"/>
      <c r="O60" s="94">
        <f t="shared" ref="O60:O93" si="6">M60*N60</f>
        <v>0</v>
      </c>
      <c r="P60" s="94">
        <f t="shared" ref="P60:Q79" si="7">$O60*P$16</f>
        <v>0</v>
      </c>
      <c r="Q60" s="94">
        <f t="shared" si="7"/>
        <v>0</v>
      </c>
    </row>
    <row r="61" spans="3:17" x14ac:dyDescent="0.25">
      <c r="C61" s="137"/>
      <c r="D61" s="154"/>
      <c r="E61" s="119"/>
      <c r="F61" s="94">
        <f t="shared" si="5"/>
        <v>0</v>
      </c>
      <c r="G61" s="156"/>
      <c r="H61" s="138"/>
      <c r="I61" s="126" t="e">
        <f>VLOOKUP(H61,Presupuesto!$B$11:$C$565,2,0)</f>
        <v>#N/A</v>
      </c>
      <c r="J61" s="95" t="str">
        <f>$J$60</f>
        <v>Investigación Científica</v>
      </c>
      <c r="K61" s="95" t="s">
        <v>720</v>
      </c>
      <c r="L61" s="137"/>
      <c r="M61" s="154"/>
      <c r="N61" s="119"/>
      <c r="O61" s="94">
        <f t="shared" si="6"/>
        <v>0</v>
      </c>
      <c r="P61" s="94">
        <f t="shared" si="7"/>
        <v>0</v>
      </c>
      <c r="Q61" s="94">
        <f t="shared" si="7"/>
        <v>0</v>
      </c>
    </row>
    <row r="62" spans="3:17" x14ac:dyDescent="0.25">
      <c r="C62" s="137"/>
      <c r="D62" s="154"/>
      <c r="E62" s="119"/>
      <c r="F62" s="94">
        <f t="shared" si="5"/>
        <v>0</v>
      </c>
      <c r="G62" s="156"/>
      <c r="H62" s="138"/>
      <c r="I62" s="126" t="e">
        <f>VLOOKUP(H62,Presupuesto!$B$11:$C$565,2,0)</f>
        <v>#N/A</v>
      </c>
      <c r="J62" s="95" t="str">
        <f t="shared" ref="J62:J93" si="8">$J$60</f>
        <v>Investigación Científica</v>
      </c>
      <c r="K62" s="95" t="s">
        <v>720</v>
      </c>
      <c r="L62" s="137"/>
      <c r="M62" s="154"/>
      <c r="N62" s="119"/>
      <c r="O62" s="94">
        <f t="shared" si="6"/>
        <v>0</v>
      </c>
      <c r="P62" s="94">
        <f t="shared" si="7"/>
        <v>0</v>
      </c>
      <c r="Q62" s="94">
        <f t="shared" si="7"/>
        <v>0</v>
      </c>
    </row>
    <row r="63" spans="3:17" x14ac:dyDescent="0.25">
      <c r="C63" s="137"/>
      <c r="D63" s="154"/>
      <c r="E63" s="119"/>
      <c r="F63" s="94">
        <f t="shared" si="5"/>
        <v>0</v>
      </c>
      <c r="G63" s="156"/>
      <c r="H63" s="138"/>
      <c r="I63" s="126" t="e">
        <f>VLOOKUP(H63,Presupuesto!$B$11:$C$565,2,0)</f>
        <v>#N/A</v>
      </c>
      <c r="J63" s="95" t="str">
        <f t="shared" si="8"/>
        <v>Investigación Científica</v>
      </c>
      <c r="K63" s="95" t="s">
        <v>720</v>
      </c>
      <c r="L63" s="137"/>
      <c r="M63" s="154"/>
      <c r="N63" s="119"/>
      <c r="O63" s="94">
        <f t="shared" si="6"/>
        <v>0</v>
      </c>
      <c r="P63" s="94">
        <f t="shared" si="7"/>
        <v>0</v>
      </c>
      <c r="Q63" s="94">
        <f t="shared" si="7"/>
        <v>0</v>
      </c>
    </row>
    <row r="64" spans="3:17" x14ac:dyDescent="0.25">
      <c r="C64" s="137"/>
      <c r="D64" s="154"/>
      <c r="E64" s="119"/>
      <c r="F64" s="94">
        <f t="shared" si="5"/>
        <v>0</v>
      </c>
      <c r="G64" s="156"/>
      <c r="H64" s="138"/>
      <c r="I64" s="126" t="e">
        <f>VLOOKUP(H64,Presupuesto!$B$11:$C$565,2,0)</f>
        <v>#N/A</v>
      </c>
      <c r="J64" s="95" t="str">
        <f t="shared" si="8"/>
        <v>Investigación Científica</v>
      </c>
      <c r="K64" s="95" t="s">
        <v>729</v>
      </c>
      <c r="L64" s="137"/>
      <c r="M64" s="154"/>
      <c r="N64" s="119"/>
      <c r="O64" s="94">
        <f t="shared" si="6"/>
        <v>0</v>
      </c>
      <c r="P64" s="94">
        <f t="shared" si="7"/>
        <v>0</v>
      </c>
      <c r="Q64" s="94">
        <f t="shared" si="7"/>
        <v>0</v>
      </c>
    </row>
    <row r="65" spans="3:17" x14ac:dyDescent="0.25">
      <c r="C65" s="137"/>
      <c r="D65" s="154"/>
      <c r="E65" s="119"/>
      <c r="F65" s="94">
        <f t="shared" si="5"/>
        <v>0</v>
      </c>
      <c r="G65" s="156"/>
      <c r="H65" s="138"/>
      <c r="I65" s="126" t="e">
        <f>VLOOKUP(H65,Presupuesto!$B$11:$C$565,2,0)</f>
        <v>#N/A</v>
      </c>
      <c r="J65" s="95" t="str">
        <f t="shared" si="8"/>
        <v>Investigación Científica</v>
      </c>
      <c r="K65" s="95" t="s">
        <v>720</v>
      </c>
      <c r="L65" s="137"/>
      <c r="M65" s="154"/>
      <c r="N65" s="119"/>
      <c r="O65" s="94">
        <f t="shared" si="6"/>
        <v>0</v>
      </c>
      <c r="P65" s="94">
        <f t="shared" si="7"/>
        <v>0</v>
      </c>
      <c r="Q65" s="94">
        <f t="shared" si="7"/>
        <v>0</v>
      </c>
    </row>
    <row r="66" spans="3:17" x14ac:dyDescent="0.25">
      <c r="C66" s="137"/>
      <c r="D66" s="154"/>
      <c r="E66" s="119"/>
      <c r="F66" s="94">
        <f t="shared" si="5"/>
        <v>0</v>
      </c>
      <c r="G66" s="156"/>
      <c r="H66" s="138"/>
      <c r="I66" s="126" t="e">
        <f>VLOOKUP(H66,Presupuesto!$B$11:$C$565,2,0)</f>
        <v>#N/A</v>
      </c>
      <c r="J66" s="95" t="str">
        <f t="shared" si="8"/>
        <v>Investigación Científica</v>
      </c>
      <c r="K66" s="95" t="s">
        <v>720</v>
      </c>
      <c r="L66" s="137"/>
      <c r="M66" s="154"/>
      <c r="N66" s="119"/>
      <c r="O66" s="94">
        <f t="shared" si="6"/>
        <v>0</v>
      </c>
      <c r="P66" s="94">
        <f t="shared" si="7"/>
        <v>0</v>
      </c>
      <c r="Q66" s="94">
        <f t="shared" si="7"/>
        <v>0</v>
      </c>
    </row>
    <row r="67" spans="3:17" x14ac:dyDescent="0.25">
      <c r="C67" s="137"/>
      <c r="D67" s="154"/>
      <c r="E67" s="119"/>
      <c r="F67" s="94">
        <f t="shared" si="5"/>
        <v>0</v>
      </c>
      <c r="G67" s="156"/>
      <c r="H67" s="138"/>
      <c r="I67" s="126" t="e">
        <f>VLOOKUP(H67,Presupuesto!$B$11:$C$565,2,0)</f>
        <v>#N/A</v>
      </c>
      <c r="J67" s="95" t="str">
        <f t="shared" si="8"/>
        <v>Investigación Científica</v>
      </c>
      <c r="K67" s="95" t="s">
        <v>720</v>
      </c>
      <c r="L67" s="137"/>
      <c r="M67" s="154"/>
      <c r="N67" s="119"/>
      <c r="O67" s="94">
        <f t="shared" si="6"/>
        <v>0</v>
      </c>
      <c r="P67" s="94">
        <f t="shared" si="7"/>
        <v>0</v>
      </c>
      <c r="Q67" s="94">
        <f t="shared" si="7"/>
        <v>0</v>
      </c>
    </row>
    <row r="68" spans="3:17" x14ac:dyDescent="0.25">
      <c r="C68" s="137"/>
      <c r="D68" s="154"/>
      <c r="E68" s="119"/>
      <c r="F68" s="94">
        <f t="shared" si="5"/>
        <v>0</v>
      </c>
      <c r="G68" s="156"/>
      <c r="H68" s="138"/>
      <c r="I68" s="126" t="e">
        <f>VLOOKUP(H68,Presupuesto!$B$11:$C$565,2,0)</f>
        <v>#N/A</v>
      </c>
      <c r="J68" s="95" t="str">
        <f t="shared" si="8"/>
        <v>Investigación Científica</v>
      </c>
      <c r="K68" s="95" t="s">
        <v>720</v>
      </c>
      <c r="L68" s="137"/>
      <c r="M68" s="154"/>
      <c r="N68" s="119"/>
      <c r="O68" s="94">
        <f t="shared" si="6"/>
        <v>0</v>
      </c>
      <c r="P68" s="94">
        <f t="shared" si="7"/>
        <v>0</v>
      </c>
      <c r="Q68" s="94">
        <f t="shared" si="7"/>
        <v>0</v>
      </c>
    </row>
    <row r="69" spans="3:17" x14ac:dyDescent="0.25">
      <c r="C69" s="137"/>
      <c r="D69" s="154"/>
      <c r="E69" s="119"/>
      <c r="F69" s="94">
        <f t="shared" si="5"/>
        <v>0</v>
      </c>
      <c r="G69" s="156"/>
      <c r="H69" s="138"/>
      <c r="I69" s="126" t="e">
        <f>VLOOKUP(H69,Presupuesto!$B$11:$C$565,2,0)</f>
        <v>#N/A</v>
      </c>
      <c r="J69" s="95" t="str">
        <f t="shared" si="8"/>
        <v>Investigación Científica</v>
      </c>
      <c r="K69" s="95" t="s">
        <v>720</v>
      </c>
      <c r="L69" s="137"/>
      <c r="M69" s="154"/>
      <c r="N69" s="119"/>
      <c r="O69" s="94">
        <f t="shared" si="6"/>
        <v>0</v>
      </c>
      <c r="P69" s="94">
        <f t="shared" si="7"/>
        <v>0</v>
      </c>
      <c r="Q69" s="94">
        <f t="shared" si="7"/>
        <v>0</v>
      </c>
    </row>
    <row r="70" spans="3:17" x14ac:dyDescent="0.25">
      <c r="C70" s="137"/>
      <c r="D70" s="154"/>
      <c r="E70" s="119"/>
      <c r="F70" s="94">
        <f t="shared" si="5"/>
        <v>0</v>
      </c>
      <c r="G70" s="156"/>
      <c r="H70" s="138"/>
      <c r="I70" s="126" t="e">
        <f>VLOOKUP(H70,Presupuesto!$B$11:$C$565,2,0)</f>
        <v>#N/A</v>
      </c>
      <c r="J70" s="95" t="str">
        <f t="shared" si="8"/>
        <v>Investigación Científica</v>
      </c>
      <c r="K70" s="95" t="s">
        <v>720</v>
      </c>
      <c r="L70" s="137"/>
      <c r="M70" s="154"/>
      <c r="N70" s="119"/>
      <c r="O70" s="94">
        <f t="shared" si="6"/>
        <v>0</v>
      </c>
      <c r="P70" s="94">
        <f t="shared" si="7"/>
        <v>0</v>
      </c>
      <c r="Q70" s="94">
        <f t="shared" si="7"/>
        <v>0</v>
      </c>
    </row>
    <row r="71" spans="3:17" x14ac:dyDescent="0.25">
      <c r="C71" s="137"/>
      <c r="D71" s="154"/>
      <c r="E71" s="119"/>
      <c r="F71" s="94">
        <f t="shared" si="5"/>
        <v>0</v>
      </c>
      <c r="G71" s="156"/>
      <c r="H71" s="138"/>
      <c r="I71" s="126" t="e">
        <f>VLOOKUP(H71,Presupuesto!$B$11:$C$565,2,0)</f>
        <v>#N/A</v>
      </c>
      <c r="J71" s="95" t="str">
        <f t="shared" si="8"/>
        <v>Investigación Científica</v>
      </c>
      <c r="K71" s="95" t="s">
        <v>720</v>
      </c>
      <c r="L71" s="137"/>
      <c r="M71" s="154"/>
      <c r="N71" s="119"/>
      <c r="O71" s="94">
        <f t="shared" si="6"/>
        <v>0</v>
      </c>
      <c r="P71" s="94">
        <f t="shared" si="7"/>
        <v>0</v>
      </c>
      <c r="Q71" s="94">
        <f t="shared" si="7"/>
        <v>0</v>
      </c>
    </row>
    <row r="72" spans="3:17" x14ac:dyDescent="0.25">
      <c r="C72" s="137"/>
      <c r="D72" s="154"/>
      <c r="E72" s="119"/>
      <c r="F72" s="94">
        <f t="shared" si="5"/>
        <v>0</v>
      </c>
      <c r="G72" s="156"/>
      <c r="H72" s="138"/>
      <c r="I72" s="126" t="e">
        <f>VLOOKUP(H72,Presupuesto!$B$11:$C$565,2,0)</f>
        <v>#N/A</v>
      </c>
      <c r="J72" s="95" t="str">
        <f t="shared" si="8"/>
        <v>Investigación Científica</v>
      </c>
      <c r="K72" s="95" t="s">
        <v>720</v>
      </c>
      <c r="L72" s="137"/>
      <c r="M72" s="154"/>
      <c r="N72" s="119"/>
      <c r="O72" s="94">
        <f t="shared" si="6"/>
        <v>0</v>
      </c>
      <c r="P72" s="94">
        <f t="shared" si="7"/>
        <v>0</v>
      </c>
      <c r="Q72" s="94">
        <f t="shared" si="7"/>
        <v>0</v>
      </c>
    </row>
    <row r="73" spans="3:17" x14ac:dyDescent="0.25">
      <c r="C73" s="137"/>
      <c r="D73" s="154"/>
      <c r="E73" s="119"/>
      <c r="F73" s="94">
        <f t="shared" si="5"/>
        <v>0</v>
      </c>
      <c r="G73" s="156"/>
      <c r="H73" s="138"/>
      <c r="I73" s="126" t="e">
        <f>VLOOKUP(H73,Presupuesto!$B$11:$C$565,2,0)</f>
        <v>#N/A</v>
      </c>
      <c r="J73" s="95" t="str">
        <f t="shared" si="8"/>
        <v>Investigación Científica</v>
      </c>
      <c r="K73" s="95" t="s">
        <v>720</v>
      </c>
      <c r="L73" s="137"/>
      <c r="M73" s="154"/>
      <c r="N73" s="119"/>
      <c r="O73" s="94">
        <f t="shared" si="6"/>
        <v>0</v>
      </c>
      <c r="P73" s="94">
        <f t="shared" si="7"/>
        <v>0</v>
      </c>
      <c r="Q73" s="94">
        <f t="shared" si="7"/>
        <v>0</v>
      </c>
    </row>
    <row r="74" spans="3:17" x14ac:dyDescent="0.25">
      <c r="C74" s="137"/>
      <c r="D74" s="154"/>
      <c r="E74" s="119"/>
      <c r="F74" s="94">
        <f t="shared" si="5"/>
        <v>0</v>
      </c>
      <c r="G74" s="156"/>
      <c r="H74" s="138"/>
      <c r="I74" s="126" t="e">
        <f>VLOOKUP(H74,Presupuesto!$B$11:$C$565,2,0)</f>
        <v>#N/A</v>
      </c>
      <c r="J74" s="95" t="str">
        <f t="shared" si="8"/>
        <v>Investigación Científica</v>
      </c>
      <c r="K74" s="95" t="s">
        <v>720</v>
      </c>
      <c r="L74" s="137"/>
      <c r="M74" s="154"/>
      <c r="N74" s="119"/>
      <c r="O74" s="94">
        <f t="shared" si="6"/>
        <v>0</v>
      </c>
      <c r="P74" s="94">
        <f t="shared" si="7"/>
        <v>0</v>
      </c>
      <c r="Q74" s="94">
        <f t="shared" si="7"/>
        <v>0</v>
      </c>
    </row>
    <row r="75" spans="3:17" x14ac:dyDescent="0.25">
      <c r="C75" s="137"/>
      <c r="D75" s="154"/>
      <c r="E75" s="119"/>
      <c r="F75" s="94">
        <f t="shared" si="5"/>
        <v>0</v>
      </c>
      <c r="G75" s="156"/>
      <c r="H75" s="138"/>
      <c r="I75" s="126" t="e">
        <f>VLOOKUP(H75,Presupuesto!$B$11:$C$565,2,0)</f>
        <v>#N/A</v>
      </c>
      <c r="J75" s="95" t="str">
        <f t="shared" si="8"/>
        <v>Investigación Científica</v>
      </c>
      <c r="K75" s="95" t="s">
        <v>720</v>
      </c>
      <c r="L75" s="137"/>
      <c r="M75" s="154"/>
      <c r="N75" s="119"/>
      <c r="O75" s="94">
        <f t="shared" si="6"/>
        <v>0</v>
      </c>
      <c r="P75" s="94">
        <f t="shared" si="7"/>
        <v>0</v>
      </c>
      <c r="Q75" s="94">
        <f t="shared" si="7"/>
        <v>0</v>
      </c>
    </row>
    <row r="76" spans="3:17" x14ac:dyDescent="0.25">
      <c r="C76" s="137"/>
      <c r="D76" s="154"/>
      <c r="E76" s="119"/>
      <c r="F76" s="94">
        <f t="shared" si="5"/>
        <v>0</v>
      </c>
      <c r="G76" s="156"/>
      <c r="H76" s="138"/>
      <c r="I76" s="126" t="e">
        <f>VLOOKUP(H76,Presupuesto!$B$11:$C$565,2,0)</f>
        <v>#N/A</v>
      </c>
      <c r="J76" s="95" t="str">
        <f t="shared" si="8"/>
        <v>Investigación Científica</v>
      </c>
      <c r="K76" s="95" t="s">
        <v>720</v>
      </c>
      <c r="L76" s="137"/>
      <c r="M76" s="154"/>
      <c r="N76" s="119"/>
      <c r="O76" s="94">
        <f t="shared" si="6"/>
        <v>0</v>
      </c>
      <c r="P76" s="94">
        <f t="shared" si="7"/>
        <v>0</v>
      </c>
      <c r="Q76" s="94">
        <f t="shared" si="7"/>
        <v>0</v>
      </c>
    </row>
    <row r="77" spans="3:17" x14ac:dyDescent="0.25">
      <c r="C77" s="137"/>
      <c r="D77" s="154"/>
      <c r="E77" s="119"/>
      <c r="F77" s="94">
        <f t="shared" si="5"/>
        <v>0</v>
      </c>
      <c r="G77" s="156"/>
      <c r="H77" s="138"/>
      <c r="I77" s="126" t="e">
        <f>VLOOKUP(H77,Presupuesto!$B$11:$C$565,2,0)</f>
        <v>#N/A</v>
      </c>
      <c r="J77" s="95" t="str">
        <f t="shared" si="8"/>
        <v>Investigación Científica</v>
      </c>
      <c r="K77" s="95" t="s">
        <v>720</v>
      </c>
      <c r="L77" s="137"/>
      <c r="M77" s="154"/>
      <c r="N77" s="119"/>
      <c r="O77" s="94">
        <f t="shared" si="6"/>
        <v>0</v>
      </c>
      <c r="P77" s="94">
        <f t="shared" si="7"/>
        <v>0</v>
      </c>
      <c r="Q77" s="94">
        <f t="shared" si="7"/>
        <v>0</v>
      </c>
    </row>
    <row r="78" spans="3:17" x14ac:dyDescent="0.25">
      <c r="C78" s="137"/>
      <c r="D78" s="154"/>
      <c r="E78" s="119"/>
      <c r="F78" s="94">
        <f t="shared" si="5"/>
        <v>0</v>
      </c>
      <c r="G78" s="156"/>
      <c r="H78" s="138"/>
      <c r="I78" s="126" t="e">
        <f>VLOOKUP(H78,Presupuesto!$B$11:$C$565,2,0)</f>
        <v>#N/A</v>
      </c>
      <c r="J78" s="95" t="str">
        <f t="shared" si="8"/>
        <v>Investigación Científica</v>
      </c>
      <c r="K78" s="95" t="s">
        <v>720</v>
      </c>
      <c r="L78" s="137"/>
      <c r="M78" s="154"/>
      <c r="N78" s="119"/>
      <c r="O78" s="94">
        <f t="shared" si="6"/>
        <v>0</v>
      </c>
      <c r="P78" s="94">
        <f t="shared" si="7"/>
        <v>0</v>
      </c>
      <c r="Q78" s="94">
        <f t="shared" si="7"/>
        <v>0</v>
      </c>
    </row>
    <row r="79" spans="3:17" x14ac:dyDescent="0.25">
      <c r="C79" s="137"/>
      <c r="D79" s="154"/>
      <c r="E79" s="119"/>
      <c r="F79" s="94">
        <f t="shared" si="5"/>
        <v>0</v>
      </c>
      <c r="G79" s="156"/>
      <c r="H79" s="138"/>
      <c r="I79" s="126" t="e">
        <f>VLOOKUP(H79,Presupuesto!$B$11:$C$565,2,0)</f>
        <v>#N/A</v>
      </c>
      <c r="J79" s="95" t="str">
        <f t="shared" si="8"/>
        <v>Investigación Científica</v>
      </c>
      <c r="K79" s="95" t="s">
        <v>720</v>
      </c>
      <c r="L79" s="137"/>
      <c r="M79" s="154"/>
      <c r="N79" s="119"/>
      <c r="O79" s="94">
        <f t="shared" si="6"/>
        <v>0</v>
      </c>
      <c r="P79" s="94">
        <f t="shared" si="7"/>
        <v>0</v>
      </c>
      <c r="Q79" s="94">
        <f t="shared" si="7"/>
        <v>0</v>
      </c>
    </row>
    <row r="80" spans="3:17" x14ac:dyDescent="0.25">
      <c r="C80" s="137"/>
      <c r="D80" s="154"/>
      <c r="E80" s="119"/>
      <c r="F80" s="94">
        <f t="shared" si="5"/>
        <v>0</v>
      </c>
      <c r="G80" s="156"/>
      <c r="H80" s="138"/>
      <c r="I80" s="126" t="e">
        <f>VLOOKUP(H80,Presupuesto!$B$11:$C$565,2,0)</f>
        <v>#N/A</v>
      </c>
      <c r="J80" s="95" t="str">
        <f t="shared" si="8"/>
        <v>Investigación Científica</v>
      </c>
      <c r="K80" s="95" t="s">
        <v>720</v>
      </c>
      <c r="L80" s="137"/>
      <c r="M80" s="154"/>
      <c r="N80" s="119"/>
      <c r="O80" s="94">
        <f t="shared" si="6"/>
        <v>0</v>
      </c>
      <c r="P80" s="94">
        <f t="shared" ref="P80:Q93" si="9">$O80*P$16</f>
        <v>0</v>
      </c>
      <c r="Q80" s="94">
        <f t="shared" si="9"/>
        <v>0</v>
      </c>
    </row>
    <row r="81" spans="3:17" x14ac:dyDescent="0.25">
      <c r="C81" s="139"/>
      <c r="D81" s="147"/>
      <c r="E81" s="115"/>
      <c r="F81" s="94">
        <f t="shared" si="5"/>
        <v>0</v>
      </c>
      <c r="G81" s="156"/>
      <c r="H81" s="140"/>
      <c r="I81" s="126" t="e">
        <f>VLOOKUP(H81,Presupuesto!$B$11:$C$565,2,0)</f>
        <v>#N/A</v>
      </c>
      <c r="J81" s="95" t="str">
        <f t="shared" si="8"/>
        <v>Investigación Científica</v>
      </c>
      <c r="K81" s="95" t="s">
        <v>720</v>
      </c>
      <c r="L81" s="139"/>
      <c r="M81" s="147"/>
      <c r="N81" s="115"/>
      <c r="O81" s="94">
        <f t="shared" si="6"/>
        <v>0</v>
      </c>
      <c r="P81" s="94">
        <f t="shared" si="9"/>
        <v>0</v>
      </c>
      <c r="Q81" s="94">
        <f t="shared" si="9"/>
        <v>0</v>
      </c>
    </row>
    <row r="82" spans="3:17" x14ac:dyDescent="0.25">
      <c r="C82" s="139"/>
      <c r="D82" s="147"/>
      <c r="E82" s="115"/>
      <c r="F82" s="94">
        <f t="shared" si="5"/>
        <v>0</v>
      </c>
      <c r="G82" s="156"/>
      <c r="H82" s="140"/>
      <c r="I82" s="126" t="e">
        <f>VLOOKUP(H82,Presupuesto!$B$11:$C$565,2,0)</f>
        <v>#N/A</v>
      </c>
      <c r="J82" s="95" t="str">
        <f t="shared" si="8"/>
        <v>Investigación Científica</v>
      </c>
      <c r="K82" s="95" t="s">
        <v>720</v>
      </c>
      <c r="L82" s="139"/>
      <c r="M82" s="147"/>
      <c r="N82" s="115"/>
      <c r="O82" s="94">
        <f t="shared" si="6"/>
        <v>0</v>
      </c>
      <c r="P82" s="94">
        <f t="shared" si="9"/>
        <v>0</v>
      </c>
      <c r="Q82" s="94">
        <f t="shared" si="9"/>
        <v>0</v>
      </c>
    </row>
    <row r="83" spans="3:17" x14ac:dyDescent="0.25">
      <c r="C83" s="139"/>
      <c r="D83" s="147"/>
      <c r="E83" s="115"/>
      <c r="F83" s="94">
        <f t="shared" si="5"/>
        <v>0</v>
      </c>
      <c r="G83" s="156"/>
      <c r="H83" s="140"/>
      <c r="I83" s="126" t="e">
        <f>VLOOKUP(H83,Presupuesto!$B$11:$C$565,2,0)</f>
        <v>#N/A</v>
      </c>
      <c r="J83" s="95" t="str">
        <f t="shared" si="8"/>
        <v>Investigación Científica</v>
      </c>
      <c r="K83" s="95" t="s">
        <v>720</v>
      </c>
      <c r="L83" s="139"/>
      <c r="M83" s="147"/>
      <c r="N83" s="115"/>
      <c r="O83" s="94">
        <f t="shared" si="6"/>
        <v>0</v>
      </c>
      <c r="P83" s="94">
        <f t="shared" si="9"/>
        <v>0</v>
      </c>
      <c r="Q83" s="94">
        <f t="shared" si="9"/>
        <v>0</v>
      </c>
    </row>
    <row r="84" spans="3:17" x14ac:dyDescent="0.25">
      <c r="C84" s="139"/>
      <c r="D84" s="147"/>
      <c r="E84" s="115"/>
      <c r="F84" s="94">
        <f t="shared" si="5"/>
        <v>0</v>
      </c>
      <c r="G84" s="156"/>
      <c r="H84" s="140"/>
      <c r="I84" s="126" t="e">
        <f>VLOOKUP(H84,Presupuesto!$B$11:$C$565,2,0)</f>
        <v>#N/A</v>
      </c>
      <c r="J84" s="95" t="str">
        <f t="shared" si="8"/>
        <v>Investigación Científica</v>
      </c>
      <c r="K84" s="95" t="s">
        <v>720</v>
      </c>
      <c r="L84" s="139"/>
      <c r="M84" s="147"/>
      <c r="N84" s="115"/>
      <c r="O84" s="94">
        <f t="shared" si="6"/>
        <v>0</v>
      </c>
      <c r="P84" s="94">
        <f t="shared" si="9"/>
        <v>0</v>
      </c>
      <c r="Q84" s="94">
        <f t="shared" si="9"/>
        <v>0</v>
      </c>
    </row>
    <row r="85" spans="3:17" x14ac:dyDescent="0.25">
      <c r="C85" s="139"/>
      <c r="D85" s="147"/>
      <c r="E85" s="115"/>
      <c r="F85" s="94">
        <f t="shared" si="5"/>
        <v>0</v>
      </c>
      <c r="G85" s="156"/>
      <c r="H85" s="140"/>
      <c r="I85" s="126" t="e">
        <f>VLOOKUP(H85,Presupuesto!$B$11:$C$565,2,0)</f>
        <v>#N/A</v>
      </c>
      <c r="J85" s="95" t="str">
        <f t="shared" si="8"/>
        <v>Investigación Científica</v>
      </c>
      <c r="K85" s="95" t="s">
        <v>720</v>
      </c>
      <c r="L85" s="139"/>
      <c r="M85" s="147"/>
      <c r="N85" s="115"/>
      <c r="O85" s="94">
        <f t="shared" si="6"/>
        <v>0</v>
      </c>
      <c r="P85" s="94">
        <f t="shared" si="9"/>
        <v>0</v>
      </c>
      <c r="Q85" s="94">
        <f t="shared" si="9"/>
        <v>0</v>
      </c>
    </row>
    <row r="86" spans="3:17" x14ac:dyDescent="0.25">
      <c r="C86" s="139"/>
      <c r="D86" s="147"/>
      <c r="E86" s="115"/>
      <c r="F86" s="94">
        <f t="shared" si="5"/>
        <v>0</v>
      </c>
      <c r="G86" s="156"/>
      <c r="H86" s="140"/>
      <c r="I86" s="126" t="e">
        <f>VLOOKUP(H86,Presupuesto!$B$11:$C$565,2,0)</f>
        <v>#N/A</v>
      </c>
      <c r="J86" s="95" t="str">
        <f t="shared" si="8"/>
        <v>Investigación Científica</v>
      </c>
      <c r="K86" s="95" t="s">
        <v>720</v>
      </c>
      <c r="L86" s="139"/>
      <c r="M86" s="147"/>
      <c r="N86" s="115"/>
      <c r="O86" s="94">
        <f t="shared" si="6"/>
        <v>0</v>
      </c>
      <c r="P86" s="94">
        <f t="shared" si="9"/>
        <v>0</v>
      </c>
      <c r="Q86" s="94">
        <f t="shared" si="9"/>
        <v>0</v>
      </c>
    </row>
    <row r="87" spans="3:17" x14ac:dyDescent="0.25">
      <c r="C87" s="139"/>
      <c r="D87" s="147"/>
      <c r="E87" s="115"/>
      <c r="F87" s="94">
        <f t="shared" si="5"/>
        <v>0</v>
      </c>
      <c r="G87" s="156"/>
      <c r="H87" s="140"/>
      <c r="I87" s="126" t="e">
        <f>VLOOKUP(H87,Presupuesto!$B$11:$C$565,2,0)</f>
        <v>#N/A</v>
      </c>
      <c r="J87" s="95" t="str">
        <f t="shared" si="8"/>
        <v>Investigación Científica</v>
      </c>
      <c r="K87" s="95" t="s">
        <v>720</v>
      </c>
      <c r="L87" s="139"/>
      <c r="M87" s="147"/>
      <c r="N87" s="115"/>
      <c r="O87" s="94">
        <f t="shared" si="6"/>
        <v>0</v>
      </c>
      <c r="P87" s="94">
        <f t="shared" si="9"/>
        <v>0</v>
      </c>
      <c r="Q87" s="94">
        <f t="shared" si="9"/>
        <v>0</v>
      </c>
    </row>
    <row r="88" spans="3:17" x14ac:dyDescent="0.25">
      <c r="C88" s="139"/>
      <c r="D88" s="147"/>
      <c r="E88" s="115"/>
      <c r="F88" s="94">
        <f t="shared" si="5"/>
        <v>0</v>
      </c>
      <c r="G88" s="156"/>
      <c r="H88" s="140"/>
      <c r="I88" s="126" t="e">
        <f>VLOOKUP(H88,Presupuesto!$B$11:$C$565,2,0)</f>
        <v>#N/A</v>
      </c>
      <c r="J88" s="95" t="str">
        <f t="shared" si="8"/>
        <v>Investigación Científica</v>
      </c>
      <c r="K88" s="95" t="s">
        <v>720</v>
      </c>
      <c r="L88" s="139"/>
      <c r="M88" s="147"/>
      <c r="N88" s="115"/>
      <c r="O88" s="94">
        <f t="shared" si="6"/>
        <v>0</v>
      </c>
      <c r="P88" s="94">
        <f t="shared" si="9"/>
        <v>0</v>
      </c>
      <c r="Q88" s="94">
        <f t="shared" si="9"/>
        <v>0</v>
      </c>
    </row>
    <row r="89" spans="3:17" x14ac:dyDescent="0.25">
      <c r="C89" s="141"/>
      <c r="D89" s="147"/>
      <c r="E89" s="115"/>
      <c r="F89" s="94">
        <f t="shared" si="5"/>
        <v>0</v>
      </c>
      <c r="G89" s="156"/>
      <c r="H89" s="142"/>
      <c r="I89" s="126" t="e">
        <f>VLOOKUP(H89,Presupuesto!$B$11:$C$565,2,0)</f>
        <v>#N/A</v>
      </c>
      <c r="J89" s="95" t="str">
        <f t="shared" si="8"/>
        <v>Investigación Científica</v>
      </c>
      <c r="K89" s="95" t="s">
        <v>732</v>
      </c>
      <c r="L89" s="141"/>
      <c r="M89" s="147"/>
      <c r="N89" s="115"/>
      <c r="O89" s="94">
        <f t="shared" si="6"/>
        <v>0</v>
      </c>
      <c r="P89" s="94">
        <f t="shared" si="9"/>
        <v>0</v>
      </c>
      <c r="Q89" s="94">
        <f t="shared" si="9"/>
        <v>0</v>
      </c>
    </row>
    <row r="90" spans="3:17" x14ac:dyDescent="0.25">
      <c r="C90" s="141"/>
      <c r="D90" s="147"/>
      <c r="E90" s="115"/>
      <c r="F90" s="94">
        <f t="shared" si="5"/>
        <v>0</v>
      </c>
      <c r="G90" s="156"/>
      <c r="H90" s="142"/>
      <c r="I90" s="126" t="e">
        <f>VLOOKUP(H90,Presupuesto!$B$11:$C$565,2,0)</f>
        <v>#N/A</v>
      </c>
      <c r="J90" s="95" t="str">
        <f t="shared" si="8"/>
        <v>Investigación Científica</v>
      </c>
      <c r="K90" s="95" t="s">
        <v>720</v>
      </c>
      <c r="L90" s="141"/>
      <c r="M90" s="147"/>
      <c r="N90" s="115"/>
      <c r="O90" s="94">
        <f t="shared" si="6"/>
        <v>0</v>
      </c>
      <c r="P90" s="94">
        <f t="shared" si="9"/>
        <v>0</v>
      </c>
      <c r="Q90" s="94">
        <f t="shared" si="9"/>
        <v>0</v>
      </c>
    </row>
    <row r="91" spans="3:17" x14ac:dyDescent="0.25">
      <c r="C91" s="141"/>
      <c r="D91" s="147"/>
      <c r="E91" s="115"/>
      <c r="F91" s="94">
        <f t="shared" si="5"/>
        <v>0</v>
      </c>
      <c r="G91" s="156"/>
      <c r="H91" s="142"/>
      <c r="I91" s="126" t="e">
        <f>VLOOKUP(H91,Presupuesto!$B$11:$C$565,2,0)</f>
        <v>#N/A</v>
      </c>
      <c r="J91" s="95" t="str">
        <f t="shared" si="8"/>
        <v>Investigación Científica</v>
      </c>
      <c r="K91" s="95" t="s">
        <v>720</v>
      </c>
      <c r="L91" s="141"/>
      <c r="M91" s="147"/>
      <c r="N91" s="115"/>
      <c r="O91" s="94">
        <f t="shared" si="6"/>
        <v>0</v>
      </c>
      <c r="P91" s="94">
        <f t="shared" si="9"/>
        <v>0</v>
      </c>
      <c r="Q91" s="94">
        <f t="shared" si="9"/>
        <v>0</v>
      </c>
    </row>
    <row r="92" spans="3:17" x14ac:dyDescent="0.25">
      <c r="C92" s="141"/>
      <c r="D92" s="147"/>
      <c r="E92" s="115"/>
      <c r="F92" s="94">
        <f t="shared" si="5"/>
        <v>0</v>
      </c>
      <c r="G92" s="156"/>
      <c r="H92" s="142"/>
      <c r="I92" s="126" t="e">
        <f>VLOOKUP(H92,Presupuesto!$B$11:$C$565,2,0)</f>
        <v>#N/A</v>
      </c>
      <c r="J92" s="95" t="str">
        <f t="shared" si="8"/>
        <v>Investigación Científica</v>
      </c>
      <c r="K92" s="95" t="s">
        <v>720</v>
      </c>
      <c r="L92" s="141"/>
      <c r="M92" s="147"/>
      <c r="N92" s="115"/>
      <c r="O92" s="94">
        <f t="shared" si="6"/>
        <v>0</v>
      </c>
      <c r="P92" s="94">
        <f t="shared" si="9"/>
        <v>0</v>
      </c>
      <c r="Q92" s="94">
        <f t="shared" si="9"/>
        <v>0</v>
      </c>
    </row>
    <row r="93" spans="3:17" ht="15.75" thickBot="1" x14ac:dyDescent="0.3">
      <c r="C93" s="143"/>
      <c r="D93" s="155"/>
      <c r="E93" s="100"/>
      <c r="F93" s="102">
        <f t="shared" si="5"/>
        <v>0</v>
      </c>
      <c r="G93" s="157"/>
      <c r="H93" s="144"/>
      <c r="I93" s="128" t="e">
        <f>VLOOKUP(H93,Presupuesto!$B$11:$C$565,2,0)</f>
        <v>#N/A</v>
      </c>
      <c r="J93" s="103" t="str">
        <f t="shared" si="8"/>
        <v>Investigación Científica</v>
      </c>
      <c r="K93" s="120" t="s">
        <v>719</v>
      </c>
      <c r="L93" s="143"/>
      <c r="M93" s="155"/>
      <c r="N93" s="100"/>
      <c r="O93" s="102">
        <f t="shared" si="6"/>
        <v>0</v>
      </c>
      <c r="P93" s="102">
        <f t="shared" si="9"/>
        <v>0</v>
      </c>
      <c r="Q93" s="102">
        <f t="shared" si="9"/>
        <v>0</v>
      </c>
    </row>
    <row r="94" spans="3:17" x14ac:dyDescent="0.25">
      <c r="C94" s="429"/>
      <c r="D94" s="429"/>
      <c r="E94" s="429"/>
      <c r="F94" s="429"/>
      <c r="G94" s="429"/>
      <c r="H94" s="429"/>
      <c r="I94" s="429"/>
      <c r="J94" s="429"/>
      <c r="K94" s="429"/>
      <c r="L94" s="429"/>
      <c r="M94" s="429"/>
      <c r="N94" s="429"/>
      <c r="O94" s="429"/>
      <c r="P94" s="429"/>
      <c r="Q94" s="429"/>
    </row>
    <row r="95" spans="3:17" ht="15.75" thickBot="1" x14ac:dyDescent="0.3">
      <c r="C95" s="429"/>
      <c r="D95" s="429"/>
      <c r="E95" s="429"/>
      <c r="F95" s="429"/>
      <c r="G95" s="429"/>
      <c r="H95" s="429"/>
      <c r="I95" s="429"/>
      <c r="J95" s="429"/>
      <c r="K95" s="429"/>
      <c r="L95" s="429"/>
      <c r="M95" s="429"/>
      <c r="N95" s="429"/>
      <c r="O95" s="429"/>
      <c r="P95" s="429"/>
      <c r="Q95" s="429"/>
    </row>
    <row r="96" spans="3:17" ht="15.75" thickBot="1" x14ac:dyDescent="0.3">
      <c r="C96" s="153" t="s">
        <v>1337</v>
      </c>
      <c r="D96" s="347">
        <f>SUM(F103:F136)</f>
        <v>0</v>
      </c>
      <c r="E96" s="429"/>
      <c r="F96" s="429"/>
      <c r="G96" s="78"/>
      <c r="H96" s="69"/>
      <c r="I96" s="69"/>
      <c r="J96" s="429"/>
      <c r="K96" s="429"/>
      <c r="L96" s="429"/>
      <c r="M96" s="429"/>
      <c r="N96" s="429"/>
      <c r="O96" s="429"/>
      <c r="P96" s="429"/>
      <c r="Q96" s="429"/>
    </row>
    <row r="97" spans="3:17" x14ac:dyDescent="0.25">
      <c r="C97" s="429"/>
      <c r="D97" s="429"/>
      <c r="E97" s="429"/>
      <c r="F97" s="429"/>
      <c r="G97" s="78"/>
      <c r="H97" s="69"/>
      <c r="I97" s="69"/>
      <c r="J97" s="429"/>
      <c r="K97" s="429"/>
      <c r="L97" s="429"/>
      <c r="M97" s="429"/>
      <c r="N97" s="429"/>
      <c r="O97" s="429"/>
      <c r="P97" s="429"/>
      <c r="Q97" s="429"/>
    </row>
    <row r="98" spans="3:17" x14ac:dyDescent="0.25">
      <c r="C98" s="429"/>
      <c r="D98" s="429"/>
      <c r="E98" s="429"/>
      <c r="F98" s="69"/>
      <c r="G98" s="78"/>
      <c r="H98" s="69"/>
      <c r="I98" s="69"/>
      <c r="J98" s="429"/>
      <c r="K98" s="429"/>
      <c r="L98" s="429"/>
      <c r="M98" s="429"/>
      <c r="N98" s="429"/>
      <c r="O98" s="429"/>
      <c r="P98" s="429"/>
      <c r="Q98" s="429"/>
    </row>
    <row r="99" spans="3:17" ht="15.75" x14ac:dyDescent="0.25">
      <c r="C99" s="284" t="s">
        <v>1309</v>
      </c>
      <c r="D99" s="345"/>
      <c r="E99" s="429"/>
      <c r="F99" s="69"/>
      <c r="G99" s="78"/>
      <c r="H99" s="69"/>
      <c r="I99" s="69"/>
      <c r="J99" s="429"/>
      <c r="K99" s="429"/>
      <c r="L99" s="429"/>
      <c r="M99" s="429"/>
      <c r="N99" s="429"/>
      <c r="O99" s="429"/>
      <c r="P99" s="429"/>
      <c r="Q99" s="429"/>
    </row>
    <row r="100" spans="3:17" ht="18.75" x14ac:dyDescent="0.25">
      <c r="C100" s="199"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E100" s="429"/>
      <c r="F100" s="69"/>
      <c r="G100" s="78"/>
      <c r="H100" s="69"/>
      <c r="I100" s="69"/>
      <c r="J100" s="429"/>
      <c r="K100" s="429"/>
      <c r="L100" s="429"/>
      <c r="M100" s="429"/>
      <c r="N100" s="429"/>
      <c r="O100" s="429"/>
      <c r="P100" s="429"/>
      <c r="Q100" s="429"/>
    </row>
    <row r="101" spans="3:17" ht="42.75" thickBot="1" x14ac:dyDescent="0.3">
      <c r="C101" s="429"/>
      <c r="D101" s="429"/>
      <c r="E101" s="429"/>
      <c r="F101" s="91"/>
      <c r="G101" s="75"/>
      <c r="H101" s="75"/>
      <c r="I101" s="75"/>
      <c r="J101" s="429"/>
      <c r="K101" s="429"/>
      <c r="L101" s="215"/>
      <c r="M101" s="216"/>
      <c r="N101" s="215"/>
      <c r="O101" s="215"/>
      <c r="P101" s="218" t="s">
        <v>1343</v>
      </c>
      <c r="Q101" s="218" t="s">
        <v>1344</v>
      </c>
    </row>
    <row r="102" spans="3:17" ht="30.75" thickBot="1" x14ac:dyDescent="0.3">
      <c r="C102" s="125" t="s">
        <v>1310</v>
      </c>
      <c r="D102" s="125" t="s">
        <v>99</v>
      </c>
      <c r="E102" s="132" t="s">
        <v>1312</v>
      </c>
      <c r="F102" s="131" t="s">
        <v>1313</v>
      </c>
      <c r="G102" s="129" t="s">
        <v>1314</v>
      </c>
      <c r="H102" s="132" t="s">
        <v>1315</v>
      </c>
      <c r="I102" s="129" t="s">
        <v>711</v>
      </c>
      <c r="J102" s="129" t="s">
        <v>1316</v>
      </c>
      <c r="K102" s="129" t="s">
        <v>1317</v>
      </c>
      <c r="L102" s="212" t="s">
        <v>33</v>
      </c>
      <c r="M102" s="212" t="s">
        <v>99</v>
      </c>
      <c r="N102" s="213" t="s">
        <v>1345</v>
      </c>
      <c r="O102" s="214" t="s">
        <v>1346</v>
      </c>
      <c r="P102" s="217">
        <v>0.7</v>
      </c>
      <c r="Q102" s="217">
        <v>0.3</v>
      </c>
    </row>
    <row r="103" spans="3:17" x14ac:dyDescent="0.25">
      <c r="C103" s="137"/>
      <c r="D103" s="154"/>
      <c r="E103" s="119"/>
      <c r="F103" s="94">
        <f t="shared" ref="F103:F136" si="10">D103*E103</f>
        <v>0</v>
      </c>
      <c r="G103" s="156"/>
      <c r="H103" s="138"/>
      <c r="I103" s="126" t="e">
        <f>VLOOKUP(H103,Presupuesto!$B$11:$C$565,2,0)</f>
        <v>#N/A</v>
      </c>
      <c r="J103" s="207" t="s">
        <v>51</v>
      </c>
      <c r="K103" s="95" t="s">
        <v>720</v>
      </c>
      <c r="L103" s="137"/>
      <c r="M103" s="154"/>
      <c r="N103" s="119"/>
      <c r="O103" s="94">
        <f t="shared" ref="O103:O136" si="11">M103*N103</f>
        <v>0</v>
      </c>
      <c r="P103" s="94">
        <f t="shared" ref="P103:Q122" si="12">$O103*P$16</f>
        <v>0</v>
      </c>
      <c r="Q103" s="94">
        <f t="shared" si="12"/>
        <v>0</v>
      </c>
    </row>
    <row r="104" spans="3:17" x14ac:dyDescent="0.25">
      <c r="C104" s="137"/>
      <c r="D104" s="154"/>
      <c r="E104" s="119"/>
      <c r="F104" s="94">
        <f t="shared" si="10"/>
        <v>0</v>
      </c>
      <c r="G104" s="156"/>
      <c r="H104" s="138"/>
      <c r="I104" s="126" t="e">
        <f>VLOOKUP(H104,Presupuesto!$B$11:$C$565,2,0)</f>
        <v>#N/A</v>
      </c>
      <c r="J104" s="95" t="str">
        <f>$J$103</f>
        <v>Investigación Científica</v>
      </c>
      <c r="K104" s="95" t="s">
        <v>720</v>
      </c>
      <c r="L104" s="137"/>
      <c r="M104" s="154"/>
      <c r="N104" s="119"/>
      <c r="O104" s="94">
        <f t="shared" si="11"/>
        <v>0</v>
      </c>
      <c r="P104" s="94">
        <f t="shared" si="12"/>
        <v>0</v>
      </c>
      <c r="Q104" s="94">
        <f t="shared" si="12"/>
        <v>0</v>
      </c>
    </row>
    <row r="105" spans="3:17" x14ac:dyDescent="0.25">
      <c r="C105" s="137"/>
      <c r="D105" s="154"/>
      <c r="E105" s="119"/>
      <c r="F105" s="94">
        <f t="shared" si="10"/>
        <v>0</v>
      </c>
      <c r="G105" s="156"/>
      <c r="H105" s="138"/>
      <c r="I105" s="126" t="e">
        <f>VLOOKUP(H105,Presupuesto!$B$11:$C$565,2,0)</f>
        <v>#N/A</v>
      </c>
      <c r="J105" s="95" t="str">
        <f t="shared" ref="J105:J136" si="13">$J$103</f>
        <v>Investigación Científica</v>
      </c>
      <c r="K105" s="95" t="s">
        <v>720</v>
      </c>
      <c r="L105" s="137"/>
      <c r="M105" s="154"/>
      <c r="N105" s="119"/>
      <c r="O105" s="94">
        <f t="shared" si="11"/>
        <v>0</v>
      </c>
      <c r="P105" s="94">
        <f t="shared" si="12"/>
        <v>0</v>
      </c>
      <c r="Q105" s="94">
        <f t="shared" si="12"/>
        <v>0</v>
      </c>
    </row>
    <row r="106" spans="3:17" x14ac:dyDescent="0.25">
      <c r="C106" s="137"/>
      <c r="D106" s="154"/>
      <c r="E106" s="119"/>
      <c r="F106" s="94">
        <f t="shared" si="10"/>
        <v>0</v>
      </c>
      <c r="G106" s="156"/>
      <c r="H106" s="138"/>
      <c r="I106" s="126" t="e">
        <f>VLOOKUP(H106,Presupuesto!$B$11:$C$565,2,0)</f>
        <v>#N/A</v>
      </c>
      <c r="J106" s="95" t="str">
        <f t="shared" si="13"/>
        <v>Investigación Científica</v>
      </c>
      <c r="K106" s="95" t="s">
        <v>720</v>
      </c>
      <c r="L106" s="137"/>
      <c r="M106" s="154"/>
      <c r="N106" s="119"/>
      <c r="O106" s="94">
        <f t="shared" si="11"/>
        <v>0</v>
      </c>
      <c r="P106" s="94">
        <f t="shared" si="12"/>
        <v>0</v>
      </c>
      <c r="Q106" s="94">
        <f t="shared" si="12"/>
        <v>0</v>
      </c>
    </row>
    <row r="107" spans="3:17" x14ac:dyDescent="0.25">
      <c r="C107" s="137"/>
      <c r="D107" s="154"/>
      <c r="E107" s="119"/>
      <c r="F107" s="94">
        <f t="shared" si="10"/>
        <v>0</v>
      </c>
      <c r="G107" s="156"/>
      <c r="H107" s="138"/>
      <c r="I107" s="126" t="e">
        <f>VLOOKUP(H107,Presupuesto!$B$11:$C$565,2,0)</f>
        <v>#N/A</v>
      </c>
      <c r="J107" s="95" t="str">
        <f t="shared" si="13"/>
        <v>Investigación Científica</v>
      </c>
      <c r="K107" s="95" t="s">
        <v>729</v>
      </c>
      <c r="L107" s="137"/>
      <c r="M107" s="154"/>
      <c r="N107" s="119"/>
      <c r="O107" s="94">
        <f t="shared" si="11"/>
        <v>0</v>
      </c>
      <c r="P107" s="94">
        <f t="shared" si="12"/>
        <v>0</v>
      </c>
      <c r="Q107" s="94">
        <f t="shared" si="12"/>
        <v>0</v>
      </c>
    </row>
    <row r="108" spans="3:17" x14ac:dyDescent="0.25">
      <c r="C108" s="137"/>
      <c r="D108" s="154"/>
      <c r="E108" s="119"/>
      <c r="F108" s="94">
        <f t="shared" si="10"/>
        <v>0</v>
      </c>
      <c r="G108" s="156"/>
      <c r="H108" s="138"/>
      <c r="I108" s="126" t="e">
        <f>VLOOKUP(H108,Presupuesto!$B$11:$C$565,2,0)</f>
        <v>#N/A</v>
      </c>
      <c r="J108" s="95" t="str">
        <f t="shared" si="13"/>
        <v>Investigación Científica</v>
      </c>
      <c r="K108" s="95" t="s">
        <v>720</v>
      </c>
      <c r="L108" s="137"/>
      <c r="M108" s="154"/>
      <c r="N108" s="119"/>
      <c r="O108" s="94">
        <f t="shared" si="11"/>
        <v>0</v>
      </c>
      <c r="P108" s="94">
        <f t="shared" si="12"/>
        <v>0</v>
      </c>
      <c r="Q108" s="94">
        <f t="shared" si="12"/>
        <v>0</v>
      </c>
    </row>
    <row r="109" spans="3:17" x14ac:dyDescent="0.25">
      <c r="C109" s="137"/>
      <c r="D109" s="154"/>
      <c r="E109" s="119"/>
      <c r="F109" s="94">
        <f t="shared" si="10"/>
        <v>0</v>
      </c>
      <c r="G109" s="156"/>
      <c r="H109" s="138"/>
      <c r="I109" s="126" t="e">
        <f>VLOOKUP(H109,Presupuesto!$B$11:$C$565,2,0)</f>
        <v>#N/A</v>
      </c>
      <c r="J109" s="95" t="str">
        <f t="shared" si="13"/>
        <v>Investigación Científica</v>
      </c>
      <c r="K109" s="95" t="s">
        <v>720</v>
      </c>
      <c r="L109" s="137"/>
      <c r="M109" s="154"/>
      <c r="N109" s="119"/>
      <c r="O109" s="94">
        <f t="shared" si="11"/>
        <v>0</v>
      </c>
      <c r="P109" s="94">
        <f t="shared" si="12"/>
        <v>0</v>
      </c>
      <c r="Q109" s="94">
        <f t="shared" si="12"/>
        <v>0</v>
      </c>
    </row>
    <row r="110" spans="3:17" x14ac:dyDescent="0.25">
      <c r="C110" s="137"/>
      <c r="D110" s="154"/>
      <c r="E110" s="119"/>
      <c r="F110" s="94">
        <f t="shared" si="10"/>
        <v>0</v>
      </c>
      <c r="G110" s="156"/>
      <c r="H110" s="138"/>
      <c r="I110" s="126" t="e">
        <f>VLOOKUP(H110,Presupuesto!$B$11:$C$565,2,0)</f>
        <v>#N/A</v>
      </c>
      <c r="J110" s="95" t="str">
        <f t="shared" si="13"/>
        <v>Investigación Científica</v>
      </c>
      <c r="K110" s="95" t="s">
        <v>720</v>
      </c>
      <c r="L110" s="137"/>
      <c r="M110" s="154"/>
      <c r="N110" s="119"/>
      <c r="O110" s="94">
        <f t="shared" si="11"/>
        <v>0</v>
      </c>
      <c r="P110" s="94">
        <f t="shared" si="12"/>
        <v>0</v>
      </c>
      <c r="Q110" s="94">
        <f t="shared" si="12"/>
        <v>0</v>
      </c>
    </row>
    <row r="111" spans="3:17" x14ac:dyDescent="0.25">
      <c r="C111" s="137"/>
      <c r="D111" s="154"/>
      <c r="E111" s="119"/>
      <c r="F111" s="94">
        <f t="shared" si="10"/>
        <v>0</v>
      </c>
      <c r="G111" s="156"/>
      <c r="H111" s="138"/>
      <c r="I111" s="126" t="e">
        <f>VLOOKUP(H111,Presupuesto!$B$11:$C$565,2,0)</f>
        <v>#N/A</v>
      </c>
      <c r="J111" s="95" t="str">
        <f t="shared" si="13"/>
        <v>Investigación Científica</v>
      </c>
      <c r="K111" s="95" t="s">
        <v>720</v>
      </c>
      <c r="L111" s="137"/>
      <c r="M111" s="154"/>
      <c r="N111" s="119"/>
      <c r="O111" s="94">
        <f t="shared" si="11"/>
        <v>0</v>
      </c>
      <c r="P111" s="94">
        <f t="shared" si="12"/>
        <v>0</v>
      </c>
      <c r="Q111" s="94">
        <f t="shared" si="12"/>
        <v>0</v>
      </c>
    </row>
    <row r="112" spans="3:17" x14ac:dyDescent="0.25">
      <c r="C112" s="137"/>
      <c r="D112" s="154"/>
      <c r="E112" s="119"/>
      <c r="F112" s="94">
        <f t="shared" si="10"/>
        <v>0</v>
      </c>
      <c r="G112" s="156"/>
      <c r="H112" s="138"/>
      <c r="I112" s="126" t="e">
        <f>VLOOKUP(H112,Presupuesto!$B$11:$C$565,2,0)</f>
        <v>#N/A</v>
      </c>
      <c r="J112" s="95" t="str">
        <f t="shared" si="13"/>
        <v>Investigación Científica</v>
      </c>
      <c r="K112" s="95" t="s">
        <v>720</v>
      </c>
      <c r="L112" s="137"/>
      <c r="M112" s="154"/>
      <c r="N112" s="119"/>
      <c r="O112" s="94">
        <f t="shared" si="11"/>
        <v>0</v>
      </c>
      <c r="P112" s="94">
        <f t="shared" si="12"/>
        <v>0</v>
      </c>
      <c r="Q112" s="94">
        <f t="shared" si="12"/>
        <v>0</v>
      </c>
    </row>
    <row r="113" spans="3:17" x14ac:dyDescent="0.25">
      <c r="C113" s="137"/>
      <c r="D113" s="154"/>
      <c r="E113" s="119"/>
      <c r="F113" s="94">
        <f t="shared" si="10"/>
        <v>0</v>
      </c>
      <c r="G113" s="156"/>
      <c r="H113" s="138"/>
      <c r="I113" s="126" t="e">
        <f>VLOOKUP(H113,Presupuesto!$B$11:$C$565,2,0)</f>
        <v>#N/A</v>
      </c>
      <c r="J113" s="95" t="str">
        <f t="shared" si="13"/>
        <v>Investigación Científica</v>
      </c>
      <c r="K113" s="95" t="s">
        <v>720</v>
      </c>
      <c r="L113" s="137"/>
      <c r="M113" s="154"/>
      <c r="N113" s="119"/>
      <c r="O113" s="94">
        <f t="shared" si="11"/>
        <v>0</v>
      </c>
      <c r="P113" s="94">
        <f t="shared" si="12"/>
        <v>0</v>
      </c>
      <c r="Q113" s="94">
        <f t="shared" si="12"/>
        <v>0</v>
      </c>
    </row>
    <row r="114" spans="3:17" x14ac:dyDescent="0.25">
      <c r="C114" s="137"/>
      <c r="D114" s="154"/>
      <c r="E114" s="119"/>
      <c r="F114" s="94">
        <f t="shared" si="10"/>
        <v>0</v>
      </c>
      <c r="G114" s="156"/>
      <c r="H114" s="138"/>
      <c r="I114" s="126" t="e">
        <f>VLOOKUP(H114,Presupuesto!$B$11:$C$565,2,0)</f>
        <v>#N/A</v>
      </c>
      <c r="J114" s="95" t="str">
        <f t="shared" si="13"/>
        <v>Investigación Científica</v>
      </c>
      <c r="K114" s="95" t="s">
        <v>720</v>
      </c>
      <c r="L114" s="137"/>
      <c r="M114" s="154"/>
      <c r="N114" s="119"/>
      <c r="O114" s="94">
        <f t="shared" si="11"/>
        <v>0</v>
      </c>
      <c r="P114" s="94">
        <f t="shared" si="12"/>
        <v>0</v>
      </c>
      <c r="Q114" s="94">
        <f t="shared" si="12"/>
        <v>0</v>
      </c>
    </row>
    <row r="115" spans="3:17" x14ac:dyDescent="0.25">
      <c r="C115" s="137"/>
      <c r="D115" s="154"/>
      <c r="E115" s="119"/>
      <c r="F115" s="94">
        <f t="shared" si="10"/>
        <v>0</v>
      </c>
      <c r="G115" s="156"/>
      <c r="H115" s="138"/>
      <c r="I115" s="126" t="e">
        <f>VLOOKUP(H115,Presupuesto!$B$11:$C$565,2,0)</f>
        <v>#N/A</v>
      </c>
      <c r="J115" s="95" t="str">
        <f t="shared" si="13"/>
        <v>Investigación Científica</v>
      </c>
      <c r="K115" s="95" t="s">
        <v>720</v>
      </c>
      <c r="L115" s="137"/>
      <c r="M115" s="154"/>
      <c r="N115" s="119"/>
      <c r="O115" s="94">
        <f t="shared" si="11"/>
        <v>0</v>
      </c>
      <c r="P115" s="94">
        <f t="shared" si="12"/>
        <v>0</v>
      </c>
      <c r="Q115" s="94">
        <f t="shared" si="12"/>
        <v>0</v>
      </c>
    </row>
    <row r="116" spans="3:17" x14ac:dyDescent="0.25">
      <c r="C116" s="137"/>
      <c r="D116" s="154"/>
      <c r="E116" s="119"/>
      <c r="F116" s="94">
        <f t="shared" si="10"/>
        <v>0</v>
      </c>
      <c r="G116" s="156"/>
      <c r="H116" s="138"/>
      <c r="I116" s="126" t="e">
        <f>VLOOKUP(H116,Presupuesto!$B$11:$C$565,2,0)</f>
        <v>#N/A</v>
      </c>
      <c r="J116" s="95" t="str">
        <f t="shared" si="13"/>
        <v>Investigación Científica</v>
      </c>
      <c r="K116" s="95" t="s">
        <v>720</v>
      </c>
      <c r="L116" s="137"/>
      <c r="M116" s="154"/>
      <c r="N116" s="119"/>
      <c r="O116" s="94">
        <f t="shared" si="11"/>
        <v>0</v>
      </c>
      <c r="P116" s="94">
        <f t="shared" si="12"/>
        <v>0</v>
      </c>
      <c r="Q116" s="94">
        <f t="shared" si="12"/>
        <v>0</v>
      </c>
    </row>
    <row r="117" spans="3:17" x14ac:dyDescent="0.25">
      <c r="C117" s="137"/>
      <c r="D117" s="154"/>
      <c r="E117" s="119"/>
      <c r="F117" s="94">
        <f t="shared" si="10"/>
        <v>0</v>
      </c>
      <c r="G117" s="156"/>
      <c r="H117" s="138"/>
      <c r="I117" s="126" t="e">
        <f>VLOOKUP(H117,Presupuesto!$B$11:$C$565,2,0)</f>
        <v>#N/A</v>
      </c>
      <c r="J117" s="95" t="str">
        <f t="shared" si="13"/>
        <v>Investigación Científica</v>
      </c>
      <c r="K117" s="95" t="s">
        <v>720</v>
      </c>
      <c r="L117" s="137"/>
      <c r="M117" s="154"/>
      <c r="N117" s="119"/>
      <c r="O117" s="94">
        <f t="shared" si="11"/>
        <v>0</v>
      </c>
      <c r="P117" s="94">
        <f t="shared" si="12"/>
        <v>0</v>
      </c>
      <c r="Q117" s="94">
        <f t="shared" si="12"/>
        <v>0</v>
      </c>
    </row>
    <row r="118" spans="3:17" x14ac:dyDescent="0.25">
      <c r="C118" s="137"/>
      <c r="D118" s="154"/>
      <c r="E118" s="119"/>
      <c r="F118" s="94">
        <f t="shared" si="10"/>
        <v>0</v>
      </c>
      <c r="G118" s="156"/>
      <c r="H118" s="138"/>
      <c r="I118" s="126" t="e">
        <f>VLOOKUP(H118,Presupuesto!$B$11:$C$565,2,0)</f>
        <v>#N/A</v>
      </c>
      <c r="J118" s="95" t="str">
        <f t="shared" si="13"/>
        <v>Investigación Científica</v>
      </c>
      <c r="K118" s="95" t="s">
        <v>720</v>
      </c>
      <c r="L118" s="137"/>
      <c r="M118" s="154"/>
      <c r="N118" s="119"/>
      <c r="O118" s="94">
        <f t="shared" si="11"/>
        <v>0</v>
      </c>
      <c r="P118" s="94">
        <f t="shared" si="12"/>
        <v>0</v>
      </c>
      <c r="Q118" s="94">
        <f t="shared" si="12"/>
        <v>0</v>
      </c>
    </row>
    <row r="119" spans="3:17" x14ac:dyDescent="0.25">
      <c r="C119" s="137"/>
      <c r="D119" s="154"/>
      <c r="E119" s="119"/>
      <c r="F119" s="94">
        <f t="shared" si="10"/>
        <v>0</v>
      </c>
      <c r="G119" s="156"/>
      <c r="H119" s="138"/>
      <c r="I119" s="126" t="e">
        <f>VLOOKUP(H119,Presupuesto!$B$11:$C$565,2,0)</f>
        <v>#N/A</v>
      </c>
      <c r="J119" s="95" t="str">
        <f t="shared" si="13"/>
        <v>Investigación Científica</v>
      </c>
      <c r="K119" s="95" t="s">
        <v>720</v>
      </c>
      <c r="L119" s="137"/>
      <c r="M119" s="154"/>
      <c r="N119" s="119"/>
      <c r="O119" s="94">
        <f t="shared" si="11"/>
        <v>0</v>
      </c>
      <c r="P119" s="94">
        <f t="shared" si="12"/>
        <v>0</v>
      </c>
      <c r="Q119" s="94">
        <f t="shared" si="12"/>
        <v>0</v>
      </c>
    </row>
    <row r="120" spans="3:17" x14ac:dyDescent="0.25">
      <c r="C120" s="137"/>
      <c r="D120" s="154"/>
      <c r="E120" s="119"/>
      <c r="F120" s="94">
        <f t="shared" si="10"/>
        <v>0</v>
      </c>
      <c r="G120" s="156"/>
      <c r="H120" s="138"/>
      <c r="I120" s="126" t="e">
        <f>VLOOKUP(H120,Presupuesto!$B$11:$C$565,2,0)</f>
        <v>#N/A</v>
      </c>
      <c r="J120" s="95" t="str">
        <f t="shared" si="13"/>
        <v>Investigación Científica</v>
      </c>
      <c r="K120" s="95" t="s">
        <v>720</v>
      </c>
      <c r="L120" s="137"/>
      <c r="M120" s="154"/>
      <c r="N120" s="119"/>
      <c r="O120" s="94">
        <f t="shared" si="11"/>
        <v>0</v>
      </c>
      <c r="P120" s="94">
        <f t="shared" si="12"/>
        <v>0</v>
      </c>
      <c r="Q120" s="94">
        <f t="shared" si="12"/>
        <v>0</v>
      </c>
    </row>
    <row r="121" spans="3:17" x14ac:dyDescent="0.25">
      <c r="C121" s="137"/>
      <c r="D121" s="154"/>
      <c r="E121" s="119"/>
      <c r="F121" s="94">
        <f t="shared" si="10"/>
        <v>0</v>
      </c>
      <c r="G121" s="156"/>
      <c r="H121" s="138"/>
      <c r="I121" s="126" t="e">
        <f>VLOOKUP(H121,Presupuesto!$B$11:$C$565,2,0)</f>
        <v>#N/A</v>
      </c>
      <c r="J121" s="95" t="str">
        <f t="shared" si="13"/>
        <v>Investigación Científica</v>
      </c>
      <c r="K121" s="95" t="s">
        <v>720</v>
      </c>
      <c r="L121" s="137"/>
      <c r="M121" s="154"/>
      <c r="N121" s="119"/>
      <c r="O121" s="94">
        <f t="shared" si="11"/>
        <v>0</v>
      </c>
      <c r="P121" s="94">
        <f t="shared" si="12"/>
        <v>0</v>
      </c>
      <c r="Q121" s="94">
        <f t="shared" si="12"/>
        <v>0</v>
      </c>
    </row>
    <row r="122" spans="3:17" x14ac:dyDescent="0.25">
      <c r="C122" s="137"/>
      <c r="D122" s="154"/>
      <c r="E122" s="119"/>
      <c r="F122" s="94">
        <f t="shared" si="10"/>
        <v>0</v>
      </c>
      <c r="G122" s="156"/>
      <c r="H122" s="138"/>
      <c r="I122" s="126" t="e">
        <f>VLOOKUP(H122,Presupuesto!$B$11:$C$565,2,0)</f>
        <v>#N/A</v>
      </c>
      <c r="J122" s="95" t="str">
        <f t="shared" si="13"/>
        <v>Investigación Científica</v>
      </c>
      <c r="K122" s="95" t="s">
        <v>720</v>
      </c>
      <c r="L122" s="137"/>
      <c r="M122" s="154"/>
      <c r="N122" s="119"/>
      <c r="O122" s="94">
        <f t="shared" si="11"/>
        <v>0</v>
      </c>
      <c r="P122" s="94">
        <f t="shared" si="12"/>
        <v>0</v>
      </c>
      <c r="Q122" s="94">
        <f t="shared" si="12"/>
        <v>0</v>
      </c>
    </row>
    <row r="123" spans="3:17" x14ac:dyDescent="0.25">
      <c r="C123" s="137"/>
      <c r="D123" s="154"/>
      <c r="E123" s="119"/>
      <c r="F123" s="94">
        <f t="shared" si="10"/>
        <v>0</v>
      </c>
      <c r="G123" s="156"/>
      <c r="H123" s="138"/>
      <c r="I123" s="126" t="e">
        <f>VLOOKUP(H123,Presupuesto!$B$11:$C$565,2,0)</f>
        <v>#N/A</v>
      </c>
      <c r="J123" s="95" t="str">
        <f t="shared" si="13"/>
        <v>Investigación Científica</v>
      </c>
      <c r="K123" s="95" t="s">
        <v>720</v>
      </c>
      <c r="L123" s="137"/>
      <c r="M123" s="154"/>
      <c r="N123" s="119"/>
      <c r="O123" s="94">
        <f t="shared" si="11"/>
        <v>0</v>
      </c>
      <c r="P123" s="94">
        <f t="shared" ref="P123:Q136" si="14">$O123*P$16</f>
        <v>0</v>
      </c>
      <c r="Q123" s="94">
        <f t="shared" si="14"/>
        <v>0</v>
      </c>
    </row>
    <row r="124" spans="3:17" x14ac:dyDescent="0.25">
      <c r="C124" s="139"/>
      <c r="D124" s="147"/>
      <c r="E124" s="115"/>
      <c r="F124" s="94">
        <f t="shared" si="10"/>
        <v>0</v>
      </c>
      <c r="G124" s="156"/>
      <c r="H124" s="140"/>
      <c r="I124" s="126" t="e">
        <f>VLOOKUP(H124,Presupuesto!$B$11:$C$565,2,0)</f>
        <v>#N/A</v>
      </c>
      <c r="J124" s="95" t="str">
        <f t="shared" si="13"/>
        <v>Investigación Científica</v>
      </c>
      <c r="K124" s="95" t="s">
        <v>720</v>
      </c>
      <c r="L124" s="139"/>
      <c r="M124" s="147"/>
      <c r="N124" s="115"/>
      <c r="O124" s="94">
        <f t="shared" si="11"/>
        <v>0</v>
      </c>
      <c r="P124" s="94">
        <f t="shared" si="14"/>
        <v>0</v>
      </c>
      <c r="Q124" s="94">
        <f t="shared" si="14"/>
        <v>0</v>
      </c>
    </row>
    <row r="125" spans="3:17" x14ac:dyDescent="0.25">
      <c r="C125" s="139"/>
      <c r="D125" s="147"/>
      <c r="E125" s="115"/>
      <c r="F125" s="94">
        <f t="shared" si="10"/>
        <v>0</v>
      </c>
      <c r="G125" s="156"/>
      <c r="H125" s="140"/>
      <c r="I125" s="126" t="e">
        <f>VLOOKUP(H125,Presupuesto!$B$11:$C$565,2,0)</f>
        <v>#N/A</v>
      </c>
      <c r="J125" s="95" t="str">
        <f t="shared" si="13"/>
        <v>Investigación Científica</v>
      </c>
      <c r="K125" s="95" t="s">
        <v>720</v>
      </c>
      <c r="L125" s="139"/>
      <c r="M125" s="147"/>
      <c r="N125" s="115"/>
      <c r="O125" s="94">
        <f t="shared" si="11"/>
        <v>0</v>
      </c>
      <c r="P125" s="94">
        <f t="shared" si="14"/>
        <v>0</v>
      </c>
      <c r="Q125" s="94">
        <f t="shared" si="14"/>
        <v>0</v>
      </c>
    </row>
    <row r="126" spans="3:17" x14ac:dyDescent="0.25">
      <c r="C126" s="139"/>
      <c r="D126" s="147"/>
      <c r="E126" s="115"/>
      <c r="F126" s="94">
        <f t="shared" si="10"/>
        <v>0</v>
      </c>
      <c r="G126" s="156"/>
      <c r="H126" s="140"/>
      <c r="I126" s="126" t="e">
        <f>VLOOKUP(H126,Presupuesto!$B$11:$C$565,2,0)</f>
        <v>#N/A</v>
      </c>
      <c r="J126" s="95" t="str">
        <f t="shared" si="13"/>
        <v>Investigación Científica</v>
      </c>
      <c r="K126" s="95" t="s">
        <v>720</v>
      </c>
      <c r="L126" s="139"/>
      <c r="M126" s="147"/>
      <c r="N126" s="115"/>
      <c r="O126" s="94">
        <f t="shared" si="11"/>
        <v>0</v>
      </c>
      <c r="P126" s="94">
        <f t="shared" si="14"/>
        <v>0</v>
      </c>
      <c r="Q126" s="94">
        <f t="shared" si="14"/>
        <v>0</v>
      </c>
    </row>
    <row r="127" spans="3:17" x14ac:dyDescent="0.25">
      <c r="C127" s="139"/>
      <c r="D127" s="147"/>
      <c r="E127" s="115"/>
      <c r="F127" s="94">
        <f t="shared" si="10"/>
        <v>0</v>
      </c>
      <c r="G127" s="156"/>
      <c r="H127" s="140"/>
      <c r="I127" s="126" t="e">
        <f>VLOOKUP(H127,Presupuesto!$B$11:$C$565,2,0)</f>
        <v>#N/A</v>
      </c>
      <c r="J127" s="95" t="str">
        <f t="shared" si="13"/>
        <v>Investigación Científica</v>
      </c>
      <c r="K127" s="95" t="s">
        <v>720</v>
      </c>
      <c r="L127" s="139"/>
      <c r="M127" s="147"/>
      <c r="N127" s="115"/>
      <c r="O127" s="94">
        <f t="shared" si="11"/>
        <v>0</v>
      </c>
      <c r="P127" s="94">
        <f t="shared" si="14"/>
        <v>0</v>
      </c>
      <c r="Q127" s="94">
        <f t="shared" si="14"/>
        <v>0</v>
      </c>
    </row>
    <row r="128" spans="3:17" x14ac:dyDescent="0.25">
      <c r="C128" s="139"/>
      <c r="D128" s="147"/>
      <c r="E128" s="115"/>
      <c r="F128" s="94">
        <f t="shared" si="10"/>
        <v>0</v>
      </c>
      <c r="G128" s="156"/>
      <c r="H128" s="140"/>
      <c r="I128" s="126" t="e">
        <f>VLOOKUP(H128,Presupuesto!$B$11:$C$565,2,0)</f>
        <v>#N/A</v>
      </c>
      <c r="J128" s="95" t="str">
        <f t="shared" si="13"/>
        <v>Investigación Científica</v>
      </c>
      <c r="K128" s="95" t="s">
        <v>720</v>
      </c>
      <c r="L128" s="139"/>
      <c r="M128" s="147"/>
      <c r="N128" s="115"/>
      <c r="O128" s="94">
        <f t="shared" si="11"/>
        <v>0</v>
      </c>
      <c r="P128" s="94">
        <f t="shared" si="14"/>
        <v>0</v>
      </c>
      <c r="Q128" s="94">
        <f t="shared" si="14"/>
        <v>0</v>
      </c>
    </row>
    <row r="129" spans="3:17" x14ac:dyDescent="0.25">
      <c r="C129" s="139"/>
      <c r="D129" s="147"/>
      <c r="E129" s="115"/>
      <c r="F129" s="94">
        <f t="shared" si="10"/>
        <v>0</v>
      </c>
      <c r="G129" s="156"/>
      <c r="H129" s="140"/>
      <c r="I129" s="126" t="e">
        <f>VLOOKUP(H129,Presupuesto!$B$11:$C$565,2,0)</f>
        <v>#N/A</v>
      </c>
      <c r="J129" s="95" t="str">
        <f t="shared" si="13"/>
        <v>Investigación Científica</v>
      </c>
      <c r="K129" s="95" t="s">
        <v>720</v>
      </c>
      <c r="L129" s="139"/>
      <c r="M129" s="147"/>
      <c r="N129" s="115"/>
      <c r="O129" s="94">
        <f t="shared" si="11"/>
        <v>0</v>
      </c>
      <c r="P129" s="94">
        <f t="shared" si="14"/>
        <v>0</v>
      </c>
      <c r="Q129" s="94">
        <f t="shared" si="14"/>
        <v>0</v>
      </c>
    </row>
    <row r="130" spans="3:17" x14ac:dyDescent="0.25">
      <c r="C130" s="139"/>
      <c r="D130" s="147"/>
      <c r="E130" s="115"/>
      <c r="F130" s="94">
        <f t="shared" si="10"/>
        <v>0</v>
      </c>
      <c r="G130" s="156"/>
      <c r="H130" s="140"/>
      <c r="I130" s="126" t="e">
        <f>VLOOKUP(H130,Presupuesto!$B$11:$C$565,2,0)</f>
        <v>#N/A</v>
      </c>
      <c r="J130" s="95" t="str">
        <f t="shared" si="13"/>
        <v>Investigación Científica</v>
      </c>
      <c r="K130" s="95" t="s">
        <v>720</v>
      </c>
      <c r="L130" s="139"/>
      <c r="M130" s="147"/>
      <c r="N130" s="115"/>
      <c r="O130" s="94">
        <f t="shared" si="11"/>
        <v>0</v>
      </c>
      <c r="P130" s="94">
        <f t="shared" si="14"/>
        <v>0</v>
      </c>
      <c r="Q130" s="94">
        <f t="shared" si="14"/>
        <v>0</v>
      </c>
    </row>
    <row r="131" spans="3:17" x14ac:dyDescent="0.25">
      <c r="C131" s="139"/>
      <c r="D131" s="147"/>
      <c r="E131" s="115"/>
      <c r="F131" s="94">
        <f t="shared" si="10"/>
        <v>0</v>
      </c>
      <c r="G131" s="156"/>
      <c r="H131" s="140"/>
      <c r="I131" s="126" t="e">
        <f>VLOOKUP(H131,Presupuesto!$B$11:$C$565,2,0)</f>
        <v>#N/A</v>
      </c>
      <c r="J131" s="95" t="str">
        <f t="shared" si="13"/>
        <v>Investigación Científica</v>
      </c>
      <c r="K131" s="95" t="s">
        <v>720</v>
      </c>
      <c r="L131" s="139"/>
      <c r="M131" s="147"/>
      <c r="N131" s="115"/>
      <c r="O131" s="94">
        <f t="shared" si="11"/>
        <v>0</v>
      </c>
      <c r="P131" s="94">
        <f t="shared" si="14"/>
        <v>0</v>
      </c>
      <c r="Q131" s="94">
        <f t="shared" si="14"/>
        <v>0</v>
      </c>
    </row>
    <row r="132" spans="3:17" x14ac:dyDescent="0.25">
      <c r="C132" s="141"/>
      <c r="D132" s="147"/>
      <c r="E132" s="115"/>
      <c r="F132" s="94">
        <f t="shared" si="10"/>
        <v>0</v>
      </c>
      <c r="G132" s="156"/>
      <c r="H132" s="142"/>
      <c r="I132" s="126" t="e">
        <f>VLOOKUP(H132,Presupuesto!$B$11:$C$565,2,0)</f>
        <v>#N/A</v>
      </c>
      <c r="J132" s="95" t="str">
        <f t="shared" si="13"/>
        <v>Investigación Científica</v>
      </c>
      <c r="K132" s="95" t="s">
        <v>732</v>
      </c>
      <c r="L132" s="141"/>
      <c r="M132" s="147"/>
      <c r="N132" s="115"/>
      <c r="O132" s="94">
        <f t="shared" si="11"/>
        <v>0</v>
      </c>
      <c r="P132" s="94">
        <f t="shared" si="14"/>
        <v>0</v>
      </c>
      <c r="Q132" s="94">
        <f t="shared" si="14"/>
        <v>0</v>
      </c>
    </row>
    <row r="133" spans="3:17" x14ac:dyDescent="0.25">
      <c r="C133" s="141"/>
      <c r="D133" s="147"/>
      <c r="E133" s="115"/>
      <c r="F133" s="94">
        <f t="shared" si="10"/>
        <v>0</v>
      </c>
      <c r="G133" s="156"/>
      <c r="H133" s="142"/>
      <c r="I133" s="126" t="e">
        <f>VLOOKUP(H133,Presupuesto!$B$11:$C$565,2,0)</f>
        <v>#N/A</v>
      </c>
      <c r="J133" s="95" t="str">
        <f t="shared" si="13"/>
        <v>Investigación Científica</v>
      </c>
      <c r="K133" s="95" t="s">
        <v>720</v>
      </c>
      <c r="L133" s="141"/>
      <c r="M133" s="147"/>
      <c r="N133" s="115"/>
      <c r="O133" s="94">
        <f t="shared" si="11"/>
        <v>0</v>
      </c>
      <c r="P133" s="94">
        <f t="shared" si="14"/>
        <v>0</v>
      </c>
      <c r="Q133" s="94">
        <f t="shared" si="14"/>
        <v>0</v>
      </c>
    </row>
    <row r="134" spans="3:17" x14ac:dyDescent="0.25">
      <c r="C134" s="141"/>
      <c r="D134" s="147"/>
      <c r="E134" s="115"/>
      <c r="F134" s="94">
        <f t="shared" si="10"/>
        <v>0</v>
      </c>
      <c r="G134" s="156"/>
      <c r="H134" s="142"/>
      <c r="I134" s="126" t="e">
        <f>VLOOKUP(H134,Presupuesto!$B$11:$C$565,2,0)</f>
        <v>#N/A</v>
      </c>
      <c r="J134" s="95" t="str">
        <f t="shared" si="13"/>
        <v>Investigación Científica</v>
      </c>
      <c r="K134" s="95" t="s">
        <v>720</v>
      </c>
      <c r="L134" s="141"/>
      <c r="M134" s="147"/>
      <c r="N134" s="115"/>
      <c r="O134" s="94">
        <f t="shared" si="11"/>
        <v>0</v>
      </c>
      <c r="P134" s="94">
        <f t="shared" si="14"/>
        <v>0</v>
      </c>
      <c r="Q134" s="94">
        <f t="shared" si="14"/>
        <v>0</v>
      </c>
    </row>
    <row r="135" spans="3:17" x14ac:dyDescent="0.25">
      <c r="C135" s="141"/>
      <c r="D135" s="147"/>
      <c r="E135" s="115"/>
      <c r="F135" s="94">
        <f t="shared" si="10"/>
        <v>0</v>
      </c>
      <c r="G135" s="156"/>
      <c r="H135" s="142"/>
      <c r="I135" s="126" t="e">
        <f>VLOOKUP(H135,Presupuesto!$B$11:$C$565,2,0)</f>
        <v>#N/A</v>
      </c>
      <c r="J135" s="95" t="str">
        <f t="shared" si="13"/>
        <v>Investigación Científica</v>
      </c>
      <c r="K135" s="95" t="s">
        <v>720</v>
      </c>
      <c r="L135" s="141"/>
      <c r="M135" s="147"/>
      <c r="N135" s="115"/>
      <c r="O135" s="94">
        <f t="shared" si="11"/>
        <v>0</v>
      </c>
      <c r="P135" s="94">
        <f t="shared" si="14"/>
        <v>0</v>
      </c>
      <c r="Q135" s="94">
        <f t="shared" si="14"/>
        <v>0</v>
      </c>
    </row>
    <row r="136" spans="3:17" ht="15.75" thickBot="1" x14ac:dyDescent="0.3">
      <c r="C136" s="143"/>
      <c r="D136" s="155"/>
      <c r="E136" s="100"/>
      <c r="F136" s="102">
        <f t="shared" si="10"/>
        <v>0</v>
      </c>
      <c r="G136" s="157"/>
      <c r="H136" s="144"/>
      <c r="I136" s="128" t="e">
        <f>VLOOKUP(H136,Presupuesto!$B$11:$C$565,2,0)</f>
        <v>#N/A</v>
      </c>
      <c r="J136" s="103" t="str">
        <f t="shared" si="13"/>
        <v>Investigación Científica</v>
      </c>
      <c r="K136" s="120" t="s">
        <v>719</v>
      </c>
      <c r="L136" s="143"/>
      <c r="M136" s="155"/>
      <c r="N136" s="100"/>
      <c r="O136" s="102">
        <f t="shared" si="11"/>
        <v>0</v>
      </c>
      <c r="P136" s="102">
        <f t="shared" si="14"/>
        <v>0</v>
      </c>
      <c r="Q136" s="102">
        <f t="shared" si="14"/>
        <v>0</v>
      </c>
    </row>
    <row r="138" spans="3:17" ht="15.75" thickBot="1" x14ac:dyDescent="0.3">
      <c r="C138" s="429"/>
      <c r="D138" s="429"/>
      <c r="E138" s="429"/>
      <c r="F138" s="429"/>
      <c r="G138" s="418"/>
      <c r="H138" s="429"/>
      <c r="I138" s="429"/>
      <c r="J138" s="429"/>
      <c r="K138" s="429"/>
      <c r="L138" s="429"/>
      <c r="M138" s="429"/>
      <c r="N138" s="429"/>
      <c r="O138" s="429"/>
      <c r="P138" s="429"/>
      <c r="Q138" s="429"/>
    </row>
    <row r="139" spans="3:17" ht="15.75" thickBot="1" x14ac:dyDescent="0.3">
      <c r="C139" s="153" t="s">
        <v>1337</v>
      </c>
      <c r="D139" s="347">
        <f>SUM(F146:F179)</f>
        <v>0</v>
      </c>
      <c r="E139" s="429"/>
      <c r="F139" s="429"/>
      <c r="G139" s="78"/>
      <c r="H139" s="69"/>
      <c r="I139" s="69"/>
      <c r="J139" s="429"/>
      <c r="K139" s="429"/>
      <c r="L139" s="429"/>
      <c r="M139" s="429"/>
      <c r="N139" s="429"/>
      <c r="O139" s="429"/>
      <c r="P139" s="429"/>
      <c r="Q139" s="429"/>
    </row>
    <row r="140" spans="3:17" x14ac:dyDescent="0.25">
      <c r="C140" s="429"/>
      <c r="D140" s="429"/>
      <c r="E140" s="429"/>
      <c r="F140" s="429"/>
      <c r="G140" s="78"/>
      <c r="H140" s="69"/>
      <c r="I140" s="69"/>
      <c r="J140" s="429"/>
      <c r="K140" s="429"/>
      <c r="L140" s="429"/>
      <c r="M140" s="429"/>
      <c r="N140" s="429"/>
      <c r="O140" s="429"/>
      <c r="P140" s="429"/>
      <c r="Q140" s="429"/>
    </row>
    <row r="141" spans="3:17" x14ac:dyDescent="0.25">
      <c r="C141" s="429"/>
      <c r="D141" s="429"/>
      <c r="E141" s="429"/>
      <c r="F141" s="69"/>
      <c r="G141" s="78"/>
      <c r="H141" s="69"/>
      <c r="I141" s="69"/>
      <c r="J141" s="429"/>
      <c r="K141" s="429"/>
      <c r="L141" s="429"/>
      <c r="M141" s="429"/>
      <c r="N141" s="429"/>
      <c r="O141" s="429"/>
      <c r="P141" s="429"/>
      <c r="Q141" s="429"/>
    </row>
    <row r="142" spans="3:17" ht="15.75" x14ac:dyDescent="0.25">
      <c r="C142" s="284" t="s">
        <v>1309</v>
      </c>
      <c r="D142" s="345"/>
      <c r="E142" s="429"/>
      <c r="F142" s="69"/>
      <c r="G142" s="78"/>
      <c r="H142" s="69"/>
      <c r="I142" s="69"/>
      <c r="J142" s="429"/>
      <c r="K142" s="429"/>
      <c r="L142" s="429"/>
      <c r="M142" s="429"/>
      <c r="N142" s="429"/>
      <c r="O142" s="429"/>
      <c r="P142" s="429"/>
      <c r="Q142" s="429"/>
    </row>
    <row r="143" spans="3:17" ht="18.75" x14ac:dyDescent="0.25">
      <c r="C143" s="199"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E143" s="429"/>
      <c r="F143" s="69"/>
      <c r="G143" s="78"/>
      <c r="H143" s="69"/>
      <c r="I143" s="69"/>
      <c r="J143" s="429"/>
      <c r="K143" s="429"/>
      <c r="L143" s="429"/>
      <c r="M143" s="429"/>
      <c r="N143" s="429"/>
      <c r="O143" s="429"/>
      <c r="P143" s="429"/>
      <c r="Q143" s="429"/>
    </row>
    <row r="144" spans="3:17" ht="42.75" thickBot="1" x14ac:dyDescent="0.3">
      <c r="C144" s="429"/>
      <c r="D144" s="429"/>
      <c r="E144" s="429"/>
      <c r="F144" s="91"/>
      <c r="G144" s="75"/>
      <c r="H144" s="75"/>
      <c r="I144" s="75"/>
      <c r="J144" s="429"/>
      <c r="K144" s="429"/>
      <c r="L144" s="215"/>
      <c r="M144" s="216"/>
      <c r="N144" s="215"/>
      <c r="O144" s="215"/>
      <c r="P144" s="218" t="s">
        <v>1343</v>
      </c>
      <c r="Q144" s="218" t="s">
        <v>1344</v>
      </c>
    </row>
    <row r="145" spans="3:17" ht="30.75" thickBot="1" x14ac:dyDescent="0.3">
      <c r="C145" s="125" t="s">
        <v>1310</v>
      </c>
      <c r="D145" s="125" t="s">
        <v>99</v>
      </c>
      <c r="E145" s="132" t="s">
        <v>1312</v>
      </c>
      <c r="F145" s="131" t="s">
        <v>1313</v>
      </c>
      <c r="G145" s="129" t="s">
        <v>1314</v>
      </c>
      <c r="H145" s="132" t="s">
        <v>1315</v>
      </c>
      <c r="I145" s="129" t="s">
        <v>711</v>
      </c>
      <c r="J145" s="129" t="s">
        <v>1316</v>
      </c>
      <c r="K145" s="129" t="s">
        <v>1317</v>
      </c>
      <c r="L145" s="212" t="s">
        <v>33</v>
      </c>
      <c r="M145" s="212" t="s">
        <v>99</v>
      </c>
      <c r="N145" s="213" t="s">
        <v>1345</v>
      </c>
      <c r="O145" s="214" t="s">
        <v>1346</v>
      </c>
      <c r="P145" s="217">
        <v>0.7</v>
      </c>
      <c r="Q145" s="217">
        <v>0.3</v>
      </c>
    </row>
    <row r="146" spans="3:17" x14ac:dyDescent="0.25">
      <c r="C146" s="137"/>
      <c r="D146" s="154"/>
      <c r="E146" s="119"/>
      <c r="F146" s="94">
        <f t="shared" ref="F146:F179" si="15">D146*E146</f>
        <v>0</v>
      </c>
      <c r="G146" s="156"/>
      <c r="H146" s="138"/>
      <c r="I146" s="126" t="e">
        <f>VLOOKUP(H146,Presupuesto!$B$11:$C$565,2,0)</f>
        <v>#N/A</v>
      </c>
      <c r="J146" s="207" t="s">
        <v>51</v>
      </c>
      <c r="K146" s="95" t="s">
        <v>720</v>
      </c>
      <c r="L146" s="137"/>
      <c r="M146" s="154"/>
      <c r="N146" s="119"/>
      <c r="O146" s="94">
        <f t="shared" ref="O146:O179" si="16">M146*N146</f>
        <v>0</v>
      </c>
      <c r="P146" s="94">
        <f t="shared" ref="P146:Q165" si="17">$O146*P$16</f>
        <v>0</v>
      </c>
      <c r="Q146" s="94">
        <f t="shared" si="17"/>
        <v>0</v>
      </c>
    </row>
    <row r="147" spans="3:17" x14ac:dyDescent="0.25">
      <c r="C147" s="137"/>
      <c r="D147" s="154"/>
      <c r="E147" s="119"/>
      <c r="F147" s="94">
        <f t="shared" si="15"/>
        <v>0</v>
      </c>
      <c r="G147" s="156"/>
      <c r="H147" s="138"/>
      <c r="I147" s="126" t="e">
        <f>VLOOKUP(H147,Presupuesto!$B$11:$C$565,2,0)</f>
        <v>#N/A</v>
      </c>
      <c r="J147" s="95" t="str">
        <f>$J$146</f>
        <v>Investigación Científica</v>
      </c>
      <c r="K147" s="95" t="s">
        <v>720</v>
      </c>
      <c r="L147" s="137"/>
      <c r="M147" s="154"/>
      <c r="N147" s="119"/>
      <c r="O147" s="94">
        <f t="shared" si="16"/>
        <v>0</v>
      </c>
      <c r="P147" s="94">
        <f t="shared" si="17"/>
        <v>0</v>
      </c>
      <c r="Q147" s="94">
        <f t="shared" si="17"/>
        <v>0</v>
      </c>
    </row>
    <row r="148" spans="3:17" x14ac:dyDescent="0.25">
      <c r="C148" s="137"/>
      <c r="D148" s="154"/>
      <c r="E148" s="119"/>
      <c r="F148" s="94">
        <f t="shared" si="15"/>
        <v>0</v>
      </c>
      <c r="G148" s="156"/>
      <c r="H148" s="138"/>
      <c r="I148" s="126" t="e">
        <f>VLOOKUP(H148,Presupuesto!$B$11:$C$565,2,0)</f>
        <v>#N/A</v>
      </c>
      <c r="J148" s="95" t="str">
        <f t="shared" ref="J148:J179" si="18">$J$146</f>
        <v>Investigación Científica</v>
      </c>
      <c r="K148" s="95" t="s">
        <v>720</v>
      </c>
      <c r="L148" s="137"/>
      <c r="M148" s="154"/>
      <c r="N148" s="119"/>
      <c r="O148" s="94">
        <f t="shared" si="16"/>
        <v>0</v>
      </c>
      <c r="P148" s="94">
        <f t="shared" si="17"/>
        <v>0</v>
      </c>
      <c r="Q148" s="94">
        <f t="shared" si="17"/>
        <v>0</v>
      </c>
    </row>
    <row r="149" spans="3:17" x14ac:dyDescent="0.25">
      <c r="C149" s="137"/>
      <c r="D149" s="154"/>
      <c r="E149" s="119"/>
      <c r="F149" s="94">
        <f t="shared" si="15"/>
        <v>0</v>
      </c>
      <c r="G149" s="156"/>
      <c r="H149" s="138"/>
      <c r="I149" s="126" t="e">
        <f>VLOOKUP(H149,Presupuesto!$B$11:$C$565,2,0)</f>
        <v>#N/A</v>
      </c>
      <c r="J149" s="95" t="str">
        <f t="shared" si="18"/>
        <v>Investigación Científica</v>
      </c>
      <c r="K149" s="95" t="s">
        <v>720</v>
      </c>
      <c r="L149" s="137"/>
      <c r="M149" s="154"/>
      <c r="N149" s="119"/>
      <c r="O149" s="94">
        <f t="shared" si="16"/>
        <v>0</v>
      </c>
      <c r="P149" s="94">
        <f t="shared" si="17"/>
        <v>0</v>
      </c>
      <c r="Q149" s="94">
        <f t="shared" si="17"/>
        <v>0</v>
      </c>
    </row>
    <row r="150" spans="3:17" x14ac:dyDescent="0.25">
      <c r="C150" s="137"/>
      <c r="D150" s="154"/>
      <c r="E150" s="119"/>
      <c r="F150" s="94">
        <f t="shared" si="15"/>
        <v>0</v>
      </c>
      <c r="G150" s="156"/>
      <c r="H150" s="138"/>
      <c r="I150" s="126" t="e">
        <f>VLOOKUP(H150,Presupuesto!$B$11:$C$565,2,0)</f>
        <v>#N/A</v>
      </c>
      <c r="J150" s="95" t="str">
        <f t="shared" si="18"/>
        <v>Investigación Científica</v>
      </c>
      <c r="K150" s="95" t="s">
        <v>729</v>
      </c>
      <c r="L150" s="137"/>
      <c r="M150" s="154"/>
      <c r="N150" s="119"/>
      <c r="O150" s="94">
        <f t="shared" si="16"/>
        <v>0</v>
      </c>
      <c r="P150" s="94">
        <f t="shared" si="17"/>
        <v>0</v>
      </c>
      <c r="Q150" s="94">
        <f t="shared" si="17"/>
        <v>0</v>
      </c>
    </row>
    <row r="151" spans="3:17" x14ac:dyDescent="0.25">
      <c r="C151" s="137"/>
      <c r="D151" s="154"/>
      <c r="E151" s="119"/>
      <c r="F151" s="94">
        <f t="shared" si="15"/>
        <v>0</v>
      </c>
      <c r="G151" s="156"/>
      <c r="H151" s="138"/>
      <c r="I151" s="126" t="e">
        <f>VLOOKUP(H151,Presupuesto!$B$11:$C$565,2,0)</f>
        <v>#N/A</v>
      </c>
      <c r="J151" s="95" t="str">
        <f t="shared" si="18"/>
        <v>Investigación Científica</v>
      </c>
      <c r="K151" s="95" t="s">
        <v>720</v>
      </c>
      <c r="L151" s="137"/>
      <c r="M151" s="154"/>
      <c r="N151" s="119"/>
      <c r="O151" s="94">
        <f t="shared" si="16"/>
        <v>0</v>
      </c>
      <c r="P151" s="94">
        <f t="shared" si="17"/>
        <v>0</v>
      </c>
      <c r="Q151" s="94">
        <f t="shared" si="17"/>
        <v>0</v>
      </c>
    </row>
    <row r="152" spans="3:17" x14ac:dyDescent="0.25">
      <c r="C152" s="137"/>
      <c r="D152" s="154"/>
      <c r="E152" s="119"/>
      <c r="F152" s="94">
        <f t="shared" si="15"/>
        <v>0</v>
      </c>
      <c r="G152" s="156"/>
      <c r="H152" s="138"/>
      <c r="I152" s="126" t="e">
        <f>VLOOKUP(H152,Presupuesto!$B$11:$C$565,2,0)</f>
        <v>#N/A</v>
      </c>
      <c r="J152" s="95" t="str">
        <f t="shared" si="18"/>
        <v>Investigación Científica</v>
      </c>
      <c r="K152" s="95" t="s">
        <v>720</v>
      </c>
      <c r="L152" s="137"/>
      <c r="M152" s="154"/>
      <c r="N152" s="119"/>
      <c r="O152" s="94">
        <f t="shared" si="16"/>
        <v>0</v>
      </c>
      <c r="P152" s="94">
        <f t="shared" si="17"/>
        <v>0</v>
      </c>
      <c r="Q152" s="94">
        <f t="shared" si="17"/>
        <v>0</v>
      </c>
    </row>
    <row r="153" spans="3:17" x14ac:dyDescent="0.25">
      <c r="C153" s="137"/>
      <c r="D153" s="154"/>
      <c r="E153" s="119"/>
      <c r="F153" s="94">
        <f t="shared" si="15"/>
        <v>0</v>
      </c>
      <c r="G153" s="156"/>
      <c r="H153" s="138"/>
      <c r="I153" s="126" t="e">
        <f>VLOOKUP(H153,Presupuesto!$B$11:$C$565,2,0)</f>
        <v>#N/A</v>
      </c>
      <c r="J153" s="95" t="str">
        <f t="shared" si="18"/>
        <v>Investigación Científica</v>
      </c>
      <c r="K153" s="95" t="s">
        <v>720</v>
      </c>
      <c r="L153" s="137"/>
      <c r="M153" s="154"/>
      <c r="N153" s="119"/>
      <c r="O153" s="94">
        <f t="shared" si="16"/>
        <v>0</v>
      </c>
      <c r="P153" s="94">
        <f t="shared" si="17"/>
        <v>0</v>
      </c>
      <c r="Q153" s="94">
        <f t="shared" si="17"/>
        <v>0</v>
      </c>
    </row>
    <row r="154" spans="3:17" x14ac:dyDescent="0.25">
      <c r="C154" s="137"/>
      <c r="D154" s="154"/>
      <c r="E154" s="119"/>
      <c r="F154" s="94">
        <f t="shared" si="15"/>
        <v>0</v>
      </c>
      <c r="G154" s="156"/>
      <c r="H154" s="138"/>
      <c r="I154" s="126" t="e">
        <f>VLOOKUP(H154,Presupuesto!$B$11:$C$565,2,0)</f>
        <v>#N/A</v>
      </c>
      <c r="J154" s="95" t="str">
        <f t="shared" si="18"/>
        <v>Investigación Científica</v>
      </c>
      <c r="K154" s="95" t="s">
        <v>720</v>
      </c>
      <c r="L154" s="137"/>
      <c r="M154" s="154"/>
      <c r="N154" s="119"/>
      <c r="O154" s="94">
        <f t="shared" si="16"/>
        <v>0</v>
      </c>
      <c r="P154" s="94">
        <f t="shared" si="17"/>
        <v>0</v>
      </c>
      <c r="Q154" s="94">
        <f t="shared" si="17"/>
        <v>0</v>
      </c>
    </row>
    <row r="155" spans="3:17" x14ac:dyDescent="0.25">
      <c r="C155" s="137"/>
      <c r="D155" s="154"/>
      <c r="E155" s="119"/>
      <c r="F155" s="94">
        <f t="shared" si="15"/>
        <v>0</v>
      </c>
      <c r="G155" s="156"/>
      <c r="H155" s="138"/>
      <c r="I155" s="126" t="e">
        <f>VLOOKUP(H155,Presupuesto!$B$11:$C$565,2,0)</f>
        <v>#N/A</v>
      </c>
      <c r="J155" s="95" t="str">
        <f t="shared" si="18"/>
        <v>Investigación Científica</v>
      </c>
      <c r="K155" s="95" t="s">
        <v>720</v>
      </c>
      <c r="L155" s="137"/>
      <c r="M155" s="154"/>
      <c r="N155" s="119"/>
      <c r="O155" s="94">
        <f t="shared" si="16"/>
        <v>0</v>
      </c>
      <c r="P155" s="94">
        <f t="shared" si="17"/>
        <v>0</v>
      </c>
      <c r="Q155" s="94">
        <f t="shared" si="17"/>
        <v>0</v>
      </c>
    </row>
    <row r="156" spans="3:17" x14ac:dyDescent="0.25">
      <c r="C156" s="137"/>
      <c r="D156" s="154"/>
      <c r="E156" s="119"/>
      <c r="F156" s="94">
        <f t="shared" si="15"/>
        <v>0</v>
      </c>
      <c r="G156" s="156"/>
      <c r="H156" s="138"/>
      <c r="I156" s="126" t="e">
        <f>VLOOKUP(H156,Presupuesto!$B$11:$C$565,2,0)</f>
        <v>#N/A</v>
      </c>
      <c r="J156" s="95" t="str">
        <f t="shared" si="18"/>
        <v>Investigación Científica</v>
      </c>
      <c r="K156" s="95" t="s">
        <v>720</v>
      </c>
      <c r="L156" s="137"/>
      <c r="M156" s="154"/>
      <c r="N156" s="119"/>
      <c r="O156" s="94">
        <f t="shared" si="16"/>
        <v>0</v>
      </c>
      <c r="P156" s="94">
        <f t="shared" si="17"/>
        <v>0</v>
      </c>
      <c r="Q156" s="94">
        <f t="shared" si="17"/>
        <v>0</v>
      </c>
    </row>
    <row r="157" spans="3:17" x14ac:dyDescent="0.25">
      <c r="C157" s="137"/>
      <c r="D157" s="154"/>
      <c r="E157" s="119"/>
      <c r="F157" s="94">
        <f t="shared" si="15"/>
        <v>0</v>
      </c>
      <c r="G157" s="156"/>
      <c r="H157" s="138"/>
      <c r="I157" s="126" t="e">
        <f>VLOOKUP(H157,Presupuesto!$B$11:$C$565,2,0)</f>
        <v>#N/A</v>
      </c>
      <c r="J157" s="95" t="str">
        <f t="shared" si="18"/>
        <v>Investigación Científica</v>
      </c>
      <c r="K157" s="95" t="s">
        <v>720</v>
      </c>
      <c r="L157" s="137"/>
      <c r="M157" s="154"/>
      <c r="N157" s="119"/>
      <c r="O157" s="94">
        <f t="shared" si="16"/>
        <v>0</v>
      </c>
      <c r="P157" s="94">
        <f t="shared" si="17"/>
        <v>0</v>
      </c>
      <c r="Q157" s="94">
        <f t="shared" si="17"/>
        <v>0</v>
      </c>
    </row>
    <row r="158" spans="3:17" x14ac:dyDescent="0.25">
      <c r="C158" s="137"/>
      <c r="D158" s="154"/>
      <c r="E158" s="119"/>
      <c r="F158" s="94">
        <f t="shared" si="15"/>
        <v>0</v>
      </c>
      <c r="G158" s="156"/>
      <c r="H158" s="138"/>
      <c r="I158" s="126" t="e">
        <f>VLOOKUP(H158,Presupuesto!$B$11:$C$565,2,0)</f>
        <v>#N/A</v>
      </c>
      <c r="J158" s="95" t="str">
        <f t="shared" si="18"/>
        <v>Investigación Científica</v>
      </c>
      <c r="K158" s="95" t="s">
        <v>720</v>
      </c>
      <c r="L158" s="137"/>
      <c r="M158" s="154"/>
      <c r="N158" s="119"/>
      <c r="O158" s="94">
        <f t="shared" si="16"/>
        <v>0</v>
      </c>
      <c r="P158" s="94">
        <f t="shared" si="17"/>
        <v>0</v>
      </c>
      <c r="Q158" s="94">
        <f t="shared" si="17"/>
        <v>0</v>
      </c>
    </row>
    <row r="159" spans="3:17" x14ac:dyDescent="0.25">
      <c r="C159" s="137"/>
      <c r="D159" s="154"/>
      <c r="E159" s="119"/>
      <c r="F159" s="94">
        <f t="shared" si="15"/>
        <v>0</v>
      </c>
      <c r="G159" s="156"/>
      <c r="H159" s="138"/>
      <c r="I159" s="126" t="e">
        <f>VLOOKUP(H159,Presupuesto!$B$11:$C$565,2,0)</f>
        <v>#N/A</v>
      </c>
      <c r="J159" s="95" t="str">
        <f t="shared" si="18"/>
        <v>Investigación Científica</v>
      </c>
      <c r="K159" s="95" t="s">
        <v>720</v>
      </c>
      <c r="L159" s="137"/>
      <c r="M159" s="154"/>
      <c r="N159" s="119"/>
      <c r="O159" s="94">
        <f t="shared" si="16"/>
        <v>0</v>
      </c>
      <c r="P159" s="94">
        <f t="shared" si="17"/>
        <v>0</v>
      </c>
      <c r="Q159" s="94">
        <f t="shared" si="17"/>
        <v>0</v>
      </c>
    </row>
    <row r="160" spans="3:17" x14ac:dyDescent="0.25">
      <c r="C160" s="137"/>
      <c r="D160" s="154"/>
      <c r="E160" s="119"/>
      <c r="F160" s="94">
        <f t="shared" si="15"/>
        <v>0</v>
      </c>
      <c r="G160" s="156"/>
      <c r="H160" s="138"/>
      <c r="I160" s="126" t="e">
        <f>VLOOKUP(H160,Presupuesto!$B$11:$C$565,2,0)</f>
        <v>#N/A</v>
      </c>
      <c r="J160" s="95" t="str">
        <f t="shared" si="18"/>
        <v>Investigación Científica</v>
      </c>
      <c r="K160" s="95" t="s">
        <v>720</v>
      </c>
      <c r="L160" s="137"/>
      <c r="M160" s="154"/>
      <c r="N160" s="119"/>
      <c r="O160" s="94">
        <f t="shared" si="16"/>
        <v>0</v>
      </c>
      <c r="P160" s="94">
        <f t="shared" si="17"/>
        <v>0</v>
      </c>
      <c r="Q160" s="94">
        <f t="shared" si="17"/>
        <v>0</v>
      </c>
    </row>
    <row r="161" spans="3:17" x14ac:dyDescent="0.25">
      <c r="C161" s="137"/>
      <c r="D161" s="154"/>
      <c r="E161" s="119"/>
      <c r="F161" s="94">
        <f t="shared" si="15"/>
        <v>0</v>
      </c>
      <c r="G161" s="156"/>
      <c r="H161" s="138"/>
      <c r="I161" s="126" t="e">
        <f>VLOOKUP(H161,Presupuesto!$B$11:$C$565,2,0)</f>
        <v>#N/A</v>
      </c>
      <c r="J161" s="95" t="str">
        <f t="shared" si="18"/>
        <v>Investigación Científica</v>
      </c>
      <c r="K161" s="95" t="s">
        <v>720</v>
      </c>
      <c r="L161" s="137"/>
      <c r="M161" s="154"/>
      <c r="N161" s="119"/>
      <c r="O161" s="94">
        <f t="shared" si="16"/>
        <v>0</v>
      </c>
      <c r="P161" s="94">
        <f t="shared" si="17"/>
        <v>0</v>
      </c>
      <c r="Q161" s="94">
        <f t="shared" si="17"/>
        <v>0</v>
      </c>
    </row>
    <row r="162" spans="3:17" x14ac:dyDescent="0.25">
      <c r="C162" s="137"/>
      <c r="D162" s="154"/>
      <c r="E162" s="119"/>
      <c r="F162" s="94">
        <f t="shared" si="15"/>
        <v>0</v>
      </c>
      <c r="G162" s="156"/>
      <c r="H162" s="138"/>
      <c r="I162" s="126" t="e">
        <f>VLOOKUP(H162,Presupuesto!$B$11:$C$565,2,0)</f>
        <v>#N/A</v>
      </c>
      <c r="J162" s="95" t="str">
        <f t="shared" si="18"/>
        <v>Investigación Científica</v>
      </c>
      <c r="K162" s="95" t="s">
        <v>720</v>
      </c>
      <c r="L162" s="137"/>
      <c r="M162" s="154"/>
      <c r="N162" s="119"/>
      <c r="O162" s="94">
        <f t="shared" si="16"/>
        <v>0</v>
      </c>
      <c r="P162" s="94">
        <f t="shared" si="17"/>
        <v>0</v>
      </c>
      <c r="Q162" s="94">
        <f t="shared" si="17"/>
        <v>0</v>
      </c>
    </row>
    <row r="163" spans="3:17" x14ac:dyDescent="0.25">
      <c r="C163" s="137"/>
      <c r="D163" s="154"/>
      <c r="E163" s="119"/>
      <c r="F163" s="94">
        <f t="shared" si="15"/>
        <v>0</v>
      </c>
      <c r="G163" s="156"/>
      <c r="H163" s="138"/>
      <c r="I163" s="126" t="e">
        <f>VLOOKUP(H163,Presupuesto!$B$11:$C$565,2,0)</f>
        <v>#N/A</v>
      </c>
      <c r="J163" s="95" t="str">
        <f t="shared" si="18"/>
        <v>Investigación Científica</v>
      </c>
      <c r="K163" s="95" t="s">
        <v>720</v>
      </c>
      <c r="L163" s="137"/>
      <c r="M163" s="154"/>
      <c r="N163" s="119"/>
      <c r="O163" s="94">
        <f t="shared" si="16"/>
        <v>0</v>
      </c>
      <c r="P163" s="94">
        <f t="shared" si="17"/>
        <v>0</v>
      </c>
      <c r="Q163" s="94">
        <f t="shared" si="17"/>
        <v>0</v>
      </c>
    </row>
    <row r="164" spans="3:17" x14ac:dyDescent="0.25">
      <c r="C164" s="137"/>
      <c r="D164" s="154"/>
      <c r="E164" s="119"/>
      <c r="F164" s="94">
        <f t="shared" si="15"/>
        <v>0</v>
      </c>
      <c r="G164" s="156"/>
      <c r="H164" s="138"/>
      <c r="I164" s="126" t="e">
        <f>VLOOKUP(H164,Presupuesto!$B$11:$C$565,2,0)</f>
        <v>#N/A</v>
      </c>
      <c r="J164" s="95" t="str">
        <f t="shared" si="18"/>
        <v>Investigación Científica</v>
      </c>
      <c r="K164" s="95" t="s">
        <v>720</v>
      </c>
      <c r="L164" s="137"/>
      <c r="M164" s="154"/>
      <c r="N164" s="119"/>
      <c r="O164" s="94">
        <f t="shared" si="16"/>
        <v>0</v>
      </c>
      <c r="P164" s="94">
        <f t="shared" si="17"/>
        <v>0</v>
      </c>
      <c r="Q164" s="94">
        <f t="shared" si="17"/>
        <v>0</v>
      </c>
    </row>
    <row r="165" spans="3:17" x14ac:dyDescent="0.25">
      <c r="C165" s="137"/>
      <c r="D165" s="154"/>
      <c r="E165" s="119"/>
      <c r="F165" s="94">
        <f t="shared" si="15"/>
        <v>0</v>
      </c>
      <c r="G165" s="156"/>
      <c r="H165" s="138"/>
      <c r="I165" s="126" t="e">
        <f>VLOOKUP(H165,Presupuesto!$B$11:$C$565,2,0)</f>
        <v>#N/A</v>
      </c>
      <c r="J165" s="95" t="str">
        <f t="shared" si="18"/>
        <v>Investigación Científica</v>
      </c>
      <c r="K165" s="95" t="s">
        <v>720</v>
      </c>
      <c r="L165" s="137"/>
      <c r="M165" s="154"/>
      <c r="N165" s="119"/>
      <c r="O165" s="94">
        <f t="shared" si="16"/>
        <v>0</v>
      </c>
      <c r="P165" s="94">
        <f t="shared" si="17"/>
        <v>0</v>
      </c>
      <c r="Q165" s="94">
        <f t="shared" si="17"/>
        <v>0</v>
      </c>
    </row>
    <row r="166" spans="3:17" x14ac:dyDescent="0.25">
      <c r="C166" s="137"/>
      <c r="D166" s="154"/>
      <c r="E166" s="119"/>
      <c r="F166" s="94">
        <f t="shared" si="15"/>
        <v>0</v>
      </c>
      <c r="G166" s="156"/>
      <c r="H166" s="138"/>
      <c r="I166" s="126" t="e">
        <f>VLOOKUP(H166,Presupuesto!$B$11:$C$565,2,0)</f>
        <v>#N/A</v>
      </c>
      <c r="J166" s="95" t="str">
        <f t="shared" si="18"/>
        <v>Investigación Científica</v>
      </c>
      <c r="K166" s="95" t="s">
        <v>720</v>
      </c>
      <c r="L166" s="137"/>
      <c r="M166" s="154"/>
      <c r="N166" s="119"/>
      <c r="O166" s="94">
        <f t="shared" si="16"/>
        <v>0</v>
      </c>
      <c r="P166" s="94">
        <f t="shared" ref="P166:Q179" si="19">$O166*P$16</f>
        <v>0</v>
      </c>
      <c r="Q166" s="94">
        <f t="shared" si="19"/>
        <v>0</v>
      </c>
    </row>
    <row r="167" spans="3:17" x14ac:dyDescent="0.25">
      <c r="C167" s="139"/>
      <c r="D167" s="147"/>
      <c r="E167" s="115"/>
      <c r="F167" s="94">
        <f t="shared" si="15"/>
        <v>0</v>
      </c>
      <c r="G167" s="156"/>
      <c r="H167" s="140"/>
      <c r="I167" s="126" t="e">
        <f>VLOOKUP(H167,Presupuesto!$B$11:$C$565,2,0)</f>
        <v>#N/A</v>
      </c>
      <c r="J167" s="95" t="str">
        <f t="shared" si="18"/>
        <v>Investigación Científica</v>
      </c>
      <c r="K167" s="95" t="s">
        <v>720</v>
      </c>
      <c r="L167" s="139"/>
      <c r="M167" s="147"/>
      <c r="N167" s="115"/>
      <c r="O167" s="94">
        <f t="shared" si="16"/>
        <v>0</v>
      </c>
      <c r="P167" s="94">
        <f t="shared" si="19"/>
        <v>0</v>
      </c>
      <c r="Q167" s="94">
        <f t="shared" si="19"/>
        <v>0</v>
      </c>
    </row>
    <row r="168" spans="3:17" x14ac:dyDescent="0.25">
      <c r="C168" s="139"/>
      <c r="D168" s="147"/>
      <c r="E168" s="115"/>
      <c r="F168" s="94">
        <f t="shared" si="15"/>
        <v>0</v>
      </c>
      <c r="G168" s="156"/>
      <c r="H168" s="140"/>
      <c r="I168" s="126" t="e">
        <f>VLOOKUP(H168,Presupuesto!$B$11:$C$565,2,0)</f>
        <v>#N/A</v>
      </c>
      <c r="J168" s="95" t="str">
        <f t="shared" si="18"/>
        <v>Investigación Científica</v>
      </c>
      <c r="K168" s="95" t="s">
        <v>720</v>
      </c>
      <c r="L168" s="139"/>
      <c r="M168" s="147"/>
      <c r="N168" s="115"/>
      <c r="O168" s="94">
        <f t="shared" si="16"/>
        <v>0</v>
      </c>
      <c r="P168" s="94">
        <f t="shared" si="19"/>
        <v>0</v>
      </c>
      <c r="Q168" s="94">
        <f t="shared" si="19"/>
        <v>0</v>
      </c>
    </row>
    <row r="169" spans="3:17" x14ac:dyDescent="0.25">
      <c r="C169" s="139"/>
      <c r="D169" s="147"/>
      <c r="E169" s="115"/>
      <c r="F169" s="94">
        <f t="shared" si="15"/>
        <v>0</v>
      </c>
      <c r="G169" s="156"/>
      <c r="H169" s="140"/>
      <c r="I169" s="126" t="e">
        <f>VLOOKUP(H169,Presupuesto!$B$11:$C$565,2,0)</f>
        <v>#N/A</v>
      </c>
      <c r="J169" s="95" t="str">
        <f t="shared" si="18"/>
        <v>Investigación Científica</v>
      </c>
      <c r="K169" s="95" t="s">
        <v>720</v>
      </c>
      <c r="L169" s="139"/>
      <c r="M169" s="147"/>
      <c r="N169" s="115"/>
      <c r="O169" s="94">
        <f t="shared" si="16"/>
        <v>0</v>
      </c>
      <c r="P169" s="94">
        <f t="shared" si="19"/>
        <v>0</v>
      </c>
      <c r="Q169" s="94">
        <f t="shared" si="19"/>
        <v>0</v>
      </c>
    </row>
    <row r="170" spans="3:17" x14ac:dyDescent="0.25">
      <c r="C170" s="139"/>
      <c r="D170" s="147"/>
      <c r="E170" s="115"/>
      <c r="F170" s="94">
        <f t="shared" si="15"/>
        <v>0</v>
      </c>
      <c r="G170" s="156"/>
      <c r="H170" s="140"/>
      <c r="I170" s="126" t="e">
        <f>VLOOKUP(H170,Presupuesto!$B$11:$C$565,2,0)</f>
        <v>#N/A</v>
      </c>
      <c r="J170" s="95" t="str">
        <f t="shared" si="18"/>
        <v>Investigación Científica</v>
      </c>
      <c r="K170" s="95" t="s">
        <v>720</v>
      </c>
      <c r="L170" s="139"/>
      <c r="M170" s="147"/>
      <c r="N170" s="115"/>
      <c r="O170" s="94">
        <f t="shared" si="16"/>
        <v>0</v>
      </c>
      <c r="P170" s="94">
        <f t="shared" si="19"/>
        <v>0</v>
      </c>
      <c r="Q170" s="94">
        <f t="shared" si="19"/>
        <v>0</v>
      </c>
    </row>
    <row r="171" spans="3:17" x14ac:dyDescent="0.25">
      <c r="C171" s="139"/>
      <c r="D171" s="147"/>
      <c r="E171" s="115"/>
      <c r="F171" s="94">
        <f t="shared" si="15"/>
        <v>0</v>
      </c>
      <c r="G171" s="156"/>
      <c r="H171" s="140"/>
      <c r="I171" s="126" t="e">
        <f>VLOOKUP(H171,Presupuesto!$B$11:$C$565,2,0)</f>
        <v>#N/A</v>
      </c>
      <c r="J171" s="95" t="str">
        <f t="shared" si="18"/>
        <v>Investigación Científica</v>
      </c>
      <c r="K171" s="95" t="s">
        <v>720</v>
      </c>
      <c r="L171" s="139"/>
      <c r="M171" s="147"/>
      <c r="N171" s="115"/>
      <c r="O171" s="94">
        <f t="shared" si="16"/>
        <v>0</v>
      </c>
      <c r="P171" s="94">
        <f t="shared" si="19"/>
        <v>0</v>
      </c>
      <c r="Q171" s="94">
        <f t="shared" si="19"/>
        <v>0</v>
      </c>
    </row>
    <row r="172" spans="3:17" x14ac:dyDescent="0.25">
      <c r="C172" s="139"/>
      <c r="D172" s="147"/>
      <c r="E172" s="115"/>
      <c r="F172" s="94">
        <f t="shared" si="15"/>
        <v>0</v>
      </c>
      <c r="G172" s="156"/>
      <c r="H172" s="140"/>
      <c r="I172" s="126" t="e">
        <f>VLOOKUP(H172,Presupuesto!$B$11:$C$565,2,0)</f>
        <v>#N/A</v>
      </c>
      <c r="J172" s="95" t="str">
        <f t="shared" si="18"/>
        <v>Investigación Científica</v>
      </c>
      <c r="K172" s="95" t="s">
        <v>720</v>
      </c>
      <c r="L172" s="139"/>
      <c r="M172" s="147"/>
      <c r="N172" s="115"/>
      <c r="O172" s="94">
        <f t="shared" si="16"/>
        <v>0</v>
      </c>
      <c r="P172" s="94">
        <f t="shared" si="19"/>
        <v>0</v>
      </c>
      <c r="Q172" s="94">
        <f t="shared" si="19"/>
        <v>0</v>
      </c>
    </row>
    <row r="173" spans="3:17" x14ac:dyDescent="0.25">
      <c r="C173" s="139"/>
      <c r="D173" s="147"/>
      <c r="E173" s="115"/>
      <c r="F173" s="94">
        <f t="shared" si="15"/>
        <v>0</v>
      </c>
      <c r="G173" s="156"/>
      <c r="H173" s="140"/>
      <c r="I173" s="126" t="e">
        <f>VLOOKUP(H173,Presupuesto!$B$11:$C$565,2,0)</f>
        <v>#N/A</v>
      </c>
      <c r="J173" s="95" t="str">
        <f t="shared" si="18"/>
        <v>Investigación Científica</v>
      </c>
      <c r="K173" s="95" t="s">
        <v>720</v>
      </c>
      <c r="L173" s="139"/>
      <c r="M173" s="147"/>
      <c r="N173" s="115"/>
      <c r="O173" s="94">
        <f t="shared" si="16"/>
        <v>0</v>
      </c>
      <c r="P173" s="94">
        <f t="shared" si="19"/>
        <v>0</v>
      </c>
      <c r="Q173" s="94">
        <f t="shared" si="19"/>
        <v>0</v>
      </c>
    </row>
    <row r="174" spans="3:17" x14ac:dyDescent="0.25">
      <c r="C174" s="139"/>
      <c r="D174" s="147"/>
      <c r="E174" s="115"/>
      <c r="F174" s="94">
        <f t="shared" si="15"/>
        <v>0</v>
      </c>
      <c r="G174" s="156"/>
      <c r="H174" s="140"/>
      <c r="I174" s="126" t="e">
        <f>VLOOKUP(H174,Presupuesto!$B$11:$C$565,2,0)</f>
        <v>#N/A</v>
      </c>
      <c r="J174" s="95" t="str">
        <f t="shared" si="18"/>
        <v>Investigación Científica</v>
      </c>
      <c r="K174" s="95" t="s">
        <v>720</v>
      </c>
      <c r="L174" s="139"/>
      <c r="M174" s="147"/>
      <c r="N174" s="115"/>
      <c r="O174" s="94">
        <f t="shared" si="16"/>
        <v>0</v>
      </c>
      <c r="P174" s="94">
        <f t="shared" si="19"/>
        <v>0</v>
      </c>
      <c r="Q174" s="94">
        <f t="shared" si="19"/>
        <v>0</v>
      </c>
    </row>
    <row r="175" spans="3:17" x14ac:dyDescent="0.25">
      <c r="C175" s="141"/>
      <c r="D175" s="147"/>
      <c r="E175" s="115"/>
      <c r="F175" s="94">
        <f t="shared" si="15"/>
        <v>0</v>
      </c>
      <c r="G175" s="156"/>
      <c r="H175" s="142"/>
      <c r="I175" s="126" t="e">
        <f>VLOOKUP(H175,Presupuesto!$B$11:$C$565,2,0)</f>
        <v>#N/A</v>
      </c>
      <c r="J175" s="95" t="str">
        <f t="shared" si="18"/>
        <v>Investigación Científica</v>
      </c>
      <c r="K175" s="95" t="s">
        <v>732</v>
      </c>
      <c r="L175" s="141"/>
      <c r="M175" s="147"/>
      <c r="N175" s="115"/>
      <c r="O175" s="94">
        <f t="shared" si="16"/>
        <v>0</v>
      </c>
      <c r="P175" s="94">
        <f t="shared" si="19"/>
        <v>0</v>
      </c>
      <c r="Q175" s="94">
        <f t="shared" si="19"/>
        <v>0</v>
      </c>
    </row>
    <row r="176" spans="3:17" x14ac:dyDescent="0.25">
      <c r="C176" s="141"/>
      <c r="D176" s="147"/>
      <c r="E176" s="115"/>
      <c r="F176" s="94">
        <f t="shared" si="15"/>
        <v>0</v>
      </c>
      <c r="G176" s="156"/>
      <c r="H176" s="142"/>
      <c r="I176" s="126" t="e">
        <f>VLOOKUP(H176,Presupuesto!$B$11:$C$565,2,0)</f>
        <v>#N/A</v>
      </c>
      <c r="J176" s="95" t="str">
        <f t="shared" si="18"/>
        <v>Investigación Científica</v>
      </c>
      <c r="K176" s="95" t="s">
        <v>720</v>
      </c>
      <c r="L176" s="141"/>
      <c r="M176" s="147"/>
      <c r="N176" s="115"/>
      <c r="O176" s="94">
        <f t="shared" si="16"/>
        <v>0</v>
      </c>
      <c r="P176" s="94">
        <f t="shared" si="19"/>
        <v>0</v>
      </c>
      <c r="Q176" s="94">
        <f t="shared" si="19"/>
        <v>0</v>
      </c>
    </row>
    <row r="177" spans="3:17" x14ac:dyDescent="0.25">
      <c r="C177" s="141"/>
      <c r="D177" s="147"/>
      <c r="E177" s="115"/>
      <c r="F177" s="94">
        <f t="shared" si="15"/>
        <v>0</v>
      </c>
      <c r="G177" s="156"/>
      <c r="H177" s="142"/>
      <c r="I177" s="126" t="e">
        <f>VLOOKUP(H177,Presupuesto!$B$11:$C$565,2,0)</f>
        <v>#N/A</v>
      </c>
      <c r="J177" s="95" t="str">
        <f t="shared" si="18"/>
        <v>Investigación Científica</v>
      </c>
      <c r="K177" s="95" t="s">
        <v>720</v>
      </c>
      <c r="L177" s="141"/>
      <c r="M177" s="147"/>
      <c r="N177" s="115"/>
      <c r="O177" s="94">
        <f t="shared" si="16"/>
        <v>0</v>
      </c>
      <c r="P177" s="94">
        <f t="shared" si="19"/>
        <v>0</v>
      </c>
      <c r="Q177" s="94">
        <f t="shared" si="19"/>
        <v>0</v>
      </c>
    </row>
    <row r="178" spans="3:17" x14ac:dyDescent="0.25">
      <c r="C178" s="141"/>
      <c r="D178" s="147"/>
      <c r="E178" s="115"/>
      <c r="F178" s="94">
        <f t="shared" si="15"/>
        <v>0</v>
      </c>
      <c r="G178" s="156"/>
      <c r="H178" s="142"/>
      <c r="I178" s="126" t="e">
        <f>VLOOKUP(H178,Presupuesto!$B$11:$C$565,2,0)</f>
        <v>#N/A</v>
      </c>
      <c r="J178" s="95" t="str">
        <f t="shared" si="18"/>
        <v>Investigación Científica</v>
      </c>
      <c r="K178" s="95" t="s">
        <v>720</v>
      </c>
      <c r="L178" s="141"/>
      <c r="M178" s="147"/>
      <c r="N178" s="115"/>
      <c r="O178" s="94">
        <f t="shared" si="16"/>
        <v>0</v>
      </c>
      <c r="P178" s="94">
        <f t="shared" si="19"/>
        <v>0</v>
      </c>
      <c r="Q178" s="94">
        <f t="shared" si="19"/>
        <v>0</v>
      </c>
    </row>
    <row r="179" spans="3:17" ht="15.75" thickBot="1" x14ac:dyDescent="0.3">
      <c r="C179" s="143"/>
      <c r="D179" s="155"/>
      <c r="E179" s="100"/>
      <c r="F179" s="102">
        <f t="shared" si="15"/>
        <v>0</v>
      </c>
      <c r="G179" s="157"/>
      <c r="H179" s="144"/>
      <c r="I179" s="128" t="e">
        <f>VLOOKUP(H179,Presupuesto!$B$11:$C$565,2,0)</f>
        <v>#N/A</v>
      </c>
      <c r="J179" s="103" t="str">
        <f t="shared" si="18"/>
        <v>Investigación Científica</v>
      </c>
      <c r="K179" s="120" t="s">
        <v>719</v>
      </c>
      <c r="L179" s="143"/>
      <c r="M179" s="155"/>
      <c r="N179" s="100"/>
      <c r="O179" s="102">
        <f t="shared" si="16"/>
        <v>0</v>
      </c>
      <c r="P179" s="102">
        <f t="shared" si="19"/>
        <v>0</v>
      </c>
      <c r="Q179" s="102">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7"/>
  <sheetViews>
    <sheetView topLeftCell="F1" zoomScale="66" zoomScaleNormal="66" workbookViewId="0">
      <pane ySplit="7" topLeftCell="A20" activePane="bottomLeft" state="frozen"/>
      <selection activeCell="M8" sqref="M8"/>
      <selection pane="bottomLeft" activeCell="Q24" sqref="Q24"/>
    </sheetView>
  </sheetViews>
  <sheetFormatPr baseColWidth="10" defaultColWidth="11.5703125" defaultRowHeight="15" x14ac:dyDescent="0.25"/>
  <cols>
    <col min="1" max="1" width="35.5703125" style="85" customWidth="1"/>
    <col min="2" max="2" width="21.7109375" style="85" customWidth="1"/>
    <col min="3" max="3" width="30.7109375" style="85" customWidth="1"/>
    <col min="4" max="4" width="24.140625" style="429" customWidth="1"/>
    <col min="5" max="5" width="28.140625" style="85" customWidth="1"/>
    <col min="6" max="6" width="12.5703125" style="76" customWidth="1"/>
    <col min="7" max="7" width="45.7109375" style="85" customWidth="1"/>
    <col min="8" max="8" width="15.28515625" style="85" customWidth="1"/>
    <col min="9" max="9" width="13.7109375" style="85" bestFit="1" customWidth="1"/>
    <col min="10" max="10" width="15.28515625" style="85" customWidth="1"/>
    <col min="11" max="11" width="18.85546875" style="85" customWidth="1"/>
    <col min="12" max="12" width="12.7109375" style="85" bestFit="1" customWidth="1"/>
    <col min="13" max="13" width="13.7109375" style="85" bestFit="1" customWidth="1"/>
    <col min="14" max="15" width="12.7109375" style="85" bestFit="1" customWidth="1"/>
    <col min="16" max="16" width="15.28515625" style="85" customWidth="1"/>
    <col min="17" max="17" width="18.28515625" style="85" customWidth="1"/>
    <col min="18" max="20" width="14.140625" style="85" customWidth="1"/>
    <col min="21" max="21" width="17" style="85" customWidth="1"/>
    <col min="22" max="16384" width="11.5703125" style="85"/>
  </cols>
  <sheetData>
    <row r="1" spans="1:21" ht="16.5" customHeight="1" x14ac:dyDescent="0.25">
      <c r="A1" s="429"/>
      <c r="B1" s="466" t="s">
        <v>1347</v>
      </c>
      <c r="C1" s="467" t="s">
        <v>1348</v>
      </c>
      <c r="D1" s="196"/>
      <c r="E1" s="196"/>
      <c r="F1" s="225"/>
      <c r="G1" s="429"/>
      <c r="H1" s="197" t="s">
        <v>1349</v>
      </c>
      <c r="I1" s="196"/>
      <c r="J1" s="196"/>
      <c r="K1" s="196"/>
      <c r="L1" s="196"/>
      <c r="M1" s="196"/>
      <c r="N1" s="196"/>
      <c r="O1" s="196"/>
      <c r="P1" s="196"/>
      <c r="Q1" s="196"/>
      <c r="R1" s="196"/>
      <c r="S1" s="196"/>
      <c r="T1" s="196"/>
      <c r="U1" s="196"/>
    </row>
    <row r="2" spans="1:21" ht="16.5" customHeight="1" x14ac:dyDescent="0.25">
      <c r="A2" s="292" t="s">
        <v>1350</v>
      </c>
      <c r="B2" s="196"/>
      <c r="C2" s="196"/>
      <c r="D2" s="196"/>
      <c r="E2" s="196"/>
      <c r="F2" s="225"/>
      <c r="G2" s="429"/>
      <c r="H2" s="197"/>
      <c r="I2" s="196"/>
      <c r="J2" s="196"/>
      <c r="K2" s="196"/>
      <c r="L2" s="196"/>
      <c r="M2" s="196"/>
      <c r="N2" s="196"/>
      <c r="O2" s="196"/>
      <c r="P2" s="196"/>
      <c r="Q2" s="196"/>
      <c r="R2" s="196"/>
      <c r="S2" s="196"/>
      <c r="T2" s="196"/>
      <c r="U2" s="196"/>
    </row>
    <row r="3" spans="1:21" ht="18" customHeight="1" x14ac:dyDescent="0.25">
      <c r="A3" s="292" t="s">
        <v>1351</v>
      </c>
      <c r="B3" s="196"/>
      <c r="C3" s="196"/>
      <c r="D3" s="196"/>
      <c r="E3" s="196"/>
      <c r="F3" s="225"/>
      <c r="G3" s="429"/>
      <c r="H3" s="197"/>
      <c r="I3" s="196"/>
      <c r="J3" s="196"/>
      <c r="K3" s="196"/>
      <c r="L3" s="196"/>
      <c r="M3" s="196"/>
      <c r="N3" s="196"/>
      <c r="O3" s="196"/>
      <c r="P3" s="196"/>
      <c r="Q3" s="196"/>
      <c r="R3" s="196"/>
      <c r="S3" s="196"/>
      <c r="T3" s="196"/>
      <c r="U3" s="196"/>
    </row>
    <row r="4" spans="1:21" ht="18" customHeight="1" x14ac:dyDescent="0.25">
      <c r="A4" s="292" t="s">
        <v>1352</v>
      </c>
      <c r="B4" s="196"/>
      <c r="C4" s="196"/>
      <c r="D4" s="196"/>
      <c r="E4" s="196"/>
      <c r="F4" s="225"/>
      <c r="G4" s="429"/>
      <c r="H4" s="197"/>
      <c r="I4" s="196"/>
      <c r="J4" s="196"/>
      <c r="K4" s="196"/>
      <c r="L4" s="196"/>
      <c r="M4" s="196"/>
      <c r="N4" s="196"/>
      <c r="O4" s="196"/>
      <c r="P4" s="196"/>
      <c r="Q4" s="196"/>
      <c r="R4" s="196"/>
      <c r="S4" s="196"/>
      <c r="T4" s="196"/>
      <c r="U4" s="196"/>
    </row>
    <row r="5" spans="1:21" ht="14.45" customHeight="1" x14ac:dyDescent="0.25">
      <c r="A5" s="540" t="s">
        <v>1353</v>
      </c>
      <c r="B5" s="542" t="s">
        <v>1354</v>
      </c>
      <c r="C5" s="552" t="s">
        <v>1355</v>
      </c>
      <c r="D5" s="552" t="s">
        <v>1356</v>
      </c>
      <c r="E5" s="552" t="s">
        <v>1357</v>
      </c>
      <c r="F5" s="552" t="s">
        <v>1309</v>
      </c>
      <c r="G5" s="552" t="s">
        <v>1358</v>
      </c>
      <c r="H5" s="555" t="s">
        <v>1359</v>
      </c>
      <c r="I5" s="557"/>
      <c r="J5" s="557"/>
      <c r="K5" s="557"/>
      <c r="L5" s="557"/>
      <c r="M5" s="557"/>
      <c r="N5" s="557"/>
      <c r="O5" s="556"/>
      <c r="P5" s="561" t="s">
        <v>1360</v>
      </c>
      <c r="Q5" s="562"/>
      <c r="R5" s="542" t="s">
        <v>1361</v>
      </c>
      <c r="S5" s="542" t="s">
        <v>1362</v>
      </c>
      <c r="T5" s="542" t="s">
        <v>1363</v>
      </c>
      <c r="U5" s="558" t="s">
        <v>1364</v>
      </c>
    </row>
    <row r="6" spans="1:21" ht="14.45" customHeight="1" x14ac:dyDescent="0.25">
      <c r="A6" s="540"/>
      <c r="B6" s="540"/>
      <c r="C6" s="553"/>
      <c r="D6" s="553"/>
      <c r="E6" s="553"/>
      <c r="F6" s="553"/>
      <c r="G6" s="553"/>
      <c r="H6" s="555" t="s">
        <v>1365</v>
      </c>
      <c r="I6" s="556"/>
      <c r="J6" s="555" t="s">
        <v>1366</v>
      </c>
      <c r="K6" s="556"/>
      <c r="L6" s="555" t="s">
        <v>1367</v>
      </c>
      <c r="M6" s="556"/>
      <c r="N6" s="555" t="s">
        <v>1368</v>
      </c>
      <c r="O6" s="556"/>
      <c r="P6" s="563"/>
      <c r="Q6" s="564"/>
      <c r="R6" s="540"/>
      <c r="S6" s="540"/>
      <c r="T6" s="540"/>
      <c r="U6" s="559"/>
    </row>
    <row r="7" spans="1:21" ht="33" customHeight="1" x14ac:dyDescent="0.25">
      <c r="A7" s="541"/>
      <c r="B7" s="541"/>
      <c r="C7" s="554"/>
      <c r="D7" s="554"/>
      <c r="E7" s="554"/>
      <c r="F7" s="554"/>
      <c r="G7" s="554"/>
      <c r="H7" s="409" t="s">
        <v>1369</v>
      </c>
      <c r="I7" s="409" t="s">
        <v>35</v>
      </c>
      <c r="J7" s="409" t="s">
        <v>1369</v>
      </c>
      <c r="K7" s="409" t="s">
        <v>35</v>
      </c>
      <c r="L7" s="409" t="s">
        <v>1369</v>
      </c>
      <c r="M7" s="409" t="s">
        <v>35</v>
      </c>
      <c r="N7" s="409" t="s">
        <v>1369</v>
      </c>
      <c r="O7" s="409" t="s">
        <v>35</v>
      </c>
      <c r="P7" s="409" t="s">
        <v>1369</v>
      </c>
      <c r="Q7" s="409" t="s">
        <v>35</v>
      </c>
      <c r="R7" s="541"/>
      <c r="S7" s="541"/>
      <c r="T7" s="541"/>
      <c r="U7" s="560"/>
    </row>
    <row r="8" spans="1:21" ht="15.75" x14ac:dyDescent="0.25">
      <c r="A8" s="410"/>
      <c r="B8" s="411"/>
      <c r="C8" s="412"/>
      <c r="D8" s="412"/>
      <c r="E8" s="412"/>
      <c r="F8" s="413"/>
      <c r="G8" s="412"/>
      <c r="H8" s="414"/>
      <c r="I8" s="414"/>
      <c r="J8" s="414"/>
      <c r="K8" s="414"/>
      <c r="L8" s="414"/>
      <c r="M8" s="414"/>
      <c r="N8" s="414"/>
      <c r="O8" s="414"/>
      <c r="P8" s="414"/>
      <c r="Q8" s="414"/>
      <c r="R8" s="415"/>
      <c r="S8" s="415"/>
      <c r="T8" s="415"/>
      <c r="U8" s="416"/>
    </row>
    <row r="9" spans="1:21" ht="83.25" customHeight="1" x14ac:dyDescent="0.25">
      <c r="A9" s="549" t="s">
        <v>1370</v>
      </c>
      <c r="B9" s="546" t="s">
        <v>1371</v>
      </c>
      <c r="C9" s="533" t="s">
        <v>1347</v>
      </c>
      <c r="D9" s="536" t="s">
        <v>1372</v>
      </c>
      <c r="E9" s="536" t="s">
        <v>1373</v>
      </c>
      <c r="F9" s="70" t="s">
        <v>1766</v>
      </c>
      <c r="G9" s="70" t="s">
        <v>1774</v>
      </c>
      <c r="H9" s="192">
        <v>1</v>
      </c>
      <c r="I9" s="193">
        <f>H9*Q9</f>
        <v>67652.820000000007</v>
      </c>
      <c r="J9" s="192"/>
      <c r="K9" s="193"/>
      <c r="L9" s="192"/>
      <c r="M9" s="193"/>
      <c r="N9" s="192"/>
      <c r="O9" s="193"/>
      <c r="P9" s="351">
        <f>H9+J9+L9+N9</f>
        <v>1</v>
      </c>
      <c r="Q9" s="351">
        <f>'5. ACTIVIDADES ESPECIALES'!D10</f>
        <v>67652.820000000007</v>
      </c>
      <c r="R9" s="70"/>
      <c r="S9" s="70"/>
      <c r="T9" s="70"/>
      <c r="U9" s="70"/>
    </row>
    <row r="10" spans="1:21" ht="82.5" customHeight="1" x14ac:dyDescent="0.25">
      <c r="A10" s="550"/>
      <c r="B10" s="547"/>
      <c r="C10" s="534"/>
      <c r="D10" s="534"/>
      <c r="E10" s="534"/>
      <c r="F10" s="70" t="s">
        <v>1767</v>
      </c>
      <c r="G10" s="70" t="s">
        <v>1775</v>
      </c>
      <c r="H10" s="192">
        <v>0.33</v>
      </c>
      <c r="I10" s="193">
        <f>H10*Q10</f>
        <v>27881.572949999998</v>
      </c>
      <c r="J10" s="192">
        <v>0.33</v>
      </c>
      <c r="K10" s="193">
        <f>J10*Q10</f>
        <v>27881.572949999998</v>
      </c>
      <c r="L10" s="192">
        <v>0.34</v>
      </c>
      <c r="M10" s="193">
        <f>L10*Q10</f>
        <v>28726.469099999998</v>
      </c>
      <c r="N10" s="192"/>
      <c r="O10" s="193"/>
      <c r="P10" s="351">
        <f t="shared" ref="P10:P33" si="0">H10+J10+L10+N10</f>
        <v>1</v>
      </c>
      <c r="Q10" s="351">
        <f>'5. ACTIVIDADES ESPECIALES'!D54</f>
        <v>84489.614999999991</v>
      </c>
      <c r="R10" s="70"/>
      <c r="S10" s="70"/>
      <c r="T10" s="70"/>
      <c r="U10" s="70"/>
    </row>
    <row r="11" spans="1:21" ht="78" customHeight="1" x14ac:dyDescent="0.25">
      <c r="A11" s="550"/>
      <c r="B11" s="547"/>
      <c r="C11" s="534"/>
      <c r="D11" s="534"/>
      <c r="E11" s="534"/>
      <c r="F11" s="70" t="s">
        <v>1768</v>
      </c>
      <c r="G11" s="70" t="s">
        <v>1776</v>
      </c>
      <c r="H11" s="192"/>
      <c r="I11" s="193"/>
      <c r="J11" s="192">
        <v>0.5</v>
      </c>
      <c r="K11" s="193">
        <f>J11*Q11</f>
        <v>14081.602500000001</v>
      </c>
      <c r="L11" s="192">
        <v>0.5</v>
      </c>
      <c r="M11" s="193">
        <f>L11*Q11</f>
        <v>14081.602500000001</v>
      </c>
      <c r="N11" s="192"/>
      <c r="O11" s="193"/>
      <c r="P11" s="351">
        <f t="shared" si="0"/>
        <v>1</v>
      </c>
      <c r="Q11" s="351">
        <f>'5. ACTIVIDADES ESPECIALES'!D98</f>
        <v>28163.205000000002</v>
      </c>
      <c r="R11" s="70"/>
      <c r="S11" s="70"/>
      <c r="T11" s="70"/>
      <c r="U11" s="70"/>
    </row>
    <row r="12" spans="1:21" ht="78.75" x14ac:dyDescent="0.25">
      <c r="A12" s="550"/>
      <c r="B12" s="547"/>
      <c r="C12" s="534"/>
      <c r="D12" s="534"/>
      <c r="E12" s="534"/>
      <c r="F12" s="70" t="s">
        <v>1769</v>
      </c>
      <c r="G12" s="70" t="s">
        <v>1777</v>
      </c>
      <c r="H12" s="192"/>
      <c r="I12" s="193"/>
      <c r="J12" s="192">
        <v>1</v>
      </c>
      <c r="K12" s="193">
        <f>J12*Q12</f>
        <v>139370.92200000002</v>
      </c>
      <c r="L12" s="192"/>
      <c r="M12" s="193"/>
      <c r="N12" s="192"/>
      <c r="O12" s="193"/>
      <c r="P12" s="351">
        <f t="shared" si="0"/>
        <v>1</v>
      </c>
      <c r="Q12" s="351">
        <f>'5. ACTIVIDADES ESPECIALES'!D142</f>
        <v>139370.92200000002</v>
      </c>
      <c r="R12" s="70"/>
      <c r="S12" s="70"/>
      <c r="T12" s="70"/>
      <c r="U12" s="70"/>
    </row>
    <row r="13" spans="1:21" ht="108" customHeight="1" x14ac:dyDescent="0.25">
      <c r="A13" s="550"/>
      <c r="B13" s="547"/>
      <c r="C13" s="534"/>
      <c r="D13" s="534"/>
      <c r="E13" s="534"/>
      <c r="F13" s="70" t="s">
        <v>1770</v>
      </c>
      <c r="G13" s="70" t="s">
        <v>1778</v>
      </c>
      <c r="H13" s="192">
        <v>0.25</v>
      </c>
      <c r="I13" s="193">
        <f>H13*Q13</f>
        <v>3208.75</v>
      </c>
      <c r="J13" s="192">
        <v>0.25</v>
      </c>
      <c r="K13" s="193">
        <f>J13*Q13</f>
        <v>3208.75</v>
      </c>
      <c r="L13" s="192">
        <v>0.25</v>
      </c>
      <c r="M13" s="193">
        <f>L13*Q13</f>
        <v>3208.75</v>
      </c>
      <c r="N13" s="192">
        <v>0.25</v>
      </c>
      <c r="O13" s="193">
        <f>N13*Q13</f>
        <v>3208.75</v>
      </c>
      <c r="P13" s="351">
        <f t="shared" si="0"/>
        <v>1</v>
      </c>
      <c r="Q13" s="351">
        <f>'1. TALLERES SEMINARIOS'!D10</f>
        <v>12835</v>
      </c>
      <c r="R13" s="70"/>
      <c r="S13" s="70"/>
      <c r="T13" s="70"/>
      <c r="U13" s="70"/>
    </row>
    <row r="14" spans="1:21" ht="82.5" customHeight="1" x14ac:dyDescent="0.25">
      <c r="A14" s="550"/>
      <c r="B14" s="547"/>
      <c r="C14" s="534"/>
      <c r="D14" s="534"/>
      <c r="E14" s="534"/>
      <c r="F14" s="70" t="s">
        <v>1771</v>
      </c>
      <c r="G14" s="70" t="s">
        <v>1779</v>
      </c>
      <c r="H14" s="192"/>
      <c r="I14" s="193"/>
      <c r="J14" s="192">
        <v>0.5</v>
      </c>
      <c r="K14" s="193">
        <f>J14*Q14</f>
        <v>200000</v>
      </c>
      <c r="L14" s="192">
        <v>0.5</v>
      </c>
      <c r="M14" s="193">
        <f>L14*Q14</f>
        <v>200000</v>
      </c>
      <c r="N14" s="192"/>
      <c r="O14" s="193"/>
      <c r="P14" s="351">
        <f t="shared" si="0"/>
        <v>1</v>
      </c>
      <c r="Q14" s="351">
        <f>'5. ACTIVIDADES ESPECIALES'!D186</f>
        <v>400000</v>
      </c>
      <c r="R14" s="70"/>
      <c r="S14" s="70"/>
      <c r="T14" s="70"/>
      <c r="U14" s="70"/>
    </row>
    <row r="15" spans="1:21" ht="110.25" x14ac:dyDescent="0.25">
      <c r="A15" s="550"/>
      <c r="B15" s="547"/>
      <c r="C15" s="534"/>
      <c r="D15" s="534"/>
      <c r="E15" s="534"/>
      <c r="F15" s="70" t="s">
        <v>1772</v>
      </c>
      <c r="G15" s="70" t="s">
        <v>1780</v>
      </c>
      <c r="H15" s="192">
        <v>0.25</v>
      </c>
      <c r="I15" s="193"/>
      <c r="J15" s="192">
        <v>0.25</v>
      </c>
      <c r="K15" s="193"/>
      <c r="L15" s="192">
        <v>0.25</v>
      </c>
      <c r="M15" s="193"/>
      <c r="N15" s="192">
        <v>0.25</v>
      </c>
      <c r="O15" s="193"/>
      <c r="P15" s="351">
        <f t="shared" si="0"/>
        <v>1</v>
      </c>
      <c r="Q15" s="351">
        <f>'1. TALLERES SEMINARIOS'!D29</f>
        <v>201391.66666666666</v>
      </c>
      <c r="R15" s="70"/>
      <c r="S15" s="70"/>
      <c r="T15" s="70"/>
      <c r="U15" s="70"/>
    </row>
    <row r="16" spans="1:21" ht="63" x14ac:dyDescent="0.25">
      <c r="A16" s="550"/>
      <c r="B16" s="547"/>
      <c r="C16" s="534"/>
      <c r="D16" s="535"/>
      <c r="E16" s="535"/>
      <c r="F16" s="70" t="s">
        <v>1773</v>
      </c>
      <c r="G16" s="70" t="s">
        <v>1781</v>
      </c>
      <c r="H16" s="192"/>
      <c r="I16" s="193"/>
      <c r="J16" s="192"/>
      <c r="K16" s="193"/>
      <c r="L16" s="192">
        <v>1</v>
      </c>
      <c r="M16" s="193">
        <f>L16*Q16</f>
        <v>60000</v>
      </c>
      <c r="N16" s="192"/>
      <c r="O16" s="193"/>
      <c r="P16" s="351">
        <f t="shared" si="0"/>
        <v>1</v>
      </c>
      <c r="Q16" s="351">
        <f>'5. ACTIVIDADES ESPECIALES'!D230</f>
        <v>60000</v>
      </c>
      <c r="R16" s="70"/>
      <c r="S16" s="70"/>
      <c r="T16" s="70"/>
      <c r="U16" s="70"/>
    </row>
    <row r="17" spans="1:21" ht="78.75" x14ac:dyDescent="0.25">
      <c r="A17" s="550"/>
      <c r="B17" s="547"/>
      <c r="C17" s="534"/>
      <c r="D17" s="537" t="s">
        <v>1374</v>
      </c>
      <c r="E17" s="537"/>
      <c r="F17" s="70" t="s">
        <v>1790</v>
      </c>
      <c r="G17" s="70" t="s">
        <v>1782</v>
      </c>
      <c r="H17" s="192"/>
      <c r="I17" s="193"/>
      <c r="J17" s="192">
        <v>1</v>
      </c>
      <c r="K17" s="193">
        <f t="shared" ref="K17:K23" si="1">J17*Q17</f>
        <v>100030.132</v>
      </c>
      <c r="L17" s="192"/>
      <c r="M17" s="193"/>
      <c r="N17" s="192"/>
      <c r="O17" s="193"/>
      <c r="P17" s="351">
        <f t="shared" si="0"/>
        <v>1</v>
      </c>
      <c r="Q17" s="351">
        <f>'1. TALLERES SEMINARIOS'!D48</f>
        <v>100030.132</v>
      </c>
      <c r="R17" s="70"/>
      <c r="S17" s="70"/>
      <c r="T17" s="70"/>
      <c r="U17" s="70"/>
    </row>
    <row r="18" spans="1:21" s="429" customFormat="1" ht="47.25" x14ac:dyDescent="0.25">
      <c r="A18" s="550"/>
      <c r="B18" s="547"/>
      <c r="C18" s="534"/>
      <c r="D18" s="538"/>
      <c r="E18" s="538"/>
      <c r="F18" s="70" t="s">
        <v>1791</v>
      </c>
      <c r="G18" s="70" t="s">
        <v>1783</v>
      </c>
      <c r="H18" s="192">
        <v>0.25</v>
      </c>
      <c r="I18" s="193">
        <f>H18*Q18</f>
        <v>23021.875</v>
      </c>
      <c r="J18" s="192">
        <v>0.25</v>
      </c>
      <c r="K18" s="193">
        <f t="shared" si="1"/>
        <v>23021.875</v>
      </c>
      <c r="L18" s="192">
        <v>0.25</v>
      </c>
      <c r="M18" s="193">
        <f t="shared" ref="M18:M23" si="2">L18*Q18</f>
        <v>23021.875</v>
      </c>
      <c r="N18" s="192">
        <v>0.25</v>
      </c>
      <c r="O18" s="193">
        <f>N18*Q18</f>
        <v>23021.875</v>
      </c>
      <c r="P18" s="351">
        <f t="shared" si="0"/>
        <v>1</v>
      </c>
      <c r="Q18" s="351">
        <f>'1. TALLERES SEMINARIOS'!D67</f>
        <v>92087.5</v>
      </c>
      <c r="R18" s="70"/>
      <c r="S18" s="70"/>
      <c r="T18" s="70"/>
      <c r="U18" s="70"/>
    </row>
    <row r="19" spans="1:21" s="429" customFormat="1" ht="47.25" x14ac:dyDescent="0.25">
      <c r="A19" s="550"/>
      <c r="B19" s="547"/>
      <c r="C19" s="534"/>
      <c r="D19" s="538"/>
      <c r="E19" s="538"/>
      <c r="F19" s="70" t="s">
        <v>1792</v>
      </c>
      <c r="G19" s="70" t="s">
        <v>1784</v>
      </c>
      <c r="H19" s="192">
        <v>0.25</v>
      </c>
      <c r="I19" s="193">
        <f>H19*Q19</f>
        <v>61656.777000000002</v>
      </c>
      <c r="J19" s="192">
        <v>0.25</v>
      </c>
      <c r="K19" s="193">
        <f t="shared" si="1"/>
        <v>61656.777000000002</v>
      </c>
      <c r="L19" s="192">
        <v>0.25</v>
      </c>
      <c r="M19" s="193">
        <f t="shared" si="2"/>
        <v>61656.777000000002</v>
      </c>
      <c r="N19" s="192">
        <v>0.25</v>
      </c>
      <c r="O19" s="193">
        <f>N19*Q19</f>
        <v>61656.777000000002</v>
      </c>
      <c r="P19" s="351">
        <f t="shared" si="0"/>
        <v>1</v>
      </c>
      <c r="Q19" s="351">
        <f>'5. ACTIVIDADES ESPECIALES'!D274</f>
        <v>246627.10800000001</v>
      </c>
      <c r="R19" s="70"/>
      <c r="S19" s="70"/>
      <c r="T19" s="70"/>
      <c r="U19" s="70"/>
    </row>
    <row r="20" spans="1:21" s="429" customFormat="1" ht="31.5" x14ac:dyDescent="0.25">
      <c r="A20" s="550"/>
      <c r="B20" s="547"/>
      <c r="C20" s="534"/>
      <c r="D20" s="538"/>
      <c r="E20" s="538"/>
      <c r="F20" s="70" t="s">
        <v>1793</v>
      </c>
      <c r="G20" s="70" t="s">
        <v>1785</v>
      </c>
      <c r="H20" s="192">
        <v>0.25</v>
      </c>
      <c r="I20" s="193">
        <f>H20*Q20</f>
        <v>83340</v>
      </c>
      <c r="J20" s="192">
        <v>0.25</v>
      </c>
      <c r="K20" s="193">
        <f t="shared" si="1"/>
        <v>83340</v>
      </c>
      <c r="L20" s="192">
        <v>0.25</v>
      </c>
      <c r="M20" s="193">
        <f t="shared" si="2"/>
        <v>83340</v>
      </c>
      <c r="N20" s="192">
        <v>0.25</v>
      </c>
      <c r="O20" s="193">
        <f>N20*Q20</f>
        <v>83340</v>
      </c>
      <c r="P20" s="351">
        <f t="shared" si="0"/>
        <v>1</v>
      </c>
      <c r="Q20" s="351">
        <f>'1. TALLERES SEMINARIOS'!D86</f>
        <v>333360</v>
      </c>
      <c r="R20" s="70"/>
      <c r="S20" s="70"/>
      <c r="T20" s="70"/>
      <c r="U20" s="70"/>
    </row>
    <row r="21" spans="1:21" s="429" customFormat="1" ht="47.25" x14ac:dyDescent="0.25">
      <c r="A21" s="550"/>
      <c r="B21" s="547"/>
      <c r="C21" s="534"/>
      <c r="D21" s="538"/>
      <c r="E21" s="538"/>
      <c r="F21" s="70" t="s">
        <v>1794</v>
      </c>
      <c r="G21" s="70" t="s">
        <v>1786</v>
      </c>
      <c r="H21" s="192">
        <v>0.2</v>
      </c>
      <c r="I21" s="193">
        <f>H21*Q21</f>
        <v>855.66666666666663</v>
      </c>
      <c r="J21" s="192">
        <v>0.2</v>
      </c>
      <c r="K21" s="193">
        <f t="shared" si="1"/>
        <v>855.66666666666663</v>
      </c>
      <c r="L21" s="192">
        <v>0.3</v>
      </c>
      <c r="M21" s="193">
        <f t="shared" si="2"/>
        <v>1283.4999999999998</v>
      </c>
      <c r="N21" s="192">
        <v>0.3</v>
      </c>
      <c r="O21" s="193">
        <f>N21*Q21</f>
        <v>1283.4999999999998</v>
      </c>
      <c r="P21" s="351">
        <f t="shared" si="0"/>
        <v>1</v>
      </c>
      <c r="Q21" s="351">
        <f>'1. TALLERES SEMINARIOS'!D105</f>
        <v>4278.333333333333</v>
      </c>
      <c r="R21" s="70"/>
      <c r="S21" s="70"/>
      <c r="T21" s="70"/>
      <c r="U21" s="70"/>
    </row>
    <row r="22" spans="1:21" s="429" customFormat="1" ht="78.75" x14ac:dyDescent="0.25">
      <c r="A22" s="550"/>
      <c r="B22" s="547"/>
      <c r="C22" s="534"/>
      <c r="D22" s="538"/>
      <c r="E22" s="538"/>
      <c r="F22" s="70" t="s">
        <v>1795</v>
      </c>
      <c r="G22" s="70" t="s">
        <v>1787</v>
      </c>
      <c r="H22" s="192">
        <v>0.25</v>
      </c>
      <c r="I22" s="193">
        <f>H22*Q22</f>
        <v>63000</v>
      </c>
      <c r="J22" s="192">
        <v>0.25</v>
      </c>
      <c r="K22" s="193">
        <f t="shared" si="1"/>
        <v>63000</v>
      </c>
      <c r="L22" s="192">
        <v>0.25</v>
      </c>
      <c r="M22" s="193">
        <f t="shared" si="2"/>
        <v>63000</v>
      </c>
      <c r="N22" s="192">
        <v>0.25</v>
      </c>
      <c r="O22" s="193">
        <f>N22*Q22</f>
        <v>63000</v>
      </c>
      <c r="P22" s="351">
        <f t="shared" si="0"/>
        <v>1</v>
      </c>
      <c r="Q22" s="351">
        <f>'5. ACTIVIDADES ESPECIALES'!D318</f>
        <v>252000</v>
      </c>
      <c r="R22" s="70"/>
      <c r="S22" s="70"/>
      <c r="T22" s="70"/>
      <c r="U22" s="70"/>
    </row>
    <row r="23" spans="1:21" s="429" customFormat="1" ht="78.75" x14ac:dyDescent="0.25">
      <c r="A23" s="550"/>
      <c r="B23" s="547"/>
      <c r="C23" s="534"/>
      <c r="D23" s="538"/>
      <c r="E23" s="538"/>
      <c r="F23" s="70" t="s">
        <v>1796</v>
      </c>
      <c r="G23" s="70" t="s">
        <v>1788</v>
      </c>
      <c r="H23" s="192"/>
      <c r="I23" s="193"/>
      <c r="J23" s="192">
        <v>0.5</v>
      </c>
      <c r="K23" s="193">
        <f t="shared" si="1"/>
        <v>8556.6666666666661</v>
      </c>
      <c r="L23" s="192">
        <v>0.5</v>
      </c>
      <c r="M23" s="193">
        <f t="shared" si="2"/>
        <v>8556.6666666666661</v>
      </c>
      <c r="N23" s="192"/>
      <c r="O23" s="193"/>
      <c r="P23" s="351">
        <f t="shared" si="0"/>
        <v>1</v>
      </c>
      <c r="Q23" s="351">
        <f>'1. TALLERES SEMINARIOS'!D124</f>
        <v>17113.333333333332</v>
      </c>
      <c r="R23" s="70"/>
      <c r="S23" s="70"/>
      <c r="T23" s="70"/>
      <c r="U23" s="70"/>
    </row>
    <row r="24" spans="1:21" ht="31.5" x14ac:dyDescent="0.25">
      <c r="A24" s="551"/>
      <c r="B24" s="548"/>
      <c r="C24" s="535"/>
      <c r="D24" s="539"/>
      <c r="E24" s="539"/>
      <c r="F24" s="70" t="s">
        <v>1797</v>
      </c>
      <c r="G24" s="70" t="s">
        <v>1789</v>
      </c>
      <c r="H24" s="192">
        <v>1</v>
      </c>
      <c r="I24" s="193">
        <f>H24*Q24</f>
        <v>90000</v>
      </c>
      <c r="J24" s="192"/>
      <c r="K24" s="193"/>
      <c r="L24" s="192"/>
      <c r="M24" s="193"/>
      <c r="N24" s="192"/>
      <c r="O24" s="193"/>
      <c r="P24" s="351">
        <f t="shared" si="0"/>
        <v>1</v>
      </c>
      <c r="Q24" s="351">
        <f>'5. ACTIVIDADES ESPECIALES'!D363</f>
        <v>90000</v>
      </c>
      <c r="R24" s="70"/>
      <c r="S24" s="70"/>
      <c r="T24" s="70"/>
      <c r="U24" s="70"/>
    </row>
    <row r="25" spans="1:21" ht="15.75" x14ac:dyDescent="0.25">
      <c r="A25" s="543" t="s">
        <v>1375</v>
      </c>
      <c r="B25" s="543" t="s">
        <v>1371</v>
      </c>
      <c r="C25" s="323"/>
      <c r="D25" s="323"/>
      <c r="E25" s="305"/>
      <c r="F25" s="70"/>
      <c r="G25" s="70"/>
      <c r="H25" s="70"/>
      <c r="I25" s="324"/>
      <c r="J25" s="70"/>
      <c r="K25" s="70"/>
      <c r="L25" s="70"/>
      <c r="M25" s="324"/>
      <c r="N25" s="70"/>
      <c r="O25" s="70"/>
      <c r="P25" s="351">
        <f t="shared" si="0"/>
        <v>0</v>
      </c>
      <c r="Q25" s="351">
        <f t="shared" ref="Q25:Q33" si="3">I25+K25+M25+O25</f>
        <v>0</v>
      </c>
      <c r="R25" s="70"/>
      <c r="S25" s="70"/>
      <c r="T25" s="70"/>
      <c r="U25" s="70"/>
    </row>
    <row r="26" spans="1:21" ht="15.75" x14ac:dyDescent="0.25">
      <c r="A26" s="544"/>
      <c r="B26" s="544"/>
      <c r="C26" s="323"/>
      <c r="D26" s="323"/>
      <c r="E26" s="305"/>
      <c r="F26" s="70"/>
      <c r="G26" s="70"/>
      <c r="H26" s="70"/>
      <c r="I26" s="324"/>
      <c r="J26" s="70"/>
      <c r="K26" s="70"/>
      <c r="L26" s="70"/>
      <c r="M26" s="324"/>
      <c r="N26" s="70"/>
      <c r="O26" s="70"/>
      <c r="P26" s="351">
        <f t="shared" si="0"/>
        <v>0</v>
      </c>
      <c r="Q26" s="351">
        <f t="shared" si="3"/>
        <v>0</v>
      </c>
      <c r="R26" s="70"/>
      <c r="S26" s="70"/>
      <c r="T26" s="70"/>
      <c r="U26" s="70"/>
    </row>
    <row r="27" spans="1:21" ht="15.75" x14ac:dyDescent="0.25">
      <c r="A27" s="544"/>
      <c r="B27" s="544"/>
      <c r="C27" s="323"/>
      <c r="D27" s="323"/>
      <c r="E27" s="305"/>
      <c r="F27" s="70"/>
      <c r="G27" s="70"/>
      <c r="H27" s="70"/>
      <c r="I27" s="324"/>
      <c r="J27" s="70"/>
      <c r="K27" s="70"/>
      <c r="L27" s="70"/>
      <c r="M27" s="324"/>
      <c r="N27" s="70"/>
      <c r="O27" s="70"/>
      <c r="P27" s="351">
        <f t="shared" si="0"/>
        <v>0</v>
      </c>
      <c r="Q27" s="351">
        <f t="shared" si="3"/>
        <v>0</v>
      </c>
      <c r="R27" s="70"/>
      <c r="S27" s="70"/>
      <c r="T27" s="70"/>
      <c r="U27" s="70"/>
    </row>
    <row r="28" spans="1:21" ht="15.75" x14ac:dyDescent="0.25">
      <c r="A28" s="544"/>
      <c r="B28" s="544"/>
      <c r="C28" s="323"/>
      <c r="D28" s="323"/>
      <c r="E28" s="305"/>
      <c r="F28" s="70"/>
      <c r="G28" s="70"/>
      <c r="H28" s="70"/>
      <c r="I28" s="324"/>
      <c r="J28" s="70"/>
      <c r="K28" s="70"/>
      <c r="L28" s="70"/>
      <c r="M28" s="324"/>
      <c r="N28" s="70"/>
      <c r="O28" s="70"/>
      <c r="P28" s="351">
        <f t="shared" si="0"/>
        <v>0</v>
      </c>
      <c r="Q28" s="351">
        <f t="shared" si="3"/>
        <v>0</v>
      </c>
      <c r="R28" s="70"/>
      <c r="S28" s="70"/>
      <c r="T28" s="70"/>
      <c r="U28" s="70"/>
    </row>
    <row r="29" spans="1:21" ht="15.75" x14ac:dyDescent="0.25">
      <c r="A29" s="544"/>
      <c r="B29" s="544"/>
      <c r="C29" s="323"/>
      <c r="D29" s="323"/>
      <c r="E29" s="305"/>
      <c r="F29" s="70"/>
      <c r="G29" s="70"/>
      <c r="H29" s="70"/>
      <c r="I29" s="324"/>
      <c r="J29" s="70"/>
      <c r="K29" s="70"/>
      <c r="L29" s="70"/>
      <c r="M29" s="324"/>
      <c r="N29" s="70"/>
      <c r="O29" s="70"/>
      <c r="P29" s="351">
        <f t="shared" si="0"/>
        <v>0</v>
      </c>
      <c r="Q29" s="351">
        <f t="shared" si="3"/>
        <v>0</v>
      </c>
      <c r="R29" s="70"/>
      <c r="S29" s="70"/>
      <c r="T29" s="70"/>
      <c r="U29" s="70"/>
    </row>
    <row r="30" spans="1:21" ht="15.75" x14ac:dyDescent="0.25">
      <c r="A30" s="544"/>
      <c r="B30" s="544"/>
      <c r="C30" s="323"/>
      <c r="D30" s="323"/>
      <c r="E30" s="305"/>
      <c r="F30" s="70"/>
      <c r="G30" s="70"/>
      <c r="H30" s="70"/>
      <c r="I30" s="324"/>
      <c r="J30" s="70"/>
      <c r="K30" s="70"/>
      <c r="L30" s="70"/>
      <c r="M30" s="324"/>
      <c r="N30" s="70"/>
      <c r="O30" s="70"/>
      <c r="P30" s="351">
        <f t="shared" si="0"/>
        <v>0</v>
      </c>
      <c r="Q30" s="351">
        <f t="shared" si="3"/>
        <v>0</v>
      </c>
      <c r="R30" s="70"/>
      <c r="S30" s="70"/>
      <c r="T30" s="70"/>
      <c r="U30" s="70"/>
    </row>
    <row r="31" spans="1:21" ht="15.75" x14ac:dyDescent="0.25">
      <c r="A31" s="544"/>
      <c r="B31" s="544"/>
      <c r="C31" s="323"/>
      <c r="D31" s="323"/>
      <c r="E31" s="305"/>
      <c r="F31" s="70"/>
      <c r="G31" s="70"/>
      <c r="H31" s="192"/>
      <c r="I31" s="70"/>
      <c r="J31" s="70"/>
      <c r="K31" s="70"/>
      <c r="L31" s="70"/>
      <c r="M31" s="70"/>
      <c r="N31" s="70"/>
      <c r="O31" s="70"/>
      <c r="P31" s="351">
        <f t="shared" si="0"/>
        <v>0</v>
      </c>
      <c r="Q31" s="351">
        <f t="shared" si="3"/>
        <v>0</v>
      </c>
      <c r="R31" s="70"/>
      <c r="S31" s="70"/>
      <c r="T31" s="70"/>
      <c r="U31" s="70"/>
    </row>
    <row r="32" spans="1:21" ht="15.75" x14ac:dyDescent="0.25">
      <c r="A32" s="544"/>
      <c r="B32" s="544"/>
      <c r="C32" s="323"/>
      <c r="D32" s="323"/>
      <c r="E32" s="323"/>
      <c r="F32" s="70"/>
      <c r="G32" s="70"/>
      <c r="H32" s="70"/>
      <c r="I32" s="70"/>
      <c r="J32" s="70"/>
      <c r="K32" s="70"/>
      <c r="L32" s="70"/>
      <c r="M32" s="70"/>
      <c r="N32" s="70"/>
      <c r="O32" s="70"/>
      <c r="P32" s="351">
        <f t="shared" si="0"/>
        <v>0</v>
      </c>
      <c r="Q32" s="351">
        <f t="shared" si="3"/>
        <v>0</v>
      </c>
      <c r="R32" s="70"/>
      <c r="S32" s="70"/>
      <c r="T32" s="70"/>
      <c r="U32" s="70"/>
    </row>
    <row r="33" spans="1:21" ht="15.75" x14ac:dyDescent="0.25">
      <c r="A33" s="545"/>
      <c r="B33" s="545"/>
      <c r="C33" s="323"/>
      <c r="D33" s="323"/>
      <c r="E33" s="323"/>
      <c r="F33" s="70"/>
      <c r="G33" s="70"/>
      <c r="H33" s="70"/>
      <c r="I33" s="70"/>
      <c r="J33" s="70"/>
      <c r="K33" s="70"/>
      <c r="L33" s="70"/>
      <c r="M33" s="70"/>
      <c r="N33" s="70"/>
      <c r="O33" s="70"/>
      <c r="P33" s="351">
        <f t="shared" si="0"/>
        <v>0</v>
      </c>
      <c r="Q33" s="351">
        <f t="shared" si="3"/>
        <v>0</v>
      </c>
      <c r="R33" s="70"/>
      <c r="S33" s="70"/>
      <c r="T33" s="70"/>
      <c r="U33" s="71"/>
    </row>
    <row r="34" spans="1:21" ht="15.6" customHeight="1" x14ac:dyDescent="0.25">
      <c r="A34" s="277"/>
      <c r="B34" s="278"/>
      <c r="C34" s="277" t="s">
        <v>1376</v>
      </c>
      <c r="D34" s="278"/>
      <c r="E34" s="278"/>
      <c r="F34" s="278"/>
      <c r="G34" s="279"/>
      <c r="H34" s="220">
        <f t="shared" ref="H34:Q34" si="4">SUM(H9:H33)</f>
        <v>4.03</v>
      </c>
      <c r="I34" s="220">
        <f t="shared" si="4"/>
        <v>420617.4616166667</v>
      </c>
      <c r="J34" s="220">
        <f t="shared" si="4"/>
        <v>5.53</v>
      </c>
      <c r="K34" s="220">
        <f t="shared" si="4"/>
        <v>725003.96478333324</v>
      </c>
      <c r="L34" s="220">
        <f t="shared" si="4"/>
        <v>4.6399999999999997</v>
      </c>
      <c r="M34" s="220">
        <f t="shared" si="4"/>
        <v>546875.64026666665</v>
      </c>
      <c r="N34" s="220">
        <f t="shared" si="4"/>
        <v>1.8</v>
      </c>
      <c r="O34" s="220">
        <f t="shared" si="4"/>
        <v>235510.902</v>
      </c>
      <c r="P34" s="220">
        <f t="shared" si="4"/>
        <v>16</v>
      </c>
      <c r="Q34" s="220">
        <f t="shared" si="4"/>
        <v>2129399.6353333332</v>
      </c>
      <c r="R34" s="195"/>
      <c r="S34" s="195"/>
      <c r="T34" s="195"/>
      <c r="U34" s="198"/>
    </row>
    <row r="35" spans="1:21" x14ac:dyDescent="0.25">
      <c r="A35" s="429"/>
      <c r="B35" s="429"/>
      <c r="C35" s="429"/>
      <c r="E35" s="429"/>
      <c r="F35" s="429"/>
      <c r="G35" s="429"/>
      <c r="H35" s="429"/>
      <c r="I35" s="429"/>
      <c r="J35" s="429"/>
      <c r="K35" s="429"/>
      <c r="L35" s="429"/>
      <c r="M35" s="429"/>
      <c r="N35" s="429"/>
      <c r="O35" s="429"/>
      <c r="P35" s="429"/>
      <c r="Q35" s="429"/>
      <c r="R35" s="429"/>
      <c r="S35" s="429"/>
      <c r="T35" s="429"/>
      <c r="U35" s="429"/>
    </row>
    <row r="36" spans="1:21" x14ac:dyDescent="0.25">
      <c r="A36" s="429"/>
      <c r="B36" s="429"/>
      <c r="C36" s="429"/>
      <c r="E36" s="429"/>
      <c r="F36" s="429"/>
      <c r="G36" s="429"/>
      <c r="H36" s="429"/>
      <c r="I36" s="429"/>
      <c r="J36" s="429"/>
      <c r="K36" s="429"/>
      <c r="L36" s="429"/>
      <c r="M36" s="429"/>
      <c r="N36" s="429"/>
      <c r="O36" s="429"/>
      <c r="P36" s="429"/>
      <c r="Q36" s="429"/>
      <c r="R36" s="429"/>
      <c r="S36" s="429"/>
      <c r="T36" s="429"/>
      <c r="U36" s="429"/>
    </row>
    <row r="37" spans="1:21" x14ac:dyDescent="0.25">
      <c r="A37" s="429"/>
      <c r="B37" s="429"/>
      <c r="C37" s="149"/>
      <c r="E37" s="429"/>
      <c r="F37" s="429"/>
      <c r="G37" s="429"/>
      <c r="H37" s="429"/>
      <c r="I37" s="429"/>
      <c r="J37" s="429"/>
      <c r="K37" s="429"/>
      <c r="L37" s="429"/>
      <c r="M37" s="429"/>
      <c r="N37" s="429"/>
      <c r="O37" s="429"/>
      <c r="P37" s="429"/>
      <c r="Q37" s="429"/>
      <c r="R37" s="429"/>
      <c r="S37" s="429"/>
      <c r="T37" s="429"/>
      <c r="U37" s="429"/>
    </row>
    <row r="38" spans="1:21" x14ac:dyDescent="0.25">
      <c r="A38" s="429"/>
      <c r="B38" s="429"/>
      <c r="C38" s="465"/>
      <c r="E38" s="429"/>
      <c r="F38" s="429"/>
      <c r="G38" s="429"/>
      <c r="H38" s="429"/>
      <c r="I38" s="429"/>
      <c r="J38" s="429"/>
      <c r="K38" s="429"/>
      <c r="L38" s="429"/>
      <c r="M38" s="429"/>
      <c r="N38" s="429"/>
      <c r="O38" s="429"/>
      <c r="P38" s="429"/>
      <c r="Q38" s="429"/>
      <c r="R38" s="429"/>
      <c r="S38" s="429"/>
      <c r="T38" s="429"/>
      <c r="U38" s="429"/>
    </row>
    <row r="39" spans="1:21" x14ac:dyDescent="0.25">
      <c r="C39" s="149"/>
      <c r="E39" s="429"/>
      <c r="F39" s="429"/>
    </row>
    <row r="40" spans="1:21" x14ac:dyDescent="0.25">
      <c r="C40" s="429"/>
      <c r="E40" s="429"/>
      <c r="F40" s="429"/>
    </row>
    <row r="41" spans="1:21" x14ac:dyDescent="0.25">
      <c r="C41" s="429"/>
      <c r="E41" s="429"/>
      <c r="F41" s="429"/>
    </row>
    <row r="42" spans="1:21" x14ac:dyDescent="0.25">
      <c r="C42" s="429"/>
      <c r="E42" s="429"/>
      <c r="F42" s="429"/>
    </row>
    <row r="43" spans="1:21" x14ac:dyDescent="0.25">
      <c r="C43" s="429"/>
      <c r="E43" s="429"/>
      <c r="F43" s="429"/>
    </row>
    <row r="44" spans="1:21" x14ac:dyDescent="0.25">
      <c r="C44" s="429"/>
      <c r="E44" s="429"/>
      <c r="F44" s="429"/>
    </row>
    <row r="45" spans="1:21" x14ac:dyDescent="0.25">
      <c r="C45" s="429"/>
      <c r="E45" s="429"/>
      <c r="F45" s="429"/>
    </row>
    <row r="46" spans="1:21" x14ac:dyDescent="0.25">
      <c r="C46" s="429"/>
      <c r="E46" s="429"/>
      <c r="F46" s="429"/>
    </row>
    <row r="47" spans="1:21" x14ac:dyDescent="0.25">
      <c r="C47" s="429"/>
      <c r="E47" s="429"/>
      <c r="F47" s="429"/>
    </row>
    <row r="48" spans="1:21" x14ac:dyDescent="0.25">
      <c r="C48" s="429"/>
      <c r="E48" s="429"/>
      <c r="F48" s="429"/>
    </row>
    <row r="49" spans="3:6" x14ac:dyDescent="0.25">
      <c r="C49" s="429"/>
      <c r="E49" s="429"/>
      <c r="F49" s="429"/>
    </row>
    <row r="50" spans="3:6" x14ac:dyDescent="0.25">
      <c r="C50" s="429"/>
      <c r="E50" s="429"/>
      <c r="F50" s="429"/>
    </row>
    <row r="51" spans="3:6" x14ac:dyDescent="0.25">
      <c r="C51" s="429"/>
      <c r="E51" s="429"/>
      <c r="F51" s="429"/>
    </row>
    <row r="52" spans="3:6" x14ac:dyDescent="0.25">
      <c r="C52" s="429"/>
      <c r="E52" s="429"/>
      <c r="F52" s="429"/>
    </row>
    <row r="53" spans="3:6" x14ac:dyDescent="0.25">
      <c r="C53" s="429"/>
      <c r="E53" s="429"/>
      <c r="F53" s="429"/>
    </row>
    <row r="54" spans="3:6" x14ac:dyDescent="0.25">
      <c r="C54" s="429"/>
      <c r="E54" s="429"/>
      <c r="F54" s="429"/>
    </row>
    <row r="55" spans="3:6" x14ac:dyDescent="0.25">
      <c r="F55" s="429"/>
    </row>
    <row r="56" spans="3:6" x14ac:dyDescent="0.25">
      <c r="F56" s="429"/>
    </row>
    <row r="57" spans="3:6" x14ac:dyDescent="0.25">
      <c r="F57" s="429"/>
    </row>
    <row r="58" spans="3:6" x14ac:dyDescent="0.25">
      <c r="F58" s="429"/>
    </row>
    <row r="59" spans="3:6" x14ac:dyDescent="0.25">
      <c r="F59" s="429"/>
    </row>
    <row r="60" spans="3:6" x14ac:dyDescent="0.25">
      <c r="F60" s="429"/>
    </row>
    <row r="61" spans="3:6" x14ac:dyDescent="0.25">
      <c r="F61" s="429"/>
    </row>
    <row r="62" spans="3:6" x14ac:dyDescent="0.25">
      <c r="F62" s="429"/>
    </row>
    <row r="63" spans="3:6" x14ac:dyDescent="0.25">
      <c r="F63" s="429"/>
    </row>
    <row r="64" spans="3:6" x14ac:dyDescent="0.25">
      <c r="F64" s="429"/>
    </row>
    <row r="65" spans="6:6" x14ac:dyDescent="0.25">
      <c r="F65" s="429"/>
    </row>
    <row r="66" spans="6:6" x14ac:dyDescent="0.25">
      <c r="F66" s="429"/>
    </row>
    <row r="67" spans="6:6" x14ac:dyDescent="0.25">
      <c r="F67" s="429"/>
    </row>
    <row r="68" spans="6:6" x14ac:dyDescent="0.25">
      <c r="F68" s="429"/>
    </row>
    <row r="69" spans="6:6" x14ac:dyDescent="0.25">
      <c r="F69" s="429"/>
    </row>
    <row r="70" spans="6:6" x14ac:dyDescent="0.25">
      <c r="F70" s="429"/>
    </row>
    <row r="71" spans="6:6" x14ac:dyDescent="0.25">
      <c r="F71" s="429"/>
    </row>
    <row r="72" spans="6:6" x14ac:dyDescent="0.25">
      <c r="F72" s="429"/>
    </row>
    <row r="73" spans="6:6" x14ac:dyDescent="0.25">
      <c r="F73" s="429"/>
    </row>
    <row r="74" spans="6:6" x14ac:dyDescent="0.25">
      <c r="F74" s="429"/>
    </row>
    <row r="75" spans="6:6" x14ac:dyDescent="0.25">
      <c r="F75" s="429"/>
    </row>
    <row r="76" spans="6:6" x14ac:dyDescent="0.25">
      <c r="F76" s="429"/>
    </row>
    <row r="77" spans="6:6" x14ac:dyDescent="0.25">
      <c r="F77" s="429"/>
    </row>
    <row r="78" spans="6:6" x14ac:dyDescent="0.25">
      <c r="F78" s="429"/>
    </row>
    <row r="79" spans="6:6" x14ac:dyDescent="0.25">
      <c r="F79" s="429"/>
    </row>
    <row r="80" spans="6:6" x14ac:dyDescent="0.25">
      <c r="F80" s="429"/>
    </row>
    <row r="81" spans="6:6" x14ac:dyDescent="0.25">
      <c r="F81" s="429"/>
    </row>
    <row r="82" spans="6:6" x14ac:dyDescent="0.25">
      <c r="F82" s="429"/>
    </row>
    <row r="83" spans="6:6" x14ac:dyDescent="0.25">
      <c r="F83" s="429"/>
    </row>
    <row r="84" spans="6:6" x14ac:dyDescent="0.25">
      <c r="F84" s="429"/>
    </row>
    <row r="85" spans="6:6" x14ac:dyDescent="0.25">
      <c r="F85" s="429"/>
    </row>
    <row r="86" spans="6:6" x14ac:dyDescent="0.25">
      <c r="F86" s="429"/>
    </row>
    <row r="87" spans="6:6" x14ac:dyDescent="0.25">
      <c r="F87" s="429"/>
    </row>
    <row r="88" spans="6:6" x14ac:dyDescent="0.25">
      <c r="F88" s="429"/>
    </row>
    <row r="89" spans="6:6" x14ac:dyDescent="0.25">
      <c r="F89" s="429"/>
    </row>
    <row r="90" spans="6:6" x14ac:dyDescent="0.25">
      <c r="F90" s="429"/>
    </row>
    <row r="91" spans="6:6" x14ac:dyDescent="0.25">
      <c r="F91" s="429"/>
    </row>
    <row r="92" spans="6:6" x14ac:dyDescent="0.25">
      <c r="F92" s="429"/>
    </row>
    <row r="93" spans="6:6" x14ac:dyDescent="0.25">
      <c r="F93" s="429"/>
    </row>
    <row r="94" spans="6:6" x14ac:dyDescent="0.25">
      <c r="F94" s="429"/>
    </row>
    <row r="95" spans="6:6" x14ac:dyDescent="0.25">
      <c r="F95" s="429"/>
    </row>
    <row r="96" spans="6:6" x14ac:dyDescent="0.25">
      <c r="F96" s="429"/>
    </row>
    <row r="97" spans="6:6" x14ac:dyDescent="0.25">
      <c r="F97" s="429"/>
    </row>
  </sheetData>
  <mergeCells count="26">
    <mergeCell ref="U5:U7"/>
    <mergeCell ref="R5:R7"/>
    <mergeCell ref="F5:F7"/>
    <mergeCell ref="T5:T7"/>
    <mergeCell ref="S5:S7"/>
    <mergeCell ref="H6:I6"/>
    <mergeCell ref="L6:M6"/>
    <mergeCell ref="N6:O6"/>
    <mergeCell ref="P5:Q6"/>
    <mergeCell ref="C5:C7"/>
    <mergeCell ref="J6:K6"/>
    <mergeCell ref="E5:E7"/>
    <mergeCell ref="G5:G7"/>
    <mergeCell ref="H5:O5"/>
    <mergeCell ref="D5:D7"/>
    <mergeCell ref="A5:A7"/>
    <mergeCell ref="B5:B7"/>
    <mergeCell ref="B25:B33"/>
    <mergeCell ref="B9:B24"/>
    <mergeCell ref="A9:A24"/>
    <mergeCell ref="A25:A33"/>
    <mergeCell ref="C9:C24"/>
    <mergeCell ref="D9:D16"/>
    <mergeCell ref="E9:E16"/>
    <mergeCell ref="D17:D24"/>
    <mergeCell ref="E17:E24"/>
  </mergeCells>
  <conditionalFormatting sqref="F9:F33">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 C25:C33">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5"/>
  <sheetViews>
    <sheetView showGridLines="0" zoomScale="71" zoomScaleNormal="71" workbookViewId="0">
      <pane ySplit="6" topLeftCell="A8" activePane="bottomLeft" state="frozen"/>
      <selection sqref="A1:V1"/>
      <selection pane="bottomLeft" activeCell="A8" sqref="A8:A47"/>
    </sheetView>
  </sheetViews>
  <sheetFormatPr baseColWidth="10" defaultColWidth="12.5703125" defaultRowHeight="12" x14ac:dyDescent="0.25"/>
  <cols>
    <col min="1" max="1" width="35.140625" style="244" customWidth="1"/>
    <col min="2" max="2" width="48.140625" style="236" customWidth="1"/>
    <col min="3" max="4" width="32.42578125" style="236" customWidth="1"/>
    <col min="5" max="5" width="29.140625" style="236" customWidth="1"/>
    <col min="6" max="6" width="13.28515625" style="245" customWidth="1"/>
    <col min="7" max="7" width="36.42578125" style="236" customWidth="1"/>
    <col min="8" max="8" width="15.28515625" style="236" customWidth="1"/>
    <col min="9" max="9" width="15.85546875" style="236" customWidth="1"/>
    <col min="10" max="10" width="15.28515625" style="236" customWidth="1"/>
    <col min="11" max="11" width="15.42578125" style="236" customWidth="1"/>
    <col min="12" max="12" width="15.28515625" style="236" customWidth="1"/>
    <col min="13" max="13" width="14.85546875" style="236" customWidth="1"/>
    <col min="14" max="14" width="15.28515625" style="236" customWidth="1"/>
    <col min="15" max="15" width="17.5703125" style="236" customWidth="1"/>
    <col min="16" max="16" width="15.28515625" style="358" customWidth="1"/>
    <col min="17" max="17" width="16.28515625" style="358" bestFit="1" customWidth="1"/>
    <col min="18" max="20" width="14.28515625" style="236" customWidth="1"/>
    <col min="21" max="21" width="15.7109375" style="236" customWidth="1"/>
    <col min="22" max="16384" width="12.5703125" style="236"/>
  </cols>
  <sheetData>
    <row r="1" spans="1:28" s="228" customFormat="1" ht="23.25" customHeight="1" x14ac:dyDescent="0.25">
      <c r="B1" s="271"/>
      <c r="C1" s="271"/>
      <c r="D1" s="271"/>
      <c r="E1" s="271"/>
      <c r="F1" s="271"/>
      <c r="G1" s="271"/>
      <c r="H1" s="271" t="s">
        <v>1377</v>
      </c>
      <c r="I1" s="271"/>
      <c r="L1" s="469" t="s">
        <v>1378</v>
      </c>
      <c r="M1" s="469" t="s">
        <v>1379</v>
      </c>
      <c r="N1" s="469" t="s">
        <v>1380</v>
      </c>
      <c r="O1" s="469" t="s">
        <v>1381</v>
      </c>
      <c r="P1" s="469" t="s">
        <v>1382</v>
      </c>
      <c r="Q1" s="469" t="s">
        <v>1383</v>
      </c>
      <c r="R1" s="469" t="s">
        <v>1384</v>
      </c>
      <c r="S1" s="469" t="s">
        <v>1385</v>
      </c>
      <c r="T1" s="469" t="s">
        <v>1386</v>
      </c>
      <c r="U1" s="469" t="s">
        <v>1387</v>
      </c>
      <c r="V1" s="469" t="s">
        <v>1388</v>
      </c>
      <c r="W1" s="469" t="s">
        <v>1389</v>
      </c>
      <c r="X1" s="469" t="s">
        <v>1390</v>
      </c>
      <c r="Y1" s="469" t="s">
        <v>1391</v>
      </c>
      <c r="Z1" s="469" t="s">
        <v>1392</v>
      </c>
      <c r="AA1" s="469" t="s">
        <v>1393</v>
      </c>
      <c r="AB1" s="469" t="s">
        <v>1394</v>
      </c>
    </row>
    <row r="2" spans="1:28" s="228" customFormat="1" ht="21" customHeight="1" x14ac:dyDescent="0.25">
      <c r="A2" s="293" t="s">
        <v>1350</v>
      </c>
      <c r="B2" s="271"/>
      <c r="C2" s="271"/>
      <c r="D2" s="271"/>
      <c r="E2" s="271"/>
      <c r="F2" s="271"/>
      <c r="G2" s="271"/>
      <c r="H2" s="271"/>
      <c r="I2" s="271"/>
      <c r="J2" s="271"/>
      <c r="K2" s="271"/>
      <c r="L2" s="271"/>
      <c r="M2" s="271"/>
      <c r="N2" s="271"/>
      <c r="O2" s="271"/>
      <c r="P2" s="352"/>
      <c r="Q2" s="352"/>
      <c r="R2" s="271"/>
      <c r="S2" s="271"/>
      <c r="T2" s="271"/>
      <c r="U2" s="271"/>
    </row>
    <row r="3" spans="1:28" s="228" customFormat="1" ht="21.75" customHeight="1" x14ac:dyDescent="0.25">
      <c r="A3" s="229" t="s">
        <v>1395</v>
      </c>
      <c r="B3" s="230"/>
      <c r="C3" s="230"/>
      <c r="D3" s="230"/>
      <c r="E3" s="230"/>
      <c r="F3" s="231"/>
      <c r="G3" s="230"/>
      <c r="H3" s="230"/>
      <c r="I3" s="230"/>
      <c r="J3" s="230"/>
      <c r="K3" s="230"/>
      <c r="L3" s="230"/>
      <c r="M3" s="230"/>
      <c r="N3" s="230"/>
      <c r="O3" s="230"/>
      <c r="P3" s="353"/>
      <c r="Q3" s="353"/>
      <c r="R3" s="230"/>
      <c r="S3" s="230"/>
      <c r="T3" s="230"/>
      <c r="U3" s="230"/>
    </row>
    <row r="4" spans="1:28" s="66" customFormat="1" ht="23.25" customHeight="1" x14ac:dyDescent="0.25">
      <c r="A4" s="540" t="s">
        <v>1353</v>
      </c>
      <c r="B4" s="542" t="s">
        <v>1354</v>
      </c>
      <c r="C4" s="552" t="s">
        <v>1355</v>
      </c>
      <c r="D4" s="552" t="s">
        <v>1356</v>
      </c>
      <c r="E4" s="552" t="s">
        <v>1357</v>
      </c>
      <c r="F4" s="552" t="s">
        <v>1309</v>
      </c>
      <c r="G4" s="552" t="s">
        <v>1358</v>
      </c>
      <c r="H4" s="555" t="s">
        <v>1359</v>
      </c>
      <c r="I4" s="557"/>
      <c r="J4" s="557"/>
      <c r="K4" s="557"/>
      <c r="L4" s="557"/>
      <c r="M4" s="557"/>
      <c r="N4" s="557"/>
      <c r="O4" s="556"/>
      <c r="P4" s="561" t="s">
        <v>1360</v>
      </c>
      <c r="Q4" s="562"/>
      <c r="R4" s="542" t="s">
        <v>1361</v>
      </c>
      <c r="S4" s="542" t="s">
        <v>1362</v>
      </c>
      <c r="T4" s="542" t="s">
        <v>1363</v>
      </c>
      <c r="U4" s="558" t="s">
        <v>1364</v>
      </c>
    </row>
    <row r="5" spans="1:28" s="66" customFormat="1" ht="15" customHeight="1" x14ac:dyDescent="0.25">
      <c r="A5" s="540"/>
      <c r="B5" s="540"/>
      <c r="C5" s="553"/>
      <c r="D5" s="553"/>
      <c r="E5" s="553"/>
      <c r="F5" s="553"/>
      <c r="G5" s="553"/>
      <c r="H5" s="555" t="s">
        <v>1365</v>
      </c>
      <c r="I5" s="556"/>
      <c r="J5" s="555" t="s">
        <v>1366</v>
      </c>
      <c r="K5" s="556"/>
      <c r="L5" s="555" t="s">
        <v>1367</v>
      </c>
      <c r="M5" s="556"/>
      <c r="N5" s="555" t="s">
        <v>1368</v>
      </c>
      <c r="O5" s="556"/>
      <c r="P5" s="563"/>
      <c r="Q5" s="564"/>
      <c r="R5" s="540"/>
      <c r="S5" s="540"/>
      <c r="T5" s="540"/>
      <c r="U5" s="559"/>
    </row>
    <row r="6" spans="1:28" s="66" customFormat="1" ht="29.25" customHeight="1" x14ac:dyDescent="0.25">
      <c r="A6" s="541"/>
      <c r="B6" s="541"/>
      <c r="C6" s="554"/>
      <c r="D6" s="554"/>
      <c r="E6" s="554"/>
      <c r="F6" s="554"/>
      <c r="G6" s="554"/>
      <c r="H6" s="409" t="s">
        <v>1369</v>
      </c>
      <c r="I6" s="409" t="s">
        <v>35</v>
      </c>
      <c r="J6" s="409" t="s">
        <v>1369</v>
      </c>
      <c r="K6" s="409" t="s">
        <v>35</v>
      </c>
      <c r="L6" s="409" t="s">
        <v>1369</v>
      </c>
      <c r="M6" s="409" t="s">
        <v>35</v>
      </c>
      <c r="N6" s="409" t="s">
        <v>1369</v>
      </c>
      <c r="O6" s="409" t="s">
        <v>35</v>
      </c>
      <c r="P6" s="409" t="s">
        <v>1369</v>
      </c>
      <c r="Q6" s="409" t="s">
        <v>35</v>
      </c>
      <c r="R6" s="541"/>
      <c r="S6" s="541"/>
      <c r="T6" s="541"/>
      <c r="U6" s="560"/>
    </row>
    <row r="7" spans="1:28" s="66" customFormat="1" ht="15.75" x14ac:dyDescent="0.25">
      <c r="A7" s="410"/>
      <c r="B7" s="411"/>
      <c r="C7" s="412"/>
      <c r="D7" s="412"/>
      <c r="E7" s="412"/>
      <c r="F7" s="413"/>
      <c r="G7" s="412"/>
      <c r="H7" s="414"/>
      <c r="I7" s="414"/>
      <c r="J7" s="414"/>
      <c r="K7" s="414"/>
      <c r="L7" s="414"/>
      <c r="M7" s="414"/>
      <c r="N7" s="414"/>
      <c r="O7" s="414"/>
      <c r="P7" s="414"/>
      <c r="Q7" s="414"/>
      <c r="R7" s="415"/>
      <c r="S7" s="415"/>
      <c r="T7" s="415"/>
      <c r="U7" s="416"/>
    </row>
    <row r="8" spans="1:28" ht="15.75" x14ac:dyDescent="0.25">
      <c r="A8" s="565" t="s">
        <v>1396</v>
      </c>
      <c r="B8" s="565" t="s">
        <v>1397</v>
      </c>
      <c r="C8" s="289"/>
      <c r="D8" s="289"/>
      <c r="E8" s="289"/>
      <c r="F8" s="289"/>
      <c r="G8" s="289"/>
      <c r="H8" s="233"/>
      <c r="I8" s="233"/>
      <c r="J8" s="234"/>
      <c r="K8" s="235"/>
      <c r="L8" s="233"/>
      <c r="M8" s="219"/>
      <c r="N8" s="234"/>
      <c r="O8" s="219"/>
      <c r="P8" s="354">
        <f>H8+J8+L8+N8</f>
        <v>0</v>
      </c>
      <c r="Q8" s="355">
        <f>I8+K8+M8+O8</f>
        <v>0</v>
      </c>
      <c r="R8" s="233"/>
      <c r="S8" s="233"/>
      <c r="T8" s="233"/>
      <c r="U8" s="289"/>
    </row>
    <row r="9" spans="1:28" ht="15.75" x14ac:dyDescent="0.25">
      <c r="A9" s="566"/>
      <c r="B9" s="566"/>
      <c r="C9" s="289"/>
      <c r="D9" s="289"/>
      <c r="E9" s="289"/>
      <c r="F9" s="289"/>
      <c r="G9" s="289"/>
      <c r="H9" s="233"/>
      <c r="I9" s="233"/>
      <c r="J9" s="234"/>
      <c r="K9" s="235"/>
      <c r="L9" s="233"/>
      <c r="M9" s="219"/>
      <c r="N9" s="234"/>
      <c r="O9" s="219"/>
      <c r="P9" s="354">
        <f t="shared" ref="P9:P47" si="0">H9+J9+L9+N9</f>
        <v>0</v>
      </c>
      <c r="Q9" s="355">
        <f t="shared" ref="Q9:Q47" si="1">I9+K9+M9+O9</f>
        <v>0</v>
      </c>
      <c r="R9" s="233"/>
      <c r="S9" s="233"/>
      <c r="T9" s="233"/>
      <c r="U9" s="289"/>
    </row>
    <row r="10" spans="1:28" ht="15.75" x14ac:dyDescent="0.25">
      <c r="A10" s="566"/>
      <c r="B10" s="566"/>
      <c r="C10" s="289"/>
      <c r="D10" s="289"/>
      <c r="E10" s="289"/>
      <c r="F10" s="289"/>
      <c r="G10" s="289"/>
      <c r="H10" s="233"/>
      <c r="I10" s="233"/>
      <c r="J10" s="234"/>
      <c r="K10" s="235"/>
      <c r="L10" s="233"/>
      <c r="M10" s="219"/>
      <c r="N10" s="234"/>
      <c r="O10" s="219"/>
      <c r="P10" s="354">
        <f t="shared" si="0"/>
        <v>0</v>
      </c>
      <c r="Q10" s="355">
        <f t="shared" si="1"/>
        <v>0</v>
      </c>
      <c r="R10" s="233"/>
      <c r="S10" s="233"/>
      <c r="T10" s="233"/>
      <c r="U10" s="289"/>
    </row>
    <row r="11" spans="1:28" ht="15.75" x14ac:dyDescent="0.25">
      <c r="A11" s="566"/>
      <c r="B11" s="566"/>
      <c r="C11" s="289"/>
      <c r="D11" s="289"/>
      <c r="E11" s="289"/>
      <c r="F11" s="289"/>
      <c r="G11" s="289"/>
      <c r="H11" s="233"/>
      <c r="I11" s="233"/>
      <c r="J11" s="234"/>
      <c r="K11" s="235"/>
      <c r="L11" s="233"/>
      <c r="M11" s="219"/>
      <c r="N11" s="234"/>
      <c r="O11" s="219"/>
      <c r="P11" s="354">
        <f t="shared" si="0"/>
        <v>0</v>
      </c>
      <c r="Q11" s="355">
        <f t="shared" si="1"/>
        <v>0</v>
      </c>
      <c r="R11" s="233"/>
      <c r="S11" s="233"/>
      <c r="T11" s="233"/>
      <c r="U11" s="289"/>
    </row>
    <row r="12" spans="1:28" ht="15.75" x14ac:dyDescent="0.25">
      <c r="A12" s="566"/>
      <c r="B12" s="566"/>
      <c r="C12" s="289"/>
      <c r="D12" s="289"/>
      <c r="E12" s="289"/>
      <c r="F12" s="289"/>
      <c r="G12" s="289"/>
      <c r="H12" s="233"/>
      <c r="I12" s="233"/>
      <c r="J12" s="234"/>
      <c r="K12" s="235"/>
      <c r="L12" s="233"/>
      <c r="M12" s="219"/>
      <c r="N12" s="234"/>
      <c r="O12" s="219"/>
      <c r="P12" s="354">
        <f t="shared" si="0"/>
        <v>0</v>
      </c>
      <c r="Q12" s="355">
        <f t="shared" si="1"/>
        <v>0</v>
      </c>
      <c r="R12" s="233"/>
      <c r="S12" s="233"/>
      <c r="T12" s="233"/>
      <c r="U12" s="289"/>
    </row>
    <row r="13" spans="1:28" ht="15.75" x14ac:dyDescent="0.25">
      <c r="A13" s="566"/>
      <c r="B13" s="567"/>
      <c r="C13" s="289"/>
      <c r="D13" s="289"/>
      <c r="E13" s="289"/>
      <c r="F13" s="289"/>
      <c r="G13" s="289"/>
      <c r="H13" s="233"/>
      <c r="I13" s="233"/>
      <c r="J13" s="234"/>
      <c r="K13" s="235"/>
      <c r="L13" s="233"/>
      <c r="M13" s="219"/>
      <c r="N13" s="234"/>
      <c r="O13" s="219"/>
      <c r="P13" s="354">
        <f t="shared" si="0"/>
        <v>0</v>
      </c>
      <c r="Q13" s="355">
        <f t="shared" si="1"/>
        <v>0</v>
      </c>
      <c r="R13" s="233"/>
      <c r="S13" s="233"/>
      <c r="T13" s="233"/>
      <c r="U13" s="289"/>
    </row>
    <row r="14" spans="1:28" ht="15.75" x14ac:dyDescent="0.25">
      <c r="A14" s="566"/>
      <c r="B14" s="565" t="s">
        <v>1398</v>
      </c>
      <c r="C14" s="289"/>
      <c r="D14" s="289"/>
      <c r="E14" s="289"/>
      <c r="F14" s="289"/>
      <c r="G14" s="289"/>
      <c r="H14" s="233"/>
      <c r="I14" s="233"/>
      <c r="J14" s="234"/>
      <c r="K14" s="235"/>
      <c r="L14" s="233"/>
      <c r="M14" s="219"/>
      <c r="N14" s="234"/>
      <c r="O14" s="219"/>
      <c r="P14" s="354">
        <f t="shared" si="0"/>
        <v>0</v>
      </c>
      <c r="Q14" s="355">
        <f t="shared" si="1"/>
        <v>0</v>
      </c>
      <c r="R14" s="233"/>
      <c r="S14" s="233"/>
      <c r="T14" s="233"/>
      <c r="U14" s="289"/>
    </row>
    <row r="15" spans="1:28" ht="15.75" x14ac:dyDescent="0.25">
      <c r="A15" s="566"/>
      <c r="B15" s="566"/>
      <c r="C15" s="289"/>
      <c r="D15" s="289"/>
      <c r="E15" s="289"/>
      <c r="F15" s="289"/>
      <c r="G15" s="289"/>
      <c r="H15" s="233"/>
      <c r="I15" s="233"/>
      <c r="J15" s="234"/>
      <c r="K15" s="235"/>
      <c r="L15" s="233"/>
      <c r="M15" s="219"/>
      <c r="N15" s="234"/>
      <c r="O15" s="219"/>
      <c r="P15" s="354">
        <f t="shared" si="0"/>
        <v>0</v>
      </c>
      <c r="Q15" s="355">
        <f t="shared" si="1"/>
        <v>0</v>
      </c>
      <c r="R15" s="233"/>
      <c r="S15" s="233"/>
      <c r="T15" s="233"/>
      <c r="U15" s="289"/>
    </row>
    <row r="16" spans="1:28" ht="15.75" x14ac:dyDescent="0.25">
      <c r="A16" s="566"/>
      <c r="B16" s="566"/>
      <c r="C16" s="289"/>
      <c r="D16" s="289"/>
      <c r="E16" s="289"/>
      <c r="F16" s="289"/>
      <c r="G16" s="289"/>
      <c r="H16" s="233"/>
      <c r="I16" s="233"/>
      <c r="J16" s="234"/>
      <c r="K16" s="235"/>
      <c r="L16" s="233"/>
      <c r="M16" s="219"/>
      <c r="N16" s="234"/>
      <c r="O16" s="219"/>
      <c r="P16" s="354">
        <f t="shared" si="0"/>
        <v>0</v>
      </c>
      <c r="Q16" s="355">
        <f t="shared" si="1"/>
        <v>0</v>
      </c>
      <c r="R16" s="233"/>
      <c r="S16" s="233"/>
      <c r="T16" s="233"/>
      <c r="U16" s="289"/>
    </row>
    <row r="17" spans="1:21" ht="15.75" x14ac:dyDescent="0.25">
      <c r="A17" s="566"/>
      <c r="B17" s="566"/>
      <c r="C17" s="289"/>
      <c r="D17" s="289"/>
      <c r="E17" s="289"/>
      <c r="F17" s="289"/>
      <c r="G17" s="325"/>
      <c r="H17" s="233"/>
      <c r="I17" s="233"/>
      <c r="J17" s="233"/>
      <c r="K17" s="233"/>
      <c r="L17" s="233"/>
      <c r="M17" s="219"/>
      <c r="N17" s="233"/>
      <c r="O17" s="219"/>
      <c r="P17" s="354">
        <f t="shared" si="0"/>
        <v>0</v>
      </c>
      <c r="Q17" s="355">
        <f t="shared" si="1"/>
        <v>0</v>
      </c>
      <c r="R17" s="238"/>
      <c r="S17" s="238"/>
      <c r="T17" s="238"/>
      <c r="U17" s="289"/>
    </row>
    <row r="18" spans="1:21" ht="15.75" x14ac:dyDescent="0.25">
      <c r="A18" s="566"/>
      <c r="B18" s="566"/>
      <c r="C18" s="289"/>
      <c r="D18" s="289"/>
      <c r="E18" s="289"/>
      <c r="F18" s="289"/>
      <c r="G18" s="325"/>
      <c r="H18" s="233"/>
      <c r="I18" s="233"/>
      <c r="J18" s="233"/>
      <c r="K18" s="233"/>
      <c r="L18" s="233"/>
      <c r="M18" s="219"/>
      <c r="N18" s="233"/>
      <c r="O18" s="219"/>
      <c r="P18" s="354">
        <f t="shared" si="0"/>
        <v>0</v>
      </c>
      <c r="Q18" s="355">
        <f t="shared" si="1"/>
        <v>0</v>
      </c>
      <c r="R18" s="238"/>
      <c r="S18" s="238"/>
      <c r="T18" s="238"/>
      <c r="U18" s="289"/>
    </row>
    <row r="19" spans="1:21" ht="15.75" x14ac:dyDescent="0.25">
      <c r="A19" s="566"/>
      <c r="B19" s="567"/>
      <c r="C19" s="289"/>
      <c r="D19" s="289"/>
      <c r="E19" s="289"/>
      <c r="F19" s="289"/>
      <c r="G19" s="289"/>
      <c r="H19" s="233"/>
      <c r="I19" s="326"/>
      <c r="J19" s="233"/>
      <c r="K19" s="326"/>
      <c r="L19" s="233"/>
      <c r="M19" s="219"/>
      <c r="N19" s="233"/>
      <c r="O19" s="219"/>
      <c r="P19" s="354">
        <f t="shared" si="0"/>
        <v>0</v>
      </c>
      <c r="Q19" s="355">
        <f t="shared" si="1"/>
        <v>0</v>
      </c>
      <c r="R19" s="233"/>
      <c r="S19" s="233"/>
      <c r="T19" s="233"/>
      <c r="U19" s="289"/>
    </row>
    <row r="20" spans="1:21" ht="15.75" x14ac:dyDescent="0.25">
      <c r="A20" s="566"/>
      <c r="B20" s="565" t="s">
        <v>1399</v>
      </c>
      <c r="C20" s="289"/>
      <c r="D20" s="289"/>
      <c r="E20" s="289"/>
      <c r="F20" s="289"/>
      <c r="G20" s="289"/>
      <c r="H20" s="233"/>
      <c r="I20" s="326"/>
      <c r="J20" s="233"/>
      <c r="K20" s="326"/>
      <c r="L20" s="233"/>
      <c r="M20" s="219"/>
      <c r="N20" s="233"/>
      <c r="O20" s="219"/>
      <c r="P20" s="354">
        <f t="shared" si="0"/>
        <v>0</v>
      </c>
      <c r="Q20" s="355">
        <f t="shared" si="1"/>
        <v>0</v>
      </c>
      <c r="R20" s="233"/>
      <c r="S20" s="233"/>
      <c r="T20" s="233"/>
      <c r="U20" s="289"/>
    </row>
    <row r="21" spans="1:21" ht="15.75" x14ac:dyDescent="0.25">
      <c r="A21" s="566"/>
      <c r="B21" s="566"/>
      <c r="C21" s="289"/>
      <c r="D21" s="289"/>
      <c r="E21" s="289"/>
      <c r="F21" s="289"/>
      <c r="G21" s="233"/>
      <c r="H21" s="234"/>
      <c r="I21" s="233"/>
      <c r="J21" s="234"/>
      <c r="K21" s="233"/>
      <c r="L21" s="234"/>
      <c r="M21" s="219"/>
      <c r="N21" s="234"/>
      <c r="O21" s="219"/>
      <c r="P21" s="354">
        <f t="shared" si="0"/>
        <v>0</v>
      </c>
      <c r="Q21" s="355">
        <f t="shared" si="1"/>
        <v>0</v>
      </c>
      <c r="R21" s="233"/>
      <c r="S21" s="233"/>
      <c r="T21" s="233"/>
      <c r="U21" s="233"/>
    </row>
    <row r="22" spans="1:21" ht="15.75" x14ac:dyDescent="0.25">
      <c r="A22" s="566"/>
      <c r="B22" s="566"/>
      <c r="C22" s="289"/>
      <c r="D22" s="289"/>
      <c r="E22" s="289"/>
      <c r="F22" s="289"/>
      <c r="G22" s="233"/>
      <c r="H22" s="234"/>
      <c r="I22" s="233"/>
      <c r="J22" s="234"/>
      <c r="K22" s="233"/>
      <c r="L22" s="234"/>
      <c r="M22" s="219"/>
      <c r="N22" s="234"/>
      <c r="O22" s="219"/>
      <c r="P22" s="354">
        <f t="shared" si="0"/>
        <v>0</v>
      </c>
      <c r="Q22" s="355">
        <f t="shared" si="1"/>
        <v>0</v>
      </c>
      <c r="R22" s="233"/>
      <c r="S22" s="233"/>
      <c r="T22" s="233"/>
      <c r="U22" s="233"/>
    </row>
    <row r="23" spans="1:21" ht="15.75" x14ac:dyDescent="0.25">
      <c r="A23" s="566"/>
      <c r="B23" s="566"/>
      <c r="C23" s="289"/>
      <c r="D23" s="289"/>
      <c r="E23" s="289"/>
      <c r="F23" s="289"/>
      <c r="G23" s="233"/>
      <c r="H23" s="234"/>
      <c r="I23" s="233"/>
      <c r="J23" s="234"/>
      <c r="K23" s="233"/>
      <c r="L23" s="234"/>
      <c r="M23" s="219"/>
      <c r="N23" s="234"/>
      <c r="O23" s="219"/>
      <c r="P23" s="354">
        <f t="shared" si="0"/>
        <v>0</v>
      </c>
      <c r="Q23" s="355">
        <f t="shared" si="1"/>
        <v>0</v>
      </c>
      <c r="R23" s="233"/>
      <c r="S23" s="233"/>
      <c r="T23" s="233"/>
      <c r="U23" s="233"/>
    </row>
    <row r="24" spans="1:21" ht="15.75" x14ac:dyDescent="0.25">
      <c r="A24" s="566"/>
      <c r="B24" s="566"/>
      <c r="C24" s="289"/>
      <c r="D24" s="289"/>
      <c r="E24" s="289"/>
      <c r="F24" s="289"/>
      <c r="G24" s="233"/>
      <c r="H24" s="234"/>
      <c r="I24" s="233"/>
      <c r="J24" s="234"/>
      <c r="K24" s="233"/>
      <c r="L24" s="234"/>
      <c r="M24" s="219"/>
      <c r="N24" s="234"/>
      <c r="O24" s="219"/>
      <c r="P24" s="354">
        <f t="shared" si="0"/>
        <v>0</v>
      </c>
      <c r="Q24" s="355">
        <f t="shared" si="1"/>
        <v>0</v>
      </c>
      <c r="R24" s="233"/>
      <c r="S24" s="233"/>
      <c r="T24" s="233"/>
      <c r="U24" s="233"/>
    </row>
    <row r="25" spans="1:21" ht="15.75" x14ac:dyDescent="0.25">
      <c r="A25" s="566"/>
      <c r="B25" s="566"/>
      <c r="C25" s="289"/>
      <c r="D25" s="289"/>
      <c r="E25" s="289"/>
      <c r="F25" s="289"/>
      <c r="G25" s="233"/>
      <c r="H25" s="234"/>
      <c r="I25" s="233"/>
      <c r="J25" s="234"/>
      <c r="K25" s="233"/>
      <c r="L25" s="234"/>
      <c r="M25" s="219"/>
      <c r="N25" s="234"/>
      <c r="O25" s="219"/>
      <c r="P25" s="354">
        <f t="shared" si="0"/>
        <v>0</v>
      </c>
      <c r="Q25" s="355">
        <f t="shared" si="1"/>
        <v>0</v>
      </c>
      <c r="R25" s="233"/>
      <c r="S25" s="233"/>
      <c r="T25" s="233"/>
      <c r="U25" s="233"/>
    </row>
    <row r="26" spans="1:21" ht="15.75" x14ac:dyDescent="0.25">
      <c r="A26" s="566"/>
      <c r="B26" s="566"/>
      <c r="C26" s="232"/>
      <c r="D26" s="232"/>
      <c r="E26" s="289"/>
      <c r="F26" s="289"/>
      <c r="G26" s="289"/>
      <c r="H26" s="234"/>
      <c r="I26" s="237"/>
      <c r="J26" s="234"/>
      <c r="K26" s="237"/>
      <c r="L26" s="234"/>
      <c r="M26" s="219"/>
      <c r="N26" s="234"/>
      <c r="O26" s="219"/>
      <c r="P26" s="354">
        <f t="shared" si="0"/>
        <v>0</v>
      </c>
      <c r="Q26" s="355">
        <f t="shared" si="1"/>
        <v>0</v>
      </c>
      <c r="R26" s="233"/>
      <c r="S26" s="233"/>
      <c r="T26" s="233"/>
      <c r="U26" s="289"/>
    </row>
    <row r="27" spans="1:21" ht="15.75" x14ac:dyDescent="0.25">
      <c r="A27" s="566"/>
      <c r="B27" s="567"/>
      <c r="C27" s="232"/>
      <c r="D27" s="232"/>
      <c r="E27" s="289"/>
      <c r="F27" s="289"/>
      <c r="G27" s="260"/>
      <c r="H27" s="234"/>
      <c r="I27" s="233"/>
      <c r="J27" s="234"/>
      <c r="K27" s="233"/>
      <c r="L27" s="234"/>
      <c r="M27" s="219"/>
      <c r="N27" s="234"/>
      <c r="O27" s="219"/>
      <c r="P27" s="354">
        <f t="shared" si="0"/>
        <v>0</v>
      </c>
      <c r="Q27" s="355">
        <f t="shared" si="1"/>
        <v>0</v>
      </c>
      <c r="R27" s="233"/>
      <c r="S27" s="233"/>
      <c r="T27" s="233"/>
      <c r="U27" s="289"/>
    </row>
    <row r="28" spans="1:21" ht="15.75" customHeight="1" x14ac:dyDescent="0.25">
      <c r="A28" s="566"/>
      <c r="B28" s="568" t="s">
        <v>1400</v>
      </c>
      <c r="C28" s="232"/>
      <c r="D28" s="232"/>
      <c r="E28" s="289"/>
      <c r="F28" s="289"/>
      <c r="G28" s="289"/>
      <c r="H28" s="233"/>
      <c r="I28" s="233"/>
      <c r="J28" s="194"/>
      <c r="K28" s="233"/>
      <c r="L28" s="233"/>
      <c r="M28" s="219"/>
      <c r="N28" s="233"/>
      <c r="O28" s="219"/>
      <c r="P28" s="354">
        <f t="shared" si="0"/>
        <v>0</v>
      </c>
      <c r="Q28" s="355">
        <f t="shared" si="1"/>
        <v>0</v>
      </c>
      <c r="R28" s="233"/>
      <c r="S28" s="233"/>
      <c r="T28" s="233"/>
      <c r="U28" s="289"/>
    </row>
    <row r="29" spans="1:21" ht="15.75" x14ac:dyDescent="0.25">
      <c r="A29" s="566"/>
      <c r="B29" s="568"/>
      <c r="C29" s="232"/>
      <c r="D29" s="232"/>
      <c r="E29" s="289"/>
      <c r="F29" s="289"/>
      <c r="G29" s="289"/>
      <c r="H29" s="233"/>
      <c r="I29" s="233"/>
      <c r="J29" s="194"/>
      <c r="K29" s="233"/>
      <c r="L29" s="233"/>
      <c r="M29" s="219"/>
      <c r="N29" s="233"/>
      <c r="O29" s="219"/>
      <c r="P29" s="354">
        <f t="shared" si="0"/>
        <v>0</v>
      </c>
      <c r="Q29" s="355">
        <f t="shared" si="1"/>
        <v>0</v>
      </c>
      <c r="R29" s="233"/>
      <c r="S29" s="233"/>
      <c r="T29" s="233"/>
      <c r="U29" s="289"/>
    </row>
    <row r="30" spans="1:21" ht="15.75" x14ac:dyDescent="0.25">
      <c r="A30" s="566"/>
      <c r="B30" s="568"/>
      <c r="C30" s="232"/>
      <c r="D30" s="232"/>
      <c r="E30" s="289"/>
      <c r="F30" s="289"/>
      <c r="G30" s="289"/>
      <c r="H30" s="233"/>
      <c r="I30" s="233"/>
      <c r="J30" s="194"/>
      <c r="K30" s="233"/>
      <c r="L30" s="233"/>
      <c r="M30" s="219"/>
      <c r="N30" s="233"/>
      <c r="O30" s="219"/>
      <c r="P30" s="354">
        <f t="shared" si="0"/>
        <v>0</v>
      </c>
      <c r="Q30" s="355">
        <f t="shared" si="1"/>
        <v>0</v>
      </c>
      <c r="R30" s="233"/>
      <c r="S30" s="233"/>
      <c r="T30" s="233"/>
      <c r="U30" s="289"/>
    </row>
    <row r="31" spans="1:21" ht="189" x14ac:dyDescent="0.25">
      <c r="A31" s="566"/>
      <c r="B31" s="568"/>
      <c r="C31" s="232"/>
      <c r="D31" s="232" t="s">
        <v>1401</v>
      </c>
      <c r="E31" s="289"/>
      <c r="F31" s="289"/>
      <c r="G31" s="289" t="s">
        <v>1402</v>
      </c>
      <c r="H31" s="233"/>
      <c r="I31" s="233"/>
      <c r="J31" s="194"/>
      <c r="K31" s="233"/>
      <c r="L31" s="233"/>
      <c r="M31" s="219"/>
      <c r="N31" s="233"/>
      <c r="O31" s="219"/>
      <c r="P31" s="354"/>
      <c r="Q31" s="355"/>
      <c r="R31" s="233"/>
      <c r="S31" s="233"/>
      <c r="T31" s="233"/>
      <c r="U31" s="289"/>
    </row>
    <row r="32" spans="1:21" ht="78.75" x14ac:dyDescent="0.25">
      <c r="A32" s="566"/>
      <c r="B32" s="568"/>
      <c r="C32" s="232"/>
      <c r="D32" s="232"/>
      <c r="E32" s="289"/>
      <c r="F32" s="289"/>
      <c r="G32" s="289" t="s">
        <v>1403</v>
      </c>
      <c r="H32" s="233"/>
      <c r="I32" s="233"/>
      <c r="J32" s="194"/>
      <c r="K32" s="233"/>
      <c r="L32" s="233"/>
      <c r="M32" s="219"/>
      <c r="N32" s="233"/>
      <c r="O32" s="219"/>
      <c r="P32" s="354"/>
      <c r="Q32" s="355"/>
      <c r="R32" s="233"/>
      <c r="S32" s="233"/>
      <c r="T32" s="233"/>
      <c r="U32" s="289"/>
    </row>
    <row r="33" spans="1:21" ht="78.75" x14ac:dyDescent="0.25">
      <c r="A33" s="566"/>
      <c r="B33" s="568"/>
      <c r="C33" s="232"/>
      <c r="D33" s="232" t="s">
        <v>1404</v>
      </c>
      <c r="E33" s="289"/>
      <c r="F33" s="289"/>
      <c r="G33" s="289"/>
      <c r="H33" s="233"/>
      <c r="I33" s="233"/>
      <c r="J33" s="194"/>
      <c r="K33" s="233"/>
      <c r="L33" s="233"/>
      <c r="M33" s="219"/>
      <c r="N33" s="233"/>
      <c r="O33" s="219"/>
      <c r="P33" s="354"/>
      <c r="Q33" s="355"/>
      <c r="R33" s="233"/>
      <c r="S33" s="233"/>
      <c r="T33" s="233"/>
      <c r="U33" s="289"/>
    </row>
    <row r="34" spans="1:21" ht="15.75" x14ac:dyDescent="0.25">
      <c r="A34" s="566"/>
      <c r="B34" s="568"/>
      <c r="C34" s="232"/>
      <c r="D34" s="232"/>
      <c r="E34" s="289"/>
      <c r="F34" s="289"/>
      <c r="G34" s="289"/>
      <c r="H34" s="233"/>
      <c r="I34" s="233"/>
      <c r="J34" s="194"/>
      <c r="K34" s="233"/>
      <c r="L34" s="233"/>
      <c r="M34" s="219"/>
      <c r="N34" s="233"/>
      <c r="O34" s="219"/>
      <c r="P34" s="354">
        <f t="shared" si="0"/>
        <v>0</v>
      </c>
      <c r="Q34" s="355">
        <f t="shared" si="1"/>
        <v>0</v>
      </c>
      <c r="R34" s="233"/>
      <c r="S34" s="233"/>
      <c r="T34" s="233"/>
      <c r="U34" s="289"/>
    </row>
    <row r="35" spans="1:21" ht="15.75" x14ac:dyDescent="0.25">
      <c r="A35" s="566"/>
      <c r="B35" s="568"/>
      <c r="C35" s="232"/>
      <c r="D35" s="232"/>
      <c r="E35" s="289"/>
      <c r="F35" s="289"/>
      <c r="G35" s="289"/>
      <c r="H35" s="233"/>
      <c r="I35" s="233"/>
      <c r="J35" s="194"/>
      <c r="K35" s="233"/>
      <c r="L35" s="233"/>
      <c r="M35" s="219"/>
      <c r="N35" s="233"/>
      <c r="O35" s="219"/>
      <c r="P35" s="354">
        <f t="shared" si="0"/>
        <v>0</v>
      </c>
      <c r="Q35" s="355">
        <f t="shared" si="1"/>
        <v>0</v>
      </c>
      <c r="R35" s="233"/>
      <c r="S35" s="233"/>
      <c r="T35" s="233"/>
      <c r="U35" s="289"/>
    </row>
    <row r="36" spans="1:21" ht="15.75" x14ac:dyDescent="0.25">
      <c r="A36" s="566"/>
      <c r="B36" s="568"/>
      <c r="C36" s="232"/>
      <c r="D36" s="232"/>
      <c r="E36" s="289"/>
      <c r="F36" s="289"/>
      <c r="G36" s="289"/>
      <c r="H36" s="233"/>
      <c r="I36" s="233"/>
      <c r="J36" s="194"/>
      <c r="K36" s="233"/>
      <c r="L36" s="233"/>
      <c r="M36" s="219"/>
      <c r="N36" s="233"/>
      <c r="O36" s="219"/>
      <c r="P36" s="354">
        <f t="shared" si="0"/>
        <v>0</v>
      </c>
      <c r="Q36" s="355">
        <f t="shared" si="1"/>
        <v>0</v>
      </c>
      <c r="R36" s="233"/>
      <c r="S36" s="233"/>
      <c r="T36" s="233"/>
      <c r="U36" s="289"/>
    </row>
    <row r="37" spans="1:21" ht="15.75" x14ac:dyDescent="0.25">
      <c r="A37" s="566"/>
      <c r="B37" s="568"/>
      <c r="C37" s="232"/>
      <c r="D37" s="232"/>
      <c r="E37" s="289"/>
      <c r="F37" s="289"/>
      <c r="G37" s="289"/>
      <c r="H37" s="233"/>
      <c r="I37" s="233"/>
      <c r="J37" s="194"/>
      <c r="K37" s="233"/>
      <c r="L37" s="233"/>
      <c r="M37" s="219"/>
      <c r="N37" s="233"/>
      <c r="O37" s="219"/>
      <c r="P37" s="354">
        <f t="shared" si="0"/>
        <v>0</v>
      </c>
      <c r="Q37" s="355">
        <f t="shared" si="1"/>
        <v>0</v>
      </c>
      <c r="R37" s="233"/>
      <c r="S37" s="233"/>
      <c r="T37" s="233"/>
      <c r="U37" s="289"/>
    </row>
    <row r="38" spans="1:21" ht="15.75" x14ac:dyDescent="0.25">
      <c r="A38" s="566"/>
      <c r="B38" s="568"/>
      <c r="C38" s="232"/>
      <c r="D38" s="232"/>
      <c r="E38" s="289"/>
      <c r="F38" s="289"/>
      <c r="G38" s="289"/>
      <c r="H38" s="233"/>
      <c r="I38" s="233"/>
      <c r="J38" s="194"/>
      <c r="K38" s="233"/>
      <c r="L38" s="233"/>
      <c r="M38" s="219"/>
      <c r="N38" s="233"/>
      <c r="O38" s="219"/>
      <c r="P38" s="354">
        <f t="shared" si="0"/>
        <v>0</v>
      </c>
      <c r="Q38" s="355">
        <f t="shared" si="1"/>
        <v>0</v>
      </c>
      <c r="R38" s="233"/>
      <c r="S38" s="233"/>
      <c r="T38" s="233"/>
      <c r="U38" s="289"/>
    </row>
    <row r="39" spans="1:21" ht="15.75" x14ac:dyDescent="0.25">
      <c r="A39" s="566"/>
      <c r="B39" s="568"/>
      <c r="C39" s="232"/>
      <c r="D39" s="232"/>
      <c r="E39" s="289"/>
      <c r="F39" s="289"/>
      <c r="G39" s="289"/>
      <c r="H39" s="233"/>
      <c r="I39" s="233"/>
      <c r="J39" s="194"/>
      <c r="K39" s="233"/>
      <c r="L39" s="233"/>
      <c r="M39" s="219"/>
      <c r="N39" s="233"/>
      <c r="O39" s="219"/>
      <c r="P39" s="354">
        <f t="shared" si="0"/>
        <v>0</v>
      </c>
      <c r="Q39" s="355">
        <f t="shared" si="1"/>
        <v>0</v>
      </c>
      <c r="R39" s="233"/>
      <c r="S39" s="233"/>
      <c r="T39" s="233"/>
      <c r="U39" s="289"/>
    </row>
    <row r="40" spans="1:21" ht="15.75" x14ac:dyDescent="0.25">
      <c r="A40" s="566"/>
      <c r="B40" s="568" t="s">
        <v>1405</v>
      </c>
      <c r="C40" s="232"/>
      <c r="D40" s="232"/>
      <c r="E40" s="289"/>
      <c r="F40" s="289"/>
      <c r="G40" s="289"/>
      <c r="H40" s="233"/>
      <c r="I40" s="233"/>
      <c r="J40" s="194"/>
      <c r="K40" s="233"/>
      <c r="L40" s="233"/>
      <c r="M40" s="219"/>
      <c r="N40" s="233"/>
      <c r="O40" s="219"/>
      <c r="P40" s="354">
        <f t="shared" si="0"/>
        <v>0</v>
      </c>
      <c r="Q40" s="355">
        <f t="shared" si="1"/>
        <v>0</v>
      </c>
      <c r="R40" s="233"/>
      <c r="S40" s="233"/>
      <c r="T40" s="233"/>
      <c r="U40" s="289"/>
    </row>
    <row r="41" spans="1:21" ht="15.75" x14ac:dyDescent="0.25">
      <c r="A41" s="566"/>
      <c r="B41" s="568"/>
      <c r="C41" s="289"/>
      <c r="D41" s="289"/>
      <c r="E41" s="289"/>
      <c r="F41" s="289"/>
      <c r="G41" s="289"/>
      <c r="H41" s="233"/>
      <c r="I41" s="233"/>
      <c r="J41" s="194"/>
      <c r="K41" s="233"/>
      <c r="L41" s="233"/>
      <c r="M41" s="219"/>
      <c r="N41" s="233"/>
      <c r="O41" s="219"/>
      <c r="P41" s="354">
        <f t="shared" si="0"/>
        <v>0</v>
      </c>
      <c r="Q41" s="355">
        <f t="shared" si="1"/>
        <v>0</v>
      </c>
      <c r="R41" s="233"/>
      <c r="S41" s="233"/>
      <c r="T41" s="233"/>
      <c r="U41" s="289"/>
    </row>
    <row r="42" spans="1:21" ht="15.75" x14ac:dyDescent="0.25">
      <c r="A42" s="566"/>
      <c r="B42" s="568"/>
      <c r="C42" s="289"/>
      <c r="D42" s="289"/>
      <c r="E42" s="289"/>
      <c r="F42" s="289"/>
      <c r="G42" s="289"/>
      <c r="H42" s="233"/>
      <c r="I42" s="233"/>
      <c r="J42" s="194"/>
      <c r="K42" s="233"/>
      <c r="L42" s="233"/>
      <c r="M42" s="219"/>
      <c r="N42" s="233"/>
      <c r="O42" s="219"/>
      <c r="P42" s="354">
        <f t="shared" si="0"/>
        <v>0</v>
      </c>
      <c r="Q42" s="355">
        <f t="shared" si="1"/>
        <v>0</v>
      </c>
      <c r="R42" s="233"/>
      <c r="S42" s="233"/>
      <c r="T42" s="233"/>
      <c r="U42" s="289"/>
    </row>
    <row r="43" spans="1:21" ht="15.75" x14ac:dyDescent="0.25">
      <c r="A43" s="566"/>
      <c r="B43" s="568"/>
      <c r="C43" s="289"/>
      <c r="D43" s="289"/>
      <c r="E43" s="289"/>
      <c r="F43" s="289"/>
      <c r="G43" s="289"/>
      <c r="H43" s="233"/>
      <c r="I43" s="233"/>
      <c r="J43" s="194"/>
      <c r="K43" s="233"/>
      <c r="L43" s="233"/>
      <c r="M43" s="219"/>
      <c r="N43" s="233"/>
      <c r="O43" s="219"/>
      <c r="P43" s="354">
        <f t="shared" si="0"/>
        <v>0</v>
      </c>
      <c r="Q43" s="355">
        <f t="shared" si="1"/>
        <v>0</v>
      </c>
      <c r="R43" s="233"/>
      <c r="S43" s="233"/>
      <c r="T43" s="233"/>
      <c r="U43" s="289"/>
    </row>
    <row r="44" spans="1:21" ht="15.75" x14ac:dyDescent="0.25">
      <c r="A44" s="566"/>
      <c r="B44" s="568"/>
      <c r="C44" s="289"/>
      <c r="D44" s="289"/>
      <c r="E44" s="289"/>
      <c r="F44" s="289"/>
      <c r="G44" s="289"/>
      <c r="H44" s="233"/>
      <c r="I44" s="233"/>
      <c r="J44" s="194"/>
      <c r="K44" s="233"/>
      <c r="L44" s="233"/>
      <c r="M44" s="219"/>
      <c r="N44" s="233"/>
      <c r="O44" s="219"/>
      <c r="P44" s="354">
        <f t="shared" si="0"/>
        <v>0</v>
      </c>
      <c r="Q44" s="355">
        <f t="shared" si="1"/>
        <v>0</v>
      </c>
      <c r="R44" s="233"/>
      <c r="S44" s="233"/>
      <c r="T44" s="233"/>
      <c r="U44" s="289"/>
    </row>
    <row r="45" spans="1:21" ht="15.75" x14ac:dyDescent="0.25">
      <c r="A45" s="566"/>
      <c r="B45" s="568"/>
      <c r="C45" s="289"/>
      <c r="D45" s="289"/>
      <c r="E45" s="289"/>
      <c r="F45" s="289"/>
      <c r="G45" s="289"/>
      <c r="H45" s="233"/>
      <c r="I45" s="233"/>
      <c r="J45" s="194"/>
      <c r="K45" s="233"/>
      <c r="L45" s="233"/>
      <c r="M45" s="219"/>
      <c r="N45" s="233"/>
      <c r="O45" s="219"/>
      <c r="P45" s="354">
        <f t="shared" si="0"/>
        <v>0</v>
      </c>
      <c r="Q45" s="355">
        <f t="shared" si="1"/>
        <v>0</v>
      </c>
      <c r="R45" s="233"/>
      <c r="S45" s="233"/>
      <c r="T45" s="233"/>
      <c r="U45" s="289"/>
    </row>
    <row r="46" spans="1:21" ht="15.75" x14ac:dyDescent="0.25">
      <c r="A46" s="566"/>
      <c r="B46" s="568"/>
      <c r="C46" s="289"/>
      <c r="D46" s="289"/>
      <c r="E46" s="289"/>
      <c r="F46" s="289"/>
      <c r="G46" s="289"/>
      <c r="H46" s="233"/>
      <c r="I46" s="233"/>
      <c r="J46" s="194"/>
      <c r="K46" s="233"/>
      <c r="L46" s="233"/>
      <c r="M46" s="219"/>
      <c r="N46" s="233"/>
      <c r="O46" s="219"/>
      <c r="P46" s="354">
        <f t="shared" si="0"/>
        <v>0</v>
      </c>
      <c r="Q46" s="355">
        <f t="shared" si="1"/>
        <v>0</v>
      </c>
      <c r="R46" s="233"/>
      <c r="S46" s="233"/>
      <c r="T46" s="233"/>
      <c r="U46" s="289"/>
    </row>
    <row r="47" spans="1:21" ht="15.75" x14ac:dyDescent="0.25">
      <c r="A47" s="566"/>
      <c r="B47" s="568"/>
      <c r="C47" s="289"/>
      <c r="D47" s="289"/>
      <c r="E47" s="289"/>
      <c r="F47" s="289"/>
      <c r="G47" s="289"/>
      <c r="H47" s="233"/>
      <c r="I47" s="233"/>
      <c r="J47" s="194"/>
      <c r="K47" s="233"/>
      <c r="L47" s="233"/>
      <c r="M47" s="219"/>
      <c r="N47" s="233"/>
      <c r="O47" s="219"/>
      <c r="P47" s="354">
        <f t="shared" si="0"/>
        <v>0</v>
      </c>
      <c r="Q47" s="355">
        <f t="shared" si="1"/>
        <v>0</v>
      </c>
      <c r="R47" s="233"/>
      <c r="S47" s="233"/>
      <c r="T47" s="233"/>
      <c r="U47" s="289"/>
    </row>
    <row r="48" spans="1:21" ht="15.75" x14ac:dyDescent="0.25">
      <c r="A48" s="274"/>
      <c r="B48" s="275"/>
      <c r="C48" s="274" t="s">
        <v>1406</v>
      </c>
      <c r="D48" s="275"/>
      <c r="E48" s="275"/>
      <c r="F48" s="275"/>
      <c r="G48" s="276"/>
      <c r="H48" s="239">
        <f t="shared" ref="H48:O48" si="2">SUM(H8:H47)</f>
        <v>0</v>
      </c>
      <c r="I48" s="239">
        <f t="shared" si="2"/>
        <v>0</v>
      </c>
      <c r="J48" s="239">
        <f t="shared" si="2"/>
        <v>0</v>
      </c>
      <c r="K48" s="239">
        <f t="shared" si="2"/>
        <v>0</v>
      </c>
      <c r="L48" s="239">
        <f t="shared" si="2"/>
        <v>0</v>
      </c>
      <c r="M48" s="239">
        <f t="shared" si="2"/>
        <v>0</v>
      </c>
      <c r="N48" s="239">
        <f t="shared" si="2"/>
        <v>0</v>
      </c>
      <c r="O48" s="239">
        <f t="shared" si="2"/>
        <v>0</v>
      </c>
      <c r="P48" s="239">
        <f>SUM(P8:P47)</f>
        <v>0</v>
      </c>
      <c r="Q48" s="239">
        <f>SUM(Q8:Q47)</f>
        <v>0</v>
      </c>
      <c r="R48" s="240"/>
      <c r="S48" s="240"/>
      <c r="T48" s="240"/>
      <c r="U48" s="240"/>
    </row>
    <row r="49" spans="1:21" ht="15.75" x14ac:dyDescent="0.25">
      <c r="A49" s="241"/>
      <c r="B49" s="242"/>
      <c r="C49" s="242"/>
      <c r="D49" s="242"/>
      <c r="E49" s="242"/>
      <c r="F49" s="243"/>
      <c r="G49" s="242"/>
      <c r="H49" s="242"/>
      <c r="I49" s="242"/>
      <c r="J49" s="242"/>
      <c r="K49" s="242"/>
      <c r="L49" s="242"/>
      <c r="M49" s="242"/>
      <c r="N49" s="242"/>
      <c r="O49" s="242"/>
      <c r="P49" s="357"/>
      <c r="Q49" s="357"/>
      <c r="R49" s="242"/>
      <c r="S49" s="242"/>
      <c r="T49" s="242"/>
      <c r="U49" s="242"/>
    </row>
    <row r="50" spans="1:21" ht="15.75" x14ac:dyDescent="0.25">
      <c r="A50" s="241"/>
      <c r="B50" s="242"/>
      <c r="C50" s="242"/>
      <c r="D50" s="242"/>
      <c r="E50" s="242"/>
      <c r="F50" s="243"/>
      <c r="G50" s="242"/>
      <c r="H50" s="242"/>
      <c r="I50" s="242"/>
      <c r="J50" s="242"/>
      <c r="K50" s="242"/>
      <c r="L50" s="242"/>
      <c r="M50" s="242"/>
      <c r="N50" s="242"/>
      <c r="O50" s="242"/>
      <c r="P50" s="357"/>
      <c r="Q50" s="357"/>
      <c r="R50" s="242"/>
      <c r="S50" s="242"/>
      <c r="T50" s="242"/>
      <c r="U50" s="242"/>
    </row>
    <row r="51" spans="1:21" ht="15.75" x14ac:dyDescent="0.25">
      <c r="A51" s="241"/>
      <c r="B51" s="242"/>
      <c r="C51" s="242"/>
      <c r="D51" s="242"/>
      <c r="E51" s="242"/>
      <c r="F51" s="243"/>
      <c r="G51" s="242"/>
      <c r="H51" s="242"/>
      <c r="I51" s="242"/>
      <c r="J51" s="242"/>
      <c r="K51" s="242"/>
      <c r="L51" s="242"/>
      <c r="M51" s="242"/>
      <c r="N51" s="242"/>
      <c r="O51" s="242"/>
      <c r="P51" s="357"/>
      <c r="Q51" s="357"/>
      <c r="R51" s="242"/>
      <c r="S51" s="242"/>
      <c r="T51" s="242"/>
      <c r="U51" s="242"/>
    </row>
    <row r="52" spans="1:21" ht="15.75" x14ac:dyDescent="0.25">
      <c r="A52" s="241"/>
      <c r="B52" s="242"/>
      <c r="C52" s="242"/>
      <c r="D52" s="242"/>
      <c r="E52" s="242"/>
      <c r="F52" s="243"/>
      <c r="G52" s="242"/>
      <c r="H52" s="242"/>
      <c r="I52" s="242"/>
      <c r="J52" s="242"/>
      <c r="K52" s="242"/>
      <c r="L52" s="242"/>
      <c r="M52" s="242"/>
      <c r="N52" s="242"/>
      <c r="O52" s="242"/>
      <c r="P52" s="357"/>
      <c r="Q52" s="357"/>
      <c r="R52" s="242"/>
      <c r="S52" s="242"/>
      <c r="T52" s="242"/>
      <c r="U52" s="242"/>
    </row>
    <row r="53" spans="1:21" ht="15.75" x14ac:dyDescent="0.25">
      <c r="A53" s="241"/>
      <c r="B53" s="242"/>
      <c r="C53" s="242"/>
      <c r="D53" s="242"/>
      <c r="E53" s="242"/>
      <c r="F53" s="243"/>
      <c r="G53" s="242"/>
      <c r="H53" s="242"/>
      <c r="I53" s="242"/>
      <c r="J53" s="242"/>
      <c r="K53" s="242"/>
      <c r="L53" s="242"/>
      <c r="M53" s="242"/>
      <c r="N53" s="242"/>
      <c r="O53" s="242"/>
      <c r="P53" s="357"/>
      <c r="Q53" s="357"/>
      <c r="R53" s="242"/>
      <c r="S53" s="242"/>
      <c r="T53" s="242"/>
      <c r="U53" s="242"/>
    </row>
    <row r="54" spans="1:21" ht="15.75" x14ac:dyDescent="0.25">
      <c r="A54" s="241"/>
      <c r="B54" s="242"/>
      <c r="C54" s="242"/>
      <c r="D54" s="242"/>
      <c r="E54" s="242"/>
      <c r="F54" s="243"/>
      <c r="G54" s="242"/>
      <c r="H54" s="242"/>
      <c r="I54" s="242"/>
      <c r="J54" s="242"/>
      <c r="K54" s="242"/>
      <c r="L54" s="242"/>
      <c r="M54" s="242"/>
      <c r="N54" s="242"/>
      <c r="O54" s="242"/>
      <c r="P54" s="357"/>
      <c r="Q54" s="357"/>
      <c r="R54" s="242"/>
      <c r="S54" s="242"/>
      <c r="T54" s="242"/>
      <c r="U54" s="242"/>
    </row>
    <row r="55" spans="1:21" ht="15" x14ac:dyDescent="0.25">
      <c r="C55" s="468"/>
    </row>
    <row r="67" spans="1:6" x14ac:dyDescent="0.25">
      <c r="A67" s="236"/>
      <c r="F67" s="236"/>
    </row>
    <row r="68" spans="1:6" x14ac:dyDescent="0.25">
      <c r="A68" s="236"/>
      <c r="F68" s="236"/>
    </row>
    <row r="69" spans="1:6" x14ac:dyDescent="0.25">
      <c r="A69" s="236"/>
      <c r="F69" s="236"/>
    </row>
    <row r="70" spans="1:6" x14ac:dyDescent="0.25">
      <c r="A70" s="236"/>
      <c r="F70" s="236"/>
    </row>
    <row r="71" spans="1:6" x14ac:dyDescent="0.25">
      <c r="A71" s="236"/>
      <c r="F71" s="236"/>
    </row>
    <row r="72" spans="1:6" x14ac:dyDescent="0.25">
      <c r="A72" s="236"/>
      <c r="F72" s="236"/>
    </row>
    <row r="73" spans="1:6" x14ac:dyDescent="0.25">
      <c r="A73" s="236"/>
      <c r="F73" s="236"/>
    </row>
    <row r="74" spans="1:6" x14ac:dyDescent="0.25">
      <c r="A74" s="236"/>
      <c r="F74" s="236"/>
    </row>
    <row r="75" spans="1:6" x14ac:dyDescent="0.25">
      <c r="A75" s="236"/>
      <c r="F75" s="236"/>
    </row>
    <row r="76" spans="1:6" x14ac:dyDescent="0.25">
      <c r="A76" s="236"/>
      <c r="F76" s="236"/>
    </row>
    <row r="77" spans="1:6" x14ac:dyDescent="0.25">
      <c r="A77" s="236"/>
      <c r="F77" s="236"/>
    </row>
    <row r="78" spans="1:6" x14ac:dyDescent="0.25">
      <c r="A78" s="236"/>
      <c r="F78" s="236"/>
    </row>
    <row r="79" spans="1:6" x14ac:dyDescent="0.25">
      <c r="A79" s="236"/>
      <c r="F79" s="236"/>
    </row>
    <row r="80" spans="1:6" x14ac:dyDescent="0.25">
      <c r="A80" s="236"/>
      <c r="F80" s="236"/>
    </row>
    <row r="81" spans="1:6" x14ac:dyDescent="0.25">
      <c r="A81" s="236"/>
      <c r="F81" s="236"/>
    </row>
    <row r="82" spans="1:6" x14ac:dyDescent="0.25">
      <c r="A82" s="236"/>
      <c r="F82" s="236"/>
    </row>
    <row r="83" spans="1:6" x14ac:dyDescent="0.25">
      <c r="A83" s="236"/>
      <c r="F83" s="236"/>
    </row>
    <row r="84" spans="1:6" x14ac:dyDescent="0.25">
      <c r="A84" s="236"/>
      <c r="F84" s="236"/>
    </row>
    <row r="85" spans="1:6" x14ac:dyDescent="0.25">
      <c r="A85" s="236"/>
      <c r="F85" s="236"/>
    </row>
    <row r="86" spans="1:6" x14ac:dyDescent="0.25">
      <c r="A86" s="236"/>
      <c r="F86" s="236"/>
    </row>
    <row r="87" spans="1:6" x14ac:dyDescent="0.25">
      <c r="A87" s="236"/>
      <c r="F87" s="236"/>
    </row>
    <row r="88" spans="1:6" x14ac:dyDescent="0.25">
      <c r="A88" s="236"/>
      <c r="F88" s="236"/>
    </row>
    <row r="89" spans="1:6" x14ac:dyDescent="0.25">
      <c r="A89" s="236"/>
      <c r="F89" s="236"/>
    </row>
    <row r="90" spans="1:6" x14ac:dyDescent="0.25">
      <c r="A90" s="236"/>
      <c r="F90" s="236"/>
    </row>
    <row r="91" spans="1:6" x14ac:dyDescent="0.25">
      <c r="A91" s="236"/>
      <c r="F91" s="236"/>
    </row>
    <row r="92" spans="1:6" x14ac:dyDescent="0.25">
      <c r="A92" s="236"/>
      <c r="F92" s="236"/>
    </row>
    <row r="93" spans="1:6" x14ac:dyDescent="0.25">
      <c r="A93" s="236"/>
      <c r="F93" s="236"/>
    </row>
    <row r="94" spans="1:6" x14ac:dyDescent="0.25">
      <c r="A94" s="236"/>
      <c r="F94" s="236"/>
    </row>
    <row r="95" spans="1:6" x14ac:dyDescent="0.25">
      <c r="A95" s="236"/>
      <c r="F95" s="236"/>
    </row>
    <row r="96" spans="1:6" x14ac:dyDescent="0.25">
      <c r="A96" s="236"/>
      <c r="F96" s="236"/>
    </row>
    <row r="97" spans="1:6" x14ac:dyDescent="0.25">
      <c r="A97" s="236"/>
      <c r="F97" s="236"/>
    </row>
    <row r="98" spans="1:6" x14ac:dyDescent="0.25">
      <c r="A98" s="236"/>
      <c r="F98" s="236"/>
    </row>
    <row r="99" spans="1:6" x14ac:dyDescent="0.25">
      <c r="A99" s="236"/>
      <c r="F99" s="236"/>
    </row>
    <row r="100" spans="1:6" x14ac:dyDescent="0.25">
      <c r="A100" s="236"/>
      <c r="F100" s="236"/>
    </row>
    <row r="101" spans="1:6" x14ac:dyDescent="0.25">
      <c r="A101" s="236"/>
      <c r="F101" s="236"/>
    </row>
    <row r="102" spans="1:6" x14ac:dyDescent="0.25">
      <c r="A102" s="236"/>
      <c r="F102" s="236"/>
    </row>
    <row r="103" spans="1:6" x14ac:dyDescent="0.25">
      <c r="A103" s="236"/>
      <c r="F103" s="236"/>
    </row>
    <row r="104" spans="1:6" x14ac:dyDescent="0.25">
      <c r="A104" s="236"/>
      <c r="F104" s="236"/>
    </row>
    <row r="105" spans="1:6" x14ac:dyDescent="0.25">
      <c r="A105" s="236"/>
      <c r="F105" s="236"/>
    </row>
    <row r="106" spans="1:6" x14ac:dyDescent="0.25">
      <c r="A106" s="236"/>
      <c r="F106" s="236"/>
    </row>
    <row r="107" spans="1:6" x14ac:dyDescent="0.25">
      <c r="A107" s="236"/>
      <c r="F107" s="236"/>
    </row>
    <row r="108" spans="1:6" x14ac:dyDescent="0.25">
      <c r="A108" s="236"/>
      <c r="F108" s="236"/>
    </row>
    <row r="109" spans="1:6" x14ac:dyDescent="0.25">
      <c r="A109" s="236"/>
      <c r="F109" s="236"/>
    </row>
    <row r="110" spans="1:6" x14ac:dyDescent="0.25">
      <c r="A110" s="236"/>
      <c r="F110" s="236"/>
    </row>
    <row r="111" spans="1:6" x14ac:dyDescent="0.25">
      <c r="A111" s="236"/>
      <c r="F111" s="236"/>
    </row>
    <row r="112" spans="1:6" x14ac:dyDescent="0.25">
      <c r="A112" s="236"/>
      <c r="F112" s="236"/>
    </row>
    <row r="113" spans="1:6" x14ac:dyDescent="0.25">
      <c r="A113" s="236"/>
      <c r="F113" s="236"/>
    </row>
    <row r="114" spans="1:6" x14ac:dyDescent="0.25">
      <c r="A114" s="236"/>
      <c r="F114" s="236"/>
    </row>
    <row r="115" spans="1:6" x14ac:dyDescent="0.25">
      <c r="A115" s="236"/>
      <c r="F115" s="236"/>
    </row>
    <row r="116" spans="1:6" x14ac:dyDescent="0.25">
      <c r="A116" s="236"/>
      <c r="F116" s="236"/>
    </row>
    <row r="117" spans="1:6" x14ac:dyDescent="0.25">
      <c r="A117" s="236"/>
      <c r="F117" s="236"/>
    </row>
    <row r="118" spans="1:6" x14ac:dyDescent="0.25">
      <c r="A118" s="236"/>
      <c r="F118" s="236"/>
    </row>
    <row r="119" spans="1:6" x14ac:dyDescent="0.25">
      <c r="A119" s="236"/>
      <c r="F119" s="236"/>
    </row>
    <row r="120" spans="1:6" x14ac:dyDescent="0.25">
      <c r="A120" s="236"/>
      <c r="F120" s="236"/>
    </row>
    <row r="121" spans="1:6" x14ac:dyDescent="0.25">
      <c r="A121" s="236"/>
      <c r="F121" s="236"/>
    </row>
    <row r="122" spans="1:6" x14ac:dyDescent="0.25">
      <c r="A122" s="236"/>
      <c r="F122" s="236"/>
    </row>
    <row r="123" spans="1:6" x14ac:dyDescent="0.25">
      <c r="A123" s="236"/>
      <c r="F123" s="236"/>
    </row>
    <row r="124" spans="1:6" x14ac:dyDescent="0.25">
      <c r="A124" s="236"/>
      <c r="F124" s="236"/>
    </row>
    <row r="125" spans="1:6" x14ac:dyDescent="0.25">
      <c r="A125" s="236"/>
      <c r="F125" s="236"/>
    </row>
    <row r="126" spans="1:6" x14ac:dyDescent="0.25">
      <c r="A126" s="236"/>
      <c r="F126" s="236"/>
    </row>
    <row r="127" spans="1:6" x14ac:dyDescent="0.25">
      <c r="A127" s="236"/>
      <c r="F127" s="236"/>
    </row>
    <row r="128" spans="1:6" x14ac:dyDescent="0.25">
      <c r="A128" s="236"/>
      <c r="F128" s="236"/>
    </row>
    <row r="129" spans="1:6" x14ac:dyDescent="0.25">
      <c r="A129" s="236"/>
      <c r="F129" s="236"/>
    </row>
    <row r="130" spans="1:6" x14ac:dyDescent="0.25">
      <c r="A130" s="236"/>
      <c r="F130" s="236"/>
    </row>
    <row r="131" spans="1:6" x14ac:dyDescent="0.25">
      <c r="A131" s="236"/>
      <c r="F131" s="236"/>
    </row>
    <row r="132" spans="1:6" x14ac:dyDescent="0.25">
      <c r="A132" s="236"/>
      <c r="F132" s="236"/>
    </row>
    <row r="133" spans="1:6" x14ac:dyDescent="0.25">
      <c r="A133" s="236"/>
      <c r="F133" s="236"/>
    </row>
    <row r="134" spans="1:6" x14ac:dyDescent="0.25">
      <c r="A134" s="236"/>
      <c r="F134" s="236"/>
    </row>
    <row r="135" spans="1:6" x14ac:dyDescent="0.25">
      <c r="A135" s="236"/>
      <c r="F135" s="236"/>
    </row>
  </sheetData>
  <mergeCells count="23">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A8:A47"/>
    <mergeCell ref="B14:B19"/>
    <mergeCell ref="C4:C6"/>
    <mergeCell ref="B8:B13"/>
    <mergeCell ref="B20:B27"/>
    <mergeCell ref="B28:B39"/>
    <mergeCell ref="B40:B4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7">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topLeftCell="R1" workbookViewId="0">
      <pane ySplit="7" topLeftCell="A8" activePane="bottomLeft" state="frozen"/>
      <selection activeCell="A7" sqref="A7"/>
      <selection pane="bottomLeft" activeCell="AD5" sqref="AD5"/>
    </sheetView>
  </sheetViews>
  <sheetFormatPr baseColWidth="10" defaultColWidth="11.42578125" defaultRowHeight="12.75" x14ac:dyDescent="0.25"/>
  <cols>
    <col min="1" max="1" width="25.5703125" style="246" customWidth="1"/>
    <col min="2" max="2" width="38.5703125" style="246" customWidth="1"/>
    <col min="3" max="5" width="27.42578125" style="246" customWidth="1"/>
    <col min="6" max="6" width="13.5703125" style="245" customWidth="1"/>
    <col min="7" max="7" width="27.42578125" style="246" customWidth="1"/>
    <col min="8" max="8" width="15.28515625" style="246" customWidth="1"/>
    <col min="9" max="9" width="16" style="246" customWidth="1"/>
    <col min="10" max="10" width="15.28515625" style="246" customWidth="1"/>
    <col min="11" max="11" width="18.5703125" style="246" customWidth="1"/>
    <col min="12" max="12" width="15.28515625" style="246" customWidth="1"/>
    <col min="13" max="13" width="15.85546875" style="246" customWidth="1"/>
    <col min="14" max="14" width="15.28515625" style="246" customWidth="1"/>
    <col min="15" max="15" width="15" style="246" customWidth="1"/>
    <col min="16" max="16" width="15.28515625" style="246" customWidth="1"/>
    <col min="17" max="17" width="17" style="246" bestFit="1" customWidth="1"/>
    <col min="18" max="18" width="14.28515625" style="246" customWidth="1"/>
    <col min="19" max="20" width="14.28515625" style="244" customWidth="1"/>
    <col min="21" max="21" width="17" style="246" customWidth="1"/>
    <col min="22" max="16384" width="11.42578125" style="246"/>
  </cols>
  <sheetData>
    <row r="1" spans="1:36" ht="18.75" hidden="1" customHeight="1" x14ac:dyDescent="0.25">
      <c r="F1" s="271"/>
      <c r="H1" s="266" t="s">
        <v>1407</v>
      </c>
      <c r="J1" s="266"/>
      <c r="K1" s="266"/>
      <c r="L1" s="266"/>
      <c r="M1" s="470" t="s">
        <v>1408</v>
      </c>
      <c r="N1" s="470" t="s">
        <v>1409</v>
      </c>
      <c r="O1" s="470" t="s">
        <v>1410</v>
      </c>
      <c r="P1" s="470" t="s">
        <v>1411</v>
      </c>
      <c r="Q1" s="470" t="s">
        <v>1412</v>
      </c>
      <c r="R1" s="470" t="s">
        <v>1413</v>
      </c>
      <c r="S1" s="470" t="s">
        <v>1414</v>
      </c>
      <c r="T1" s="470" t="s">
        <v>1415</v>
      </c>
      <c r="U1" s="470" t="s">
        <v>1416</v>
      </c>
      <c r="V1" s="470" t="s">
        <v>1417</v>
      </c>
      <c r="W1" s="470" t="s">
        <v>1418</v>
      </c>
      <c r="X1" s="470" t="s">
        <v>1419</v>
      </c>
      <c r="Y1" s="470" t="s">
        <v>1420</v>
      </c>
      <c r="Z1" s="470" t="s">
        <v>1421</v>
      </c>
      <c r="AA1" s="470" t="s">
        <v>1422</v>
      </c>
      <c r="AB1" s="470" t="s">
        <v>1423</v>
      </c>
      <c r="AC1" s="470" t="s">
        <v>1424</v>
      </c>
      <c r="AD1" s="470" t="s">
        <v>1425</v>
      </c>
      <c r="AE1" s="470" t="s">
        <v>1426</v>
      </c>
      <c r="AF1" s="470" t="s">
        <v>1427</v>
      </c>
      <c r="AG1" s="470" t="s">
        <v>1428</v>
      </c>
      <c r="AH1" s="470" t="s">
        <v>1429</v>
      </c>
      <c r="AI1" s="470" t="s">
        <v>1430</v>
      </c>
      <c r="AJ1" s="470" t="s">
        <v>1431</v>
      </c>
    </row>
    <row r="2" spans="1:36" ht="18.75" hidden="1" x14ac:dyDescent="0.25">
      <c r="A2" s="252" t="s">
        <v>1432</v>
      </c>
      <c r="F2" s="271"/>
      <c r="H2" s="266"/>
      <c r="J2" s="266"/>
      <c r="K2" s="266"/>
      <c r="L2" s="266"/>
      <c r="M2" s="266"/>
      <c r="N2" s="266"/>
      <c r="O2" s="266"/>
      <c r="P2" s="266"/>
      <c r="Q2" s="266"/>
      <c r="R2" s="266"/>
      <c r="S2" s="266"/>
      <c r="T2" s="266"/>
      <c r="U2" s="266"/>
      <c r="V2" s="266"/>
      <c r="W2" s="266"/>
      <c r="X2" s="266"/>
      <c r="Y2" s="266"/>
      <c r="Z2" s="266"/>
      <c r="AA2" s="266"/>
    </row>
    <row r="3" spans="1:36" ht="18.75" hidden="1" x14ac:dyDescent="0.25">
      <c r="A3" s="298" t="s">
        <v>1433</v>
      </c>
      <c r="F3" s="271"/>
      <c r="H3" s="266"/>
      <c r="J3" s="266"/>
      <c r="K3" s="266"/>
      <c r="L3" s="266"/>
      <c r="M3" s="266"/>
      <c r="N3" s="266"/>
      <c r="O3" s="266"/>
      <c r="P3" s="266"/>
      <c r="Q3" s="266"/>
      <c r="R3" s="266"/>
      <c r="S3" s="266"/>
      <c r="T3" s="266"/>
      <c r="U3" s="266"/>
      <c r="V3" s="266"/>
      <c r="W3" s="266"/>
      <c r="X3" s="266"/>
      <c r="Y3" s="266"/>
      <c r="Z3" s="266"/>
      <c r="AA3" s="266"/>
    </row>
    <row r="4" spans="1:36" ht="15" hidden="1" x14ac:dyDescent="0.25">
      <c r="A4" s="346" t="s">
        <v>1434</v>
      </c>
      <c r="B4" s="252"/>
      <c r="C4" s="252"/>
      <c r="D4" s="252"/>
      <c r="E4" s="252"/>
      <c r="F4" s="231"/>
      <c r="G4" s="252"/>
      <c r="H4" s="252"/>
      <c r="I4" s="252"/>
      <c r="J4" s="252"/>
      <c r="K4" s="252"/>
      <c r="L4" s="252"/>
      <c r="M4" s="252"/>
      <c r="N4" s="252"/>
      <c r="O4" s="252"/>
      <c r="P4" s="252"/>
      <c r="Q4" s="252"/>
      <c r="R4" s="252"/>
      <c r="S4" s="252"/>
      <c r="T4" s="252"/>
      <c r="U4" s="252"/>
    </row>
    <row r="5" spans="1:36" s="65" customFormat="1" ht="23.25" customHeight="1" x14ac:dyDescent="0.25">
      <c r="A5" s="540" t="s">
        <v>1353</v>
      </c>
      <c r="B5" s="542" t="s">
        <v>1354</v>
      </c>
      <c r="C5" s="552" t="s">
        <v>1355</v>
      </c>
      <c r="D5" s="552" t="s">
        <v>1356</v>
      </c>
      <c r="E5" s="552" t="s">
        <v>1357</v>
      </c>
      <c r="F5" s="552" t="s">
        <v>1309</v>
      </c>
      <c r="G5" s="552" t="s">
        <v>1358</v>
      </c>
      <c r="H5" s="555" t="s">
        <v>1359</v>
      </c>
      <c r="I5" s="557"/>
      <c r="J5" s="557"/>
      <c r="K5" s="557"/>
      <c r="L5" s="557"/>
      <c r="M5" s="557"/>
      <c r="N5" s="557"/>
      <c r="O5" s="556"/>
      <c r="P5" s="561" t="s">
        <v>1360</v>
      </c>
      <c r="Q5" s="562"/>
      <c r="R5" s="542" t="s">
        <v>1361</v>
      </c>
      <c r="S5" s="542" t="s">
        <v>1362</v>
      </c>
      <c r="T5" s="542" t="s">
        <v>1363</v>
      </c>
      <c r="U5" s="558" t="s">
        <v>1364</v>
      </c>
    </row>
    <row r="6" spans="1:36" s="65" customFormat="1" ht="15" customHeight="1" x14ac:dyDescent="0.25">
      <c r="A6" s="540"/>
      <c r="B6" s="540"/>
      <c r="C6" s="553"/>
      <c r="D6" s="553"/>
      <c r="E6" s="553"/>
      <c r="F6" s="553"/>
      <c r="G6" s="553"/>
      <c r="H6" s="555" t="s">
        <v>1365</v>
      </c>
      <c r="I6" s="556"/>
      <c r="J6" s="555" t="s">
        <v>1366</v>
      </c>
      <c r="K6" s="556"/>
      <c r="L6" s="555" t="s">
        <v>1367</v>
      </c>
      <c r="M6" s="556"/>
      <c r="N6" s="555" t="s">
        <v>1368</v>
      </c>
      <c r="O6" s="556"/>
      <c r="P6" s="563"/>
      <c r="Q6" s="564"/>
      <c r="R6" s="540"/>
      <c r="S6" s="540"/>
      <c r="T6" s="540"/>
      <c r="U6" s="559"/>
    </row>
    <row r="7" spans="1:36" s="65" customFormat="1" ht="14.25" customHeight="1" x14ac:dyDescent="0.25">
      <c r="A7" s="541"/>
      <c r="B7" s="541"/>
      <c r="C7" s="554"/>
      <c r="D7" s="554"/>
      <c r="E7" s="554"/>
      <c r="F7" s="554"/>
      <c r="G7" s="554"/>
      <c r="H7" s="409" t="s">
        <v>1369</v>
      </c>
      <c r="I7" s="409" t="s">
        <v>35</v>
      </c>
      <c r="J7" s="409" t="s">
        <v>1369</v>
      </c>
      <c r="K7" s="409" t="s">
        <v>35</v>
      </c>
      <c r="L7" s="409" t="s">
        <v>1369</v>
      </c>
      <c r="M7" s="409" t="s">
        <v>35</v>
      </c>
      <c r="N7" s="409" t="s">
        <v>1369</v>
      </c>
      <c r="O7" s="409" t="s">
        <v>35</v>
      </c>
      <c r="P7" s="409" t="s">
        <v>1369</v>
      </c>
      <c r="Q7" s="409" t="s">
        <v>35</v>
      </c>
      <c r="R7" s="541"/>
      <c r="S7" s="541"/>
      <c r="T7" s="541"/>
      <c r="U7" s="560"/>
    </row>
    <row r="8" spans="1:36" ht="15.75" customHeight="1" x14ac:dyDescent="0.25">
      <c r="A8" s="410"/>
      <c r="B8" s="411"/>
      <c r="C8" s="412"/>
      <c r="D8" s="412"/>
      <c r="E8" s="412"/>
      <c r="F8" s="413"/>
      <c r="G8" s="412"/>
      <c r="H8" s="414"/>
      <c r="I8" s="414"/>
      <c r="J8" s="414"/>
      <c r="K8" s="414"/>
      <c r="L8" s="414"/>
      <c r="M8" s="414"/>
      <c r="N8" s="414"/>
      <c r="O8" s="414"/>
      <c r="P8" s="414"/>
      <c r="Q8" s="414"/>
      <c r="R8" s="415"/>
      <c r="S8" s="415"/>
      <c r="T8" s="415"/>
      <c r="U8" s="416"/>
    </row>
    <row r="9" spans="1:36" ht="63" x14ac:dyDescent="0.25">
      <c r="A9" s="573" t="s">
        <v>1435</v>
      </c>
      <c r="B9" s="568" t="s">
        <v>1436</v>
      </c>
      <c r="C9" s="289"/>
      <c r="D9" s="289" t="s">
        <v>1437</v>
      </c>
      <c r="E9" s="233" t="s">
        <v>1438</v>
      </c>
      <c r="F9" s="289"/>
      <c r="G9" s="289" t="s">
        <v>1439</v>
      </c>
      <c r="H9" s="234"/>
      <c r="I9" s="328"/>
      <c r="J9" s="330"/>
      <c r="K9" s="328"/>
      <c r="L9" s="330"/>
      <c r="M9" s="328"/>
      <c r="N9" s="330"/>
      <c r="O9" s="328"/>
      <c r="P9" s="359">
        <f t="shared" ref="P9:P40" si="0">H9+J9+L9+N9</f>
        <v>0</v>
      </c>
      <c r="Q9" s="360">
        <f t="shared" ref="Q9:Q40" si="1">I9+K9+M9+O9</f>
        <v>0</v>
      </c>
      <c r="R9" s="328"/>
      <c r="S9" s="233"/>
      <c r="T9" s="233"/>
      <c r="U9" s="233"/>
    </row>
    <row r="10" spans="1:36" ht="141.75" x14ac:dyDescent="0.25">
      <c r="A10" s="574"/>
      <c r="B10" s="568"/>
      <c r="C10" s="289" t="s">
        <v>1431</v>
      </c>
      <c r="D10" s="289" t="s">
        <v>1440</v>
      </c>
      <c r="E10" s="233" t="s">
        <v>1441</v>
      </c>
      <c r="F10" s="289"/>
      <c r="G10" s="289" t="s">
        <v>1442</v>
      </c>
      <c r="H10" s="234"/>
      <c r="I10" s="328"/>
      <c r="J10" s="330"/>
      <c r="K10" s="328"/>
      <c r="L10" s="330"/>
      <c r="M10" s="328"/>
      <c r="N10" s="330"/>
      <c r="O10" s="328"/>
      <c r="P10" s="359">
        <f t="shared" si="0"/>
        <v>0</v>
      </c>
      <c r="Q10" s="360">
        <f t="shared" si="1"/>
        <v>0</v>
      </c>
      <c r="R10" s="328"/>
      <c r="S10" s="233"/>
      <c r="T10" s="233"/>
      <c r="U10" s="233"/>
    </row>
    <row r="11" spans="1:36" ht="15.75" x14ac:dyDescent="0.25">
      <c r="A11" s="574"/>
      <c r="B11" s="568"/>
      <c r="C11" s="289"/>
      <c r="D11" s="289"/>
      <c r="E11" s="233"/>
      <c r="F11" s="289"/>
      <c r="G11" s="289"/>
      <c r="H11" s="234"/>
      <c r="I11" s="328"/>
      <c r="J11" s="330"/>
      <c r="K11" s="328"/>
      <c r="L11" s="330"/>
      <c r="M11" s="328"/>
      <c r="N11" s="330"/>
      <c r="O11" s="328"/>
      <c r="P11" s="359">
        <f t="shared" si="0"/>
        <v>0</v>
      </c>
      <c r="Q11" s="360">
        <f t="shared" si="1"/>
        <v>0</v>
      </c>
      <c r="R11" s="328"/>
      <c r="S11" s="233"/>
      <c r="T11" s="233"/>
      <c r="U11" s="233"/>
    </row>
    <row r="12" spans="1:36" ht="15.75" x14ac:dyDescent="0.25">
      <c r="A12" s="574"/>
      <c r="B12" s="568"/>
      <c r="C12" s="289"/>
      <c r="D12" s="289"/>
      <c r="E12" s="233"/>
      <c r="F12" s="289"/>
      <c r="G12" s="289"/>
      <c r="H12" s="234"/>
      <c r="I12" s="328"/>
      <c r="J12" s="330"/>
      <c r="K12" s="328"/>
      <c r="L12" s="330"/>
      <c r="M12" s="328"/>
      <c r="N12" s="330"/>
      <c r="O12" s="328"/>
      <c r="P12" s="359">
        <f t="shared" si="0"/>
        <v>0</v>
      </c>
      <c r="Q12" s="360">
        <f t="shared" si="1"/>
        <v>0</v>
      </c>
      <c r="R12" s="328"/>
      <c r="S12" s="233"/>
      <c r="T12" s="233"/>
      <c r="U12" s="233"/>
    </row>
    <row r="13" spans="1:36" ht="15.75" x14ac:dyDescent="0.25">
      <c r="A13" s="574"/>
      <c r="B13" s="568"/>
      <c r="C13" s="289"/>
      <c r="D13" s="289"/>
      <c r="E13" s="233"/>
      <c r="F13" s="289"/>
      <c r="G13" s="289"/>
      <c r="H13" s="234"/>
      <c r="I13" s="328"/>
      <c r="J13" s="330"/>
      <c r="K13" s="328"/>
      <c r="L13" s="330"/>
      <c r="M13" s="328"/>
      <c r="N13" s="330"/>
      <c r="O13" s="328"/>
      <c r="P13" s="359">
        <f t="shared" si="0"/>
        <v>0</v>
      </c>
      <c r="Q13" s="360">
        <f t="shared" si="1"/>
        <v>0</v>
      </c>
      <c r="R13" s="328"/>
      <c r="S13" s="233"/>
      <c r="T13" s="233"/>
      <c r="U13" s="233"/>
    </row>
    <row r="14" spans="1:36" ht="15.75" x14ac:dyDescent="0.25">
      <c r="A14" s="574"/>
      <c r="B14" s="568"/>
      <c r="C14" s="289"/>
      <c r="D14" s="289"/>
      <c r="E14" s="233"/>
      <c r="F14" s="289"/>
      <c r="G14" s="289"/>
      <c r="H14" s="234"/>
      <c r="I14" s="328"/>
      <c r="J14" s="330"/>
      <c r="K14" s="328"/>
      <c r="L14" s="330"/>
      <c r="M14" s="328"/>
      <c r="N14" s="330"/>
      <c r="O14" s="328"/>
      <c r="P14" s="359">
        <f t="shared" si="0"/>
        <v>0</v>
      </c>
      <c r="Q14" s="360">
        <f t="shared" si="1"/>
        <v>0</v>
      </c>
      <c r="R14" s="328"/>
      <c r="S14" s="233"/>
      <c r="T14" s="233"/>
      <c r="U14" s="233"/>
    </row>
    <row r="15" spans="1:36" ht="15.75" x14ac:dyDescent="0.25">
      <c r="A15" s="574"/>
      <c r="B15" s="568"/>
      <c r="C15" s="289"/>
      <c r="D15" s="289"/>
      <c r="E15" s="233"/>
      <c r="F15" s="289"/>
      <c r="G15" s="289"/>
      <c r="H15" s="234"/>
      <c r="I15" s="328"/>
      <c r="J15" s="330"/>
      <c r="K15" s="328"/>
      <c r="L15" s="330"/>
      <c r="M15" s="328"/>
      <c r="N15" s="330"/>
      <c r="O15" s="328"/>
      <c r="P15" s="359">
        <f t="shared" si="0"/>
        <v>0</v>
      </c>
      <c r="Q15" s="360">
        <f t="shared" si="1"/>
        <v>0</v>
      </c>
      <c r="R15" s="328"/>
      <c r="S15" s="233"/>
      <c r="T15" s="233"/>
      <c r="U15" s="233"/>
    </row>
    <row r="16" spans="1:36" ht="15.75" x14ac:dyDescent="0.25">
      <c r="A16" s="575"/>
      <c r="B16" s="568"/>
      <c r="C16" s="289"/>
      <c r="D16" s="289"/>
      <c r="E16" s="233"/>
      <c r="F16" s="289"/>
      <c r="G16" s="289"/>
      <c r="H16" s="234"/>
      <c r="I16" s="328"/>
      <c r="J16" s="330"/>
      <c r="K16" s="328"/>
      <c r="L16" s="330"/>
      <c r="M16" s="328"/>
      <c r="N16" s="330"/>
      <c r="O16" s="328"/>
      <c r="P16" s="359">
        <f t="shared" si="0"/>
        <v>0</v>
      </c>
      <c r="Q16" s="360">
        <f t="shared" si="1"/>
        <v>0</v>
      </c>
      <c r="R16" s="328"/>
      <c r="S16" s="233"/>
      <c r="T16" s="233"/>
      <c r="U16" s="233"/>
    </row>
    <row r="17" spans="1:21" ht="15.75" customHeight="1" x14ac:dyDescent="0.25">
      <c r="A17" s="565" t="s">
        <v>1443</v>
      </c>
      <c r="B17" s="565" t="s">
        <v>1444</v>
      </c>
      <c r="C17" s="289"/>
      <c r="D17" s="289"/>
      <c r="E17" s="233"/>
      <c r="F17" s="289"/>
      <c r="G17" s="289"/>
      <c r="H17" s="233"/>
      <c r="I17" s="328"/>
      <c r="J17" s="328"/>
      <c r="K17" s="328"/>
      <c r="L17" s="328"/>
      <c r="M17" s="328"/>
      <c r="N17" s="328"/>
      <c r="O17" s="328"/>
      <c r="P17" s="359">
        <f t="shared" si="0"/>
        <v>0</v>
      </c>
      <c r="Q17" s="360">
        <f t="shared" si="1"/>
        <v>0</v>
      </c>
      <c r="R17" s="328"/>
      <c r="S17" s="233"/>
      <c r="T17" s="233"/>
      <c r="U17" s="233"/>
    </row>
    <row r="18" spans="1:21" ht="15.75" x14ac:dyDescent="0.25">
      <c r="A18" s="566"/>
      <c r="B18" s="566"/>
      <c r="C18" s="289"/>
      <c r="D18" s="289"/>
      <c r="E18" s="233"/>
      <c r="F18" s="289"/>
      <c r="G18" s="289"/>
      <c r="H18" s="233"/>
      <c r="I18" s="328"/>
      <c r="J18" s="328"/>
      <c r="K18" s="328"/>
      <c r="L18" s="328"/>
      <c r="M18" s="328"/>
      <c r="N18" s="328"/>
      <c r="O18" s="328"/>
      <c r="P18" s="359">
        <f t="shared" si="0"/>
        <v>0</v>
      </c>
      <c r="Q18" s="360">
        <f t="shared" si="1"/>
        <v>0</v>
      </c>
      <c r="R18" s="328"/>
      <c r="S18" s="233"/>
      <c r="T18" s="233"/>
      <c r="U18" s="233"/>
    </row>
    <row r="19" spans="1:21" ht="15.75" x14ac:dyDescent="0.25">
      <c r="A19" s="566"/>
      <c r="B19" s="566"/>
      <c r="C19" s="289"/>
      <c r="D19" s="289"/>
      <c r="E19" s="233"/>
      <c r="F19" s="289"/>
      <c r="G19" s="289"/>
      <c r="H19" s="233"/>
      <c r="I19" s="328"/>
      <c r="J19" s="328"/>
      <c r="K19" s="328"/>
      <c r="L19" s="328"/>
      <c r="M19" s="328"/>
      <c r="N19" s="328"/>
      <c r="O19" s="328"/>
      <c r="P19" s="359">
        <f t="shared" si="0"/>
        <v>0</v>
      </c>
      <c r="Q19" s="360">
        <f t="shared" si="1"/>
        <v>0</v>
      </c>
      <c r="R19" s="328"/>
      <c r="S19" s="233"/>
      <c r="T19" s="233"/>
      <c r="U19" s="233"/>
    </row>
    <row r="20" spans="1:21" ht="15.75" x14ac:dyDescent="0.25">
      <c r="A20" s="566"/>
      <c r="B20" s="566"/>
      <c r="C20" s="289"/>
      <c r="D20" s="289"/>
      <c r="E20" s="233"/>
      <c r="F20" s="289"/>
      <c r="G20" s="289"/>
      <c r="H20" s="233"/>
      <c r="I20" s="328"/>
      <c r="J20" s="328"/>
      <c r="K20" s="328"/>
      <c r="L20" s="328"/>
      <c r="M20" s="328"/>
      <c r="N20" s="328"/>
      <c r="O20" s="328"/>
      <c r="P20" s="359">
        <f t="shared" si="0"/>
        <v>0</v>
      </c>
      <c r="Q20" s="360">
        <f t="shared" si="1"/>
        <v>0</v>
      </c>
      <c r="R20" s="328"/>
      <c r="S20" s="233"/>
      <c r="T20" s="233"/>
      <c r="U20" s="233"/>
    </row>
    <row r="21" spans="1:21" ht="15.75" x14ac:dyDescent="0.25">
      <c r="A21" s="566"/>
      <c r="B21" s="566"/>
      <c r="C21" s="289"/>
      <c r="D21" s="289"/>
      <c r="E21" s="233"/>
      <c r="F21" s="289"/>
      <c r="G21" s="289"/>
      <c r="H21" s="233"/>
      <c r="I21" s="328"/>
      <c r="J21" s="328"/>
      <c r="K21" s="328"/>
      <c r="L21" s="328"/>
      <c r="M21" s="328"/>
      <c r="N21" s="328"/>
      <c r="O21" s="328"/>
      <c r="P21" s="359">
        <f t="shared" si="0"/>
        <v>0</v>
      </c>
      <c r="Q21" s="360">
        <f t="shared" si="1"/>
        <v>0</v>
      </c>
      <c r="R21" s="328"/>
      <c r="S21" s="233"/>
      <c r="T21" s="233"/>
      <c r="U21" s="233"/>
    </row>
    <row r="22" spans="1:21" ht="15.75" x14ac:dyDescent="0.25">
      <c r="A22" s="566"/>
      <c r="B22" s="567"/>
      <c r="C22" s="289"/>
      <c r="D22" s="289"/>
      <c r="E22" s="233"/>
      <c r="F22" s="289"/>
      <c r="G22" s="289"/>
      <c r="H22" s="233"/>
      <c r="I22" s="328"/>
      <c r="J22" s="328"/>
      <c r="K22" s="328"/>
      <c r="L22" s="328"/>
      <c r="M22" s="328"/>
      <c r="N22" s="328"/>
      <c r="O22" s="328"/>
      <c r="P22" s="359">
        <f t="shared" si="0"/>
        <v>0</v>
      </c>
      <c r="Q22" s="360">
        <f t="shared" si="1"/>
        <v>0</v>
      </c>
      <c r="R22" s="328"/>
      <c r="S22" s="233"/>
      <c r="T22" s="233"/>
      <c r="U22" s="233"/>
    </row>
    <row r="23" spans="1:21" ht="55.5" customHeight="1" x14ac:dyDescent="0.25">
      <c r="A23" s="566"/>
      <c r="B23" s="565" t="s">
        <v>1445</v>
      </c>
      <c r="C23" s="289"/>
      <c r="D23" s="289" t="s">
        <v>1446</v>
      </c>
      <c r="E23" s="233" t="s">
        <v>1447</v>
      </c>
      <c r="F23" s="289"/>
      <c r="G23" s="289" t="s">
        <v>1448</v>
      </c>
      <c r="H23" s="234"/>
      <c r="I23" s="329"/>
      <c r="J23" s="330"/>
      <c r="K23" s="329"/>
      <c r="L23" s="330"/>
      <c r="M23" s="329"/>
      <c r="N23" s="330"/>
      <c r="O23" s="329"/>
      <c r="P23" s="359">
        <f t="shared" si="0"/>
        <v>0</v>
      </c>
      <c r="Q23" s="361">
        <f t="shared" si="1"/>
        <v>0</v>
      </c>
      <c r="R23" s="327"/>
      <c r="S23" s="233"/>
      <c r="T23" s="233"/>
      <c r="U23" s="233"/>
    </row>
    <row r="24" spans="1:21" ht="15.75" x14ac:dyDescent="0.25">
      <c r="A24" s="566"/>
      <c r="B24" s="566"/>
      <c r="C24" s="289"/>
      <c r="D24" s="289"/>
      <c r="E24" s="233"/>
      <c r="F24" s="289"/>
      <c r="G24" s="289"/>
      <c r="H24" s="234"/>
      <c r="I24" s="329"/>
      <c r="J24" s="330"/>
      <c r="K24" s="329"/>
      <c r="L24" s="330"/>
      <c r="M24" s="329"/>
      <c r="N24" s="330"/>
      <c r="O24" s="329"/>
      <c r="P24" s="359">
        <f t="shared" si="0"/>
        <v>0</v>
      </c>
      <c r="Q24" s="361">
        <f t="shared" si="1"/>
        <v>0</v>
      </c>
      <c r="R24" s="327"/>
      <c r="S24" s="233"/>
      <c r="T24" s="233"/>
      <c r="U24" s="233"/>
    </row>
    <row r="25" spans="1:21" ht="15.75" x14ac:dyDescent="0.25">
      <c r="A25" s="566"/>
      <c r="B25" s="566"/>
      <c r="C25" s="289"/>
      <c r="D25" s="289"/>
      <c r="E25" s="233"/>
      <c r="F25" s="289"/>
      <c r="G25" s="289"/>
      <c r="H25" s="234"/>
      <c r="I25" s="329"/>
      <c r="J25" s="330"/>
      <c r="K25" s="329"/>
      <c r="L25" s="330"/>
      <c r="M25" s="329"/>
      <c r="N25" s="330"/>
      <c r="O25" s="329"/>
      <c r="P25" s="359">
        <f t="shared" si="0"/>
        <v>0</v>
      </c>
      <c r="Q25" s="361">
        <f t="shared" si="1"/>
        <v>0</v>
      </c>
      <c r="R25" s="327"/>
      <c r="S25" s="233"/>
      <c r="T25" s="233"/>
      <c r="U25" s="233"/>
    </row>
    <row r="26" spans="1:21" ht="15.75" x14ac:dyDescent="0.25">
      <c r="A26" s="566"/>
      <c r="B26" s="566"/>
      <c r="C26" s="289"/>
      <c r="D26" s="289"/>
      <c r="E26" s="233"/>
      <c r="F26" s="289"/>
      <c r="G26" s="289"/>
      <c r="H26" s="233"/>
      <c r="I26" s="329"/>
      <c r="J26" s="328"/>
      <c r="K26" s="328"/>
      <c r="L26" s="328"/>
      <c r="M26" s="328"/>
      <c r="N26" s="328"/>
      <c r="O26" s="328"/>
      <c r="P26" s="359">
        <f t="shared" si="0"/>
        <v>0</v>
      </c>
      <c r="Q26" s="360">
        <f t="shared" si="1"/>
        <v>0</v>
      </c>
      <c r="R26" s="233"/>
      <c r="S26" s="233"/>
      <c r="T26" s="233"/>
      <c r="U26" s="233"/>
    </row>
    <row r="27" spans="1:21" ht="15.75" x14ac:dyDescent="0.25">
      <c r="A27" s="566"/>
      <c r="B27" s="566"/>
      <c r="C27" s="289"/>
      <c r="D27" s="289"/>
      <c r="E27" s="233"/>
      <c r="F27" s="289"/>
      <c r="G27" s="289"/>
      <c r="H27" s="233"/>
      <c r="I27" s="329"/>
      <c r="J27" s="328"/>
      <c r="K27" s="328"/>
      <c r="L27" s="328"/>
      <c r="M27" s="328"/>
      <c r="N27" s="328"/>
      <c r="O27" s="328"/>
      <c r="P27" s="359">
        <f t="shared" si="0"/>
        <v>0</v>
      </c>
      <c r="Q27" s="360">
        <f t="shared" si="1"/>
        <v>0</v>
      </c>
      <c r="R27" s="233"/>
      <c r="S27" s="233"/>
      <c r="T27" s="233"/>
      <c r="U27" s="233"/>
    </row>
    <row r="28" spans="1:21" ht="15.75" x14ac:dyDescent="0.25">
      <c r="A28" s="566"/>
      <c r="B28" s="566"/>
      <c r="C28" s="289"/>
      <c r="D28" s="289"/>
      <c r="E28" s="233"/>
      <c r="F28" s="289"/>
      <c r="G28" s="289"/>
      <c r="H28" s="233"/>
      <c r="I28" s="329"/>
      <c r="J28" s="328"/>
      <c r="K28" s="328"/>
      <c r="L28" s="328"/>
      <c r="M28" s="328"/>
      <c r="N28" s="328"/>
      <c r="O28" s="328"/>
      <c r="P28" s="359">
        <f t="shared" si="0"/>
        <v>0</v>
      </c>
      <c r="Q28" s="360">
        <f t="shared" si="1"/>
        <v>0</v>
      </c>
      <c r="R28" s="233"/>
      <c r="S28" s="233"/>
      <c r="T28" s="233"/>
      <c r="U28" s="233"/>
    </row>
    <row r="29" spans="1:21" ht="15.75" x14ac:dyDescent="0.25">
      <c r="A29" s="566"/>
      <c r="B29" s="568" t="s">
        <v>1449</v>
      </c>
      <c r="C29" s="289"/>
      <c r="D29" s="289"/>
      <c r="E29" s="233"/>
      <c r="F29" s="289"/>
      <c r="G29" s="289"/>
      <c r="H29" s="233"/>
      <c r="I29" s="329"/>
      <c r="J29" s="328"/>
      <c r="K29" s="328"/>
      <c r="L29" s="328"/>
      <c r="M29" s="328"/>
      <c r="N29" s="328"/>
      <c r="O29" s="328"/>
      <c r="P29" s="359">
        <f t="shared" si="0"/>
        <v>0</v>
      </c>
      <c r="Q29" s="360">
        <f t="shared" si="1"/>
        <v>0</v>
      </c>
      <c r="R29" s="233"/>
      <c r="S29" s="233"/>
      <c r="T29" s="233"/>
      <c r="U29" s="233"/>
    </row>
    <row r="30" spans="1:21" ht="15.75" x14ac:dyDescent="0.25">
      <c r="A30" s="566"/>
      <c r="B30" s="568"/>
      <c r="C30" s="289"/>
      <c r="D30" s="289"/>
      <c r="E30" s="233"/>
      <c r="F30" s="289"/>
      <c r="G30" s="289"/>
      <c r="H30" s="233"/>
      <c r="I30" s="329"/>
      <c r="J30" s="328"/>
      <c r="K30" s="328"/>
      <c r="L30" s="328"/>
      <c r="M30" s="328"/>
      <c r="N30" s="328"/>
      <c r="O30" s="328"/>
      <c r="P30" s="359">
        <f t="shared" si="0"/>
        <v>0</v>
      </c>
      <c r="Q30" s="360">
        <f t="shared" si="1"/>
        <v>0</v>
      </c>
      <c r="R30" s="233"/>
      <c r="S30" s="233"/>
      <c r="T30" s="233"/>
      <c r="U30" s="233"/>
    </row>
    <row r="31" spans="1:21" ht="15.75" x14ac:dyDescent="0.25">
      <c r="A31" s="566"/>
      <c r="B31" s="568"/>
      <c r="C31" s="289"/>
      <c r="D31" s="289"/>
      <c r="E31" s="233"/>
      <c r="F31" s="289"/>
      <c r="G31" s="289"/>
      <c r="H31" s="233"/>
      <c r="I31" s="329"/>
      <c r="J31" s="328"/>
      <c r="K31" s="328"/>
      <c r="L31" s="328"/>
      <c r="M31" s="328"/>
      <c r="N31" s="328"/>
      <c r="O31" s="328"/>
      <c r="P31" s="359">
        <f t="shared" si="0"/>
        <v>0</v>
      </c>
      <c r="Q31" s="360">
        <f t="shared" si="1"/>
        <v>0</v>
      </c>
      <c r="R31" s="233"/>
      <c r="S31" s="233"/>
      <c r="T31" s="233"/>
      <c r="U31" s="233"/>
    </row>
    <row r="32" spans="1:21" ht="15.75" x14ac:dyDescent="0.25">
      <c r="A32" s="566"/>
      <c r="B32" s="568"/>
      <c r="C32" s="289"/>
      <c r="D32" s="289"/>
      <c r="E32" s="233"/>
      <c r="F32" s="289"/>
      <c r="G32" s="289"/>
      <c r="H32" s="233"/>
      <c r="I32" s="329"/>
      <c r="J32" s="328"/>
      <c r="K32" s="328"/>
      <c r="L32" s="328"/>
      <c r="M32" s="328"/>
      <c r="N32" s="328"/>
      <c r="O32" s="328"/>
      <c r="P32" s="359">
        <f t="shared" si="0"/>
        <v>0</v>
      </c>
      <c r="Q32" s="360">
        <f t="shared" si="1"/>
        <v>0</v>
      </c>
      <c r="R32" s="233"/>
      <c r="S32" s="233"/>
      <c r="T32" s="233"/>
      <c r="U32" s="233"/>
    </row>
    <row r="33" spans="1:21" ht="15.75" x14ac:dyDescent="0.25">
      <c r="A33" s="566"/>
      <c r="B33" s="568"/>
      <c r="C33" s="289"/>
      <c r="D33" s="289"/>
      <c r="E33" s="233"/>
      <c r="F33" s="289"/>
      <c r="G33" s="289"/>
      <c r="H33" s="233"/>
      <c r="I33" s="329"/>
      <c r="J33" s="328"/>
      <c r="K33" s="328"/>
      <c r="L33" s="328"/>
      <c r="M33" s="328"/>
      <c r="N33" s="328"/>
      <c r="O33" s="328"/>
      <c r="P33" s="359">
        <f t="shared" si="0"/>
        <v>0</v>
      </c>
      <c r="Q33" s="360">
        <f t="shared" si="1"/>
        <v>0</v>
      </c>
      <c r="R33" s="233"/>
      <c r="S33" s="233"/>
      <c r="T33" s="233"/>
      <c r="U33" s="233"/>
    </row>
    <row r="34" spans="1:21" ht="15.75" x14ac:dyDescent="0.25">
      <c r="A34" s="566"/>
      <c r="B34" s="568" t="s">
        <v>1450</v>
      </c>
      <c r="C34" s="289"/>
      <c r="D34" s="289"/>
      <c r="E34" s="233"/>
      <c r="F34" s="289"/>
      <c r="G34" s="289"/>
      <c r="H34" s="233"/>
      <c r="I34" s="329"/>
      <c r="J34" s="328"/>
      <c r="K34" s="328"/>
      <c r="L34" s="328"/>
      <c r="M34" s="328"/>
      <c r="N34" s="328"/>
      <c r="O34" s="328"/>
      <c r="P34" s="359">
        <f t="shared" si="0"/>
        <v>0</v>
      </c>
      <c r="Q34" s="360">
        <f t="shared" si="1"/>
        <v>0</v>
      </c>
      <c r="R34" s="233"/>
      <c r="S34" s="233"/>
      <c r="T34" s="233"/>
      <c r="U34" s="233"/>
    </row>
    <row r="35" spans="1:21" ht="15.75" x14ac:dyDescent="0.25">
      <c r="A35" s="566"/>
      <c r="B35" s="568"/>
      <c r="C35" s="289"/>
      <c r="D35" s="289"/>
      <c r="E35" s="233"/>
      <c r="F35" s="289"/>
      <c r="G35" s="289"/>
      <c r="H35" s="233"/>
      <c r="I35" s="329"/>
      <c r="J35" s="328"/>
      <c r="K35" s="328"/>
      <c r="L35" s="328"/>
      <c r="M35" s="328"/>
      <c r="N35" s="328"/>
      <c r="O35" s="328"/>
      <c r="P35" s="359">
        <f t="shared" si="0"/>
        <v>0</v>
      </c>
      <c r="Q35" s="360">
        <f t="shared" si="1"/>
        <v>0</v>
      </c>
      <c r="R35" s="233"/>
      <c r="S35" s="233"/>
      <c r="T35" s="233"/>
      <c r="U35" s="233"/>
    </row>
    <row r="36" spans="1:21" ht="15.75" x14ac:dyDescent="0.25">
      <c r="A36" s="566"/>
      <c r="B36" s="568"/>
      <c r="C36" s="289"/>
      <c r="D36" s="289"/>
      <c r="E36" s="233"/>
      <c r="F36" s="289"/>
      <c r="G36" s="289"/>
      <c r="H36" s="233"/>
      <c r="I36" s="329"/>
      <c r="J36" s="328"/>
      <c r="K36" s="328"/>
      <c r="L36" s="328"/>
      <c r="M36" s="328"/>
      <c r="N36" s="328"/>
      <c r="O36" s="328"/>
      <c r="P36" s="359">
        <f t="shared" si="0"/>
        <v>0</v>
      </c>
      <c r="Q36" s="360">
        <f t="shared" si="1"/>
        <v>0</v>
      </c>
      <c r="R36" s="233"/>
      <c r="S36" s="233"/>
      <c r="T36" s="233"/>
      <c r="U36" s="233"/>
    </row>
    <row r="37" spans="1:21" ht="15.75" x14ac:dyDescent="0.25">
      <c r="A37" s="566"/>
      <c r="B37" s="568"/>
      <c r="C37" s="289"/>
      <c r="D37" s="289"/>
      <c r="E37" s="233"/>
      <c r="F37" s="289"/>
      <c r="G37" s="289"/>
      <c r="H37" s="233"/>
      <c r="I37" s="329"/>
      <c r="J37" s="328"/>
      <c r="K37" s="328"/>
      <c r="L37" s="328"/>
      <c r="M37" s="328"/>
      <c r="N37" s="328"/>
      <c r="O37" s="328"/>
      <c r="P37" s="359">
        <f t="shared" si="0"/>
        <v>0</v>
      </c>
      <c r="Q37" s="360">
        <f t="shared" si="1"/>
        <v>0</v>
      </c>
      <c r="R37" s="233"/>
      <c r="S37" s="233"/>
      <c r="T37" s="233"/>
      <c r="U37" s="233"/>
    </row>
    <row r="38" spans="1:21" ht="15.75" x14ac:dyDescent="0.25">
      <c r="A38" s="566"/>
      <c r="B38" s="568" t="s">
        <v>1451</v>
      </c>
      <c r="C38" s="289"/>
      <c r="D38" s="289"/>
      <c r="E38" s="233"/>
      <c r="F38" s="289"/>
      <c r="G38" s="289"/>
      <c r="H38" s="233"/>
      <c r="I38" s="329"/>
      <c r="J38" s="328"/>
      <c r="K38" s="328"/>
      <c r="L38" s="328"/>
      <c r="M38" s="328"/>
      <c r="N38" s="328"/>
      <c r="O38" s="328"/>
      <c r="P38" s="359">
        <f t="shared" si="0"/>
        <v>0</v>
      </c>
      <c r="Q38" s="360">
        <f t="shared" si="1"/>
        <v>0</v>
      </c>
      <c r="R38" s="233"/>
      <c r="S38" s="233"/>
      <c r="T38" s="233"/>
      <c r="U38" s="233"/>
    </row>
    <row r="39" spans="1:21" ht="15.75" x14ac:dyDescent="0.25">
      <c r="A39" s="566"/>
      <c r="B39" s="568"/>
      <c r="C39" s="289"/>
      <c r="D39" s="289"/>
      <c r="E39" s="233"/>
      <c r="F39" s="289"/>
      <c r="G39" s="289"/>
      <c r="H39" s="233"/>
      <c r="I39" s="329"/>
      <c r="J39" s="328"/>
      <c r="K39" s="328"/>
      <c r="L39" s="328"/>
      <c r="M39" s="328"/>
      <c r="N39" s="328"/>
      <c r="O39" s="328"/>
      <c r="P39" s="359">
        <f t="shared" si="0"/>
        <v>0</v>
      </c>
      <c r="Q39" s="360">
        <f t="shared" si="1"/>
        <v>0</v>
      </c>
      <c r="R39" s="233"/>
      <c r="S39" s="233"/>
      <c r="T39" s="233"/>
      <c r="U39" s="233"/>
    </row>
    <row r="40" spans="1:21" ht="15.75" x14ac:dyDescent="0.25">
      <c r="A40" s="566"/>
      <c r="B40" s="568"/>
      <c r="C40" s="289"/>
      <c r="D40" s="289"/>
      <c r="E40" s="233"/>
      <c r="F40" s="289"/>
      <c r="G40" s="289"/>
      <c r="H40" s="233"/>
      <c r="I40" s="329"/>
      <c r="J40" s="328"/>
      <c r="K40" s="328"/>
      <c r="L40" s="328"/>
      <c r="M40" s="328"/>
      <c r="N40" s="328"/>
      <c r="O40" s="328"/>
      <c r="P40" s="359">
        <f t="shared" si="0"/>
        <v>0</v>
      </c>
      <c r="Q40" s="360">
        <f t="shared" si="1"/>
        <v>0</v>
      </c>
      <c r="R40" s="233"/>
      <c r="S40" s="233"/>
      <c r="T40" s="233"/>
      <c r="U40" s="233"/>
    </row>
    <row r="41" spans="1:21" ht="15.75" x14ac:dyDescent="0.25">
      <c r="A41" s="566"/>
      <c r="B41" s="568"/>
      <c r="C41" s="289"/>
      <c r="D41" s="289"/>
      <c r="E41" s="233"/>
      <c r="F41" s="289"/>
      <c r="G41" s="289"/>
      <c r="H41" s="233"/>
      <c r="I41" s="329"/>
      <c r="J41" s="328"/>
      <c r="K41" s="328"/>
      <c r="L41" s="328"/>
      <c r="M41" s="328"/>
      <c r="N41" s="328"/>
      <c r="O41" s="328"/>
      <c r="P41" s="359">
        <f t="shared" ref="P41:P73" si="2">H41+J41+L41+N41</f>
        <v>0</v>
      </c>
      <c r="Q41" s="360">
        <f t="shared" ref="Q41:Q73" si="3">I41+K41+M41+O41</f>
        <v>0</v>
      </c>
      <c r="R41" s="233"/>
      <c r="S41" s="233"/>
      <c r="T41" s="233"/>
      <c r="U41" s="233"/>
    </row>
    <row r="42" spans="1:21" ht="15.75" x14ac:dyDescent="0.25">
      <c r="A42" s="566"/>
      <c r="B42" s="568"/>
      <c r="C42" s="289"/>
      <c r="D42" s="289"/>
      <c r="E42" s="233"/>
      <c r="F42" s="289"/>
      <c r="G42" s="289"/>
      <c r="H42" s="233"/>
      <c r="I42" s="329"/>
      <c r="J42" s="328"/>
      <c r="K42" s="328"/>
      <c r="L42" s="328"/>
      <c r="M42" s="328"/>
      <c r="N42" s="328"/>
      <c r="O42" s="328"/>
      <c r="P42" s="359">
        <f t="shared" si="2"/>
        <v>0</v>
      </c>
      <c r="Q42" s="360">
        <f t="shared" si="3"/>
        <v>0</v>
      </c>
      <c r="R42" s="233"/>
      <c r="S42" s="233"/>
      <c r="T42" s="233"/>
      <c r="U42" s="233"/>
    </row>
    <row r="43" spans="1:21" ht="15.75" x14ac:dyDescent="0.25">
      <c r="A43" s="565" t="s">
        <v>1435</v>
      </c>
      <c r="B43" s="568" t="s">
        <v>1452</v>
      </c>
      <c r="C43" s="289"/>
      <c r="D43" s="289"/>
      <c r="E43" s="233"/>
      <c r="F43" s="289"/>
      <c r="G43" s="289"/>
      <c r="H43" s="234"/>
      <c r="I43" s="328"/>
      <c r="J43" s="330"/>
      <c r="K43" s="328"/>
      <c r="L43" s="330"/>
      <c r="M43" s="328"/>
      <c r="N43" s="330"/>
      <c r="O43" s="328"/>
      <c r="P43" s="359">
        <f t="shared" si="2"/>
        <v>0</v>
      </c>
      <c r="Q43" s="360">
        <f t="shared" si="3"/>
        <v>0</v>
      </c>
      <c r="R43" s="328"/>
      <c r="S43" s="233"/>
      <c r="T43" s="233"/>
      <c r="U43" s="233"/>
    </row>
    <row r="44" spans="1:21" ht="15.75" x14ac:dyDescent="0.25">
      <c r="A44" s="566"/>
      <c r="B44" s="568"/>
      <c r="C44" s="289"/>
      <c r="D44" s="289"/>
      <c r="E44" s="233"/>
      <c r="F44" s="289"/>
      <c r="G44" s="289"/>
      <c r="H44" s="234"/>
      <c r="I44" s="328"/>
      <c r="J44" s="330"/>
      <c r="K44" s="328"/>
      <c r="L44" s="330"/>
      <c r="M44" s="328"/>
      <c r="N44" s="330"/>
      <c r="O44" s="328"/>
      <c r="P44" s="359">
        <f t="shared" si="2"/>
        <v>0</v>
      </c>
      <c r="Q44" s="360">
        <f t="shared" si="3"/>
        <v>0</v>
      </c>
      <c r="R44" s="328"/>
      <c r="S44" s="233"/>
      <c r="T44" s="233"/>
      <c r="U44" s="233"/>
    </row>
    <row r="45" spans="1:21" ht="15.75" x14ac:dyDescent="0.25">
      <c r="A45" s="566"/>
      <c r="B45" s="568"/>
      <c r="C45" s="289"/>
      <c r="D45" s="289"/>
      <c r="E45" s="233"/>
      <c r="F45" s="289"/>
      <c r="G45" s="289"/>
      <c r="H45" s="234"/>
      <c r="I45" s="328"/>
      <c r="J45" s="330"/>
      <c r="K45" s="328"/>
      <c r="L45" s="330"/>
      <c r="M45" s="328"/>
      <c r="N45" s="330"/>
      <c r="O45" s="328"/>
      <c r="P45" s="359">
        <f t="shared" si="2"/>
        <v>0</v>
      </c>
      <c r="Q45" s="360">
        <f t="shared" si="3"/>
        <v>0</v>
      </c>
      <c r="R45" s="328"/>
      <c r="S45" s="233"/>
      <c r="T45" s="233"/>
      <c r="U45" s="233"/>
    </row>
    <row r="46" spans="1:21" ht="15.75" x14ac:dyDescent="0.25">
      <c r="A46" s="566"/>
      <c r="B46" s="568"/>
      <c r="C46" s="289"/>
      <c r="D46" s="289"/>
      <c r="E46" s="233"/>
      <c r="F46" s="289"/>
      <c r="G46" s="289"/>
      <c r="H46" s="234"/>
      <c r="I46" s="328"/>
      <c r="J46" s="330"/>
      <c r="K46" s="328"/>
      <c r="L46" s="330"/>
      <c r="M46" s="328"/>
      <c r="N46" s="330"/>
      <c r="O46" s="328"/>
      <c r="P46" s="359">
        <f t="shared" si="2"/>
        <v>0</v>
      </c>
      <c r="Q46" s="360">
        <f t="shared" si="3"/>
        <v>0</v>
      </c>
      <c r="R46" s="328"/>
      <c r="S46" s="233"/>
      <c r="T46" s="233"/>
      <c r="U46" s="233"/>
    </row>
    <row r="47" spans="1:21" ht="15.75" x14ac:dyDescent="0.25">
      <c r="A47" s="566"/>
      <c r="B47" s="568"/>
      <c r="C47" s="289"/>
      <c r="D47" s="289"/>
      <c r="E47" s="233"/>
      <c r="F47" s="289"/>
      <c r="G47" s="289"/>
      <c r="H47" s="234"/>
      <c r="I47" s="328"/>
      <c r="J47" s="330"/>
      <c r="K47" s="328"/>
      <c r="L47" s="330"/>
      <c r="M47" s="328"/>
      <c r="N47" s="330"/>
      <c r="O47" s="328"/>
      <c r="P47" s="359">
        <f t="shared" si="2"/>
        <v>0</v>
      </c>
      <c r="Q47" s="360">
        <f t="shared" si="3"/>
        <v>0</v>
      </c>
      <c r="R47" s="328"/>
      <c r="S47" s="233"/>
      <c r="T47" s="233"/>
      <c r="U47" s="233"/>
    </row>
    <row r="48" spans="1:21" ht="15.75" x14ac:dyDescent="0.25">
      <c r="A48" s="566"/>
      <c r="B48" s="568"/>
      <c r="C48" s="289"/>
      <c r="D48" s="289"/>
      <c r="E48" s="233"/>
      <c r="F48" s="289"/>
      <c r="G48" s="289"/>
      <c r="H48" s="234"/>
      <c r="I48" s="328"/>
      <c r="J48" s="330"/>
      <c r="K48" s="328"/>
      <c r="L48" s="330"/>
      <c r="M48" s="328"/>
      <c r="N48" s="330"/>
      <c r="O48" s="328"/>
      <c r="P48" s="359">
        <f t="shared" si="2"/>
        <v>0</v>
      </c>
      <c r="Q48" s="360">
        <f t="shared" si="3"/>
        <v>0</v>
      </c>
      <c r="R48" s="328"/>
      <c r="S48" s="233"/>
      <c r="T48" s="233"/>
      <c r="U48" s="233"/>
    </row>
    <row r="49" spans="1:21" ht="15.75" customHeight="1" x14ac:dyDescent="0.25">
      <c r="A49" s="566"/>
      <c r="B49" s="568" t="s">
        <v>1453</v>
      </c>
      <c r="C49" s="289"/>
      <c r="D49" s="289"/>
      <c r="E49" s="233"/>
      <c r="F49" s="289"/>
      <c r="G49" s="289"/>
      <c r="H49" s="234"/>
      <c r="I49" s="328"/>
      <c r="J49" s="330"/>
      <c r="K49" s="328"/>
      <c r="L49" s="330"/>
      <c r="M49" s="328"/>
      <c r="N49" s="330"/>
      <c r="O49" s="328"/>
      <c r="P49" s="359">
        <f t="shared" si="2"/>
        <v>0</v>
      </c>
      <c r="Q49" s="360">
        <f t="shared" si="3"/>
        <v>0</v>
      </c>
      <c r="R49" s="328"/>
      <c r="S49" s="233"/>
      <c r="T49" s="233"/>
      <c r="U49" s="233"/>
    </row>
    <row r="50" spans="1:21" ht="15.75" customHeight="1" x14ac:dyDescent="0.25">
      <c r="A50" s="566"/>
      <c r="B50" s="568"/>
      <c r="C50" s="289"/>
      <c r="D50" s="289"/>
      <c r="E50" s="233"/>
      <c r="F50" s="289"/>
      <c r="G50" s="289"/>
      <c r="H50" s="234"/>
      <c r="I50" s="328"/>
      <c r="J50" s="330"/>
      <c r="K50" s="328"/>
      <c r="L50" s="330"/>
      <c r="M50" s="328"/>
      <c r="N50" s="330"/>
      <c r="O50" s="328"/>
      <c r="P50" s="359">
        <f t="shared" si="2"/>
        <v>0</v>
      </c>
      <c r="Q50" s="360">
        <f t="shared" si="3"/>
        <v>0</v>
      </c>
      <c r="R50" s="328"/>
      <c r="S50" s="233"/>
      <c r="T50" s="233"/>
      <c r="U50" s="233"/>
    </row>
    <row r="51" spans="1:21" ht="15.75" customHeight="1" x14ac:dyDescent="0.25">
      <c r="A51" s="566"/>
      <c r="B51" s="568"/>
      <c r="C51" s="289"/>
      <c r="D51" s="289"/>
      <c r="E51" s="233"/>
      <c r="F51" s="289"/>
      <c r="G51" s="289"/>
      <c r="H51" s="234"/>
      <c r="I51" s="328"/>
      <c r="J51" s="330"/>
      <c r="K51" s="328"/>
      <c r="L51" s="330"/>
      <c r="M51" s="328"/>
      <c r="N51" s="330"/>
      <c r="O51" s="328"/>
      <c r="P51" s="359">
        <f t="shared" si="2"/>
        <v>0</v>
      </c>
      <c r="Q51" s="360">
        <f t="shared" si="3"/>
        <v>0</v>
      </c>
      <c r="R51" s="328"/>
      <c r="S51" s="233"/>
      <c r="T51" s="233"/>
      <c r="U51" s="233"/>
    </row>
    <row r="52" spans="1:21" ht="15.75" customHeight="1" x14ac:dyDescent="0.25">
      <c r="A52" s="566"/>
      <c r="B52" s="568" t="s">
        <v>1454</v>
      </c>
      <c r="C52" s="289"/>
      <c r="D52" s="289"/>
      <c r="E52" s="233"/>
      <c r="F52" s="289"/>
      <c r="G52" s="289"/>
      <c r="H52" s="234"/>
      <c r="I52" s="328"/>
      <c r="J52" s="330"/>
      <c r="K52" s="328"/>
      <c r="L52" s="330"/>
      <c r="M52" s="328"/>
      <c r="N52" s="330"/>
      <c r="O52" s="328"/>
      <c r="P52" s="359">
        <f t="shared" si="2"/>
        <v>0</v>
      </c>
      <c r="Q52" s="360">
        <f t="shared" si="3"/>
        <v>0</v>
      </c>
      <c r="R52" s="328"/>
      <c r="S52" s="233"/>
      <c r="T52" s="233"/>
      <c r="U52" s="233"/>
    </row>
    <row r="53" spans="1:21" ht="15.75" customHeight="1" x14ac:dyDescent="0.25">
      <c r="A53" s="566"/>
      <c r="B53" s="568"/>
      <c r="C53" s="289"/>
      <c r="D53" s="289"/>
      <c r="E53" s="233"/>
      <c r="F53" s="289"/>
      <c r="G53" s="289"/>
      <c r="H53" s="234"/>
      <c r="I53" s="328"/>
      <c r="J53" s="330"/>
      <c r="K53" s="328"/>
      <c r="L53" s="330"/>
      <c r="M53" s="328"/>
      <c r="N53" s="330"/>
      <c r="O53" s="328"/>
      <c r="P53" s="359">
        <f t="shared" si="2"/>
        <v>0</v>
      </c>
      <c r="Q53" s="360">
        <f t="shared" si="3"/>
        <v>0</v>
      </c>
      <c r="R53" s="328"/>
      <c r="S53" s="233"/>
      <c r="T53" s="233"/>
      <c r="U53" s="233"/>
    </row>
    <row r="54" spans="1:21" ht="15.75" customHeight="1" x14ac:dyDescent="0.25">
      <c r="A54" s="566"/>
      <c r="B54" s="568"/>
      <c r="C54" s="289"/>
      <c r="D54" s="289"/>
      <c r="E54" s="233"/>
      <c r="F54" s="289"/>
      <c r="G54" s="289"/>
      <c r="H54" s="234"/>
      <c r="I54" s="328"/>
      <c r="J54" s="330"/>
      <c r="K54" s="328"/>
      <c r="L54" s="330"/>
      <c r="M54" s="328"/>
      <c r="N54" s="330"/>
      <c r="O54" s="328"/>
      <c r="P54" s="359">
        <f t="shared" si="2"/>
        <v>0</v>
      </c>
      <c r="Q54" s="360">
        <f t="shared" si="3"/>
        <v>0</v>
      </c>
      <c r="R54" s="328"/>
      <c r="S54" s="233"/>
      <c r="T54" s="233"/>
      <c r="U54" s="233"/>
    </row>
    <row r="55" spans="1:21" ht="15.75" customHeight="1" x14ac:dyDescent="0.25">
      <c r="A55" s="566"/>
      <c r="B55" s="568"/>
      <c r="C55" s="289"/>
      <c r="D55" s="289"/>
      <c r="E55" s="233"/>
      <c r="F55" s="289"/>
      <c r="G55" s="289"/>
      <c r="H55" s="234"/>
      <c r="I55" s="328"/>
      <c r="J55" s="330"/>
      <c r="K55" s="328"/>
      <c r="L55" s="330"/>
      <c r="M55" s="328"/>
      <c r="N55" s="330"/>
      <c r="O55" s="328"/>
      <c r="P55" s="359">
        <f t="shared" si="2"/>
        <v>0</v>
      </c>
      <c r="Q55" s="360">
        <f t="shared" si="3"/>
        <v>0</v>
      </c>
      <c r="R55" s="328"/>
      <c r="S55" s="233"/>
      <c r="T55" s="233"/>
      <c r="U55" s="233"/>
    </row>
    <row r="56" spans="1:21" ht="15.75" customHeight="1" x14ac:dyDescent="0.25">
      <c r="A56" s="566"/>
      <c r="B56" s="568" t="s">
        <v>1455</v>
      </c>
      <c r="C56" s="289"/>
      <c r="D56" s="289"/>
      <c r="E56" s="233"/>
      <c r="F56" s="289"/>
      <c r="G56" s="289"/>
      <c r="H56" s="234"/>
      <c r="I56" s="328"/>
      <c r="J56" s="330"/>
      <c r="K56" s="328"/>
      <c r="L56" s="330"/>
      <c r="M56" s="328"/>
      <c r="N56" s="330"/>
      <c r="O56" s="328"/>
      <c r="P56" s="359">
        <f t="shared" si="2"/>
        <v>0</v>
      </c>
      <c r="Q56" s="360">
        <f t="shared" si="3"/>
        <v>0</v>
      </c>
      <c r="R56" s="328"/>
      <c r="S56" s="233"/>
      <c r="T56" s="233"/>
      <c r="U56" s="233"/>
    </row>
    <row r="57" spans="1:21" ht="15.75" customHeight="1" x14ac:dyDescent="0.25">
      <c r="A57" s="566"/>
      <c r="B57" s="568"/>
      <c r="C57" s="289"/>
      <c r="D57" s="289"/>
      <c r="E57" s="233"/>
      <c r="F57" s="289"/>
      <c r="G57" s="289"/>
      <c r="H57" s="234"/>
      <c r="I57" s="328"/>
      <c r="J57" s="330"/>
      <c r="K57" s="328"/>
      <c r="L57" s="330"/>
      <c r="M57" s="328"/>
      <c r="N57" s="330"/>
      <c r="O57" s="328"/>
      <c r="P57" s="359">
        <f t="shared" si="2"/>
        <v>0</v>
      </c>
      <c r="Q57" s="360">
        <f t="shared" si="3"/>
        <v>0</v>
      </c>
      <c r="R57" s="328"/>
      <c r="S57" s="233"/>
      <c r="T57" s="233"/>
      <c r="U57" s="233"/>
    </row>
    <row r="58" spans="1:21" ht="15.75" customHeight="1" x14ac:dyDescent="0.25">
      <c r="A58" s="566"/>
      <c r="B58" s="568"/>
      <c r="C58" s="289"/>
      <c r="D58" s="289"/>
      <c r="E58" s="233"/>
      <c r="F58" s="289"/>
      <c r="G58" s="289"/>
      <c r="H58" s="234"/>
      <c r="I58" s="328"/>
      <c r="J58" s="330"/>
      <c r="K58" s="328"/>
      <c r="L58" s="330"/>
      <c r="M58" s="328"/>
      <c r="N58" s="330"/>
      <c r="O58" s="328"/>
      <c r="P58" s="359">
        <f t="shared" si="2"/>
        <v>0</v>
      </c>
      <c r="Q58" s="360">
        <f t="shared" si="3"/>
        <v>0</v>
      </c>
      <c r="R58" s="328"/>
      <c r="S58" s="233"/>
      <c r="T58" s="233"/>
      <c r="U58" s="233"/>
    </row>
    <row r="59" spans="1:21" ht="15.75" customHeight="1" x14ac:dyDescent="0.25">
      <c r="A59" s="566"/>
      <c r="B59" s="568"/>
      <c r="C59" s="289"/>
      <c r="D59" s="289"/>
      <c r="E59" s="233"/>
      <c r="F59" s="289"/>
      <c r="G59" s="289"/>
      <c r="H59" s="234"/>
      <c r="I59" s="328"/>
      <c r="J59" s="330"/>
      <c r="K59" s="328"/>
      <c r="L59" s="330"/>
      <c r="M59" s="328"/>
      <c r="N59" s="330"/>
      <c r="O59" s="328"/>
      <c r="P59" s="359">
        <f t="shared" si="2"/>
        <v>0</v>
      </c>
      <c r="Q59" s="360">
        <f t="shared" si="3"/>
        <v>0</v>
      </c>
      <c r="R59" s="328"/>
      <c r="S59" s="233"/>
      <c r="T59" s="233"/>
      <c r="U59" s="233"/>
    </row>
    <row r="60" spans="1:21" ht="15.75" x14ac:dyDescent="0.25">
      <c r="A60" s="566"/>
      <c r="B60" s="568" t="s">
        <v>1456</v>
      </c>
      <c r="C60" s="289"/>
      <c r="D60" s="289"/>
      <c r="E60" s="233"/>
      <c r="F60" s="289"/>
      <c r="G60" s="289"/>
      <c r="H60" s="234"/>
      <c r="I60" s="328"/>
      <c r="J60" s="330"/>
      <c r="K60" s="328"/>
      <c r="L60" s="330"/>
      <c r="M60" s="328"/>
      <c r="N60" s="330"/>
      <c r="O60" s="328"/>
      <c r="P60" s="359">
        <f t="shared" si="2"/>
        <v>0</v>
      </c>
      <c r="Q60" s="360">
        <f t="shared" si="3"/>
        <v>0</v>
      </c>
      <c r="R60" s="328"/>
      <c r="S60" s="233"/>
      <c r="T60" s="233"/>
      <c r="U60" s="233"/>
    </row>
    <row r="61" spans="1:21" ht="15.75" x14ac:dyDescent="0.25">
      <c r="A61" s="566"/>
      <c r="B61" s="568"/>
      <c r="C61" s="289"/>
      <c r="D61" s="289"/>
      <c r="E61" s="233"/>
      <c r="F61" s="289"/>
      <c r="G61" s="289"/>
      <c r="H61" s="234"/>
      <c r="I61" s="328"/>
      <c r="J61" s="330"/>
      <c r="K61" s="328"/>
      <c r="L61" s="330"/>
      <c r="M61" s="328"/>
      <c r="N61" s="330"/>
      <c r="O61" s="328"/>
      <c r="P61" s="359">
        <f t="shared" si="2"/>
        <v>0</v>
      </c>
      <c r="Q61" s="360">
        <f t="shared" si="3"/>
        <v>0</v>
      </c>
      <c r="R61" s="328"/>
      <c r="S61" s="233"/>
      <c r="T61" s="233"/>
      <c r="U61" s="233"/>
    </row>
    <row r="62" spans="1:21" ht="15.75" x14ac:dyDescent="0.25">
      <c r="A62" s="566"/>
      <c r="B62" s="568"/>
      <c r="C62" s="289"/>
      <c r="D62" s="289"/>
      <c r="E62" s="233"/>
      <c r="F62" s="289"/>
      <c r="G62" s="289"/>
      <c r="H62" s="234"/>
      <c r="I62" s="328"/>
      <c r="J62" s="330"/>
      <c r="K62" s="328"/>
      <c r="L62" s="330"/>
      <c r="M62" s="328"/>
      <c r="N62" s="330"/>
      <c r="O62" s="328"/>
      <c r="P62" s="359">
        <f t="shared" si="2"/>
        <v>0</v>
      </c>
      <c r="Q62" s="360">
        <f t="shared" si="3"/>
        <v>0</v>
      </c>
      <c r="R62" s="328"/>
      <c r="S62" s="233"/>
      <c r="T62" s="233"/>
      <c r="U62" s="233"/>
    </row>
    <row r="63" spans="1:21" ht="15.75" x14ac:dyDescent="0.25">
      <c r="A63" s="566"/>
      <c r="B63" s="568"/>
      <c r="C63" s="289"/>
      <c r="D63" s="289"/>
      <c r="E63" s="233"/>
      <c r="F63" s="289"/>
      <c r="G63" s="289"/>
      <c r="H63" s="234"/>
      <c r="I63" s="328"/>
      <c r="J63" s="330"/>
      <c r="K63" s="328"/>
      <c r="L63" s="330"/>
      <c r="M63" s="328"/>
      <c r="N63" s="330"/>
      <c r="O63" s="328"/>
      <c r="P63" s="359">
        <f t="shared" si="2"/>
        <v>0</v>
      </c>
      <c r="Q63" s="360">
        <f t="shared" si="3"/>
        <v>0</v>
      </c>
      <c r="R63" s="328"/>
      <c r="S63" s="233"/>
      <c r="T63" s="233"/>
      <c r="U63" s="233"/>
    </row>
    <row r="64" spans="1:21" ht="15.75" customHeight="1" x14ac:dyDescent="0.25">
      <c r="A64" s="566"/>
      <c r="B64" s="570" t="s">
        <v>1457</v>
      </c>
      <c r="C64" s="289"/>
      <c r="D64" s="289"/>
      <c r="E64" s="233"/>
      <c r="F64" s="289"/>
      <c r="G64" s="289"/>
      <c r="H64" s="234"/>
      <c r="I64" s="328"/>
      <c r="J64" s="330"/>
      <c r="K64" s="328"/>
      <c r="L64" s="330"/>
      <c r="M64" s="328"/>
      <c r="N64" s="330"/>
      <c r="O64" s="328"/>
      <c r="P64" s="359">
        <f t="shared" si="2"/>
        <v>0</v>
      </c>
      <c r="Q64" s="360">
        <f t="shared" si="3"/>
        <v>0</v>
      </c>
      <c r="R64" s="328"/>
      <c r="S64" s="233"/>
      <c r="T64" s="233"/>
      <c r="U64" s="233"/>
    </row>
    <row r="65" spans="1:21" ht="15.75" customHeight="1" x14ac:dyDescent="0.25">
      <c r="A65" s="566"/>
      <c r="B65" s="571"/>
      <c r="C65" s="289"/>
      <c r="D65" s="289"/>
      <c r="E65" s="233"/>
      <c r="F65" s="289"/>
      <c r="G65" s="289"/>
      <c r="H65" s="234"/>
      <c r="I65" s="328"/>
      <c r="J65" s="330"/>
      <c r="K65" s="328"/>
      <c r="L65" s="330"/>
      <c r="M65" s="328"/>
      <c r="N65" s="330"/>
      <c r="O65" s="328"/>
      <c r="P65" s="359">
        <f t="shared" si="2"/>
        <v>0</v>
      </c>
      <c r="Q65" s="360">
        <f t="shared" si="3"/>
        <v>0</v>
      </c>
      <c r="R65" s="328"/>
      <c r="S65" s="233"/>
      <c r="T65" s="233"/>
      <c r="U65" s="233"/>
    </row>
    <row r="66" spans="1:21" ht="15.75" customHeight="1" x14ac:dyDescent="0.25">
      <c r="A66" s="566"/>
      <c r="B66" s="571"/>
      <c r="C66" s="289"/>
      <c r="D66" s="289"/>
      <c r="E66" s="233"/>
      <c r="F66" s="289"/>
      <c r="G66" s="289"/>
      <c r="H66" s="234"/>
      <c r="I66" s="328"/>
      <c r="J66" s="330"/>
      <c r="K66" s="328"/>
      <c r="L66" s="330"/>
      <c r="M66" s="328"/>
      <c r="N66" s="330"/>
      <c r="O66" s="328"/>
      <c r="P66" s="359">
        <f t="shared" si="2"/>
        <v>0</v>
      </c>
      <c r="Q66" s="360">
        <f t="shared" si="3"/>
        <v>0</v>
      </c>
      <c r="R66" s="328"/>
      <c r="S66" s="233"/>
      <c r="T66" s="233"/>
      <c r="U66" s="233"/>
    </row>
    <row r="67" spans="1:21" ht="18" customHeight="1" x14ac:dyDescent="0.25">
      <c r="A67" s="566"/>
      <c r="B67" s="572"/>
      <c r="C67" s="289"/>
      <c r="D67" s="289"/>
      <c r="E67" s="233"/>
      <c r="F67" s="289"/>
      <c r="G67" s="289"/>
      <c r="H67" s="234"/>
      <c r="I67" s="328"/>
      <c r="J67" s="330"/>
      <c r="K67" s="328"/>
      <c r="L67" s="330"/>
      <c r="M67" s="328"/>
      <c r="N67" s="330"/>
      <c r="O67" s="328"/>
      <c r="P67" s="359">
        <f t="shared" si="2"/>
        <v>0</v>
      </c>
      <c r="Q67" s="360">
        <f t="shared" si="3"/>
        <v>0</v>
      </c>
      <c r="R67" s="328"/>
      <c r="S67" s="233"/>
      <c r="T67" s="233"/>
      <c r="U67" s="233"/>
    </row>
    <row r="68" spans="1:21" ht="15.75" x14ac:dyDescent="0.25">
      <c r="A68" s="566"/>
      <c r="B68" s="569" t="s">
        <v>1458</v>
      </c>
      <c r="C68" s="289"/>
      <c r="D68" s="289"/>
      <c r="E68" s="233"/>
      <c r="F68" s="289"/>
      <c r="G68" s="289"/>
      <c r="H68" s="234"/>
      <c r="I68" s="328"/>
      <c r="J68" s="330"/>
      <c r="K68" s="328"/>
      <c r="L68" s="330"/>
      <c r="M68" s="328"/>
      <c r="N68" s="330"/>
      <c r="O68" s="328"/>
      <c r="P68" s="359">
        <f t="shared" si="2"/>
        <v>0</v>
      </c>
      <c r="Q68" s="360">
        <f t="shared" si="3"/>
        <v>0</v>
      </c>
      <c r="R68" s="328"/>
      <c r="S68" s="233"/>
      <c r="T68" s="233"/>
      <c r="U68" s="233"/>
    </row>
    <row r="69" spans="1:21" ht="15.75" x14ac:dyDescent="0.25">
      <c r="A69" s="566"/>
      <c r="B69" s="569"/>
      <c r="C69" s="289"/>
      <c r="D69" s="289"/>
      <c r="E69" s="233"/>
      <c r="F69" s="289"/>
      <c r="G69" s="289"/>
      <c r="H69" s="234"/>
      <c r="I69" s="328"/>
      <c r="J69" s="330"/>
      <c r="K69" s="328"/>
      <c r="L69" s="330"/>
      <c r="M69" s="328"/>
      <c r="N69" s="330"/>
      <c r="O69" s="328"/>
      <c r="P69" s="359">
        <f t="shared" si="2"/>
        <v>0</v>
      </c>
      <c r="Q69" s="360">
        <f t="shared" si="3"/>
        <v>0</v>
      </c>
      <c r="R69" s="328"/>
      <c r="S69" s="233"/>
      <c r="T69" s="233"/>
      <c r="U69" s="233"/>
    </row>
    <row r="70" spans="1:21" ht="15.75" x14ac:dyDescent="0.25">
      <c r="A70" s="566"/>
      <c r="B70" s="569"/>
      <c r="C70" s="289"/>
      <c r="D70" s="289"/>
      <c r="E70" s="233"/>
      <c r="F70" s="289"/>
      <c r="G70" s="289"/>
      <c r="H70" s="234"/>
      <c r="I70" s="328"/>
      <c r="J70" s="330"/>
      <c r="K70" s="328"/>
      <c r="L70" s="330"/>
      <c r="M70" s="328"/>
      <c r="N70" s="330"/>
      <c r="O70" s="328"/>
      <c r="P70" s="359">
        <f t="shared" si="2"/>
        <v>0</v>
      </c>
      <c r="Q70" s="360">
        <f t="shared" si="3"/>
        <v>0</v>
      </c>
      <c r="R70" s="328"/>
      <c r="S70" s="233"/>
      <c r="T70" s="233"/>
      <c r="U70" s="233"/>
    </row>
    <row r="71" spans="1:21" ht="15.75" customHeight="1" x14ac:dyDescent="0.25">
      <c r="A71" s="566"/>
      <c r="B71" s="570" t="s">
        <v>1459</v>
      </c>
      <c r="C71" s="289"/>
      <c r="D71" s="289"/>
      <c r="E71" s="233"/>
      <c r="F71" s="289"/>
      <c r="G71" s="289"/>
      <c r="H71" s="234"/>
      <c r="I71" s="328"/>
      <c r="J71" s="330"/>
      <c r="K71" s="328"/>
      <c r="L71" s="330"/>
      <c r="M71" s="328"/>
      <c r="N71" s="330"/>
      <c r="O71" s="328"/>
      <c r="P71" s="359">
        <f t="shared" si="2"/>
        <v>0</v>
      </c>
      <c r="Q71" s="360">
        <f t="shared" si="3"/>
        <v>0</v>
      </c>
      <c r="R71" s="328"/>
      <c r="S71" s="233"/>
      <c r="T71" s="233"/>
      <c r="U71" s="233"/>
    </row>
    <row r="72" spans="1:21" ht="15.75" customHeight="1" x14ac:dyDescent="0.25">
      <c r="A72" s="566"/>
      <c r="B72" s="571"/>
      <c r="C72" s="289"/>
      <c r="D72" s="289"/>
      <c r="E72" s="233"/>
      <c r="F72" s="289"/>
      <c r="G72" s="289"/>
      <c r="H72" s="234"/>
      <c r="I72" s="328"/>
      <c r="J72" s="330"/>
      <c r="K72" s="328"/>
      <c r="L72" s="330"/>
      <c r="M72" s="328"/>
      <c r="N72" s="330"/>
      <c r="O72" s="328"/>
      <c r="P72" s="359">
        <f t="shared" si="2"/>
        <v>0</v>
      </c>
      <c r="Q72" s="360">
        <f t="shared" si="3"/>
        <v>0</v>
      </c>
      <c r="R72" s="328"/>
      <c r="S72" s="233"/>
      <c r="T72" s="233"/>
      <c r="U72" s="233"/>
    </row>
    <row r="73" spans="1:21" ht="15.75" x14ac:dyDescent="0.25">
      <c r="A73" s="566"/>
      <c r="B73" s="572"/>
      <c r="C73" s="289"/>
      <c r="D73" s="289"/>
      <c r="E73" s="233"/>
      <c r="F73" s="289"/>
      <c r="G73" s="289"/>
      <c r="H73" s="234"/>
      <c r="I73" s="328"/>
      <c r="J73" s="330"/>
      <c r="K73" s="328"/>
      <c r="L73" s="330"/>
      <c r="M73" s="328"/>
      <c r="N73" s="330"/>
      <c r="O73" s="328"/>
      <c r="P73" s="359">
        <f t="shared" si="2"/>
        <v>0</v>
      </c>
      <c r="Q73" s="360">
        <f t="shared" si="3"/>
        <v>0</v>
      </c>
      <c r="R73" s="328"/>
      <c r="S73" s="233"/>
      <c r="T73" s="233"/>
      <c r="U73" s="233"/>
    </row>
    <row r="74" spans="1:21" s="244" customFormat="1" ht="15.75" x14ac:dyDescent="0.25">
      <c r="A74" s="274"/>
      <c r="B74" s="275"/>
      <c r="C74" s="274" t="s">
        <v>1460</v>
      </c>
      <c r="D74" s="275"/>
      <c r="E74" s="275"/>
      <c r="F74" s="275"/>
      <c r="G74" s="276"/>
      <c r="H74" s="247">
        <f>SUM(H8:H73)</f>
        <v>0</v>
      </c>
      <c r="I74" s="247">
        <f t="shared" ref="I74:Q74" si="4">SUM(I8:I73)</f>
        <v>0</v>
      </c>
      <c r="J74" s="247">
        <f t="shared" si="4"/>
        <v>0</v>
      </c>
      <c r="K74" s="247">
        <f t="shared" si="4"/>
        <v>0</v>
      </c>
      <c r="L74" s="247">
        <f t="shared" si="4"/>
        <v>0</v>
      </c>
      <c r="M74" s="247">
        <f t="shared" si="4"/>
        <v>0</v>
      </c>
      <c r="N74" s="247">
        <f t="shared" si="4"/>
        <v>0</v>
      </c>
      <c r="O74" s="247">
        <f t="shared" si="4"/>
        <v>0</v>
      </c>
      <c r="P74" s="247">
        <f t="shared" si="4"/>
        <v>0</v>
      </c>
      <c r="Q74" s="247">
        <f t="shared" si="4"/>
        <v>0</v>
      </c>
      <c r="R74" s="248"/>
      <c r="S74" s="248"/>
      <c r="T74" s="248"/>
      <c r="U74" s="248"/>
    </row>
    <row r="75" spans="1:21" ht="15.75" x14ac:dyDescent="0.25">
      <c r="A75" s="244"/>
      <c r="B75" s="244"/>
      <c r="C75" s="244"/>
      <c r="D75" s="244"/>
      <c r="E75" s="244"/>
      <c r="F75" s="243"/>
      <c r="G75" s="244"/>
      <c r="H75" s="244"/>
      <c r="S75" s="249"/>
      <c r="T75" s="249"/>
      <c r="U75" s="250"/>
    </row>
    <row r="76" spans="1:21" ht="15.75" x14ac:dyDescent="0.25">
      <c r="F76" s="243"/>
      <c r="S76" s="249"/>
      <c r="T76" s="249"/>
    </row>
    <row r="77" spans="1:21" ht="15.75" x14ac:dyDescent="0.25">
      <c r="F77" s="243"/>
      <c r="S77" s="249"/>
      <c r="T77" s="249"/>
    </row>
    <row r="78" spans="1:21" ht="15.75" x14ac:dyDescent="0.25">
      <c r="F78" s="243"/>
      <c r="S78" s="249"/>
      <c r="T78" s="249"/>
    </row>
    <row r="79" spans="1:21" ht="15.75" x14ac:dyDescent="0.25">
      <c r="F79" s="243"/>
      <c r="S79" s="249"/>
      <c r="T79" s="249"/>
    </row>
    <row r="80" spans="1:21" ht="15.75" x14ac:dyDescent="0.25">
      <c r="F80" s="243"/>
      <c r="S80" s="249"/>
      <c r="T80" s="249"/>
    </row>
    <row r="81" spans="6:20" ht="15.75" x14ac:dyDescent="0.25">
      <c r="F81" s="243"/>
      <c r="S81" s="249"/>
      <c r="T81" s="249"/>
    </row>
    <row r="82" spans="6:20" ht="15.75" x14ac:dyDescent="0.25">
      <c r="F82" s="243"/>
      <c r="S82" s="249"/>
      <c r="T82" s="249"/>
    </row>
    <row r="83" spans="6:20" ht="15.75" x14ac:dyDescent="0.25">
      <c r="F83" s="243"/>
      <c r="S83" s="249"/>
      <c r="T83" s="249"/>
    </row>
    <row r="84" spans="6:20" ht="15.75" x14ac:dyDescent="0.25">
      <c r="F84" s="243"/>
      <c r="S84" s="251"/>
      <c r="T84" s="251"/>
    </row>
    <row r="85" spans="6:20" ht="15.75" x14ac:dyDescent="0.25">
      <c r="F85" s="243"/>
      <c r="S85" s="249"/>
      <c r="T85" s="249"/>
    </row>
    <row r="86" spans="6:20" ht="15.75" x14ac:dyDescent="0.25">
      <c r="F86" s="243"/>
      <c r="S86" s="249"/>
      <c r="T86" s="249"/>
    </row>
    <row r="87" spans="6:20" ht="15.75" x14ac:dyDescent="0.25">
      <c r="F87" s="243"/>
      <c r="S87" s="249"/>
      <c r="T87" s="249"/>
    </row>
    <row r="88" spans="6:20" ht="15.75" x14ac:dyDescent="0.25">
      <c r="F88" s="243"/>
      <c r="S88" s="249"/>
      <c r="T88" s="249"/>
    </row>
    <row r="89" spans="6:20" ht="15.75" x14ac:dyDescent="0.25">
      <c r="F89" s="243"/>
      <c r="S89" s="249"/>
      <c r="T89" s="249"/>
    </row>
    <row r="90" spans="6:20" ht="15.75" x14ac:dyDescent="0.25">
      <c r="F90" s="243"/>
      <c r="S90" s="249"/>
      <c r="T90" s="249"/>
    </row>
    <row r="91" spans="6:20" ht="15.75" x14ac:dyDescent="0.25">
      <c r="F91" s="243"/>
      <c r="S91" s="249"/>
      <c r="T91" s="249"/>
    </row>
    <row r="92" spans="6:20" ht="15.75" x14ac:dyDescent="0.25">
      <c r="F92" s="243"/>
      <c r="S92" s="249"/>
      <c r="T92" s="249"/>
    </row>
    <row r="93" spans="6:20" ht="15.75" x14ac:dyDescent="0.25">
      <c r="F93" s="243"/>
      <c r="S93" s="249"/>
      <c r="T93" s="249"/>
    </row>
    <row r="94" spans="6:20" x14ac:dyDescent="0.25">
      <c r="S94" s="249"/>
      <c r="T94" s="249"/>
    </row>
    <row r="95" spans="6:20" x14ac:dyDescent="0.25">
      <c r="S95" s="249"/>
      <c r="T95" s="249"/>
    </row>
    <row r="96" spans="6:20" x14ac:dyDescent="0.25">
      <c r="S96" s="249"/>
      <c r="T96" s="249"/>
    </row>
    <row r="97" spans="6:20" x14ac:dyDescent="0.25">
      <c r="S97" s="249"/>
      <c r="T97" s="249"/>
    </row>
    <row r="98" spans="6:20" x14ac:dyDescent="0.25">
      <c r="S98" s="249"/>
      <c r="T98" s="249"/>
    </row>
    <row r="99" spans="6:20" x14ac:dyDescent="0.25">
      <c r="S99" s="249"/>
      <c r="T99" s="249"/>
    </row>
    <row r="100" spans="6:20" x14ac:dyDescent="0.25">
      <c r="S100" s="249"/>
      <c r="T100" s="249"/>
    </row>
    <row r="101" spans="6:20" x14ac:dyDescent="0.25">
      <c r="S101" s="249"/>
      <c r="T101" s="249"/>
    </row>
    <row r="105" spans="6:20" x14ac:dyDescent="0.25">
      <c r="F105" s="236"/>
      <c r="S105" s="246"/>
      <c r="T105" s="246"/>
    </row>
    <row r="106" spans="6:20" x14ac:dyDescent="0.25">
      <c r="F106" s="236"/>
      <c r="S106" s="246"/>
      <c r="T106" s="246"/>
    </row>
    <row r="107" spans="6:20" x14ac:dyDescent="0.25">
      <c r="F107" s="236"/>
      <c r="S107" s="246"/>
      <c r="T107" s="246"/>
    </row>
    <row r="108" spans="6:20" x14ac:dyDescent="0.25">
      <c r="F108" s="236"/>
      <c r="S108" s="246"/>
      <c r="T108" s="246"/>
    </row>
    <row r="109" spans="6:20" x14ac:dyDescent="0.25">
      <c r="F109" s="236"/>
      <c r="S109" s="246"/>
      <c r="T109" s="246"/>
    </row>
    <row r="110" spans="6:20" x14ac:dyDescent="0.25">
      <c r="F110" s="236"/>
      <c r="S110" s="246"/>
      <c r="T110" s="246"/>
    </row>
    <row r="111" spans="6:20" x14ac:dyDescent="0.25">
      <c r="F111" s="236"/>
      <c r="S111" s="246"/>
      <c r="T111" s="246"/>
    </row>
    <row r="112" spans="6:20" x14ac:dyDescent="0.25">
      <c r="F112" s="236"/>
      <c r="S112" s="246"/>
      <c r="T112" s="246"/>
    </row>
    <row r="113" spans="6:20" x14ac:dyDescent="0.25">
      <c r="F113" s="236"/>
      <c r="S113" s="246"/>
      <c r="T113" s="246"/>
    </row>
    <row r="114" spans="6:20" x14ac:dyDescent="0.25">
      <c r="F114" s="236"/>
      <c r="S114" s="246"/>
      <c r="T114" s="246"/>
    </row>
    <row r="115" spans="6:20" x14ac:dyDescent="0.25">
      <c r="F115" s="236"/>
      <c r="S115" s="246"/>
      <c r="T115" s="246"/>
    </row>
    <row r="116" spans="6:20" x14ac:dyDescent="0.25">
      <c r="F116" s="236"/>
      <c r="S116" s="246"/>
      <c r="T116" s="246"/>
    </row>
    <row r="117" spans="6:20" x14ac:dyDescent="0.25">
      <c r="F117" s="236"/>
      <c r="S117" s="246"/>
      <c r="T117" s="246"/>
    </row>
    <row r="118" spans="6:20" x14ac:dyDescent="0.25">
      <c r="F118" s="236"/>
      <c r="S118" s="246"/>
      <c r="T118" s="246"/>
    </row>
    <row r="119" spans="6:20" x14ac:dyDescent="0.25">
      <c r="F119" s="236"/>
      <c r="S119" s="246"/>
      <c r="T119" s="246"/>
    </row>
    <row r="120" spans="6:20" x14ac:dyDescent="0.25">
      <c r="F120" s="236"/>
      <c r="S120" s="246"/>
      <c r="T120" s="246"/>
    </row>
    <row r="121" spans="6:20" x14ac:dyDescent="0.25">
      <c r="F121" s="236"/>
      <c r="S121" s="246"/>
      <c r="T121" s="246"/>
    </row>
    <row r="122" spans="6:20" x14ac:dyDescent="0.25">
      <c r="F122" s="236"/>
      <c r="S122" s="246"/>
      <c r="T122" s="246"/>
    </row>
    <row r="123" spans="6:20" x14ac:dyDescent="0.25">
      <c r="F123" s="236"/>
      <c r="S123" s="246"/>
      <c r="T123" s="246"/>
    </row>
    <row r="124" spans="6:20" x14ac:dyDescent="0.25">
      <c r="F124" s="236"/>
      <c r="S124" s="246"/>
      <c r="T124" s="246"/>
    </row>
    <row r="125" spans="6:20" x14ac:dyDescent="0.25">
      <c r="F125" s="236"/>
      <c r="S125" s="246"/>
      <c r="T125" s="246"/>
    </row>
    <row r="126" spans="6:20" x14ac:dyDescent="0.25">
      <c r="F126" s="236"/>
      <c r="S126" s="246"/>
      <c r="T126" s="246"/>
    </row>
    <row r="127" spans="6:20" x14ac:dyDescent="0.25">
      <c r="F127" s="236"/>
      <c r="S127" s="246"/>
      <c r="T127" s="246"/>
    </row>
    <row r="128" spans="6:20" x14ac:dyDescent="0.25">
      <c r="F128" s="236"/>
      <c r="S128" s="246"/>
      <c r="T128" s="246"/>
    </row>
    <row r="129" spans="6:20" x14ac:dyDescent="0.25">
      <c r="F129" s="236"/>
      <c r="S129" s="246"/>
      <c r="T129" s="246"/>
    </row>
    <row r="130" spans="6:20" x14ac:dyDescent="0.25">
      <c r="F130" s="236"/>
      <c r="S130" s="246"/>
      <c r="T130" s="246"/>
    </row>
    <row r="131" spans="6:20" x14ac:dyDescent="0.25">
      <c r="F131" s="236"/>
    </row>
    <row r="132" spans="6:20" x14ac:dyDescent="0.25">
      <c r="F132" s="236"/>
    </row>
    <row r="133" spans="6:20" x14ac:dyDescent="0.25">
      <c r="F133" s="236"/>
    </row>
    <row r="134" spans="6:20" x14ac:dyDescent="0.25">
      <c r="F134" s="236"/>
    </row>
    <row r="135" spans="6:20" x14ac:dyDescent="0.25">
      <c r="F135" s="236"/>
    </row>
    <row r="136" spans="6:20" x14ac:dyDescent="0.25">
      <c r="F136" s="236"/>
    </row>
    <row r="137" spans="6:20" x14ac:dyDescent="0.25">
      <c r="F137" s="236"/>
    </row>
    <row r="138" spans="6:20" x14ac:dyDescent="0.25">
      <c r="F138" s="236"/>
    </row>
    <row r="139" spans="6:20" x14ac:dyDescent="0.25">
      <c r="F139" s="236"/>
    </row>
    <row r="140" spans="6:20" x14ac:dyDescent="0.25">
      <c r="F140" s="236"/>
    </row>
    <row r="141" spans="6:20" x14ac:dyDescent="0.25">
      <c r="F141" s="236"/>
    </row>
    <row r="142" spans="6:20" x14ac:dyDescent="0.25">
      <c r="F142" s="236"/>
    </row>
    <row r="143" spans="6:20" x14ac:dyDescent="0.25">
      <c r="F143" s="236"/>
    </row>
    <row r="144" spans="6:20" x14ac:dyDescent="0.25">
      <c r="F144" s="236"/>
    </row>
    <row r="145" spans="6:6" x14ac:dyDescent="0.25">
      <c r="F145" s="236"/>
    </row>
    <row r="146" spans="6:6" x14ac:dyDescent="0.25">
      <c r="F146" s="236"/>
    </row>
    <row r="147" spans="6:6" x14ac:dyDescent="0.25">
      <c r="F147" s="236"/>
    </row>
    <row r="148" spans="6:6" x14ac:dyDescent="0.25">
      <c r="F148" s="236"/>
    </row>
    <row r="149" spans="6:6" x14ac:dyDescent="0.25">
      <c r="F149" s="236"/>
    </row>
    <row r="150" spans="6:6" x14ac:dyDescent="0.25">
      <c r="F150" s="236"/>
    </row>
    <row r="151" spans="6:6" x14ac:dyDescent="0.25">
      <c r="F151" s="236"/>
    </row>
    <row r="152" spans="6:6" x14ac:dyDescent="0.25">
      <c r="F152" s="236"/>
    </row>
    <row r="153" spans="6:6" x14ac:dyDescent="0.25">
      <c r="F153" s="236"/>
    </row>
    <row r="154" spans="6:6" x14ac:dyDescent="0.25">
      <c r="F154" s="236"/>
    </row>
    <row r="155" spans="6:6" x14ac:dyDescent="0.25">
      <c r="F155" s="236"/>
    </row>
    <row r="156" spans="6:6" x14ac:dyDescent="0.25">
      <c r="F156" s="236"/>
    </row>
    <row r="157" spans="6:6" x14ac:dyDescent="0.25">
      <c r="F157" s="236"/>
    </row>
    <row r="158" spans="6:6" x14ac:dyDescent="0.25">
      <c r="F158" s="236"/>
    </row>
    <row r="159" spans="6:6" x14ac:dyDescent="0.25">
      <c r="F159" s="236"/>
    </row>
    <row r="160" spans="6:6" x14ac:dyDescent="0.25">
      <c r="F160" s="236"/>
    </row>
    <row r="161" spans="6:6" x14ac:dyDescent="0.25">
      <c r="F161" s="236"/>
    </row>
    <row r="162" spans="6:6" x14ac:dyDescent="0.25">
      <c r="F162" s="236"/>
    </row>
    <row r="163" spans="6:6" x14ac:dyDescent="0.25">
      <c r="F163" s="236"/>
    </row>
    <row r="164" spans="6:6" x14ac:dyDescent="0.25">
      <c r="F164" s="236"/>
    </row>
    <row r="165" spans="6:6" x14ac:dyDescent="0.25">
      <c r="F165" s="236"/>
    </row>
    <row r="166" spans="6:6" x14ac:dyDescent="0.25">
      <c r="F166" s="236"/>
    </row>
    <row r="167" spans="6:6" x14ac:dyDescent="0.25">
      <c r="F167" s="236"/>
    </row>
    <row r="168" spans="6:6" x14ac:dyDescent="0.25">
      <c r="F168" s="236"/>
    </row>
    <row r="169" spans="6:6" x14ac:dyDescent="0.25">
      <c r="F169" s="236"/>
    </row>
    <row r="170" spans="6:6" x14ac:dyDescent="0.25">
      <c r="F170" s="236"/>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J6:K6"/>
    <mergeCell ref="B68:B70"/>
    <mergeCell ref="B64:B67"/>
    <mergeCell ref="B71:B73"/>
    <mergeCell ref="B17:B22"/>
    <mergeCell ref="D5:D7"/>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topLeftCell="K1" zoomScale="110" zoomScaleNormal="110" workbookViewId="0">
      <pane ySplit="6" topLeftCell="A7" activePane="bottomLeft" state="frozen"/>
      <selection activeCell="O6" sqref="O6"/>
      <selection pane="bottomLeft" activeCell="Q10" sqref="Q10"/>
    </sheetView>
  </sheetViews>
  <sheetFormatPr baseColWidth="10" defaultColWidth="11.42578125" defaultRowHeight="15" x14ac:dyDescent="0.25"/>
  <cols>
    <col min="1" max="1" width="40" customWidth="1"/>
    <col min="2" max="2" width="21.7109375" customWidth="1"/>
    <col min="3" max="3" width="20.5703125" customWidth="1"/>
    <col min="4" max="4" width="23.140625" style="428" customWidth="1"/>
    <col min="5" max="5" width="18.7109375" customWidth="1"/>
    <col min="6" max="6" width="13.42578125" customWidth="1"/>
    <col min="7" max="7" width="31.42578125" customWidth="1"/>
    <col min="8" max="8" width="15.28515625" customWidth="1"/>
    <col min="9" max="9" width="12.140625" style="222" bestFit="1" customWidth="1"/>
    <col min="10" max="10" width="15.28515625" customWidth="1"/>
    <col min="11" max="11" width="18.85546875" style="222" customWidth="1"/>
    <col min="13" max="13" width="13.7109375" style="222" bestFit="1" customWidth="1"/>
    <col min="15" max="15" width="13.7109375" style="222" bestFit="1" customWidth="1"/>
    <col min="16" max="16" width="15.28515625" customWidth="1"/>
    <col min="17" max="17" width="18.28515625" style="222" customWidth="1"/>
    <col min="18" max="18" width="14.140625" hidden="1" customWidth="1"/>
    <col min="19" max="21" width="14.140625" customWidth="1"/>
    <col min="22" max="22" width="17" customWidth="1"/>
  </cols>
  <sheetData>
    <row r="1" spans="1:22" ht="18.75" customHeight="1" x14ac:dyDescent="0.25">
      <c r="A1" s="428"/>
      <c r="B1" s="266"/>
      <c r="C1" s="472" t="s">
        <v>1461</v>
      </c>
      <c r="D1" s="266"/>
      <c r="E1" s="266"/>
      <c r="F1" s="266"/>
      <c r="G1" s="266"/>
      <c r="H1" s="266" t="s">
        <v>1462</v>
      </c>
      <c r="J1" s="266"/>
      <c r="K1" s="266"/>
      <c r="L1" s="266"/>
      <c r="M1" s="266"/>
      <c r="N1" s="266"/>
      <c r="O1" s="266"/>
      <c r="P1" s="266"/>
      <c r="Q1" s="266"/>
      <c r="R1" s="266"/>
      <c r="S1" s="266"/>
      <c r="T1" s="266"/>
      <c r="U1" s="266"/>
      <c r="V1" s="266"/>
    </row>
    <row r="2" spans="1:22" ht="16.5" customHeight="1" x14ac:dyDescent="0.25">
      <c r="A2" s="299" t="s">
        <v>1463</v>
      </c>
      <c r="B2" s="266"/>
      <c r="C2" s="266"/>
      <c r="D2" s="266"/>
      <c r="E2" s="266"/>
      <c r="F2" s="266"/>
      <c r="G2" s="266"/>
      <c r="H2" s="266"/>
      <c r="J2" s="266"/>
      <c r="K2" s="266"/>
      <c r="L2" s="266"/>
      <c r="M2" s="266"/>
      <c r="N2" s="266"/>
      <c r="O2" s="266"/>
      <c r="P2" s="266"/>
      <c r="Q2" s="266"/>
      <c r="R2" s="266"/>
      <c r="S2" s="266"/>
      <c r="T2" s="266"/>
      <c r="U2" s="266"/>
      <c r="V2" s="266"/>
    </row>
    <row r="3" spans="1:22" ht="15" customHeight="1" x14ac:dyDescent="0.25">
      <c r="A3" s="576" t="s">
        <v>1464</v>
      </c>
      <c r="B3" s="576"/>
      <c r="C3" s="576"/>
      <c r="D3" s="576"/>
      <c r="E3" s="576"/>
      <c r="F3" s="576"/>
      <c r="G3" s="576"/>
      <c r="H3" s="576"/>
      <c r="I3" s="576"/>
      <c r="J3" s="576"/>
      <c r="K3" s="576"/>
      <c r="L3" s="576"/>
      <c r="M3" s="576"/>
      <c r="N3" s="576"/>
      <c r="O3" s="576"/>
      <c r="P3" s="576"/>
      <c r="Q3" s="576"/>
      <c r="R3" s="576"/>
      <c r="S3" s="576"/>
      <c r="T3" s="576"/>
      <c r="U3" s="576"/>
      <c r="V3" s="576"/>
    </row>
    <row r="4" spans="1:22" ht="15" customHeight="1" x14ac:dyDescent="0.25">
      <c r="A4" s="540" t="s">
        <v>1353</v>
      </c>
      <c r="B4" s="542" t="s">
        <v>1354</v>
      </c>
      <c r="C4" s="552" t="s">
        <v>1355</v>
      </c>
      <c r="D4" s="552" t="s">
        <v>1356</v>
      </c>
      <c r="E4" s="552" t="s">
        <v>1357</v>
      </c>
      <c r="F4" s="552" t="s">
        <v>1309</v>
      </c>
      <c r="G4" s="552" t="s">
        <v>1358</v>
      </c>
      <c r="H4" s="555" t="s">
        <v>1359</v>
      </c>
      <c r="I4" s="557"/>
      <c r="J4" s="557"/>
      <c r="K4" s="557"/>
      <c r="L4" s="557"/>
      <c r="M4" s="557"/>
      <c r="N4" s="557"/>
      <c r="O4" s="556"/>
      <c r="P4" s="561" t="s">
        <v>1360</v>
      </c>
      <c r="Q4" s="562"/>
      <c r="R4" s="542" t="s">
        <v>1465</v>
      </c>
      <c r="S4" s="542" t="s">
        <v>1361</v>
      </c>
      <c r="T4" s="542" t="s">
        <v>1362</v>
      </c>
      <c r="U4" s="542" t="s">
        <v>1363</v>
      </c>
      <c r="V4" s="558" t="s">
        <v>1364</v>
      </c>
    </row>
    <row r="5" spans="1:22" ht="15" customHeight="1" x14ac:dyDescent="0.25">
      <c r="A5" s="540"/>
      <c r="B5" s="540"/>
      <c r="C5" s="553"/>
      <c r="D5" s="553"/>
      <c r="E5" s="553"/>
      <c r="F5" s="553"/>
      <c r="G5" s="553"/>
      <c r="H5" s="555" t="s">
        <v>1365</v>
      </c>
      <c r="I5" s="556"/>
      <c r="J5" s="555" t="s">
        <v>1366</v>
      </c>
      <c r="K5" s="556"/>
      <c r="L5" s="555" t="s">
        <v>1367</v>
      </c>
      <c r="M5" s="556"/>
      <c r="N5" s="555" t="s">
        <v>1368</v>
      </c>
      <c r="O5" s="556"/>
      <c r="P5" s="563"/>
      <c r="Q5" s="564"/>
      <c r="R5" s="540"/>
      <c r="S5" s="540"/>
      <c r="T5" s="540"/>
      <c r="U5" s="540"/>
      <c r="V5" s="559"/>
    </row>
    <row r="6" spans="1:22" ht="25.5" customHeight="1" x14ac:dyDescent="0.25">
      <c r="A6" s="541"/>
      <c r="B6" s="541"/>
      <c r="C6" s="554"/>
      <c r="D6" s="554"/>
      <c r="E6" s="554"/>
      <c r="F6" s="554"/>
      <c r="G6" s="554"/>
      <c r="H6" s="409" t="s">
        <v>1369</v>
      </c>
      <c r="I6" s="409" t="s">
        <v>35</v>
      </c>
      <c r="J6" s="409" t="s">
        <v>1369</v>
      </c>
      <c r="K6" s="409" t="s">
        <v>35</v>
      </c>
      <c r="L6" s="409" t="s">
        <v>1369</v>
      </c>
      <c r="M6" s="409" t="s">
        <v>35</v>
      </c>
      <c r="N6" s="409" t="s">
        <v>1369</v>
      </c>
      <c r="O6" s="409" t="s">
        <v>35</v>
      </c>
      <c r="P6" s="409" t="s">
        <v>1369</v>
      </c>
      <c r="Q6" s="409" t="s">
        <v>35</v>
      </c>
      <c r="R6" s="541"/>
      <c r="S6" s="541"/>
      <c r="T6" s="541"/>
      <c r="U6" s="541"/>
      <c r="V6" s="560"/>
    </row>
    <row r="7" spans="1:22" s="343" customFormat="1" ht="15.75" x14ac:dyDescent="0.25">
      <c r="A7" s="410"/>
      <c r="B7" s="411"/>
      <c r="C7" s="412"/>
      <c r="D7" s="412"/>
      <c r="E7" s="412"/>
      <c r="F7" s="413"/>
      <c r="G7" s="412"/>
      <c r="H7" s="414"/>
      <c r="I7" s="414"/>
      <c r="J7" s="414"/>
      <c r="K7" s="414"/>
      <c r="L7" s="414"/>
      <c r="M7" s="414"/>
      <c r="N7" s="414"/>
      <c r="O7" s="414"/>
      <c r="P7" s="414"/>
      <c r="Q7" s="414"/>
      <c r="R7" s="415"/>
      <c r="S7" s="415"/>
      <c r="T7" s="415"/>
      <c r="U7" s="415"/>
      <c r="V7" s="416"/>
    </row>
    <row r="8" spans="1:22" ht="78.75" x14ac:dyDescent="0.25">
      <c r="A8" s="565" t="s">
        <v>1466</v>
      </c>
      <c r="B8" s="565" t="s">
        <v>1467</v>
      </c>
      <c r="C8" s="565" t="s">
        <v>1461</v>
      </c>
      <c r="D8" s="565" t="s">
        <v>1468</v>
      </c>
      <c r="E8" s="565" t="s">
        <v>1469</v>
      </c>
      <c r="F8" s="487" t="s">
        <v>1798</v>
      </c>
      <c r="G8" s="233" t="s">
        <v>1801</v>
      </c>
      <c r="H8" s="234"/>
      <c r="I8" s="219"/>
      <c r="J8" s="234">
        <v>1</v>
      </c>
      <c r="K8" s="219">
        <f>J8*Q8</f>
        <v>400000</v>
      </c>
      <c r="L8" s="234"/>
      <c r="M8" s="219"/>
      <c r="N8" s="234"/>
      <c r="O8" s="219"/>
      <c r="P8" s="354">
        <f>H8+J8+L8+N8</f>
        <v>1</v>
      </c>
      <c r="Q8" s="355">
        <f>'5. ACTIVIDADES ESPECIALES'!D407</f>
        <v>400000</v>
      </c>
      <c r="R8" s="233"/>
      <c r="S8" s="233"/>
      <c r="T8" s="233"/>
      <c r="U8" s="233"/>
      <c r="V8" s="233"/>
    </row>
    <row r="9" spans="1:22" ht="47.25" x14ac:dyDescent="0.25">
      <c r="A9" s="566"/>
      <c r="B9" s="566"/>
      <c r="C9" s="566"/>
      <c r="D9" s="566"/>
      <c r="E9" s="566"/>
      <c r="F9" s="487" t="s">
        <v>1799</v>
      </c>
      <c r="G9" s="233" t="s">
        <v>1802</v>
      </c>
      <c r="H9" s="234"/>
      <c r="I9" s="219"/>
      <c r="J9" s="234">
        <v>1</v>
      </c>
      <c r="K9" s="219">
        <f>J9*Q9</f>
        <v>30000</v>
      </c>
      <c r="L9" s="234"/>
      <c r="M9" s="219"/>
      <c r="N9" s="234"/>
      <c r="O9" s="219"/>
      <c r="P9" s="354">
        <f t="shared" ref="P9:P12" si="0">H9+J9+L9+N9</f>
        <v>1</v>
      </c>
      <c r="Q9" s="355">
        <f>'5. ACTIVIDADES ESPECIALES'!D451</f>
        <v>30000</v>
      </c>
      <c r="R9" s="233"/>
      <c r="S9" s="233"/>
      <c r="T9" s="233"/>
      <c r="U9" s="233"/>
      <c r="V9" s="233"/>
    </row>
    <row r="10" spans="1:22" ht="31.5" x14ac:dyDescent="0.25">
      <c r="A10" s="566"/>
      <c r="B10" s="566"/>
      <c r="C10" s="567"/>
      <c r="D10" s="567"/>
      <c r="E10" s="567"/>
      <c r="F10" s="487" t="s">
        <v>1800</v>
      </c>
      <c r="G10" s="233" t="s">
        <v>1803</v>
      </c>
      <c r="H10" s="234"/>
      <c r="I10" s="219"/>
      <c r="J10" s="234">
        <v>0.5</v>
      </c>
      <c r="K10" s="219">
        <f>J10*Q10</f>
        <v>300000</v>
      </c>
      <c r="L10" s="234">
        <v>0.5</v>
      </c>
      <c r="M10" s="219">
        <f>L10*Q10</f>
        <v>300000</v>
      </c>
      <c r="N10" s="234"/>
      <c r="O10" s="219"/>
      <c r="P10" s="354">
        <f t="shared" si="0"/>
        <v>1</v>
      </c>
      <c r="Q10" s="355">
        <f>'5. ACTIVIDADES ESPECIALES'!D495</f>
        <v>600000</v>
      </c>
      <c r="R10" s="233"/>
      <c r="S10" s="233"/>
      <c r="T10" s="233"/>
      <c r="U10" s="233"/>
      <c r="V10" s="233"/>
    </row>
    <row r="11" spans="1:22" ht="15.75" x14ac:dyDescent="0.25">
      <c r="A11" s="566"/>
      <c r="B11" s="566"/>
      <c r="C11" s="483"/>
      <c r="D11" s="483"/>
      <c r="E11" s="483"/>
      <c r="F11" s="487"/>
      <c r="G11" s="233"/>
      <c r="H11" s="234"/>
      <c r="I11" s="219"/>
      <c r="J11" s="234"/>
      <c r="K11" s="219"/>
      <c r="L11" s="234"/>
      <c r="M11" s="219"/>
      <c r="N11" s="234"/>
      <c r="O11" s="219"/>
      <c r="P11" s="354">
        <f t="shared" si="0"/>
        <v>0</v>
      </c>
      <c r="Q11" s="355">
        <f t="shared" ref="Q11:Q12" si="1">I11+K11+M11+O11</f>
        <v>0</v>
      </c>
      <c r="R11" s="233"/>
      <c r="S11" s="233"/>
      <c r="T11" s="233"/>
      <c r="U11" s="233"/>
      <c r="V11" s="233"/>
    </row>
    <row r="12" spans="1:22" ht="15.75" x14ac:dyDescent="0.25">
      <c r="A12" s="567"/>
      <c r="B12" s="567"/>
      <c r="C12" s="483"/>
      <c r="D12" s="483"/>
      <c r="E12" s="483"/>
      <c r="F12" s="487"/>
      <c r="G12" s="233"/>
      <c r="H12" s="234"/>
      <c r="I12" s="219"/>
      <c r="J12" s="234"/>
      <c r="K12" s="219"/>
      <c r="L12" s="234"/>
      <c r="M12" s="219"/>
      <c r="N12" s="233"/>
      <c r="O12" s="219"/>
      <c r="P12" s="354">
        <f t="shared" si="0"/>
        <v>0</v>
      </c>
      <c r="Q12" s="355">
        <f t="shared" si="1"/>
        <v>0</v>
      </c>
      <c r="R12" s="233"/>
      <c r="S12" s="233"/>
      <c r="T12" s="233"/>
      <c r="U12" s="233"/>
      <c r="V12" s="233"/>
    </row>
    <row r="13" spans="1:22" ht="15.75" x14ac:dyDescent="0.25">
      <c r="A13" s="274"/>
      <c r="B13" s="275"/>
      <c r="C13" s="274" t="s">
        <v>1470</v>
      </c>
      <c r="D13" s="275"/>
      <c r="E13" s="275"/>
      <c r="F13" s="275"/>
      <c r="G13" s="276"/>
      <c r="H13" s="247">
        <f t="shared" ref="H13:Q13" si="2">SUM(H8:H12)</f>
        <v>0</v>
      </c>
      <c r="I13" s="256">
        <f t="shared" si="2"/>
        <v>0</v>
      </c>
      <c r="J13" s="247">
        <f t="shared" si="2"/>
        <v>2.5</v>
      </c>
      <c r="K13" s="256">
        <f t="shared" si="2"/>
        <v>730000</v>
      </c>
      <c r="L13" s="247">
        <f t="shared" si="2"/>
        <v>0.5</v>
      </c>
      <c r="M13" s="256">
        <f t="shared" si="2"/>
        <v>300000</v>
      </c>
      <c r="N13" s="247">
        <f t="shared" si="2"/>
        <v>0</v>
      </c>
      <c r="O13" s="256">
        <f t="shared" si="2"/>
        <v>0</v>
      </c>
      <c r="P13" s="256">
        <f t="shared" si="2"/>
        <v>3</v>
      </c>
      <c r="Q13" s="256">
        <f t="shared" si="2"/>
        <v>1030000</v>
      </c>
      <c r="R13" s="248"/>
      <c r="S13" s="248"/>
      <c r="T13" s="248"/>
      <c r="U13" s="248"/>
      <c r="V13" s="248"/>
    </row>
    <row r="18" spans="1:22" x14ac:dyDescent="0.25">
      <c r="A18" s="428"/>
      <c r="B18" s="428"/>
      <c r="C18" s="428"/>
      <c r="E18" s="428"/>
      <c r="F18" s="428"/>
      <c r="G18" s="428"/>
      <c r="H18" s="428"/>
      <c r="I18" s="428"/>
      <c r="J18" s="428"/>
      <c r="K18" s="428"/>
      <c r="L18" s="428"/>
      <c r="M18" s="428"/>
      <c r="N18" s="428"/>
      <c r="O18" s="428"/>
      <c r="P18" s="428"/>
      <c r="Q18" s="428"/>
      <c r="R18" s="428"/>
      <c r="S18" s="428"/>
      <c r="T18" s="428"/>
      <c r="U18" s="428"/>
      <c r="V18" s="428"/>
    </row>
    <row r="19" spans="1:22" x14ac:dyDescent="0.25">
      <c r="A19" s="428"/>
      <c r="B19" s="428"/>
      <c r="C19" s="428"/>
      <c r="E19" s="428"/>
      <c r="F19" s="428"/>
      <c r="G19" s="428"/>
      <c r="H19" s="428"/>
      <c r="I19" s="428"/>
      <c r="J19" s="428"/>
      <c r="K19" s="428"/>
      <c r="L19" s="428"/>
      <c r="M19" s="428"/>
      <c r="N19" s="428"/>
      <c r="O19" s="428"/>
      <c r="P19" s="428"/>
      <c r="Q19" s="428"/>
      <c r="R19" s="428"/>
      <c r="S19" s="428"/>
      <c r="T19" s="428"/>
      <c r="U19" s="428"/>
      <c r="V19" s="428"/>
    </row>
    <row r="20" spans="1:22" x14ac:dyDescent="0.25">
      <c r="A20" s="428"/>
      <c r="B20" s="428"/>
      <c r="C20" s="428"/>
      <c r="E20" s="428"/>
      <c r="F20" s="428"/>
      <c r="G20" s="428"/>
      <c r="H20" s="428"/>
      <c r="I20" s="428"/>
      <c r="J20" s="428"/>
      <c r="K20" s="428"/>
      <c r="L20" s="428"/>
      <c r="M20" s="428"/>
      <c r="N20" s="428"/>
      <c r="O20" s="428"/>
      <c r="P20" s="428"/>
      <c r="Q20" s="428"/>
      <c r="R20" s="428"/>
      <c r="S20" s="428"/>
      <c r="T20" s="428"/>
      <c r="U20" s="428"/>
      <c r="V20" s="428"/>
    </row>
    <row r="21" spans="1:22" x14ac:dyDescent="0.25">
      <c r="A21" s="428"/>
      <c r="B21" s="428"/>
      <c r="C21" s="428"/>
      <c r="E21" s="428"/>
      <c r="F21" s="428"/>
      <c r="G21" s="428"/>
      <c r="H21" s="428"/>
      <c r="I21" s="428"/>
      <c r="J21" s="428"/>
      <c r="K21" s="428"/>
      <c r="L21" s="428"/>
      <c r="M21" s="428"/>
      <c r="N21" s="428"/>
      <c r="O21" s="428"/>
      <c r="P21" s="428"/>
      <c r="Q21" s="428"/>
      <c r="R21" s="428"/>
      <c r="S21" s="428"/>
      <c r="T21" s="428"/>
      <c r="U21" s="428"/>
      <c r="V21" s="428"/>
    </row>
    <row r="22" spans="1:22" x14ac:dyDescent="0.25">
      <c r="A22" s="428"/>
      <c r="B22" s="428"/>
      <c r="C22" s="428"/>
      <c r="E22" s="428"/>
      <c r="F22" s="428"/>
      <c r="G22" s="428"/>
      <c r="H22" s="428"/>
      <c r="I22" s="428"/>
      <c r="J22" s="428"/>
      <c r="K22" s="428"/>
      <c r="L22" s="428"/>
      <c r="M22" s="428"/>
      <c r="N22" s="428"/>
      <c r="O22" s="428"/>
      <c r="P22" s="428"/>
      <c r="Q22" s="428"/>
      <c r="R22" s="428"/>
      <c r="S22" s="428"/>
      <c r="T22" s="428"/>
      <c r="U22" s="428"/>
      <c r="V22" s="428"/>
    </row>
    <row r="23" spans="1:22" x14ac:dyDescent="0.25">
      <c r="A23" s="428"/>
      <c r="B23" s="428"/>
      <c r="C23" s="428"/>
      <c r="E23" s="428"/>
      <c r="F23" s="428"/>
      <c r="G23" s="428"/>
      <c r="H23" s="428"/>
      <c r="I23" s="428"/>
      <c r="J23" s="428"/>
      <c r="K23" s="428"/>
      <c r="L23" s="428"/>
      <c r="M23" s="428"/>
      <c r="N23" s="428"/>
      <c r="O23" s="428"/>
      <c r="P23" s="428"/>
      <c r="Q23" s="428"/>
      <c r="R23" s="428"/>
      <c r="S23" s="428"/>
      <c r="T23" s="428"/>
      <c r="U23" s="428"/>
      <c r="V23" s="428"/>
    </row>
    <row r="24" spans="1:22" x14ac:dyDescent="0.25">
      <c r="A24" s="428"/>
      <c r="B24" s="428"/>
      <c r="C24" s="428"/>
      <c r="E24" s="428"/>
      <c r="F24" s="428"/>
      <c r="G24" s="428"/>
      <c r="H24" s="428"/>
      <c r="I24" s="428"/>
      <c r="J24" s="428"/>
      <c r="K24" s="428"/>
      <c r="L24" s="428"/>
      <c r="M24" s="428"/>
      <c r="N24" s="428"/>
      <c r="O24" s="428"/>
      <c r="P24" s="428"/>
      <c r="Q24" s="428"/>
      <c r="R24" s="428"/>
      <c r="S24" s="428"/>
      <c r="T24" s="428"/>
      <c r="U24" s="428"/>
      <c r="V24" s="428"/>
    </row>
    <row r="25" spans="1:22" x14ac:dyDescent="0.25">
      <c r="I25" s="428"/>
      <c r="J25" s="428"/>
      <c r="K25" s="428"/>
      <c r="L25" s="428"/>
      <c r="M25" s="428"/>
      <c r="N25" s="428"/>
      <c r="O25" s="428"/>
      <c r="P25" s="428"/>
      <c r="Q25" s="428"/>
    </row>
    <row r="26" spans="1:22" x14ac:dyDescent="0.25">
      <c r="I26" s="428"/>
      <c r="J26" s="428"/>
      <c r="K26" s="428"/>
      <c r="L26" s="428"/>
      <c r="M26" s="428"/>
      <c r="N26" s="428"/>
      <c r="O26" s="428"/>
      <c r="P26" s="428"/>
      <c r="Q26" s="428"/>
    </row>
    <row r="27" spans="1:22" x14ac:dyDescent="0.25">
      <c r="I27" s="428"/>
      <c r="J27" s="428"/>
      <c r="K27" s="428"/>
      <c r="L27" s="428"/>
      <c r="M27" s="428"/>
      <c r="N27" s="428"/>
      <c r="O27" s="428"/>
      <c r="P27" s="428"/>
      <c r="Q27" s="428"/>
    </row>
    <row r="28" spans="1:22" x14ac:dyDescent="0.25">
      <c r="I28" s="428"/>
      <c r="J28" s="428"/>
      <c r="K28" s="428"/>
      <c r="L28" s="428"/>
      <c r="M28" s="428"/>
      <c r="N28" s="428"/>
      <c r="O28" s="428"/>
      <c r="P28" s="428"/>
      <c r="Q28" s="428"/>
    </row>
    <row r="29" spans="1:22" x14ac:dyDescent="0.25">
      <c r="I29" s="428"/>
      <c r="J29" s="428"/>
      <c r="K29" s="428"/>
      <c r="L29" s="428"/>
      <c r="M29" s="428"/>
      <c r="N29" s="428"/>
      <c r="O29" s="428"/>
      <c r="P29" s="428"/>
      <c r="Q29" s="428"/>
    </row>
    <row r="30" spans="1:22" x14ac:dyDescent="0.25">
      <c r="I30" s="428"/>
      <c r="J30" s="428"/>
      <c r="K30" s="428"/>
      <c r="L30" s="428"/>
      <c r="M30" s="428"/>
      <c r="N30" s="428"/>
      <c r="O30" s="428"/>
      <c r="P30" s="428"/>
      <c r="Q30" s="428"/>
    </row>
    <row r="31" spans="1:22" x14ac:dyDescent="0.25">
      <c r="I31" s="428"/>
      <c r="J31" s="428"/>
      <c r="K31" s="428"/>
      <c r="L31" s="428"/>
      <c r="M31" s="428"/>
      <c r="N31" s="428"/>
      <c r="O31" s="428"/>
      <c r="P31" s="428"/>
      <c r="Q31" s="428"/>
    </row>
    <row r="32" spans="1:22" x14ac:dyDescent="0.25">
      <c r="I32" s="428"/>
      <c r="J32" s="428"/>
      <c r="K32" s="428"/>
      <c r="L32" s="428"/>
      <c r="M32" s="428"/>
      <c r="N32" s="428"/>
      <c r="O32" s="428"/>
      <c r="P32" s="428"/>
      <c r="Q32" s="428"/>
    </row>
    <row r="33" spans="9:17" x14ac:dyDescent="0.25">
      <c r="I33" s="428"/>
      <c r="J33" s="428"/>
      <c r="K33" s="428"/>
      <c r="L33" s="428"/>
      <c r="M33" s="428"/>
      <c r="N33" s="428"/>
      <c r="O33" s="428"/>
      <c r="P33" s="428"/>
      <c r="Q33" s="428"/>
    </row>
    <row r="34" spans="9:17" x14ac:dyDescent="0.25">
      <c r="I34" s="428"/>
      <c r="J34" s="428"/>
      <c r="K34" s="428"/>
      <c r="L34" s="428"/>
      <c r="M34" s="428"/>
      <c r="N34" s="428"/>
      <c r="O34" s="428"/>
      <c r="P34" s="428"/>
      <c r="Q34" s="428"/>
    </row>
    <row r="35" spans="9:17" x14ac:dyDescent="0.25">
      <c r="I35" s="428"/>
      <c r="J35" s="428"/>
      <c r="K35" s="428"/>
      <c r="L35" s="428"/>
      <c r="M35" s="428"/>
      <c r="N35" s="428"/>
      <c r="O35" s="428"/>
      <c r="P35" s="428"/>
      <c r="Q35" s="428"/>
    </row>
    <row r="36" spans="9:17" x14ac:dyDescent="0.25">
      <c r="I36" s="428"/>
      <c r="J36" s="428"/>
      <c r="K36" s="428"/>
      <c r="L36" s="428"/>
      <c r="M36" s="428"/>
      <c r="N36" s="428"/>
      <c r="O36" s="428"/>
      <c r="P36" s="428"/>
      <c r="Q36" s="428"/>
    </row>
    <row r="37" spans="9:17" x14ac:dyDescent="0.25">
      <c r="I37" s="428"/>
      <c r="J37" s="428"/>
      <c r="K37" s="428"/>
      <c r="L37" s="428"/>
      <c r="M37" s="428"/>
      <c r="N37" s="428"/>
      <c r="O37" s="428"/>
      <c r="P37" s="428"/>
      <c r="Q37" s="428"/>
    </row>
    <row r="38" spans="9:17" x14ac:dyDescent="0.25">
      <c r="I38" s="428"/>
      <c r="J38" s="428"/>
      <c r="K38" s="428"/>
      <c r="L38" s="428"/>
      <c r="M38" s="428"/>
      <c r="N38" s="428"/>
      <c r="O38" s="428"/>
      <c r="P38" s="428"/>
      <c r="Q38" s="428"/>
    </row>
    <row r="39" spans="9:17" x14ac:dyDescent="0.25">
      <c r="I39" s="428"/>
      <c r="J39" s="428"/>
      <c r="K39" s="428"/>
      <c r="L39" s="428"/>
      <c r="M39" s="428"/>
      <c r="N39" s="428"/>
      <c r="O39" s="428"/>
      <c r="P39" s="428"/>
      <c r="Q39" s="428"/>
    </row>
    <row r="40" spans="9:17" x14ac:dyDescent="0.25">
      <c r="I40" s="428"/>
      <c r="J40" s="428"/>
      <c r="K40" s="428"/>
      <c r="L40" s="428"/>
      <c r="M40" s="428"/>
      <c r="N40" s="428"/>
      <c r="O40" s="428"/>
      <c r="P40" s="428"/>
      <c r="Q40" s="428"/>
    </row>
    <row r="41" spans="9:17" x14ac:dyDescent="0.25">
      <c r="I41" s="428"/>
      <c r="J41" s="428"/>
      <c r="K41" s="428"/>
      <c r="L41" s="428"/>
      <c r="M41" s="428"/>
      <c r="N41" s="428"/>
      <c r="O41" s="428"/>
      <c r="P41" s="428"/>
      <c r="Q41" s="428"/>
    </row>
    <row r="42" spans="9:17" x14ac:dyDescent="0.25">
      <c r="I42" s="428"/>
      <c r="J42" s="428"/>
      <c r="K42" s="428"/>
      <c r="L42" s="428"/>
      <c r="M42" s="428"/>
      <c r="N42" s="428"/>
      <c r="O42" s="428"/>
      <c r="P42" s="428"/>
      <c r="Q42" s="428"/>
    </row>
    <row r="43" spans="9:17" x14ac:dyDescent="0.25">
      <c r="I43" s="428"/>
      <c r="J43" s="428"/>
      <c r="K43" s="428"/>
      <c r="L43" s="428"/>
      <c r="M43" s="428"/>
      <c r="N43" s="428"/>
      <c r="O43" s="428"/>
      <c r="P43" s="428"/>
      <c r="Q43" s="428"/>
    </row>
    <row r="44" spans="9:17" x14ac:dyDescent="0.25">
      <c r="I44" s="428"/>
      <c r="J44" s="428"/>
      <c r="K44" s="428"/>
      <c r="L44" s="428"/>
      <c r="M44" s="428"/>
      <c r="N44" s="428"/>
      <c r="O44" s="428"/>
      <c r="P44" s="428"/>
      <c r="Q44" s="428"/>
    </row>
    <row r="45" spans="9:17" x14ac:dyDescent="0.25">
      <c r="I45" s="428"/>
      <c r="J45" s="428"/>
      <c r="K45" s="428"/>
      <c r="L45" s="428"/>
      <c r="M45" s="428"/>
      <c r="N45" s="428"/>
      <c r="O45" s="428"/>
      <c r="P45" s="428"/>
      <c r="Q45" s="428"/>
    </row>
    <row r="46" spans="9:17" x14ac:dyDescent="0.25">
      <c r="I46" s="428"/>
      <c r="J46" s="428"/>
      <c r="K46" s="428"/>
      <c r="L46" s="428"/>
      <c r="M46" s="428"/>
      <c r="N46" s="428"/>
      <c r="O46" s="428"/>
      <c r="P46" s="428"/>
      <c r="Q46" s="428"/>
    </row>
    <row r="47" spans="9:17" x14ac:dyDescent="0.25">
      <c r="I47" s="428"/>
      <c r="J47" s="428"/>
      <c r="K47" s="428"/>
      <c r="L47" s="428"/>
      <c r="M47" s="428"/>
      <c r="N47" s="428"/>
      <c r="O47" s="428"/>
      <c r="P47" s="428"/>
      <c r="Q47" s="428"/>
    </row>
    <row r="48" spans="9:17" ht="15.6" customHeight="1" x14ac:dyDescent="0.25">
      <c r="I48" s="428"/>
      <c r="J48" s="428"/>
      <c r="K48" s="428"/>
      <c r="L48" s="428"/>
      <c r="M48" s="428"/>
      <c r="N48" s="428"/>
      <c r="O48" s="428"/>
      <c r="P48" s="428"/>
      <c r="Q48" s="428"/>
    </row>
  </sheetData>
  <mergeCells count="24">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12"/>
    <mergeCell ref="H5:I5"/>
    <mergeCell ref="B8:B12"/>
    <mergeCell ref="H4:O4"/>
    <mergeCell ref="P4:Q5"/>
    <mergeCell ref="C8:C10"/>
    <mergeCell ref="D8:D10"/>
    <mergeCell ref="E8:E10"/>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 C11:C12">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7"/>
  <sheetViews>
    <sheetView topLeftCell="H1" zoomScaleNormal="100" workbookViewId="0">
      <pane ySplit="8" topLeftCell="A33" activePane="bottomLeft" state="frozen"/>
      <selection activeCell="A7" sqref="A7"/>
      <selection pane="bottomLeft" activeCell="Q34" sqref="Q34"/>
    </sheetView>
  </sheetViews>
  <sheetFormatPr baseColWidth="10" defaultColWidth="11.42578125" defaultRowHeight="15" x14ac:dyDescent="0.25"/>
  <cols>
    <col min="1" max="1" width="21.7109375" customWidth="1"/>
    <col min="2" max="2" width="41.42578125" customWidth="1"/>
    <col min="3" max="3" width="27.42578125" customWidth="1"/>
    <col min="4" max="4" width="27.42578125" style="428" customWidth="1"/>
    <col min="5" max="5" width="27.42578125" customWidth="1"/>
    <col min="6" max="6" width="13.7109375" customWidth="1"/>
    <col min="7" max="7" width="27.42578125" customWidth="1"/>
    <col min="8" max="8" width="15.28515625" customWidth="1"/>
    <col min="9" max="9" width="18.85546875" style="222" customWidth="1"/>
    <col min="10" max="10" width="15.28515625" customWidth="1"/>
    <col min="11" max="11" width="18.85546875" style="222" customWidth="1"/>
    <col min="13" max="13" width="12.42578125" style="222" bestFit="1" customWidth="1"/>
    <col min="15" max="15" width="12.42578125" style="222" bestFit="1" customWidth="1"/>
    <col min="16" max="16" width="15.28515625" style="367" customWidth="1"/>
    <col min="17" max="17" width="18.28515625" style="368" customWidth="1"/>
    <col min="18" max="20" width="14.140625" customWidth="1"/>
    <col min="21" max="21" width="17" customWidth="1"/>
  </cols>
  <sheetData>
    <row r="1" spans="1:33" ht="18" customHeight="1" x14ac:dyDescent="0.25">
      <c r="A1" s="428"/>
      <c r="B1" s="428"/>
      <c r="C1" s="473" t="s">
        <v>1471</v>
      </c>
      <c r="D1" s="473" t="s">
        <v>1472</v>
      </c>
      <c r="E1" s="428"/>
      <c r="F1" s="428"/>
      <c r="G1" s="428"/>
      <c r="H1" s="266" t="s">
        <v>1473</v>
      </c>
      <c r="J1" s="266"/>
      <c r="K1" s="266"/>
      <c r="L1" s="428"/>
      <c r="M1" s="473" t="s">
        <v>1474</v>
      </c>
      <c r="N1" s="473" t="s">
        <v>1475</v>
      </c>
      <c r="O1" s="473" t="s">
        <v>1476</v>
      </c>
      <c r="P1" s="473" t="s">
        <v>1477</v>
      </c>
      <c r="Q1" s="473" t="s">
        <v>1478</v>
      </c>
      <c r="R1" s="473" t="s">
        <v>1479</v>
      </c>
      <c r="S1" s="473" t="s">
        <v>1480</v>
      </c>
      <c r="T1" s="473" t="s">
        <v>1481</v>
      </c>
      <c r="U1" s="473" t="s">
        <v>1482</v>
      </c>
      <c r="V1" s="473" t="s">
        <v>1483</v>
      </c>
      <c r="W1" s="473" t="s">
        <v>1484</v>
      </c>
      <c r="X1" s="473" t="s">
        <v>1485</v>
      </c>
      <c r="Y1" s="473" t="s">
        <v>1486</v>
      </c>
      <c r="Z1" s="473" t="s">
        <v>1487</v>
      </c>
      <c r="AA1" s="473" t="s">
        <v>1488</v>
      </c>
      <c r="AB1" s="473" t="s">
        <v>1489</v>
      </c>
      <c r="AC1" s="473" t="s">
        <v>1490</v>
      </c>
      <c r="AD1" s="473" t="s">
        <v>1491</v>
      </c>
      <c r="AE1" s="473" t="s">
        <v>1492</v>
      </c>
      <c r="AF1" s="473" t="s">
        <v>1493</v>
      </c>
      <c r="AG1" s="473" t="s">
        <v>1494</v>
      </c>
    </row>
    <row r="2" spans="1:33" ht="18" customHeight="1" x14ac:dyDescent="0.25">
      <c r="A2" s="296" t="s">
        <v>1463</v>
      </c>
      <c r="B2" s="428"/>
      <c r="C2" s="428"/>
      <c r="E2" s="428"/>
      <c r="F2" s="428"/>
      <c r="G2" s="428"/>
      <c r="H2" s="266"/>
      <c r="J2" s="266"/>
      <c r="K2" s="266"/>
      <c r="L2" s="266"/>
      <c r="M2" s="266"/>
      <c r="N2" s="266"/>
      <c r="O2" s="266"/>
      <c r="P2" s="364"/>
      <c r="Q2" s="364"/>
      <c r="R2" s="266"/>
      <c r="S2" s="266"/>
      <c r="T2" s="266"/>
      <c r="U2" s="266"/>
      <c r="V2" s="266"/>
      <c r="W2" s="266"/>
      <c r="X2" s="266"/>
      <c r="Y2" s="266"/>
      <c r="Z2" s="266"/>
      <c r="AA2" s="266"/>
      <c r="AB2" s="428"/>
      <c r="AC2" s="428"/>
      <c r="AD2" s="428"/>
      <c r="AE2" s="428"/>
      <c r="AF2" s="428"/>
      <c r="AG2" s="428"/>
    </row>
    <row r="3" spans="1:33" ht="17.25" customHeight="1" x14ac:dyDescent="0.25">
      <c r="A3" s="297" t="s">
        <v>1495</v>
      </c>
      <c r="B3" s="428"/>
      <c r="C3" s="428"/>
      <c r="E3" s="428"/>
      <c r="F3" s="428"/>
      <c r="G3" s="428"/>
      <c r="H3" s="266"/>
      <c r="J3" s="266"/>
      <c r="K3" s="266"/>
      <c r="L3" s="266"/>
      <c r="M3" s="266"/>
      <c r="N3" s="266"/>
      <c r="O3" s="266"/>
      <c r="P3" s="364"/>
      <c r="Q3" s="364"/>
      <c r="R3" s="266"/>
      <c r="S3" s="266"/>
      <c r="T3" s="266"/>
      <c r="U3" s="266"/>
      <c r="V3" s="266"/>
      <c r="W3" s="266"/>
      <c r="X3" s="266"/>
      <c r="Y3" s="266"/>
      <c r="Z3" s="266"/>
      <c r="AA3" s="266"/>
      <c r="AB3" s="428"/>
      <c r="AC3" s="428"/>
      <c r="AD3" s="428"/>
      <c r="AE3" s="428"/>
      <c r="AF3" s="428"/>
      <c r="AG3" s="428"/>
    </row>
    <row r="4" spans="1:33" ht="16.5" customHeight="1" x14ac:dyDescent="0.25">
      <c r="A4" s="297" t="s">
        <v>1496</v>
      </c>
      <c r="B4" s="428"/>
      <c r="C4" s="428"/>
      <c r="E4" s="428"/>
      <c r="F4" s="428"/>
      <c r="G4" s="428"/>
      <c r="H4" s="266"/>
      <c r="J4" s="266"/>
      <c r="K4" s="266"/>
      <c r="L4" s="266"/>
      <c r="M4" s="266"/>
      <c r="N4" s="266"/>
      <c r="O4" s="266"/>
      <c r="P4" s="364"/>
      <c r="Q4" s="364"/>
      <c r="R4" s="266"/>
      <c r="S4" s="266"/>
      <c r="T4" s="266"/>
      <c r="U4" s="266"/>
      <c r="V4" s="266"/>
      <c r="W4" s="266"/>
      <c r="X4" s="266"/>
      <c r="Y4" s="266"/>
      <c r="Z4" s="266"/>
      <c r="AA4" s="266"/>
      <c r="AB4" s="428"/>
      <c r="AC4" s="428"/>
      <c r="AD4" s="428"/>
      <c r="AE4" s="428"/>
      <c r="AF4" s="428"/>
      <c r="AG4" s="428"/>
    </row>
    <row r="5" spans="1:33" ht="15.75" customHeight="1" x14ac:dyDescent="0.25">
      <c r="A5" s="270" t="s">
        <v>1497</v>
      </c>
      <c r="B5" s="253"/>
      <c r="C5" s="253"/>
      <c r="D5" s="253"/>
      <c r="E5" s="253"/>
      <c r="F5" s="253"/>
      <c r="G5" s="253"/>
      <c r="H5" s="253"/>
      <c r="I5" s="253"/>
      <c r="J5" s="253"/>
      <c r="K5" s="253"/>
      <c r="L5" s="253"/>
      <c r="M5" s="253"/>
      <c r="N5" s="253"/>
      <c r="O5" s="253"/>
      <c r="P5" s="365"/>
      <c r="Q5" s="365"/>
      <c r="R5" s="253"/>
      <c r="S5" s="253"/>
      <c r="T5" s="253"/>
      <c r="U5" s="253"/>
      <c r="V5" s="428"/>
      <c r="W5" s="428"/>
      <c r="X5" s="428"/>
      <c r="Y5" s="428"/>
      <c r="Z5" s="428"/>
      <c r="AA5" s="428"/>
      <c r="AB5" s="428"/>
      <c r="AC5" s="428"/>
      <c r="AD5" s="428"/>
      <c r="AE5" s="428"/>
      <c r="AF5" s="428"/>
      <c r="AG5" s="428"/>
    </row>
    <row r="6" spans="1:33" ht="15" customHeight="1" x14ac:dyDescent="0.25">
      <c r="A6" s="540" t="s">
        <v>1353</v>
      </c>
      <c r="B6" s="542" t="s">
        <v>1354</v>
      </c>
      <c r="C6" s="552" t="s">
        <v>1355</v>
      </c>
      <c r="D6" s="552" t="s">
        <v>1356</v>
      </c>
      <c r="E6" s="552" t="s">
        <v>1357</v>
      </c>
      <c r="F6" s="552" t="s">
        <v>1309</v>
      </c>
      <c r="G6" s="552" t="s">
        <v>1358</v>
      </c>
      <c r="H6" s="555" t="s">
        <v>1359</v>
      </c>
      <c r="I6" s="557"/>
      <c r="J6" s="557"/>
      <c r="K6" s="557"/>
      <c r="L6" s="557"/>
      <c r="M6" s="557"/>
      <c r="N6" s="557"/>
      <c r="O6" s="556"/>
      <c r="P6" s="561" t="s">
        <v>1360</v>
      </c>
      <c r="Q6" s="562"/>
      <c r="R6" s="542" t="s">
        <v>1361</v>
      </c>
      <c r="S6" s="542" t="s">
        <v>1362</v>
      </c>
      <c r="T6" s="542" t="s">
        <v>1363</v>
      </c>
      <c r="U6" s="558" t="s">
        <v>1364</v>
      </c>
      <c r="V6" s="428"/>
      <c r="W6" s="428"/>
      <c r="X6" s="428"/>
      <c r="Y6" s="428"/>
      <c r="Z6" s="428"/>
      <c r="AA6" s="428"/>
      <c r="AB6" s="428"/>
      <c r="AC6" s="428"/>
      <c r="AD6" s="428"/>
      <c r="AE6" s="428"/>
      <c r="AF6" s="428"/>
      <c r="AG6" s="428"/>
    </row>
    <row r="7" spans="1:33" ht="15" customHeight="1" x14ac:dyDescent="0.25">
      <c r="A7" s="540"/>
      <c r="B7" s="540"/>
      <c r="C7" s="553"/>
      <c r="D7" s="553"/>
      <c r="E7" s="553"/>
      <c r="F7" s="553"/>
      <c r="G7" s="553"/>
      <c r="H7" s="555" t="s">
        <v>1365</v>
      </c>
      <c r="I7" s="556"/>
      <c r="J7" s="555" t="s">
        <v>1366</v>
      </c>
      <c r="K7" s="556"/>
      <c r="L7" s="555" t="s">
        <v>1367</v>
      </c>
      <c r="M7" s="556"/>
      <c r="N7" s="555" t="s">
        <v>1368</v>
      </c>
      <c r="O7" s="556"/>
      <c r="P7" s="563"/>
      <c r="Q7" s="564"/>
      <c r="R7" s="540"/>
      <c r="S7" s="540"/>
      <c r="T7" s="540"/>
      <c r="U7" s="559"/>
      <c r="V7" s="428"/>
      <c r="W7" s="428"/>
      <c r="X7" s="428"/>
      <c r="Y7" s="428"/>
      <c r="Z7" s="428"/>
      <c r="AA7" s="428"/>
      <c r="AB7" s="428"/>
      <c r="AC7" s="428"/>
      <c r="AD7" s="428"/>
      <c r="AE7" s="428"/>
      <c r="AF7" s="428"/>
      <c r="AG7" s="428"/>
    </row>
    <row r="8" spans="1:33" ht="29.25" customHeight="1" x14ac:dyDescent="0.25">
      <c r="A8" s="541"/>
      <c r="B8" s="541"/>
      <c r="C8" s="554"/>
      <c r="D8" s="554"/>
      <c r="E8" s="554"/>
      <c r="F8" s="554"/>
      <c r="G8" s="554"/>
      <c r="H8" s="409" t="s">
        <v>1369</v>
      </c>
      <c r="I8" s="409" t="s">
        <v>35</v>
      </c>
      <c r="J8" s="409" t="s">
        <v>1369</v>
      </c>
      <c r="K8" s="409" t="s">
        <v>35</v>
      </c>
      <c r="L8" s="409" t="s">
        <v>1369</v>
      </c>
      <c r="M8" s="409" t="s">
        <v>35</v>
      </c>
      <c r="N8" s="409" t="s">
        <v>1369</v>
      </c>
      <c r="O8" s="409" t="s">
        <v>35</v>
      </c>
      <c r="P8" s="409" t="s">
        <v>1369</v>
      </c>
      <c r="Q8" s="409" t="s">
        <v>35</v>
      </c>
      <c r="R8" s="541"/>
      <c r="S8" s="541"/>
      <c r="T8" s="541"/>
      <c r="U8" s="560"/>
      <c r="V8" s="428"/>
      <c r="W8" s="428"/>
      <c r="X8" s="428"/>
      <c r="Y8" s="428"/>
      <c r="Z8" s="428"/>
      <c r="AA8" s="428"/>
      <c r="AB8" s="428"/>
      <c r="AC8" s="428"/>
      <c r="AD8" s="428"/>
      <c r="AE8" s="428"/>
      <c r="AF8" s="428"/>
      <c r="AG8" s="428"/>
    </row>
    <row r="9" spans="1:33" s="343" customFormat="1" ht="15.75" x14ac:dyDescent="0.25">
      <c r="A9" s="410"/>
      <c r="B9" s="411"/>
      <c r="C9" s="412"/>
      <c r="D9" s="412"/>
      <c r="E9" s="412"/>
      <c r="F9" s="413"/>
      <c r="G9" s="412"/>
      <c r="H9" s="414"/>
      <c r="I9" s="414"/>
      <c r="J9" s="414"/>
      <c r="K9" s="414"/>
      <c r="L9" s="414"/>
      <c r="M9" s="414"/>
      <c r="N9" s="414"/>
      <c r="O9" s="414"/>
      <c r="P9" s="414"/>
      <c r="Q9" s="414"/>
      <c r="R9" s="415"/>
      <c r="S9" s="415"/>
      <c r="T9" s="415"/>
      <c r="U9" s="416"/>
      <c r="V9" s="428"/>
      <c r="W9" s="428"/>
      <c r="X9" s="428"/>
      <c r="Y9" s="428"/>
      <c r="Z9" s="428"/>
      <c r="AA9" s="428"/>
      <c r="AB9" s="428"/>
      <c r="AC9" s="428"/>
      <c r="AD9" s="428"/>
      <c r="AE9" s="428"/>
      <c r="AF9" s="428"/>
      <c r="AG9" s="428"/>
    </row>
    <row r="10" spans="1:33" ht="63" x14ac:dyDescent="0.25">
      <c r="A10" s="565" t="s">
        <v>1498</v>
      </c>
      <c r="B10" s="565" t="s">
        <v>1499</v>
      </c>
      <c r="C10" s="233" t="s">
        <v>1475</v>
      </c>
      <c r="D10" s="233" t="s">
        <v>1804</v>
      </c>
      <c r="E10" s="233"/>
      <c r="F10" s="233" t="s">
        <v>1805</v>
      </c>
      <c r="G10" s="238" t="s">
        <v>1502</v>
      </c>
      <c r="H10" s="494">
        <v>1</v>
      </c>
      <c r="I10" s="254">
        <f>H10*Q10</f>
        <v>1000000</v>
      </c>
      <c r="J10" s="494"/>
      <c r="K10" s="254"/>
      <c r="L10" s="494"/>
      <c r="M10" s="254"/>
      <c r="N10" s="494"/>
      <c r="O10" s="254"/>
      <c r="P10" s="362">
        <f t="shared" ref="P10:P30" si="0">H10+J10+L10+N10</f>
        <v>1</v>
      </c>
      <c r="Q10" s="363">
        <f>'5. ACTIVIDADES ESPECIALES'!D539</f>
        <v>1000000</v>
      </c>
      <c r="R10" s="238"/>
      <c r="S10" s="238"/>
      <c r="T10" s="238"/>
      <c r="U10" s="72"/>
      <c r="V10" s="428"/>
      <c r="W10" s="428"/>
      <c r="X10" s="428"/>
      <c r="Y10" s="428"/>
      <c r="Z10" s="428"/>
      <c r="AA10" s="428"/>
      <c r="AB10" s="428"/>
      <c r="AC10" s="428"/>
      <c r="AD10" s="428"/>
      <c r="AE10" s="428"/>
      <c r="AF10" s="428"/>
      <c r="AG10" s="428"/>
    </row>
    <row r="11" spans="1:33" s="428" customFormat="1" ht="15.75" x14ac:dyDescent="0.25">
      <c r="A11" s="566"/>
      <c r="B11" s="566"/>
      <c r="C11" s="233"/>
      <c r="D11" s="233"/>
      <c r="E11" s="233"/>
      <c r="F11" s="233"/>
      <c r="G11" s="238"/>
      <c r="H11" s="238"/>
      <c r="I11" s="254"/>
      <c r="J11" s="238"/>
      <c r="K11" s="254"/>
      <c r="L11" s="238"/>
      <c r="M11" s="254"/>
      <c r="N11" s="238"/>
      <c r="O11" s="254"/>
      <c r="P11" s="362"/>
      <c r="Q11" s="363"/>
      <c r="R11" s="238"/>
      <c r="S11" s="238"/>
      <c r="T11" s="238"/>
      <c r="U11" s="72"/>
    </row>
    <row r="12" spans="1:33" ht="15.75" x14ac:dyDescent="0.25">
      <c r="A12" s="566"/>
      <c r="B12" s="566"/>
      <c r="C12" s="233"/>
      <c r="D12" s="233"/>
      <c r="E12" s="233"/>
      <c r="F12" s="233"/>
      <c r="G12" s="238"/>
      <c r="H12" s="238"/>
      <c r="I12" s="254"/>
      <c r="J12" s="238"/>
      <c r="K12" s="254"/>
      <c r="L12" s="238"/>
      <c r="M12" s="254"/>
      <c r="N12" s="238"/>
      <c r="O12" s="254"/>
      <c r="P12" s="362">
        <f t="shared" si="0"/>
        <v>0</v>
      </c>
      <c r="Q12" s="363">
        <f t="shared" ref="Q12:Q30" si="1">I12+K12+M12+O12</f>
        <v>0</v>
      </c>
      <c r="R12" s="238"/>
      <c r="S12" s="238"/>
      <c r="T12" s="238"/>
      <c r="U12" s="72"/>
      <c r="V12" s="428"/>
      <c r="W12" s="428"/>
      <c r="X12" s="428"/>
      <c r="Y12" s="428"/>
      <c r="Z12" s="428"/>
      <c r="AA12" s="428"/>
      <c r="AB12" s="428"/>
      <c r="AC12" s="428"/>
      <c r="AD12" s="428"/>
      <c r="AE12" s="428"/>
      <c r="AF12" s="428"/>
      <c r="AG12" s="428"/>
    </row>
    <row r="13" spans="1:33" ht="15.75" x14ac:dyDescent="0.25">
      <c r="A13" s="566"/>
      <c r="B13" s="566"/>
      <c r="C13" s="233"/>
      <c r="D13" s="233"/>
      <c r="E13" s="233"/>
      <c r="F13" s="233"/>
      <c r="G13" s="238"/>
      <c r="H13" s="238"/>
      <c r="I13" s="254"/>
      <c r="J13" s="238"/>
      <c r="K13" s="254"/>
      <c r="L13" s="238"/>
      <c r="M13" s="254"/>
      <c r="N13" s="238"/>
      <c r="O13" s="254"/>
      <c r="P13" s="362">
        <f t="shared" si="0"/>
        <v>0</v>
      </c>
      <c r="Q13" s="363">
        <f t="shared" si="1"/>
        <v>0</v>
      </c>
      <c r="R13" s="238"/>
      <c r="S13" s="238"/>
      <c r="T13" s="238"/>
      <c r="U13" s="72"/>
      <c r="V13" s="428"/>
      <c r="W13" s="428"/>
      <c r="X13" s="428"/>
      <c r="Y13" s="428"/>
      <c r="Z13" s="428"/>
      <c r="AA13" s="428"/>
      <c r="AB13" s="428"/>
      <c r="AC13" s="428"/>
      <c r="AD13" s="428"/>
      <c r="AE13" s="428"/>
      <c r="AF13" s="428"/>
      <c r="AG13" s="428"/>
    </row>
    <row r="14" spans="1:33" ht="15.75" x14ac:dyDescent="0.25">
      <c r="A14" s="566"/>
      <c r="B14" s="566"/>
      <c r="C14" s="233"/>
      <c r="D14" s="233"/>
      <c r="E14" s="233"/>
      <c r="F14" s="233"/>
      <c r="G14" s="238"/>
      <c r="H14" s="238"/>
      <c r="I14" s="254"/>
      <c r="J14" s="238"/>
      <c r="K14" s="254"/>
      <c r="L14" s="238"/>
      <c r="M14" s="254"/>
      <c r="N14" s="238"/>
      <c r="O14" s="254"/>
      <c r="P14" s="362">
        <f t="shared" si="0"/>
        <v>0</v>
      </c>
      <c r="Q14" s="363">
        <f t="shared" si="1"/>
        <v>0</v>
      </c>
      <c r="R14" s="238"/>
      <c r="S14" s="238"/>
      <c r="T14" s="238"/>
      <c r="U14" s="72"/>
      <c r="V14" s="428"/>
      <c r="W14" s="428"/>
      <c r="X14" s="428"/>
      <c r="Y14" s="428"/>
      <c r="Z14" s="428"/>
      <c r="AA14" s="428"/>
      <c r="AB14" s="428"/>
      <c r="AC14" s="428"/>
      <c r="AD14" s="428"/>
      <c r="AE14" s="428"/>
      <c r="AF14" s="428"/>
      <c r="AG14" s="428"/>
    </row>
    <row r="15" spans="1:33" ht="15.75" x14ac:dyDescent="0.25">
      <c r="A15" s="566"/>
      <c r="B15" s="566"/>
      <c r="C15" s="233"/>
      <c r="D15" s="233"/>
      <c r="E15" s="233"/>
      <c r="F15" s="233"/>
      <c r="G15" s="238"/>
      <c r="H15" s="238"/>
      <c r="I15" s="254"/>
      <c r="J15" s="238"/>
      <c r="K15" s="254"/>
      <c r="L15" s="238"/>
      <c r="M15" s="254"/>
      <c r="N15" s="238"/>
      <c r="O15" s="254"/>
      <c r="P15" s="362">
        <f t="shared" si="0"/>
        <v>0</v>
      </c>
      <c r="Q15" s="363">
        <f t="shared" si="1"/>
        <v>0</v>
      </c>
      <c r="R15" s="238"/>
      <c r="S15" s="238"/>
      <c r="T15" s="238"/>
      <c r="U15" s="72"/>
      <c r="V15" s="428"/>
      <c r="W15" s="428"/>
      <c r="X15" s="428"/>
      <c r="Y15" s="428"/>
      <c r="Z15" s="428"/>
      <c r="AA15" s="428"/>
      <c r="AB15" s="428"/>
      <c r="AC15" s="428"/>
      <c r="AD15" s="428"/>
      <c r="AE15" s="428"/>
      <c r="AF15" s="428"/>
      <c r="AG15" s="428"/>
    </row>
    <row r="16" spans="1:33" ht="15.75" x14ac:dyDescent="0.25">
      <c r="A16" s="566"/>
      <c r="B16" s="567"/>
      <c r="C16" s="233"/>
      <c r="D16" s="233"/>
      <c r="E16" s="233"/>
      <c r="F16" s="233"/>
      <c r="G16" s="238"/>
      <c r="H16" s="238"/>
      <c r="I16" s="254"/>
      <c r="J16" s="238"/>
      <c r="K16" s="254"/>
      <c r="L16" s="238"/>
      <c r="M16" s="254"/>
      <c r="N16" s="238"/>
      <c r="O16" s="254"/>
      <c r="P16" s="362">
        <f t="shared" si="0"/>
        <v>0</v>
      </c>
      <c r="Q16" s="363">
        <f t="shared" si="1"/>
        <v>0</v>
      </c>
      <c r="R16" s="238"/>
      <c r="S16" s="238"/>
      <c r="T16" s="238"/>
      <c r="U16" s="72"/>
      <c r="V16" s="428"/>
      <c r="W16" s="428"/>
      <c r="X16" s="428"/>
      <c r="Y16" s="428"/>
      <c r="Z16" s="428"/>
      <c r="AA16" s="428"/>
      <c r="AB16" s="428"/>
      <c r="AC16" s="428"/>
      <c r="AD16" s="428"/>
      <c r="AE16" s="428"/>
      <c r="AF16" s="428"/>
      <c r="AG16" s="428"/>
    </row>
    <row r="17" spans="1:33" ht="15.75" x14ac:dyDescent="0.25">
      <c r="A17" s="566"/>
      <c r="B17" s="565" t="s">
        <v>1503</v>
      </c>
      <c r="C17" s="233"/>
      <c r="D17" s="233"/>
      <c r="E17" s="233"/>
      <c r="F17" s="233"/>
      <c r="G17" s="238"/>
      <c r="H17" s="238"/>
      <c r="I17" s="254"/>
      <c r="J17" s="238"/>
      <c r="K17" s="254"/>
      <c r="L17" s="238"/>
      <c r="M17" s="254"/>
      <c r="N17" s="238"/>
      <c r="O17" s="254"/>
      <c r="P17" s="362">
        <f t="shared" si="0"/>
        <v>0</v>
      </c>
      <c r="Q17" s="363">
        <f t="shared" si="1"/>
        <v>0</v>
      </c>
      <c r="R17" s="238"/>
      <c r="S17" s="238"/>
      <c r="T17" s="238"/>
      <c r="U17" s="72"/>
      <c r="V17" s="428"/>
      <c r="W17" s="428"/>
      <c r="X17" s="428"/>
      <c r="Y17" s="428"/>
      <c r="Z17" s="428"/>
      <c r="AA17" s="428"/>
      <c r="AB17" s="428"/>
      <c r="AC17" s="428"/>
      <c r="AD17" s="428"/>
      <c r="AE17" s="428"/>
      <c r="AF17" s="428"/>
      <c r="AG17" s="428"/>
    </row>
    <row r="18" spans="1:33" ht="15.75" x14ac:dyDescent="0.25">
      <c r="A18" s="566"/>
      <c r="B18" s="566"/>
      <c r="C18" s="233"/>
      <c r="D18" s="233"/>
      <c r="E18" s="233"/>
      <c r="F18" s="233"/>
      <c r="G18" s="238"/>
      <c r="H18" s="238"/>
      <c r="I18" s="254"/>
      <c r="J18" s="238"/>
      <c r="K18" s="254"/>
      <c r="L18" s="238"/>
      <c r="M18" s="254"/>
      <c r="N18" s="238"/>
      <c r="O18" s="254"/>
      <c r="P18" s="362">
        <f t="shared" si="0"/>
        <v>0</v>
      </c>
      <c r="Q18" s="363">
        <f t="shared" si="1"/>
        <v>0</v>
      </c>
      <c r="R18" s="238"/>
      <c r="S18" s="238"/>
      <c r="T18" s="238"/>
      <c r="U18" s="72"/>
      <c r="V18" s="428"/>
      <c r="W18" s="428"/>
      <c r="X18" s="428"/>
      <c r="Y18" s="428"/>
      <c r="Z18" s="428"/>
      <c r="AA18" s="428"/>
      <c r="AB18" s="428"/>
      <c r="AC18" s="428"/>
      <c r="AD18" s="428"/>
      <c r="AE18" s="428"/>
      <c r="AF18" s="428"/>
      <c r="AG18" s="428"/>
    </row>
    <row r="19" spans="1:33" ht="15.75" x14ac:dyDescent="0.25">
      <c r="A19" s="566"/>
      <c r="B19" s="566"/>
      <c r="C19" s="233"/>
      <c r="D19" s="233"/>
      <c r="E19" s="233"/>
      <c r="F19" s="233"/>
      <c r="G19" s="238"/>
      <c r="H19" s="238"/>
      <c r="I19" s="254"/>
      <c r="J19" s="238"/>
      <c r="K19" s="254"/>
      <c r="L19" s="238"/>
      <c r="M19" s="254"/>
      <c r="N19" s="238"/>
      <c r="O19" s="254"/>
      <c r="P19" s="362">
        <f t="shared" si="0"/>
        <v>0</v>
      </c>
      <c r="Q19" s="363">
        <f t="shared" si="1"/>
        <v>0</v>
      </c>
      <c r="R19" s="238"/>
      <c r="S19" s="238"/>
      <c r="T19" s="238"/>
      <c r="U19" s="72"/>
      <c r="V19" s="428"/>
      <c r="W19" s="428"/>
      <c r="X19" s="428"/>
      <c r="Y19" s="428"/>
      <c r="Z19" s="428"/>
      <c r="AA19" s="428"/>
      <c r="AB19" s="428"/>
      <c r="AC19" s="428"/>
      <c r="AD19" s="428"/>
      <c r="AE19" s="428"/>
      <c r="AF19" s="428"/>
      <c r="AG19" s="428"/>
    </row>
    <row r="20" spans="1:33" ht="15.75" x14ac:dyDescent="0.25">
      <c r="A20" s="566"/>
      <c r="B20" s="566"/>
      <c r="C20" s="233"/>
      <c r="D20" s="233"/>
      <c r="E20" s="233"/>
      <c r="F20" s="233"/>
      <c r="G20" s="238"/>
      <c r="H20" s="238"/>
      <c r="I20" s="254"/>
      <c r="J20" s="238"/>
      <c r="K20" s="254"/>
      <c r="L20" s="238"/>
      <c r="M20" s="254"/>
      <c r="N20" s="238"/>
      <c r="O20" s="254"/>
      <c r="P20" s="362">
        <f t="shared" si="0"/>
        <v>0</v>
      </c>
      <c r="Q20" s="363">
        <f t="shared" si="1"/>
        <v>0</v>
      </c>
      <c r="R20" s="238"/>
      <c r="S20" s="238"/>
      <c r="T20" s="238"/>
      <c r="U20" s="72"/>
      <c r="V20" s="428"/>
      <c r="W20" s="428"/>
      <c r="X20" s="428"/>
      <c r="Y20" s="428"/>
      <c r="Z20" s="428"/>
      <c r="AA20" s="428"/>
      <c r="AB20" s="428"/>
      <c r="AC20" s="428"/>
      <c r="AD20" s="428"/>
      <c r="AE20" s="428"/>
      <c r="AF20" s="428"/>
      <c r="AG20" s="428"/>
    </row>
    <row r="21" spans="1:33" ht="15.75" x14ac:dyDescent="0.25">
      <c r="A21" s="566"/>
      <c r="B21" s="567"/>
      <c r="C21" s="233"/>
      <c r="D21" s="233"/>
      <c r="E21" s="233"/>
      <c r="F21" s="233"/>
      <c r="G21" s="233"/>
      <c r="H21" s="233"/>
      <c r="I21" s="219"/>
      <c r="J21" s="233"/>
      <c r="K21" s="219"/>
      <c r="L21" s="233"/>
      <c r="M21" s="219"/>
      <c r="N21" s="233"/>
      <c r="O21" s="219"/>
      <c r="P21" s="354">
        <f t="shared" si="0"/>
        <v>0</v>
      </c>
      <c r="Q21" s="355">
        <f t="shared" si="1"/>
        <v>0</v>
      </c>
      <c r="R21" s="233"/>
      <c r="S21" s="233"/>
      <c r="T21" s="233"/>
      <c r="U21" s="306"/>
      <c r="V21" s="428"/>
      <c r="W21" s="428"/>
      <c r="X21" s="428"/>
      <c r="Y21" s="428"/>
      <c r="Z21" s="428"/>
      <c r="AA21" s="428"/>
      <c r="AB21" s="428"/>
      <c r="AC21" s="428"/>
      <c r="AD21" s="428"/>
      <c r="AE21" s="428"/>
      <c r="AF21" s="428"/>
      <c r="AG21" s="428"/>
    </row>
    <row r="22" spans="1:33" ht="15.75" x14ac:dyDescent="0.25">
      <c r="A22" s="566"/>
      <c r="B22" s="565" t="s">
        <v>1504</v>
      </c>
      <c r="C22" s="233"/>
      <c r="D22" s="233"/>
      <c r="E22" s="233"/>
      <c r="F22" s="233"/>
      <c r="G22" s="238"/>
      <c r="H22" s="234"/>
      <c r="I22" s="332"/>
      <c r="J22" s="234"/>
      <c r="K22" s="332"/>
      <c r="L22" s="234"/>
      <c r="M22" s="219"/>
      <c r="N22" s="233"/>
      <c r="O22" s="219"/>
      <c r="P22" s="354">
        <f t="shared" si="0"/>
        <v>0</v>
      </c>
      <c r="Q22" s="366">
        <f t="shared" si="1"/>
        <v>0</v>
      </c>
      <c r="R22" s="233"/>
      <c r="S22" s="233"/>
      <c r="T22" s="233"/>
      <c r="U22" s="233"/>
      <c r="V22" s="428"/>
      <c r="W22" s="428"/>
      <c r="X22" s="428"/>
      <c r="Y22" s="428"/>
      <c r="Z22" s="428"/>
      <c r="AA22" s="428"/>
      <c r="AB22" s="428"/>
      <c r="AC22" s="428"/>
      <c r="AD22" s="428"/>
      <c r="AE22" s="428"/>
      <c r="AF22" s="428"/>
      <c r="AG22" s="428"/>
    </row>
    <row r="23" spans="1:33" ht="15.75" x14ac:dyDescent="0.25">
      <c r="A23" s="566"/>
      <c r="B23" s="566"/>
      <c r="C23" s="233"/>
      <c r="D23" s="233"/>
      <c r="E23" s="233"/>
      <c r="F23" s="233"/>
      <c r="G23" s="238"/>
      <c r="H23" s="234"/>
      <c r="I23" s="332"/>
      <c r="J23" s="234"/>
      <c r="K23" s="332"/>
      <c r="L23" s="234"/>
      <c r="M23" s="219"/>
      <c r="N23" s="233"/>
      <c r="O23" s="219"/>
      <c r="P23" s="354">
        <f t="shared" si="0"/>
        <v>0</v>
      </c>
      <c r="Q23" s="366">
        <f t="shared" si="1"/>
        <v>0</v>
      </c>
      <c r="R23" s="233"/>
      <c r="S23" s="233"/>
      <c r="T23" s="233"/>
      <c r="U23" s="233"/>
      <c r="V23" s="428"/>
      <c r="W23" s="428"/>
      <c r="X23" s="428"/>
      <c r="Y23" s="428"/>
      <c r="Z23" s="428"/>
      <c r="AA23" s="428"/>
      <c r="AB23" s="428"/>
      <c r="AC23" s="428"/>
      <c r="AD23" s="428"/>
      <c r="AE23" s="428"/>
      <c r="AF23" s="428"/>
      <c r="AG23" s="428"/>
    </row>
    <row r="24" spans="1:33" ht="15.75" x14ac:dyDescent="0.25">
      <c r="A24" s="566"/>
      <c r="B24" s="566"/>
      <c r="C24" s="233"/>
      <c r="D24" s="233"/>
      <c r="E24" s="233"/>
      <c r="F24" s="233"/>
      <c r="G24" s="238"/>
      <c r="H24" s="234"/>
      <c r="I24" s="332"/>
      <c r="J24" s="234"/>
      <c r="K24" s="332"/>
      <c r="L24" s="234"/>
      <c r="M24" s="219"/>
      <c r="N24" s="233"/>
      <c r="O24" s="219"/>
      <c r="P24" s="354">
        <f t="shared" si="0"/>
        <v>0</v>
      </c>
      <c r="Q24" s="366">
        <f t="shared" si="1"/>
        <v>0</v>
      </c>
      <c r="R24" s="233"/>
      <c r="S24" s="233"/>
      <c r="T24" s="233"/>
      <c r="U24" s="233"/>
      <c r="V24" s="428"/>
      <c r="W24" s="428"/>
      <c r="X24" s="428"/>
      <c r="Y24" s="428"/>
      <c r="Z24" s="428"/>
      <c r="AA24" s="428"/>
      <c r="AB24" s="428"/>
      <c r="AC24" s="428"/>
      <c r="AD24" s="428"/>
      <c r="AE24" s="428"/>
      <c r="AF24" s="428"/>
      <c r="AG24" s="428"/>
    </row>
    <row r="25" spans="1:33" ht="15.75" x14ac:dyDescent="0.25">
      <c r="A25" s="566"/>
      <c r="B25" s="567"/>
      <c r="C25" s="233"/>
      <c r="D25" s="233"/>
      <c r="E25" s="233"/>
      <c r="F25" s="233"/>
      <c r="G25" s="238"/>
      <c r="H25" s="234"/>
      <c r="I25" s="332"/>
      <c r="J25" s="234"/>
      <c r="K25" s="332"/>
      <c r="L25" s="234"/>
      <c r="M25" s="219"/>
      <c r="N25" s="233"/>
      <c r="O25" s="219"/>
      <c r="P25" s="354">
        <f t="shared" si="0"/>
        <v>0</v>
      </c>
      <c r="Q25" s="366">
        <f t="shared" si="1"/>
        <v>0</v>
      </c>
      <c r="R25" s="233"/>
      <c r="S25" s="233"/>
      <c r="T25" s="233"/>
      <c r="U25" s="233"/>
      <c r="V25" s="428"/>
      <c r="W25" s="428"/>
      <c r="X25" s="428"/>
      <c r="Y25" s="428"/>
      <c r="Z25" s="428"/>
      <c r="AA25" s="428"/>
      <c r="AB25" s="428"/>
      <c r="AC25" s="428"/>
      <c r="AD25" s="428"/>
      <c r="AE25" s="428"/>
      <c r="AF25" s="428"/>
      <c r="AG25" s="428"/>
    </row>
    <row r="26" spans="1:33" ht="15.75" x14ac:dyDescent="0.25">
      <c r="A26" s="566"/>
      <c r="B26" s="568" t="s">
        <v>1505</v>
      </c>
      <c r="C26" s="233"/>
      <c r="D26" s="233"/>
      <c r="E26" s="233"/>
      <c r="F26" s="233"/>
      <c r="G26" s="238"/>
      <c r="H26" s="234"/>
      <c r="I26" s="332"/>
      <c r="J26" s="234"/>
      <c r="K26" s="332"/>
      <c r="L26" s="234"/>
      <c r="M26" s="219"/>
      <c r="N26" s="233"/>
      <c r="O26" s="219"/>
      <c r="P26" s="354">
        <f t="shared" si="0"/>
        <v>0</v>
      </c>
      <c r="Q26" s="366">
        <f t="shared" si="1"/>
        <v>0</v>
      </c>
      <c r="R26" s="233"/>
      <c r="S26" s="233"/>
      <c r="T26" s="233"/>
      <c r="U26" s="233"/>
      <c r="V26" s="428"/>
      <c r="W26" s="428"/>
      <c r="X26" s="428"/>
      <c r="Y26" s="428"/>
      <c r="Z26" s="428"/>
      <c r="AA26" s="428"/>
      <c r="AB26" s="428"/>
      <c r="AC26" s="428"/>
      <c r="AD26" s="428"/>
      <c r="AE26" s="428"/>
      <c r="AF26" s="428"/>
      <c r="AG26" s="428"/>
    </row>
    <row r="27" spans="1:33" ht="15.75" customHeight="1" x14ac:dyDescent="0.25">
      <c r="A27" s="566"/>
      <c r="B27" s="568"/>
      <c r="C27" s="233"/>
      <c r="D27" s="233"/>
      <c r="E27" s="233"/>
      <c r="F27" s="233"/>
      <c r="G27" s="238"/>
      <c r="H27" s="234"/>
      <c r="I27" s="332"/>
      <c r="J27" s="234"/>
      <c r="K27" s="332"/>
      <c r="L27" s="234"/>
      <c r="M27" s="219"/>
      <c r="N27" s="233"/>
      <c r="O27" s="219"/>
      <c r="P27" s="354">
        <f t="shared" si="0"/>
        <v>0</v>
      </c>
      <c r="Q27" s="366">
        <f t="shared" si="1"/>
        <v>0</v>
      </c>
      <c r="R27" s="233"/>
      <c r="S27" s="233"/>
      <c r="T27" s="233"/>
      <c r="U27" s="233"/>
      <c r="V27" s="428"/>
      <c r="W27" s="428"/>
      <c r="X27" s="428"/>
      <c r="Y27" s="428"/>
      <c r="Z27" s="428"/>
      <c r="AA27" s="428"/>
      <c r="AB27" s="428"/>
      <c r="AC27" s="428"/>
      <c r="AD27" s="428"/>
      <c r="AE27" s="428"/>
      <c r="AF27" s="428"/>
      <c r="AG27" s="428"/>
    </row>
    <row r="28" spans="1:33" ht="15.75" x14ac:dyDescent="0.25">
      <c r="A28" s="566"/>
      <c r="B28" s="568"/>
      <c r="C28" s="233"/>
      <c r="D28" s="233"/>
      <c r="E28" s="233"/>
      <c r="F28" s="233"/>
      <c r="G28" s="238"/>
      <c r="H28" s="234"/>
      <c r="I28" s="332"/>
      <c r="J28" s="234"/>
      <c r="K28" s="332"/>
      <c r="L28" s="234"/>
      <c r="M28" s="219"/>
      <c r="N28" s="233"/>
      <c r="O28" s="219"/>
      <c r="P28" s="354">
        <f t="shared" si="0"/>
        <v>0</v>
      </c>
      <c r="Q28" s="366">
        <f t="shared" si="1"/>
        <v>0</v>
      </c>
      <c r="R28" s="233"/>
      <c r="S28" s="233"/>
      <c r="T28" s="233"/>
      <c r="U28" s="233"/>
      <c r="V28" s="428"/>
      <c r="W28" s="428"/>
      <c r="X28" s="428"/>
      <c r="Y28" s="428"/>
      <c r="Z28" s="428"/>
      <c r="AA28" s="428"/>
      <c r="AB28" s="428"/>
      <c r="AC28" s="428"/>
      <c r="AD28" s="428"/>
      <c r="AE28" s="428"/>
      <c r="AF28" s="428"/>
      <c r="AG28" s="428"/>
    </row>
    <row r="29" spans="1:33" ht="15.75" x14ac:dyDescent="0.25">
      <c r="A29" s="566"/>
      <c r="B29" s="568"/>
      <c r="C29" s="233"/>
      <c r="D29" s="233"/>
      <c r="E29" s="233"/>
      <c r="F29" s="233"/>
      <c r="G29" s="233"/>
      <c r="H29" s="233"/>
      <c r="I29" s="219"/>
      <c r="J29" s="233"/>
      <c r="K29" s="219"/>
      <c r="L29" s="233"/>
      <c r="M29" s="219"/>
      <c r="N29" s="233"/>
      <c r="O29" s="219"/>
      <c r="P29" s="354">
        <f t="shared" si="0"/>
        <v>0</v>
      </c>
      <c r="Q29" s="355">
        <f t="shared" si="1"/>
        <v>0</v>
      </c>
      <c r="R29" s="233"/>
      <c r="S29" s="233"/>
      <c r="T29" s="233"/>
      <c r="U29" s="233"/>
      <c r="V29" s="428"/>
      <c r="W29" s="428"/>
      <c r="X29" s="428"/>
      <c r="Y29" s="428"/>
      <c r="Z29" s="428"/>
      <c r="AA29" s="428"/>
      <c r="AB29" s="428"/>
      <c r="AC29" s="428"/>
      <c r="AD29" s="428"/>
      <c r="AE29" s="428"/>
      <c r="AF29" s="428"/>
      <c r="AG29" s="428"/>
    </row>
    <row r="30" spans="1:33" ht="15.75" x14ac:dyDescent="0.25">
      <c r="A30" s="567"/>
      <c r="B30" s="568"/>
      <c r="C30" s="233"/>
      <c r="D30" s="233"/>
      <c r="E30" s="233"/>
      <c r="F30" s="233"/>
      <c r="G30" s="233"/>
      <c r="H30" s="233"/>
      <c r="I30" s="219"/>
      <c r="J30" s="233"/>
      <c r="K30" s="219"/>
      <c r="L30" s="233"/>
      <c r="M30" s="219"/>
      <c r="N30" s="233"/>
      <c r="O30" s="219"/>
      <c r="P30" s="354">
        <f t="shared" si="0"/>
        <v>0</v>
      </c>
      <c r="Q30" s="355">
        <f t="shared" si="1"/>
        <v>0</v>
      </c>
      <c r="R30" s="233"/>
      <c r="S30" s="233"/>
      <c r="T30" s="233"/>
      <c r="U30" s="233"/>
      <c r="V30" s="428"/>
      <c r="W30" s="428"/>
      <c r="X30" s="428"/>
      <c r="Y30" s="428"/>
      <c r="Z30" s="428"/>
      <c r="AA30" s="428"/>
      <c r="AB30" s="428"/>
      <c r="AC30" s="428"/>
      <c r="AD30" s="428"/>
      <c r="AE30" s="428"/>
      <c r="AF30" s="428"/>
      <c r="AG30" s="428"/>
    </row>
    <row r="31" spans="1:33" ht="15.75" x14ac:dyDescent="0.25">
      <c r="A31" s="577" t="s">
        <v>1506</v>
      </c>
      <c r="B31" s="578"/>
      <c r="C31" s="578"/>
      <c r="D31" s="578"/>
      <c r="E31" s="578"/>
      <c r="F31" s="578"/>
      <c r="G31" s="578"/>
      <c r="H31" s="578"/>
      <c r="I31" s="578"/>
      <c r="J31" s="578"/>
      <c r="K31" s="578"/>
      <c r="L31" s="578"/>
      <c r="M31" s="578"/>
      <c r="N31" s="578"/>
      <c r="O31" s="578"/>
      <c r="P31" s="578"/>
      <c r="Q31" s="578"/>
      <c r="R31" s="578"/>
      <c r="S31" s="578"/>
      <c r="T31" s="578"/>
      <c r="U31" s="579"/>
      <c r="V31" s="428"/>
      <c r="W31" s="428"/>
      <c r="X31" s="428"/>
      <c r="Y31" s="428"/>
      <c r="Z31" s="428"/>
      <c r="AA31" s="428"/>
      <c r="AB31" s="428"/>
      <c r="AC31" s="428"/>
      <c r="AD31" s="428"/>
      <c r="AE31" s="428"/>
      <c r="AF31" s="428"/>
      <c r="AG31" s="428"/>
    </row>
    <row r="32" spans="1:33" ht="82.5" customHeight="1" x14ac:dyDescent="0.25">
      <c r="A32" s="565" t="s">
        <v>1507</v>
      </c>
      <c r="B32" s="568" t="s">
        <v>1508</v>
      </c>
      <c r="C32" s="580" t="s">
        <v>1471</v>
      </c>
      <c r="D32" s="580" t="s">
        <v>1500</v>
      </c>
      <c r="E32" s="580" t="s">
        <v>1501</v>
      </c>
      <c r="F32" s="233" t="s">
        <v>1806</v>
      </c>
      <c r="G32" s="238" t="s">
        <v>1809</v>
      </c>
      <c r="H32" s="194">
        <v>1</v>
      </c>
      <c r="I32" s="219">
        <f>H32*Q32</f>
        <v>90000</v>
      </c>
      <c r="J32" s="233"/>
      <c r="K32" s="219"/>
      <c r="L32" s="233"/>
      <c r="M32" s="219"/>
      <c r="N32" s="233"/>
      <c r="O32" s="219"/>
      <c r="P32" s="354">
        <f t="shared" ref="P32:P40" si="2">H32+J32+L32+N32</f>
        <v>1</v>
      </c>
      <c r="Q32" s="355">
        <f>'2. CONTRATACION DE PERSONAL'!D10</f>
        <v>90000</v>
      </c>
      <c r="R32" s="233"/>
      <c r="S32" s="233"/>
      <c r="T32" s="233"/>
      <c r="U32" s="255"/>
      <c r="V32" s="428"/>
      <c r="W32" s="428"/>
      <c r="X32" s="428"/>
      <c r="Y32" s="428"/>
      <c r="Z32" s="428"/>
      <c r="AA32" s="428"/>
      <c r="AB32" s="428"/>
      <c r="AC32" s="428"/>
      <c r="AD32" s="428"/>
      <c r="AE32" s="428"/>
      <c r="AF32" s="428"/>
      <c r="AG32" s="428"/>
    </row>
    <row r="33" spans="1:33" ht="105.75" customHeight="1" x14ac:dyDescent="0.25">
      <c r="A33" s="566"/>
      <c r="B33" s="568"/>
      <c r="C33" s="581"/>
      <c r="D33" s="581"/>
      <c r="E33" s="581"/>
      <c r="F33" s="233" t="s">
        <v>1807</v>
      </c>
      <c r="G33" s="238" t="s">
        <v>1810</v>
      </c>
      <c r="H33" s="194">
        <v>0.25</v>
      </c>
      <c r="I33" s="219">
        <f>H33*Q33</f>
        <v>106654.5</v>
      </c>
      <c r="J33" s="194">
        <v>0.25</v>
      </c>
      <c r="K33" s="219">
        <f>J33*Q33</f>
        <v>106654.5</v>
      </c>
      <c r="L33" s="194">
        <v>0.25</v>
      </c>
      <c r="M33" s="219">
        <f>L33*Q33</f>
        <v>106654.5</v>
      </c>
      <c r="N33" s="194">
        <v>0.25</v>
      </c>
      <c r="O33" s="219">
        <f>N33*Q33</f>
        <v>106654.5</v>
      </c>
      <c r="P33" s="354">
        <f t="shared" si="2"/>
        <v>1</v>
      </c>
      <c r="Q33" s="355">
        <f>'1. TALLERES SEMINARIOS'!D143</f>
        <v>426618</v>
      </c>
      <c r="R33" s="233"/>
      <c r="S33" s="233"/>
      <c r="T33" s="233"/>
      <c r="U33" s="255"/>
      <c r="V33" s="428"/>
      <c r="W33" s="428"/>
      <c r="X33" s="428"/>
      <c r="Y33" s="428"/>
      <c r="Z33" s="428"/>
      <c r="AA33" s="428"/>
      <c r="AB33" s="428"/>
      <c r="AC33" s="428"/>
      <c r="AD33" s="428"/>
      <c r="AE33" s="428"/>
      <c r="AF33" s="428"/>
      <c r="AG33" s="428"/>
    </row>
    <row r="34" spans="1:33" ht="80.25" customHeight="1" x14ac:dyDescent="0.25">
      <c r="A34" s="567"/>
      <c r="B34" s="568"/>
      <c r="C34" s="233" t="s">
        <v>1472</v>
      </c>
      <c r="D34" s="492" t="s">
        <v>1509</v>
      </c>
      <c r="E34" s="492"/>
      <c r="F34" s="233" t="s">
        <v>1808</v>
      </c>
      <c r="G34" s="238" t="s">
        <v>1811</v>
      </c>
      <c r="H34" s="194">
        <v>1</v>
      </c>
      <c r="I34" s="219">
        <f>H34*Q34</f>
        <v>90000</v>
      </c>
      <c r="J34" s="233"/>
      <c r="K34" s="219"/>
      <c r="L34" s="233"/>
      <c r="M34" s="219"/>
      <c r="N34" s="233"/>
      <c r="O34" s="219"/>
      <c r="P34" s="354">
        <f t="shared" si="2"/>
        <v>1</v>
      </c>
      <c r="Q34" s="355">
        <f>'2. CONTRATACION DE PERSONAL'!D70</f>
        <v>90000</v>
      </c>
      <c r="R34" s="233"/>
      <c r="S34" s="233"/>
      <c r="T34" s="233"/>
      <c r="U34" s="255"/>
      <c r="V34" s="428"/>
      <c r="W34" s="428"/>
      <c r="X34" s="428"/>
      <c r="Y34" s="428"/>
      <c r="Z34" s="428"/>
      <c r="AA34" s="428"/>
      <c r="AB34" s="428"/>
      <c r="AC34" s="428"/>
      <c r="AD34" s="428"/>
      <c r="AE34" s="428"/>
      <c r="AF34" s="428"/>
      <c r="AG34" s="428"/>
    </row>
    <row r="35" spans="1:33" ht="15.75" x14ac:dyDescent="0.25">
      <c r="A35" s="568" t="s">
        <v>1510</v>
      </c>
      <c r="B35" s="568" t="s">
        <v>1511</v>
      </c>
      <c r="C35" s="233"/>
      <c r="D35" s="233"/>
      <c r="E35" s="233"/>
      <c r="F35" s="233"/>
      <c r="G35" s="233"/>
      <c r="H35" s="233"/>
      <c r="I35" s="219"/>
      <c r="J35" s="233"/>
      <c r="K35" s="219"/>
      <c r="L35" s="234"/>
      <c r="M35" s="219"/>
      <c r="N35" s="233"/>
      <c r="O35" s="219"/>
      <c r="P35" s="356">
        <f t="shared" si="2"/>
        <v>0</v>
      </c>
      <c r="Q35" s="355">
        <f t="shared" ref="Q35:Q40" si="3">I35+K35+M35+O35</f>
        <v>0</v>
      </c>
      <c r="R35" s="233"/>
      <c r="S35" s="233"/>
      <c r="T35" s="233"/>
      <c r="U35" s="306"/>
      <c r="V35" s="428"/>
      <c r="W35" s="428"/>
      <c r="X35" s="428"/>
      <c r="Y35" s="428"/>
      <c r="Z35" s="428"/>
      <c r="AA35" s="428"/>
      <c r="AB35" s="428"/>
      <c r="AC35" s="428"/>
      <c r="AD35" s="428"/>
      <c r="AE35" s="428"/>
      <c r="AF35" s="428"/>
      <c r="AG35" s="428"/>
    </row>
    <row r="36" spans="1:33" ht="15.75" x14ac:dyDescent="0.25">
      <c r="A36" s="568"/>
      <c r="B36" s="568"/>
      <c r="C36" s="233"/>
      <c r="D36" s="233"/>
      <c r="E36" s="233"/>
      <c r="F36" s="233"/>
      <c r="G36" s="233"/>
      <c r="H36" s="233"/>
      <c r="I36" s="219"/>
      <c r="J36" s="233"/>
      <c r="K36" s="219"/>
      <c r="L36" s="234"/>
      <c r="M36" s="219"/>
      <c r="N36" s="233"/>
      <c r="O36" s="219"/>
      <c r="P36" s="356">
        <f t="shared" si="2"/>
        <v>0</v>
      </c>
      <c r="Q36" s="355">
        <f t="shared" si="3"/>
        <v>0</v>
      </c>
      <c r="R36" s="233"/>
      <c r="S36" s="233"/>
      <c r="T36" s="233"/>
      <c r="U36" s="306"/>
      <c r="V36" s="428"/>
      <c r="W36" s="428"/>
      <c r="X36" s="428"/>
      <c r="Y36" s="428"/>
      <c r="Z36" s="428"/>
      <c r="AA36" s="428"/>
      <c r="AB36" s="428"/>
      <c r="AC36" s="428"/>
      <c r="AD36" s="428"/>
      <c r="AE36" s="428"/>
      <c r="AF36" s="428"/>
      <c r="AG36" s="428"/>
    </row>
    <row r="37" spans="1:33" ht="15.75" x14ac:dyDescent="0.25">
      <c r="A37" s="568"/>
      <c r="B37" s="568"/>
      <c r="C37" s="233"/>
      <c r="D37" s="233"/>
      <c r="E37" s="233"/>
      <c r="F37" s="233"/>
      <c r="G37" s="233"/>
      <c r="H37" s="233"/>
      <c r="I37" s="219"/>
      <c r="J37" s="233"/>
      <c r="K37" s="219"/>
      <c r="L37" s="234"/>
      <c r="M37" s="219"/>
      <c r="N37" s="233"/>
      <c r="O37" s="219"/>
      <c r="P37" s="356">
        <f t="shared" si="2"/>
        <v>0</v>
      </c>
      <c r="Q37" s="355">
        <f t="shared" si="3"/>
        <v>0</v>
      </c>
      <c r="R37" s="233"/>
      <c r="S37" s="233"/>
      <c r="T37" s="233"/>
      <c r="U37" s="306"/>
      <c r="V37" s="428"/>
      <c r="W37" s="428"/>
      <c r="X37" s="428"/>
      <c r="Y37" s="428"/>
      <c r="Z37" s="428"/>
      <c r="AA37" s="428"/>
      <c r="AB37" s="428"/>
      <c r="AC37" s="428"/>
      <c r="AD37" s="428"/>
      <c r="AE37" s="428"/>
      <c r="AF37" s="428"/>
      <c r="AG37" s="428"/>
    </row>
    <row r="38" spans="1:33" ht="15.75" x14ac:dyDescent="0.25">
      <c r="A38" s="568"/>
      <c r="B38" s="568"/>
      <c r="C38" s="233"/>
      <c r="D38" s="233"/>
      <c r="E38" s="233"/>
      <c r="F38" s="233"/>
      <c r="G38" s="233"/>
      <c r="H38" s="233"/>
      <c r="I38" s="219"/>
      <c r="J38" s="233"/>
      <c r="K38" s="219"/>
      <c r="L38" s="234"/>
      <c r="M38" s="219"/>
      <c r="N38" s="233"/>
      <c r="O38" s="219"/>
      <c r="P38" s="356">
        <f t="shared" si="2"/>
        <v>0</v>
      </c>
      <c r="Q38" s="355">
        <f t="shared" si="3"/>
        <v>0</v>
      </c>
      <c r="R38" s="233"/>
      <c r="S38" s="233"/>
      <c r="T38" s="233"/>
      <c r="U38" s="306"/>
      <c r="V38" s="428"/>
      <c r="W38" s="428"/>
      <c r="X38" s="428"/>
      <c r="Y38" s="428"/>
      <c r="Z38" s="428"/>
      <c r="AA38" s="428"/>
      <c r="AB38" s="428"/>
      <c r="AC38" s="428"/>
      <c r="AD38" s="428"/>
      <c r="AE38" s="428"/>
      <c r="AF38" s="428"/>
      <c r="AG38" s="428"/>
    </row>
    <row r="39" spans="1:33" ht="15.75" x14ac:dyDescent="0.25">
      <c r="A39" s="568"/>
      <c r="B39" s="568"/>
      <c r="C39" s="233"/>
      <c r="D39" s="233"/>
      <c r="E39" s="233"/>
      <c r="F39" s="233"/>
      <c r="G39" s="233"/>
      <c r="H39" s="233"/>
      <c r="I39" s="219"/>
      <c r="J39" s="233"/>
      <c r="K39" s="219"/>
      <c r="L39" s="234"/>
      <c r="M39" s="219"/>
      <c r="N39" s="233"/>
      <c r="O39" s="219"/>
      <c r="P39" s="356">
        <f t="shared" si="2"/>
        <v>0</v>
      </c>
      <c r="Q39" s="355">
        <f t="shared" si="3"/>
        <v>0</v>
      </c>
      <c r="R39" s="233"/>
      <c r="S39" s="233"/>
      <c r="T39" s="233"/>
      <c r="U39" s="306"/>
      <c r="V39" s="428"/>
      <c r="W39" s="428"/>
      <c r="X39" s="428"/>
      <c r="Y39" s="428"/>
      <c r="Z39" s="428"/>
      <c r="AA39" s="428"/>
      <c r="AB39" s="428"/>
      <c r="AC39" s="428"/>
      <c r="AD39" s="428"/>
      <c r="AE39" s="428"/>
      <c r="AF39" s="428"/>
      <c r="AG39" s="428"/>
    </row>
    <row r="40" spans="1:33" ht="30.75" customHeight="1" x14ac:dyDescent="0.25">
      <c r="A40" s="568"/>
      <c r="B40" s="568"/>
      <c r="C40" s="233"/>
      <c r="D40" s="233"/>
      <c r="E40" s="233"/>
      <c r="F40" s="233"/>
      <c r="G40" s="233"/>
      <c r="H40" s="233"/>
      <c r="I40" s="219"/>
      <c r="J40" s="233"/>
      <c r="K40" s="219"/>
      <c r="L40" s="233"/>
      <c r="M40" s="219"/>
      <c r="N40" s="234"/>
      <c r="O40" s="219"/>
      <c r="P40" s="356">
        <f t="shared" si="2"/>
        <v>0</v>
      </c>
      <c r="Q40" s="355">
        <f t="shared" si="3"/>
        <v>0</v>
      </c>
      <c r="R40" s="233"/>
      <c r="S40" s="233"/>
      <c r="T40" s="233"/>
      <c r="U40" s="306"/>
      <c r="V40" s="428"/>
      <c r="W40" s="428"/>
      <c r="X40" s="428"/>
      <c r="Y40" s="428"/>
      <c r="Z40" s="428"/>
      <c r="AA40" s="428"/>
      <c r="AB40" s="428"/>
      <c r="AC40" s="428"/>
      <c r="AD40" s="428"/>
      <c r="AE40" s="428"/>
      <c r="AF40" s="428"/>
      <c r="AG40" s="428"/>
    </row>
    <row r="41" spans="1:33" ht="15.75" x14ac:dyDescent="0.25">
      <c r="A41" s="274"/>
      <c r="B41" s="275"/>
      <c r="C41" s="275"/>
      <c r="D41" s="275"/>
      <c r="E41" s="274" t="s">
        <v>1512</v>
      </c>
      <c r="F41" s="275"/>
      <c r="G41" s="276"/>
      <c r="H41" s="257">
        <f t="shared" ref="H41:Q41" si="4">SUM(H10:H40)</f>
        <v>3.25</v>
      </c>
      <c r="I41" s="258">
        <f t="shared" si="4"/>
        <v>1286654.5</v>
      </c>
      <c r="J41" s="257">
        <f t="shared" si="4"/>
        <v>0.25</v>
      </c>
      <c r="K41" s="258">
        <f t="shared" si="4"/>
        <v>106654.5</v>
      </c>
      <c r="L41" s="257">
        <f t="shared" si="4"/>
        <v>0.25</v>
      </c>
      <c r="M41" s="258">
        <f t="shared" si="4"/>
        <v>106654.5</v>
      </c>
      <c r="N41" s="257">
        <f t="shared" si="4"/>
        <v>0.25</v>
      </c>
      <c r="O41" s="258">
        <f t="shared" si="4"/>
        <v>106654.5</v>
      </c>
      <c r="P41" s="258">
        <f t="shared" si="4"/>
        <v>4</v>
      </c>
      <c r="Q41" s="258">
        <f t="shared" si="4"/>
        <v>1606618</v>
      </c>
      <c r="R41" s="248"/>
      <c r="S41" s="248"/>
      <c r="T41" s="248"/>
      <c r="U41" s="248"/>
      <c r="V41" s="428"/>
      <c r="W41" s="428"/>
      <c r="X41" s="428"/>
      <c r="Y41" s="428"/>
      <c r="Z41" s="428"/>
      <c r="AA41" s="428"/>
      <c r="AB41" s="428"/>
      <c r="AC41" s="428"/>
      <c r="AD41" s="428"/>
      <c r="AE41" s="428"/>
      <c r="AF41" s="428"/>
      <c r="AG41" s="428"/>
    </row>
    <row r="43" spans="1:33" x14ac:dyDescent="0.25">
      <c r="A43" s="428"/>
      <c r="B43" s="428"/>
      <c r="C43" s="428"/>
      <c r="E43" s="428"/>
      <c r="F43" s="428"/>
      <c r="G43" s="428"/>
      <c r="H43" s="428"/>
      <c r="I43" s="428"/>
      <c r="J43" s="428"/>
      <c r="K43" s="428"/>
      <c r="L43" s="428"/>
      <c r="M43" s="428"/>
      <c r="N43" s="428"/>
      <c r="O43" s="428"/>
      <c r="Q43" s="367"/>
      <c r="R43" s="428"/>
      <c r="S43" s="428"/>
      <c r="T43" s="428"/>
      <c r="U43" s="428"/>
      <c r="V43" s="428"/>
      <c r="W43" s="428"/>
      <c r="X43" s="428"/>
      <c r="Y43" s="428"/>
      <c r="Z43" s="428"/>
      <c r="AA43" s="428"/>
      <c r="AB43" s="428"/>
      <c r="AC43" s="428"/>
      <c r="AD43" s="428"/>
      <c r="AE43" s="428"/>
      <c r="AF43" s="428"/>
      <c r="AG43" s="428"/>
    </row>
    <row r="44" spans="1:33" x14ac:dyDescent="0.25">
      <c r="A44" s="428"/>
      <c r="B44" s="428"/>
      <c r="C44" s="428"/>
      <c r="E44" s="428"/>
      <c r="F44" s="428"/>
      <c r="G44" s="428"/>
      <c r="H44" s="428"/>
      <c r="I44" s="428"/>
      <c r="J44" s="428"/>
      <c r="K44" s="428"/>
      <c r="L44" s="428"/>
      <c r="M44" s="428"/>
      <c r="N44" s="428"/>
      <c r="O44" s="428"/>
      <c r="Q44" s="367"/>
      <c r="R44" s="428"/>
      <c r="S44" s="428"/>
      <c r="T44" s="428"/>
      <c r="U44" s="428"/>
      <c r="V44" s="428"/>
      <c r="W44" s="428"/>
      <c r="X44" s="428"/>
      <c r="Y44" s="428"/>
      <c r="Z44" s="428"/>
      <c r="AA44" s="428"/>
      <c r="AB44" s="428"/>
      <c r="AC44" s="428"/>
      <c r="AD44" s="428"/>
      <c r="AE44" s="428"/>
      <c r="AF44" s="428"/>
      <c r="AG44" s="428"/>
    </row>
    <row r="45" spans="1:33" x14ac:dyDescent="0.25">
      <c r="A45" s="428"/>
      <c r="B45" s="428"/>
      <c r="C45" s="428"/>
      <c r="E45" s="428"/>
      <c r="F45" s="428"/>
      <c r="G45" s="428"/>
      <c r="H45" s="428"/>
      <c r="I45" s="428"/>
      <c r="J45" s="428"/>
      <c r="K45" s="428"/>
      <c r="L45" s="428"/>
      <c r="M45" s="428"/>
      <c r="N45" s="428"/>
      <c r="O45" s="428"/>
      <c r="Q45" s="367"/>
      <c r="R45" s="428"/>
      <c r="S45" s="428"/>
      <c r="T45" s="428"/>
      <c r="U45" s="428"/>
      <c r="V45" s="428"/>
      <c r="W45" s="428"/>
      <c r="X45" s="428"/>
      <c r="Y45" s="428"/>
      <c r="Z45" s="428"/>
      <c r="AA45" s="428"/>
      <c r="AB45" s="428"/>
      <c r="AC45" s="428"/>
      <c r="AD45" s="428"/>
      <c r="AE45" s="428"/>
      <c r="AF45" s="428"/>
      <c r="AG45" s="428"/>
    </row>
    <row r="46" spans="1:33" x14ac:dyDescent="0.25">
      <c r="A46" s="428"/>
      <c r="B46" s="428"/>
      <c r="C46" s="428"/>
      <c r="E46" s="428"/>
      <c r="F46" s="428"/>
      <c r="G46" s="428"/>
      <c r="H46" s="428"/>
      <c r="I46" s="428"/>
      <c r="J46" s="428"/>
      <c r="K46" s="428"/>
      <c r="L46" s="428"/>
      <c r="M46" s="428"/>
      <c r="N46" s="428"/>
      <c r="O46" s="428"/>
      <c r="Q46" s="367"/>
      <c r="R46" s="428"/>
      <c r="S46" s="428"/>
      <c r="T46" s="428"/>
      <c r="U46" s="428"/>
      <c r="V46" s="428"/>
      <c r="W46" s="428"/>
      <c r="X46" s="428"/>
      <c r="Y46" s="428"/>
      <c r="Z46" s="428"/>
      <c r="AA46" s="428"/>
      <c r="AB46" s="428"/>
      <c r="AC46" s="428"/>
      <c r="AD46" s="428"/>
      <c r="AE46" s="428"/>
      <c r="AF46" s="428"/>
      <c r="AG46" s="428"/>
    </row>
    <row r="47" spans="1:33" x14ac:dyDescent="0.25">
      <c r="A47" s="428"/>
      <c r="B47" s="428"/>
      <c r="C47" s="428"/>
      <c r="E47" s="428"/>
      <c r="F47" s="428"/>
      <c r="G47" s="428"/>
      <c r="H47" s="428"/>
      <c r="I47" s="428"/>
      <c r="J47" s="428"/>
      <c r="K47" s="428"/>
      <c r="L47" s="428"/>
      <c r="M47" s="428"/>
      <c r="N47" s="428"/>
      <c r="O47" s="428"/>
      <c r="Q47" s="367"/>
      <c r="R47" s="428"/>
      <c r="S47" s="428"/>
      <c r="T47" s="428"/>
      <c r="U47" s="428"/>
      <c r="V47" s="428"/>
      <c r="W47" s="428"/>
      <c r="X47" s="428"/>
      <c r="Y47" s="428"/>
      <c r="Z47" s="428"/>
      <c r="AA47" s="428"/>
      <c r="AB47" s="428"/>
      <c r="AC47" s="428"/>
      <c r="AD47" s="428"/>
      <c r="AE47" s="428"/>
      <c r="AF47" s="428"/>
      <c r="AG47" s="428"/>
    </row>
    <row r="48" spans="1:33" x14ac:dyDescent="0.25">
      <c r="A48" s="428"/>
      <c r="B48" s="428"/>
      <c r="C48" s="428"/>
      <c r="E48" s="428"/>
      <c r="F48" s="428"/>
      <c r="G48" s="428"/>
      <c r="H48" s="428"/>
      <c r="I48" s="428"/>
      <c r="J48" s="428"/>
      <c r="K48" s="428"/>
      <c r="L48" s="428"/>
      <c r="M48" s="428"/>
      <c r="N48" s="428"/>
      <c r="O48" s="428"/>
      <c r="Q48" s="367"/>
      <c r="R48" s="428"/>
      <c r="S48" s="428"/>
      <c r="T48" s="428"/>
      <c r="U48" s="428"/>
      <c r="V48" s="428"/>
      <c r="W48" s="428"/>
      <c r="X48" s="428"/>
      <c r="Y48" s="428"/>
      <c r="Z48" s="428"/>
      <c r="AA48" s="428"/>
      <c r="AB48" s="428"/>
      <c r="AC48" s="428"/>
      <c r="AD48" s="428"/>
      <c r="AE48" s="428"/>
      <c r="AF48" s="428"/>
      <c r="AG48" s="428"/>
    </row>
    <row r="49" spans="1:33" x14ac:dyDescent="0.25">
      <c r="A49" s="428"/>
      <c r="B49" s="428"/>
      <c r="C49" s="428"/>
      <c r="E49" s="428"/>
      <c r="F49" s="428"/>
      <c r="G49" s="428"/>
      <c r="H49" s="428"/>
      <c r="I49" s="428"/>
      <c r="J49" s="428"/>
      <c r="K49" s="428"/>
      <c r="L49" s="428"/>
      <c r="M49" s="428"/>
      <c r="N49" s="428"/>
      <c r="O49" s="428"/>
      <c r="Q49" s="367"/>
      <c r="R49" s="428"/>
      <c r="S49" s="428"/>
      <c r="T49" s="428"/>
      <c r="U49" s="428"/>
      <c r="V49" s="428"/>
      <c r="W49" s="428"/>
      <c r="X49" s="428"/>
      <c r="Y49" s="428"/>
      <c r="Z49" s="428"/>
      <c r="AA49" s="428"/>
      <c r="AB49" s="428"/>
      <c r="AC49" s="428"/>
      <c r="AD49" s="428"/>
      <c r="AE49" s="428"/>
      <c r="AF49" s="428"/>
      <c r="AG49" s="428"/>
    </row>
    <row r="50" spans="1:33" x14ac:dyDescent="0.25">
      <c r="A50" s="428"/>
      <c r="B50" s="428"/>
      <c r="C50" s="428"/>
      <c r="E50" s="428"/>
      <c r="F50" s="428"/>
      <c r="G50" s="428"/>
      <c r="H50" s="428"/>
      <c r="I50" s="428"/>
      <c r="J50" s="428"/>
      <c r="K50" s="428"/>
      <c r="L50" s="428"/>
      <c r="M50" s="428"/>
      <c r="N50" s="428"/>
      <c r="O50" s="428"/>
      <c r="Q50" s="367"/>
      <c r="R50" s="428"/>
      <c r="S50" s="428"/>
      <c r="T50" s="428"/>
      <c r="U50" s="428"/>
      <c r="V50" s="428"/>
      <c r="W50" s="428"/>
      <c r="X50" s="428"/>
      <c r="Y50" s="428"/>
      <c r="Z50" s="428"/>
      <c r="AA50" s="428"/>
      <c r="AB50" s="428"/>
      <c r="AC50" s="428"/>
      <c r="AD50" s="428"/>
      <c r="AE50" s="428"/>
      <c r="AF50" s="428"/>
      <c r="AG50" s="428"/>
    </row>
    <row r="51" spans="1:33" x14ac:dyDescent="0.25">
      <c r="A51" s="428"/>
      <c r="B51" s="428"/>
      <c r="C51" s="428"/>
      <c r="E51" s="428"/>
      <c r="F51" s="428"/>
      <c r="G51" s="428"/>
      <c r="H51" s="428"/>
      <c r="I51" s="428"/>
      <c r="J51" s="428"/>
      <c r="K51" s="428"/>
      <c r="L51" s="428"/>
      <c r="M51" s="428"/>
      <c r="N51" s="428"/>
      <c r="O51" s="428"/>
      <c r="Q51" s="367"/>
      <c r="R51" s="428"/>
      <c r="S51" s="428"/>
      <c r="T51" s="428"/>
      <c r="U51" s="428"/>
      <c r="V51" s="428"/>
      <c r="W51" s="428"/>
      <c r="X51" s="428"/>
      <c r="Y51" s="428"/>
      <c r="Z51" s="428"/>
      <c r="AA51" s="428"/>
      <c r="AB51" s="428"/>
      <c r="AC51" s="428"/>
      <c r="AD51" s="428"/>
      <c r="AE51" s="428"/>
      <c r="AF51" s="428"/>
      <c r="AG51" s="428"/>
    </row>
    <row r="52" spans="1:33" x14ac:dyDescent="0.25">
      <c r="A52" s="428"/>
      <c r="B52" s="428"/>
      <c r="C52" s="428"/>
      <c r="E52" s="428"/>
      <c r="F52" s="428"/>
      <c r="G52" s="428"/>
      <c r="H52" s="428"/>
      <c r="I52" s="428"/>
      <c r="J52" s="428"/>
      <c r="K52" s="428"/>
      <c r="L52" s="428"/>
      <c r="M52" s="428"/>
      <c r="N52" s="428"/>
      <c r="O52" s="428"/>
      <c r="Q52" s="367"/>
      <c r="R52" s="428"/>
      <c r="S52" s="428"/>
      <c r="T52" s="428"/>
      <c r="U52" s="428"/>
      <c r="V52" s="428"/>
      <c r="W52" s="428"/>
      <c r="X52" s="428"/>
      <c r="Y52" s="428"/>
      <c r="Z52" s="428"/>
      <c r="AA52" s="428"/>
      <c r="AB52" s="428"/>
      <c r="AC52" s="428"/>
      <c r="AD52" s="428"/>
      <c r="AE52" s="428"/>
      <c r="AF52" s="428"/>
      <c r="AG52" s="428"/>
    </row>
    <row r="53" spans="1:33" x14ac:dyDescent="0.25">
      <c r="A53" s="428"/>
      <c r="B53" s="428"/>
      <c r="C53" s="428"/>
      <c r="E53" s="428"/>
      <c r="F53" s="428"/>
      <c r="G53" s="428"/>
      <c r="H53" s="428"/>
      <c r="I53" s="428"/>
      <c r="J53" s="428"/>
      <c r="K53" s="428"/>
      <c r="L53" s="428"/>
      <c r="M53" s="428"/>
      <c r="N53" s="428"/>
      <c r="O53" s="428"/>
      <c r="Q53" s="367"/>
      <c r="R53" s="428"/>
      <c r="S53" s="428"/>
      <c r="T53" s="428"/>
      <c r="U53" s="428"/>
      <c r="V53" s="428"/>
      <c r="W53" s="428"/>
      <c r="X53" s="428"/>
      <c r="Y53" s="428"/>
      <c r="Z53" s="428"/>
      <c r="AA53" s="428"/>
      <c r="AB53" s="428"/>
      <c r="AC53" s="428"/>
      <c r="AD53" s="428"/>
      <c r="AE53" s="428"/>
      <c r="AF53" s="428"/>
      <c r="AG53" s="428"/>
    </row>
    <row r="54" spans="1:33" x14ac:dyDescent="0.25">
      <c r="A54" s="428"/>
      <c r="B54" s="428"/>
      <c r="C54" s="428"/>
      <c r="E54" s="428"/>
      <c r="F54" s="428"/>
      <c r="G54" s="428"/>
      <c r="H54" s="428"/>
      <c r="I54" s="428"/>
      <c r="J54" s="428"/>
      <c r="K54" s="428"/>
      <c r="L54" s="428"/>
      <c r="M54" s="428"/>
      <c r="N54" s="428"/>
      <c r="O54" s="428"/>
      <c r="Q54" s="367"/>
      <c r="R54" s="428"/>
      <c r="S54" s="428"/>
      <c r="T54" s="428"/>
      <c r="U54" s="428"/>
      <c r="V54" s="428"/>
      <c r="W54" s="428"/>
      <c r="X54" s="428"/>
      <c r="Y54" s="428"/>
      <c r="Z54" s="428"/>
      <c r="AA54" s="428"/>
      <c r="AB54" s="428"/>
      <c r="AC54" s="428"/>
      <c r="AD54" s="428"/>
      <c r="AE54" s="428"/>
      <c r="AF54" s="428"/>
      <c r="AG54" s="428"/>
    </row>
    <row r="55" spans="1:33" x14ac:dyDescent="0.25">
      <c r="A55" s="428"/>
      <c r="B55" s="428"/>
      <c r="C55" s="428"/>
      <c r="E55" s="428"/>
      <c r="F55" s="428"/>
      <c r="G55" s="428"/>
      <c r="H55" s="428"/>
      <c r="I55" s="428"/>
      <c r="J55" s="428"/>
      <c r="K55" s="428"/>
      <c r="L55" s="428"/>
      <c r="M55" s="428"/>
      <c r="N55" s="428"/>
      <c r="O55" s="428"/>
      <c r="Q55" s="367"/>
      <c r="R55" s="428"/>
      <c r="S55" s="428"/>
      <c r="T55" s="428"/>
      <c r="U55" s="428"/>
      <c r="V55" s="428"/>
      <c r="W55" s="428"/>
      <c r="X55" s="428"/>
      <c r="Y55" s="428"/>
      <c r="Z55" s="428"/>
      <c r="AA55" s="428"/>
      <c r="AB55" s="428"/>
      <c r="AC55" s="428"/>
      <c r="AD55" s="428"/>
      <c r="AE55" s="428"/>
      <c r="AF55" s="428"/>
      <c r="AG55" s="428"/>
    </row>
    <row r="56" spans="1:33" x14ac:dyDescent="0.25">
      <c r="A56" s="428"/>
      <c r="B56" s="428"/>
      <c r="C56" s="428"/>
      <c r="E56" s="428"/>
      <c r="F56" s="428"/>
      <c r="G56" s="428"/>
      <c r="H56" s="428"/>
      <c r="I56" s="428"/>
      <c r="J56" s="428"/>
      <c r="K56" s="428"/>
      <c r="L56" s="428"/>
      <c r="M56" s="428"/>
      <c r="N56" s="428"/>
      <c r="O56" s="428"/>
      <c r="Q56" s="367"/>
      <c r="R56" s="428"/>
      <c r="S56" s="428"/>
      <c r="T56" s="428"/>
      <c r="U56" s="428"/>
      <c r="V56" s="428"/>
      <c r="W56" s="428"/>
      <c r="X56" s="428"/>
      <c r="Y56" s="428"/>
      <c r="Z56" s="428"/>
      <c r="AA56" s="428"/>
      <c r="AB56" s="428"/>
      <c r="AC56" s="428"/>
      <c r="AD56" s="428"/>
      <c r="AE56" s="428"/>
      <c r="AF56" s="428"/>
      <c r="AG56" s="428"/>
    </row>
    <row r="57" spans="1:33" x14ac:dyDescent="0.25">
      <c r="A57" s="428"/>
      <c r="B57" s="428"/>
      <c r="C57" s="428"/>
      <c r="E57" s="428"/>
      <c r="F57" s="428"/>
      <c r="G57" s="428"/>
      <c r="H57" s="428"/>
      <c r="I57" s="428"/>
      <c r="J57" s="428"/>
      <c r="K57" s="428"/>
      <c r="L57" s="428"/>
      <c r="M57" s="428"/>
      <c r="N57" s="428"/>
      <c r="O57" s="428"/>
      <c r="Q57" s="367"/>
      <c r="R57" s="428"/>
      <c r="S57" s="428"/>
      <c r="T57" s="428"/>
      <c r="U57" s="428"/>
      <c r="V57" s="428"/>
      <c r="W57" s="428"/>
      <c r="X57" s="428"/>
      <c r="Y57" s="428"/>
      <c r="Z57" s="428"/>
      <c r="AA57" s="428"/>
      <c r="AB57" s="428"/>
      <c r="AC57" s="428"/>
      <c r="AD57" s="428"/>
      <c r="AE57" s="428"/>
      <c r="AF57" s="428"/>
      <c r="AG57" s="428"/>
    </row>
    <row r="58" spans="1:33" x14ac:dyDescent="0.25">
      <c r="A58" s="428"/>
      <c r="B58" s="428"/>
      <c r="C58" s="428"/>
      <c r="E58" s="428"/>
      <c r="F58" s="428"/>
      <c r="G58" s="428"/>
      <c r="H58" s="428"/>
      <c r="I58" s="428"/>
      <c r="J58" s="428"/>
      <c r="K58" s="428"/>
      <c r="L58" s="428"/>
      <c r="M58" s="428"/>
      <c r="N58" s="428"/>
      <c r="O58" s="428"/>
      <c r="Q58" s="367"/>
      <c r="R58" s="428"/>
      <c r="S58" s="428"/>
      <c r="T58" s="428"/>
      <c r="U58" s="428"/>
      <c r="V58" s="428"/>
      <c r="W58" s="428"/>
      <c r="X58" s="428"/>
      <c r="Y58" s="428"/>
      <c r="Z58" s="428"/>
      <c r="AA58" s="428"/>
      <c r="AB58" s="428"/>
      <c r="AC58" s="428"/>
      <c r="AD58" s="428"/>
      <c r="AE58" s="428"/>
      <c r="AF58" s="428"/>
      <c r="AG58" s="428"/>
    </row>
    <row r="59" spans="1:33" x14ac:dyDescent="0.25">
      <c r="A59" s="428"/>
      <c r="B59" s="428"/>
      <c r="C59" s="428"/>
      <c r="E59" s="428"/>
      <c r="F59" s="428"/>
      <c r="G59" s="428"/>
      <c r="H59" s="428"/>
      <c r="I59" s="428"/>
      <c r="J59" s="428"/>
      <c r="K59" s="428"/>
      <c r="L59" s="428"/>
      <c r="M59" s="428"/>
      <c r="N59" s="428"/>
      <c r="O59" s="428"/>
      <c r="Q59" s="367"/>
      <c r="R59" s="428"/>
      <c r="S59" s="428"/>
      <c r="T59" s="428"/>
      <c r="U59" s="428"/>
      <c r="V59" s="428"/>
      <c r="W59" s="428"/>
      <c r="X59" s="428"/>
      <c r="Y59" s="428"/>
      <c r="Z59" s="428"/>
      <c r="AA59" s="428"/>
      <c r="AB59" s="428"/>
      <c r="AC59" s="428"/>
      <c r="AD59" s="428"/>
      <c r="AE59" s="428"/>
      <c r="AF59" s="428"/>
      <c r="AG59" s="428"/>
    </row>
    <row r="60" spans="1:33" x14ac:dyDescent="0.25">
      <c r="A60" s="428"/>
      <c r="B60" s="428"/>
      <c r="C60" s="428"/>
      <c r="E60" s="428"/>
      <c r="F60" s="428"/>
      <c r="G60" s="428"/>
      <c r="H60" s="428"/>
      <c r="I60" s="428"/>
      <c r="J60" s="428"/>
      <c r="K60" s="428"/>
      <c r="L60" s="428"/>
      <c r="M60" s="428"/>
      <c r="N60" s="428"/>
      <c r="O60" s="428"/>
      <c r="Q60" s="367"/>
      <c r="R60" s="428"/>
      <c r="S60" s="428"/>
      <c r="T60" s="428"/>
      <c r="U60" s="428"/>
      <c r="V60" s="428"/>
      <c r="W60" s="428"/>
      <c r="X60" s="428"/>
      <c r="Y60" s="428"/>
      <c r="Z60" s="428"/>
      <c r="AA60" s="428"/>
      <c r="AB60" s="428"/>
      <c r="AC60" s="428"/>
      <c r="AD60" s="428"/>
      <c r="AE60" s="428"/>
      <c r="AF60" s="428"/>
      <c r="AG60" s="428"/>
    </row>
    <row r="61" spans="1:33" x14ac:dyDescent="0.25">
      <c r="A61" s="428"/>
      <c r="B61" s="428"/>
      <c r="C61" s="428"/>
      <c r="E61" s="428"/>
      <c r="F61" s="428"/>
      <c r="G61" s="428"/>
      <c r="H61" s="428"/>
      <c r="J61" s="428"/>
      <c r="L61" s="428"/>
      <c r="N61" s="428"/>
      <c r="R61" s="428"/>
      <c r="S61" s="428"/>
      <c r="T61" s="428"/>
      <c r="U61" s="428"/>
      <c r="V61" s="428"/>
      <c r="W61" s="428"/>
      <c r="X61" s="428"/>
      <c r="Y61" s="428"/>
      <c r="Z61" s="428"/>
      <c r="AA61" s="428"/>
      <c r="AB61" s="428"/>
      <c r="AC61" s="428"/>
      <c r="AD61" s="428"/>
      <c r="AE61" s="428"/>
      <c r="AF61" s="428"/>
      <c r="AG61" s="428"/>
    </row>
    <row r="62" spans="1:33" x14ac:dyDescent="0.25">
      <c r="A62" s="428"/>
      <c r="B62" s="428"/>
      <c r="C62" s="428"/>
      <c r="E62" s="428"/>
      <c r="F62" s="428"/>
      <c r="G62" s="428"/>
      <c r="H62" s="428"/>
      <c r="J62" s="428"/>
      <c r="L62" s="428"/>
      <c r="N62" s="428"/>
      <c r="R62" s="428"/>
      <c r="S62" s="428"/>
      <c r="T62" s="428"/>
      <c r="U62" s="428"/>
      <c r="V62" s="428"/>
      <c r="W62" s="428"/>
      <c r="X62" s="428"/>
      <c r="Y62" s="428"/>
      <c r="Z62" s="428"/>
      <c r="AA62" s="428"/>
      <c r="AB62" s="428"/>
      <c r="AC62" s="428"/>
      <c r="AD62" s="428"/>
      <c r="AE62" s="428"/>
      <c r="AF62" s="428"/>
      <c r="AG62" s="428"/>
    </row>
    <row r="63" spans="1:33" x14ac:dyDescent="0.25">
      <c r="A63" s="428"/>
      <c r="B63" s="428"/>
      <c r="C63" s="428"/>
      <c r="E63" s="428"/>
      <c r="F63" s="428"/>
      <c r="G63" s="428"/>
      <c r="H63" s="428"/>
      <c r="J63" s="428"/>
      <c r="L63" s="428"/>
      <c r="N63" s="428"/>
      <c r="R63" s="428"/>
      <c r="S63" s="428"/>
      <c r="T63" s="428"/>
      <c r="U63" s="428"/>
      <c r="V63" s="428"/>
      <c r="W63" s="428"/>
      <c r="X63" s="428"/>
      <c r="Y63" s="428"/>
      <c r="Z63" s="428"/>
      <c r="AA63" s="428"/>
      <c r="AB63" s="428"/>
      <c r="AC63" s="428"/>
      <c r="AD63" s="428"/>
      <c r="AE63" s="428"/>
      <c r="AF63" s="428"/>
      <c r="AG63" s="428"/>
    </row>
    <row r="64" spans="1:33" x14ac:dyDescent="0.25">
      <c r="A64" s="428"/>
      <c r="B64" s="428"/>
      <c r="C64" s="428"/>
      <c r="E64" s="428"/>
      <c r="F64" s="428"/>
      <c r="G64" s="428"/>
      <c r="H64" s="428"/>
      <c r="J64" s="428"/>
      <c r="L64" s="428"/>
      <c r="N64" s="428"/>
      <c r="R64" s="428"/>
      <c r="S64" s="428"/>
      <c r="T64" s="428"/>
      <c r="U64" s="428"/>
      <c r="V64" s="428"/>
      <c r="W64" s="428"/>
      <c r="X64" s="428"/>
      <c r="Y64" s="428"/>
      <c r="Z64" s="428"/>
      <c r="AA64" s="428"/>
      <c r="AB64" s="428"/>
      <c r="AC64" s="428"/>
      <c r="AD64" s="428"/>
      <c r="AE64" s="428"/>
      <c r="AF64" s="428"/>
      <c r="AG64" s="428"/>
    </row>
    <row r="65" spans="1:33" x14ac:dyDescent="0.25">
      <c r="A65" s="428"/>
      <c r="B65" s="428"/>
      <c r="C65" s="428"/>
      <c r="E65" s="428"/>
      <c r="F65" s="428"/>
      <c r="G65" s="428"/>
      <c r="H65" s="428"/>
      <c r="J65" s="428"/>
      <c r="L65" s="428"/>
      <c r="N65" s="428"/>
      <c r="R65" s="428"/>
      <c r="S65" s="428"/>
      <c r="T65" s="428"/>
      <c r="U65" s="428"/>
      <c r="V65" s="428"/>
      <c r="W65" s="428"/>
      <c r="X65" s="428"/>
      <c r="Y65" s="428"/>
      <c r="Z65" s="428"/>
      <c r="AA65" s="428"/>
      <c r="AB65" s="428"/>
      <c r="AC65" s="428"/>
      <c r="AD65" s="428"/>
      <c r="AE65" s="428"/>
      <c r="AF65" s="428"/>
      <c r="AG65" s="428"/>
    </row>
    <row r="66" spans="1:33" x14ac:dyDescent="0.25">
      <c r="A66" s="428"/>
      <c r="B66" s="428"/>
      <c r="C66" s="428"/>
      <c r="E66" s="428"/>
      <c r="F66" s="428"/>
      <c r="G66" s="428"/>
      <c r="H66" s="428"/>
      <c r="J66" s="428"/>
      <c r="L66" s="428"/>
      <c r="N66" s="428"/>
      <c r="R66" s="428"/>
      <c r="S66" s="428"/>
      <c r="T66" s="428"/>
      <c r="U66" s="428"/>
      <c r="V66" s="428"/>
      <c r="W66" s="428"/>
      <c r="X66" s="428"/>
      <c r="Y66" s="428"/>
      <c r="Z66" s="428"/>
      <c r="AA66" s="428"/>
      <c r="AB66" s="428"/>
      <c r="AC66" s="428"/>
      <c r="AD66" s="428"/>
      <c r="AE66" s="428"/>
      <c r="AF66" s="428"/>
      <c r="AG66" s="428"/>
    </row>
    <row r="67" spans="1:33" x14ac:dyDescent="0.25">
      <c r="A67" s="428"/>
      <c r="B67" s="428"/>
      <c r="C67" s="428"/>
      <c r="E67" s="428"/>
      <c r="F67" s="428"/>
      <c r="G67" s="428"/>
      <c r="H67" s="428"/>
      <c r="J67" s="428"/>
      <c r="L67" s="428"/>
      <c r="N67" s="428"/>
      <c r="R67" s="428"/>
      <c r="S67" s="428"/>
      <c r="T67" s="428"/>
      <c r="U67" s="428"/>
      <c r="V67" s="428"/>
      <c r="W67" s="428"/>
      <c r="X67" s="428"/>
      <c r="Y67" s="428"/>
      <c r="Z67" s="428"/>
      <c r="AA67" s="428"/>
      <c r="AB67" s="428"/>
      <c r="AC67" s="428"/>
      <c r="AD67" s="428"/>
      <c r="AE67" s="428"/>
      <c r="AF67" s="428"/>
      <c r="AG67" s="428"/>
    </row>
  </sheetData>
  <mergeCells count="30">
    <mergeCell ref="F6:F8"/>
    <mergeCell ref="A6:A8"/>
    <mergeCell ref="B6:B8"/>
    <mergeCell ref="C6:C8"/>
    <mergeCell ref="E6:E8"/>
    <mergeCell ref="D6:D8"/>
    <mergeCell ref="B17:B21"/>
    <mergeCell ref="A10:A30"/>
    <mergeCell ref="U6:U8"/>
    <mergeCell ref="H7:I7"/>
    <mergeCell ref="J7:K7"/>
    <mergeCell ref="P6:Q7"/>
    <mergeCell ref="R6:R8"/>
    <mergeCell ref="S6:S8"/>
    <mergeCell ref="T6:T8"/>
    <mergeCell ref="L7:M7"/>
    <mergeCell ref="N7:O7"/>
    <mergeCell ref="G6:G8"/>
    <mergeCell ref="H6:O6"/>
    <mergeCell ref="B10:B16"/>
    <mergeCell ref="B22:B25"/>
    <mergeCell ref="B26:B30"/>
    <mergeCell ref="A31:U31"/>
    <mergeCell ref="B32:B34"/>
    <mergeCell ref="B35:B40"/>
    <mergeCell ref="A35:A40"/>
    <mergeCell ref="A32:A34"/>
    <mergeCell ref="C32:C33"/>
    <mergeCell ref="D32:D33"/>
    <mergeCell ref="E32:E33"/>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0">
      <formula1>$M$1:$AG$1</formula1>
    </dataValidation>
    <dataValidation type="list" allowBlank="1" showInputMessage="1" showErrorMessage="1" sqref="C34:C40 C3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5"/>
  <sheetViews>
    <sheetView topLeftCell="B1" zoomScaleNormal="100" workbookViewId="0">
      <pane ySplit="6" topLeftCell="A17" activePane="bottomLeft" state="frozen"/>
      <selection activeCell="P6" sqref="P6"/>
      <selection pane="bottomLeft" activeCell="B16" sqref="B16:B22"/>
    </sheetView>
  </sheetViews>
  <sheetFormatPr baseColWidth="10" defaultColWidth="11.42578125" defaultRowHeight="15" x14ac:dyDescent="0.25"/>
  <cols>
    <col min="1" max="1" width="21.7109375" customWidth="1"/>
    <col min="2" max="2" width="33.28515625" customWidth="1"/>
    <col min="3" max="3" width="25.7109375" customWidth="1"/>
    <col min="4" max="4" width="22.42578125" style="428" customWidth="1"/>
    <col min="5" max="5" width="18.85546875" customWidth="1"/>
    <col min="6" max="6" width="13.42578125" customWidth="1"/>
    <col min="7" max="7" width="46.140625" customWidth="1"/>
    <col min="8" max="8" width="15.28515625" customWidth="1"/>
    <col min="9" max="9" width="12.42578125" style="222" bestFit="1" customWidth="1"/>
    <col min="10" max="10" width="15.28515625" customWidth="1"/>
    <col min="11" max="11" width="12.42578125" style="222" bestFit="1" customWidth="1"/>
    <col min="12" max="12" width="15.28515625" customWidth="1"/>
    <col min="13" max="13" width="12.42578125" style="222" bestFit="1" customWidth="1"/>
    <col min="14" max="14" width="15.28515625" customWidth="1"/>
    <col min="15" max="15" width="12.42578125" style="222" bestFit="1" customWidth="1"/>
    <col min="16" max="16" width="15.28515625" customWidth="1"/>
    <col min="17" max="17" width="15.7109375" style="222" customWidth="1"/>
    <col min="18" max="20" width="14.28515625" customWidth="1"/>
    <col min="21" max="21" width="17" customWidth="1"/>
  </cols>
  <sheetData>
    <row r="1" spans="1:21" s="267" customFormat="1" ht="17.25" customHeight="1" x14ac:dyDescent="0.25">
      <c r="B1" s="266"/>
      <c r="C1" s="473" t="s">
        <v>1513</v>
      </c>
      <c r="D1" s="473" t="s">
        <v>1514</v>
      </c>
      <c r="E1" s="473" t="s">
        <v>1515</v>
      </c>
      <c r="F1" s="266"/>
      <c r="G1" s="266"/>
      <c r="H1" s="266" t="s">
        <v>1516</v>
      </c>
      <c r="J1" s="266"/>
      <c r="K1" s="266"/>
      <c r="L1" s="266"/>
      <c r="M1" s="266"/>
      <c r="N1" s="266"/>
      <c r="O1" s="266"/>
      <c r="P1" s="266"/>
      <c r="Q1" s="266"/>
      <c r="R1" s="266"/>
      <c r="S1" s="266"/>
      <c r="T1" s="266"/>
      <c r="U1" s="266"/>
    </row>
    <row r="2" spans="1:21" s="267" customFormat="1" ht="15" customHeight="1" x14ac:dyDescent="0.25">
      <c r="A2" s="300" t="s">
        <v>1517</v>
      </c>
      <c r="B2" s="266"/>
      <c r="C2" s="266"/>
      <c r="D2" s="266"/>
      <c r="E2" s="266"/>
      <c r="F2" s="266"/>
      <c r="G2" s="266"/>
      <c r="H2" s="266"/>
      <c r="J2" s="266"/>
      <c r="K2" s="266"/>
      <c r="L2" s="266"/>
      <c r="M2" s="266"/>
      <c r="N2" s="266"/>
      <c r="O2" s="266"/>
      <c r="P2" s="266"/>
      <c r="Q2" s="266"/>
      <c r="R2" s="266"/>
      <c r="S2" s="266"/>
      <c r="T2" s="266"/>
      <c r="U2" s="266"/>
    </row>
    <row r="3" spans="1:21" s="267" customFormat="1" ht="14.25" customHeight="1" x14ac:dyDescent="0.2">
      <c r="A3" s="333" t="s">
        <v>1518</v>
      </c>
      <c r="B3" s="266"/>
      <c r="C3" s="266"/>
      <c r="D3" s="266"/>
      <c r="E3" s="266"/>
      <c r="F3" s="266"/>
      <c r="G3" s="266"/>
      <c r="H3" s="266"/>
      <c r="J3" s="266"/>
      <c r="K3" s="266"/>
      <c r="L3" s="266"/>
      <c r="M3" s="266"/>
      <c r="N3" s="266"/>
      <c r="O3" s="266"/>
      <c r="P3" s="266"/>
      <c r="Q3" s="266"/>
      <c r="R3" s="266"/>
      <c r="S3" s="266"/>
      <c r="T3" s="266"/>
      <c r="U3" s="266"/>
    </row>
    <row r="4" spans="1:21" s="65" customFormat="1" ht="15.75" customHeight="1" x14ac:dyDescent="0.25">
      <c r="A4" s="540" t="s">
        <v>1353</v>
      </c>
      <c r="B4" s="542" t="s">
        <v>1354</v>
      </c>
      <c r="C4" s="552" t="s">
        <v>1355</v>
      </c>
      <c r="D4" s="552" t="s">
        <v>1356</v>
      </c>
      <c r="E4" s="552" t="s">
        <v>1357</v>
      </c>
      <c r="F4" s="552" t="s">
        <v>1309</v>
      </c>
      <c r="G4" s="552" t="s">
        <v>1358</v>
      </c>
      <c r="H4" s="555" t="s">
        <v>1359</v>
      </c>
      <c r="I4" s="557"/>
      <c r="J4" s="557"/>
      <c r="K4" s="557"/>
      <c r="L4" s="557"/>
      <c r="M4" s="557"/>
      <c r="N4" s="557"/>
      <c r="O4" s="556"/>
      <c r="P4" s="561" t="s">
        <v>1360</v>
      </c>
      <c r="Q4" s="562"/>
      <c r="R4" s="542" t="s">
        <v>1361</v>
      </c>
      <c r="S4" s="542" t="s">
        <v>1362</v>
      </c>
      <c r="T4" s="542" t="s">
        <v>1363</v>
      </c>
      <c r="U4" s="558" t="s">
        <v>1364</v>
      </c>
    </row>
    <row r="5" spans="1:21" s="65" customFormat="1" ht="15" customHeight="1" x14ac:dyDescent="0.25">
      <c r="A5" s="540"/>
      <c r="B5" s="540"/>
      <c r="C5" s="553"/>
      <c r="D5" s="553"/>
      <c r="E5" s="553"/>
      <c r="F5" s="553"/>
      <c r="G5" s="553"/>
      <c r="H5" s="555" t="s">
        <v>1365</v>
      </c>
      <c r="I5" s="556"/>
      <c r="J5" s="555" t="s">
        <v>1366</v>
      </c>
      <c r="K5" s="556"/>
      <c r="L5" s="555" t="s">
        <v>1367</v>
      </c>
      <c r="M5" s="556"/>
      <c r="N5" s="555" t="s">
        <v>1368</v>
      </c>
      <c r="O5" s="556"/>
      <c r="P5" s="563"/>
      <c r="Q5" s="564"/>
      <c r="R5" s="540"/>
      <c r="S5" s="540"/>
      <c r="T5" s="540"/>
      <c r="U5" s="559"/>
    </row>
    <row r="6" spans="1:21" s="66" customFormat="1" ht="27.75" customHeight="1" x14ac:dyDescent="0.25">
      <c r="A6" s="541"/>
      <c r="B6" s="541"/>
      <c r="C6" s="554"/>
      <c r="D6" s="554"/>
      <c r="E6" s="554"/>
      <c r="F6" s="554"/>
      <c r="G6" s="554"/>
      <c r="H6" s="409" t="s">
        <v>1369</v>
      </c>
      <c r="I6" s="409" t="s">
        <v>35</v>
      </c>
      <c r="J6" s="409" t="s">
        <v>1369</v>
      </c>
      <c r="K6" s="409" t="s">
        <v>35</v>
      </c>
      <c r="L6" s="409" t="s">
        <v>1369</v>
      </c>
      <c r="M6" s="409" t="s">
        <v>35</v>
      </c>
      <c r="N6" s="409" t="s">
        <v>1369</v>
      </c>
      <c r="O6" s="409" t="s">
        <v>35</v>
      </c>
      <c r="P6" s="409" t="s">
        <v>1369</v>
      </c>
      <c r="Q6" s="409" t="s">
        <v>35</v>
      </c>
      <c r="R6" s="541"/>
      <c r="S6" s="541"/>
      <c r="T6" s="541"/>
      <c r="U6" s="560"/>
    </row>
    <row r="7" spans="1:21" s="66" customFormat="1" ht="15.75" x14ac:dyDescent="0.25">
      <c r="A7" s="410"/>
      <c r="B7" s="411"/>
      <c r="C7" s="412"/>
      <c r="D7" s="412"/>
      <c r="E7" s="412"/>
      <c r="F7" s="413"/>
      <c r="G7" s="412"/>
      <c r="H7" s="414"/>
      <c r="I7" s="414"/>
      <c r="J7" s="414"/>
      <c r="K7" s="414"/>
      <c r="L7" s="414"/>
      <c r="M7" s="414"/>
      <c r="N7" s="414"/>
      <c r="O7" s="414"/>
      <c r="P7" s="414"/>
      <c r="Q7" s="414"/>
      <c r="R7" s="415"/>
      <c r="S7" s="415"/>
      <c r="T7" s="415"/>
      <c r="U7" s="416"/>
    </row>
    <row r="8" spans="1:21" ht="63" x14ac:dyDescent="0.25">
      <c r="A8" s="585" t="s">
        <v>1519</v>
      </c>
      <c r="B8" s="585" t="s">
        <v>1520</v>
      </c>
      <c r="C8" s="582" t="s">
        <v>1514</v>
      </c>
      <c r="D8" s="582" t="s">
        <v>1521</v>
      </c>
      <c r="E8" s="582"/>
      <c r="F8" s="306" t="s">
        <v>1815</v>
      </c>
      <c r="G8" s="72" t="s">
        <v>1812</v>
      </c>
      <c r="H8" s="495">
        <v>0.33</v>
      </c>
      <c r="I8" s="334">
        <f>H8*Q8</f>
        <v>99000</v>
      </c>
      <c r="J8" s="495">
        <v>0.33</v>
      </c>
      <c r="K8" s="334">
        <f t="shared" ref="K8:K17" si="0">J8*Q8</f>
        <v>99000</v>
      </c>
      <c r="L8" s="495">
        <v>0.34</v>
      </c>
      <c r="M8" s="334">
        <f>L8*Q8</f>
        <v>102000.00000000001</v>
      </c>
      <c r="N8" s="331"/>
      <c r="O8" s="334"/>
      <c r="P8" s="369">
        <f>H8+J8+L8+N8</f>
        <v>1</v>
      </c>
      <c r="Q8" s="370">
        <f>'5. ACTIVIDADES ESPECIALES'!D583</f>
        <v>300000</v>
      </c>
      <c r="R8" s="328"/>
      <c r="S8" s="233"/>
      <c r="T8" s="233"/>
      <c r="U8" s="233"/>
    </row>
    <row r="9" spans="1:21" ht="76.5" customHeight="1" x14ac:dyDescent="0.25">
      <c r="A9" s="585"/>
      <c r="B9" s="585"/>
      <c r="C9" s="583"/>
      <c r="D9" s="583"/>
      <c r="E9" s="583"/>
      <c r="F9" s="306" t="s">
        <v>1816</v>
      </c>
      <c r="G9" s="72" t="s">
        <v>1813</v>
      </c>
      <c r="H9" s="331"/>
      <c r="I9" s="334"/>
      <c r="J9" s="495">
        <v>1</v>
      </c>
      <c r="K9" s="334">
        <f t="shared" si="0"/>
        <v>125000</v>
      </c>
      <c r="L9" s="331"/>
      <c r="M9" s="334"/>
      <c r="N9" s="331"/>
      <c r="O9" s="334"/>
      <c r="P9" s="369">
        <f t="shared" ref="P9:P22" si="1">H9+J9+L9+N9</f>
        <v>1</v>
      </c>
      <c r="Q9" s="370">
        <f>'5. ACTIVIDADES ESPECIALES'!D627</f>
        <v>125000</v>
      </c>
      <c r="R9" s="328"/>
      <c r="S9" s="233"/>
      <c r="T9" s="233"/>
      <c r="U9" s="233"/>
    </row>
    <row r="10" spans="1:21" ht="78.75" x14ac:dyDescent="0.25">
      <c r="A10" s="585"/>
      <c r="B10" s="585"/>
      <c r="C10" s="584"/>
      <c r="D10" s="584"/>
      <c r="E10" s="584"/>
      <c r="F10" s="306" t="s">
        <v>1817</v>
      </c>
      <c r="G10" s="72" t="s">
        <v>1814</v>
      </c>
      <c r="H10" s="495">
        <v>0.25</v>
      </c>
      <c r="I10" s="334">
        <f>H10*Q10</f>
        <v>150000</v>
      </c>
      <c r="J10" s="495">
        <v>0.25</v>
      </c>
      <c r="K10" s="334">
        <f t="shared" si="0"/>
        <v>150000</v>
      </c>
      <c r="L10" s="495">
        <v>0.25</v>
      </c>
      <c r="M10" s="334">
        <f>L10*Q10</f>
        <v>150000</v>
      </c>
      <c r="N10" s="495">
        <v>0.25</v>
      </c>
      <c r="O10" s="334">
        <f>N10*Q10</f>
        <v>150000</v>
      </c>
      <c r="P10" s="369">
        <f t="shared" si="1"/>
        <v>1</v>
      </c>
      <c r="Q10" s="370">
        <f>'5. ACTIVIDADES ESPECIALES'!D671</f>
        <v>600000</v>
      </c>
      <c r="R10" s="328"/>
      <c r="S10" s="233"/>
      <c r="T10" s="233"/>
      <c r="U10" s="233"/>
    </row>
    <row r="11" spans="1:21" ht="47.25" x14ac:dyDescent="0.25">
      <c r="A11" s="585"/>
      <c r="B11" s="585" t="s">
        <v>1522</v>
      </c>
      <c r="C11" s="582" t="s">
        <v>1514</v>
      </c>
      <c r="D11" s="582" t="s">
        <v>1523</v>
      </c>
      <c r="E11" s="582"/>
      <c r="F11" s="306" t="s">
        <v>1818</v>
      </c>
      <c r="G11" s="72" t="s">
        <v>1827</v>
      </c>
      <c r="H11" s="495">
        <v>0.25</v>
      </c>
      <c r="I11" s="334">
        <f>H11*Q11</f>
        <v>87500</v>
      </c>
      <c r="J11" s="495">
        <v>0.25</v>
      </c>
      <c r="K11" s="334">
        <f t="shared" si="0"/>
        <v>87500</v>
      </c>
      <c r="L11" s="495">
        <v>0.25</v>
      </c>
      <c r="M11" s="334">
        <f>L11*Q11</f>
        <v>87500</v>
      </c>
      <c r="N11" s="495">
        <v>0.25</v>
      </c>
      <c r="O11" s="334">
        <f>N11*Q11</f>
        <v>87500</v>
      </c>
      <c r="P11" s="369">
        <f t="shared" si="1"/>
        <v>1</v>
      </c>
      <c r="Q11" s="370">
        <f>'5. ACTIVIDADES ESPECIALES'!D715</f>
        <v>350000</v>
      </c>
      <c r="R11" s="328"/>
      <c r="S11" s="233"/>
      <c r="T11" s="233"/>
      <c r="U11" s="233"/>
    </row>
    <row r="12" spans="1:21" ht="63" x14ac:dyDescent="0.25">
      <c r="A12" s="585"/>
      <c r="B12" s="585"/>
      <c r="C12" s="583"/>
      <c r="D12" s="583"/>
      <c r="E12" s="583"/>
      <c r="F12" s="306" t="s">
        <v>1819</v>
      </c>
      <c r="G12" s="72" t="s">
        <v>1826</v>
      </c>
      <c r="H12" s="495">
        <v>0.25</v>
      </c>
      <c r="I12" s="334">
        <f>H12*Q12</f>
        <v>37695.833333333336</v>
      </c>
      <c r="J12" s="495">
        <v>0.25</v>
      </c>
      <c r="K12" s="334">
        <f t="shared" si="0"/>
        <v>37695.833333333336</v>
      </c>
      <c r="L12" s="495">
        <v>0.25</v>
      </c>
      <c r="M12" s="334">
        <f>L12*Q12</f>
        <v>37695.833333333336</v>
      </c>
      <c r="N12" s="495">
        <v>0.25</v>
      </c>
      <c r="O12" s="334">
        <f>N12*Q12</f>
        <v>37695.833333333336</v>
      </c>
      <c r="P12" s="369">
        <f t="shared" si="1"/>
        <v>1</v>
      </c>
      <c r="Q12" s="370">
        <f>'1. TALLERES SEMINARIOS'!D162</f>
        <v>150783.33333333334</v>
      </c>
      <c r="R12" s="328"/>
      <c r="S12" s="233"/>
      <c r="T12" s="233"/>
      <c r="U12" s="233"/>
    </row>
    <row r="13" spans="1:21" ht="63" x14ac:dyDescent="0.25">
      <c r="A13" s="585"/>
      <c r="B13" s="585"/>
      <c r="C13" s="583"/>
      <c r="D13" s="583"/>
      <c r="E13" s="583"/>
      <c r="F13" s="306" t="s">
        <v>1820</v>
      </c>
      <c r="G13" s="72" t="s">
        <v>1825</v>
      </c>
      <c r="H13" s="495"/>
      <c r="I13" s="334"/>
      <c r="J13" s="495">
        <v>0.5</v>
      </c>
      <c r="K13" s="334">
        <f t="shared" si="0"/>
        <v>97077.153000000006</v>
      </c>
      <c r="L13" s="495">
        <v>0.5</v>
      </c>
      <c r="M13" s="334">
        <f>L13*Q13</f>
        <v>97077.153000000006</v>
      </c>
      <c r="N13" s="495"/>
      <c r="O13" s="334"/>
      <c r="P13" s="369">
        <f t="shared" si="1"/>
        <v>1</v>
      </c>
      <c r="Q13" s="370">
        <f>'5. ACTIVIDADES ESPECIALES'!D759</f>
        <v>194154.30600000001</v>
      </c>
      <c r="R13" s="328"/>
      <c r="S13" s="233"/>
      <c r="T13" s="233"/>
      <c r="U13" s="233"/>
    </row>
    <row r="14" spans="1:21" ht="47.25" x14ac:dyDescent="0.25">
      <c r="A14" s="585"/>
      <c r="B14" s="585"/>
      <c r="C14" s="583"/>
      <c r="D14" s="583"/>
      <c r="E14" s="583"/>
      <c r="F14" s="306" t="s">
        <v>1821</v>
      </c>
      <c r="G14" s="72" t="s">
        <v>1824</v>
      </c>
      <c r="H14" s="495">
        <v>0.5</v>
      </c>
      <c r="I14" s="334">
        <f>Q14*H14</f>
        <v>60000</v>
      </c>
      <c r="J14" s="495">
        <v>0.5</v>
      </c>
      <c r="K14" s="334">
        <f t="shared" si="0"/>
        <v>60000</v>
      </c>
      <c r="L14" s="495"/>
      <c r="M14" s="334"/>
      <c r="N14" s="495"/>
      <c r="O14" s="334"/>
      <c r="P14" s="369">
        <f t="shared" si="1"/>
        <v>1</v>
      </c>
      <c r="Q14" s="370">
        <f>'5. ACTIVIDADES ESPECIALES'!D803+'2. CONTRATACION DE PERSONAL'!D130</f>
        <v>120000</v>
      </c>
      <c r="R14" s="328"/>
      <c r="S14" s="233"/>
      <c r="T14" s="233"/>
      <c r="U14" s="233"/>
    </row>
    <row r="15" spans="1:21" ht="47.25" x14ac:dyDescent="0.25">
      <c r="A15" s="585"/>
      <c r="B15" s="585"/>
      <c r="C15" s="584"/>
      <c r="D15" s="584"/>
      <c r="E15" s="584"/>
      <c r="F15" s="306" t="s">
        <v>1822</v>
      </c>
      <c r="G15" s="72" t="s">
        <v>1823</v>
      </c>
      <c r="H15" s="495"/>
      <c r="I15" s="334"/>
      <c r="J15" s="495">
        <v>1</v>
      </c>
      <c r="K15" s="334">
        <f t="shared" si="0"/>
        <v>300000</v>
      </c>
      <c r="L15" s="495"/>
      <c r="M15" s="334"/>
      <c r="N15" s="495"/>
      <c r="O15" s="334"/>
      <c r="P15" s="369">
        <f t="shared" si="1"/>
        <v>1</v>
      </c>
      <c r="Q15" s="370">
        <f>'5. ACTIVIDADES ESPECIALES'!D847</f>
        <v>300000</v>
      </c>
      <c r="R15" s="328"/>
      <c r="S15" s="233"/>
      <c r="T15" s="233"/>
      <c r="U15" s="233"/>
    </row>
    <row r="16" spans="1:21" ht="31.5" x14ac:dyDescent="0.25">
      <c r="A16" s="585"/>
      <c r="B16" s="585" t="s">
        <v>1524</v>
      </c>
      <c r="C16" s="582" t="s">
        <v>1513</v>
      </c>
      <c r="D16" s="582" t="s">
        <v>1525</v>
      </c>
      <c r="E16" s="582"/>
      <c r="F16" s="306" t="s">
        <v>1828</v>
      </c>
      <c r="G16" s="72" t="s">
        <v>1834</v>
      </c>
      <c r="H16" s="495">
        <v>0.25</v>
      </c>
      <c r="I16" s="334">
        <f>H16*Q16</f>
        <v>41356.25</v>
      </c>
      <c r="J16" s="495">
        <v>0.25</v>
      </c>
      <c r="K16" s="334">
        <f t="shared" si="0"/>
        <v>41356.25</v>
      </c>
      <c r="L16" s="495">
        <v>0.25</v>
      </c>
      <c r="M16" s="334">
        <f>L16*Q16</f>
        <v>41356.25</v>
      </c>
      <c r="N16" s="495">
        <v>0.25</v>
      </c>
      <c r="O16" s="334">
        <f>N16*Q16</f>
        <v>41356.25</v>
      </c>
      <c r="P16" s="369">
        <f t="shared" si="1"/>
        <v>1</v>
      </c>
      <c r="Q16" s="370">
        <f>'1. TALLERES SEMINARIOS'!D181</f>
        <v>165425</v>
      </c>
      <c r="R16" s="328"/>
      <c r="S16" s="233"/>
      <c r="T16" s="233"/>
      <c r="U16" s="233"/>
    </row>
    <row r="17" spans="1:21" ht="47.25" x14ac:dyDescent="0.25">
      <c r="A17" s="585"/>
      <c r="B17" s="585"/>
      <c r="C17" s="583"/>
      <c r="D17" s="583"/>
      <c r="E17" s="583"/>
      <c r="F17" s="306" t="s">
        <v>1829</v>
      </c>
      <c r="G17" s="72" t="s">
        <v>1839</v>
      </c>
      <c r="H17" s="495"/>
      <c r="I17" s="334"/>
      <c r="J17" s="495">
        <v>1</v>
      </c>
      <c r="K17" s="334">
        <f t="shared" si="0"/>
        <v>203087.5</v>
      </c>
      <c r="L17" s="495"/>
      <c r="M17" s="334"/>
      <c r="N17" s="495"/>
      <c r="O17" s="334"/>
      <c r="P17" s="369">
        <f t="shared" si="1"/>
        <v>1</v>
      </c>
      <c r="Q17" s="370">
        <f>'1. TALLERES SEMINARIOS'!D200+'5. ACTIVIDADES ESPECIALES'!D891</f>
        <v>203087.5</v>
      </c>
      <c r="R17" s="328"/>
      <c r="S17" s="233"/>
      <c r="T17" s="233"/>
      <c r="U17" s="233"/>
    </row>
    <row r="18" spans="1:21" ht="31.5" x14ac:dyDescent="0.25">
      <c r="A18" s="585"/>
      <c r="B18" s="585"/>
      <c r="C18" s="583"/>
      <c r="D18" s="583"/>
      <c r="E18" s="583"/>
      <c r="F18" s="306" t="s">
        <v>1830</v>
      </c>
      <c r="G18" s="72" t="s">
        <v>1838</v>
      </c>
      <c r="H18" s="495"/>
      <c r="I18" s="334"/>
      <c r="J18" s="495"/>
      <c r="K18" s="334"/>
      <c r="L18" s="495"/>
      <c r="M18" s="334"/>
      <c r="N18" s="495"/>
      <c r="O18" s="334"/>
      <c r="P18" s="369">
        <f t="shared" si="1"/>
        <v>0</v>
      </c>
      <c r="Q18" s="370"/>
      <c r="R18" s="328"/>
      <c r="S18" s="233"/>
      <c r="T18" s="233"/>
      <c r="U18" s="233"/>
    </row>
    <row r="19" spans="1:21" ht="63" x14ac:dyDescent="0.25">
      <c r="A19" s="585"/>
      <c r="B19" s="585"/>
      <c r="C19" s="583"/>
      <c r="D19" s="583"/>
      <c r="E19" s="583"/>
      <c r="F19" s="306" t="s">
        <v>1831</v>
      </c>
      <c r="G19" s="72" t="s">
        <v>1837</v>
      </c>
      <c r="H19" s="495"/>
      <c r="I19" s="334"/>
      <c r="J19" s="495">
        <v>0.5</v>
      </c>
      <c r="K19" s="334">
        <f>J19*Q19</f>
        <v>60489.615000000005</v>
      </c>
      <c r="L19" s="495">
        <v>0.5</v>
      </c>
      <c r="M19" s="334">
        <f>L19*Q19</f>
        <v>60489.615000000005</v>
      </c>
      <c r="N19" s="495"/>
      <c r="O19" s="334"/>
      <c r="P19" s="369">
        <f t="shared" si="1"/>
        <v>1</v>
      </c>
      <c r="Q19" s="370">
        <f>'5. ACTIVIDADES ESPECIALES'!D935</f>
        <v>120979.23000000001</v>
      </c>
      <c r="R19" s="328"/>
      <c r="S19" s="233"/>
      <c r="T19" s="233"/>
      <c r="U19" s="233"/>
    </row>
    <row r="20" spans="1:21" ht="63" x14ac:dyDescent="0.25">
      <c r="A20" s="585"/>
      <c r="B20" s="585"/>
      <c r="C20" s="583"/>
      <c r="D20" s="583"/>
      <c r="E20" s="583"/>
      <c r="F20" s="306" t="s">
        <v>1832</v>
      </c>
      <c r="G20" s="72" t="s">
        <v>1836</v>
      </c>
      <c r="H20" s="495">
        <v>0.5</v>
      </c>
      <c r="I20" s="334">
        <f>H20*Q20</f>
        <v>140087.5</v>
      </c>
      <c r="J20" s="495">
        <v>0.5</v>
      </c>
      <c r="K20" s="334">
        <f>J20*Q20</f>
        <v>140087.5</v>
      </c>
      <c r="L20" s="495"/>
      <c r="M20" s="334"/>
      <c r="N20" s="495"/>
      <c r="O20" s="334"/>
      <c r="P20" s="369">
        <f t="shared" si="1"/>
        <v>1</v>
      </c>
      <c r="Q20" s="370">
        <f>'1. TALLERES SEMINARIOS'!D219+'5. ACTIVIDADES ESPECIALES'!D979</f>
        <v>280175</v>
      </c>
      <c r="R20" s="328"/>
      <c r="S20" s="233"/>
      <c r="T20" s="233"/>
      <c r="U20" s="233"/>
    </row>
    <row r="21" spans="1:21" ht="31.5" x14ac:dyDescent="0.25">
      <c r="A21" s="585"/>
      <c r="B21" s="585"/>
      <c r="C21" s="584"/>
      <c r="D21" s="584"/>
      <c r="E21" s="584"/>
      <c r="F21" s="306" t="s">
        <v>1833</v>
      </c>
      <c r="G21" s="72" t="s">
        <v>1835</v>
      </c>
      <c r="H21" s="495"/>
      <c r="I21" s="334"/>
      <c r="J21" s="495">
        <v>1</v>
      </c>
      <c r="K21" s="334">
        <f>J21*Q21</f>
        <v>90000</v>
      </c>
      <c r="L21" s="495"/>
      <c r="M21" s="334"/>
      <c r="N21" s="495"/>
      <c r="O21" s="334"/>
      <c r="P21" s="369">
        <f t="shared" si="1"/>
        <v>1</v>
      </c>
      <c r="Q21" s="370">
        <f>'5. ACTIVIDADES ESPECIALES'!D1023</f>
        <v>90000</v>
      </c>
      <c r="R21" s="328"/>
      <c r="S21" s="233"/>
      <c r="T21" s="233"/>
      <c r="U21" s="233"/>
    </row>
    <row r="22" spans="1:21" ht="69.75" customHeight="1" x14ac:dyDescent="0.25">
      <c r="A22" s="585"/>
      <c r="B22" s="585"/>
      <c r="C22" s="306"/>
      <c r="D22" s="586" t="s">
        <v>1840</v>
      </c>
      <c r="E22" s="587"/>
      <c r="F22" s="588"/>
      <c r="G22" s="72"/>
      <c r="H22" s="331"/>
      <c r="I22" s="334"/>
      <c r="J22" s="331"/>
      <c r="K22" s="334"/>
      <c r="L22" s="331"/>
      <c r="M22" s="334"/>
      <c r="N22" s="331"/>
      <c r="O22" s="334"/>
      <c r="P22" s="369">
        <f t="shared" si="1"/>
        <v>0</v>
      </c>
      <c r="Q22" s="370">
        <f t="shared" ref="Q22" si="2">I22+K22+M22+O22</f>
        <v>0</v>
      </c>
      <c r="R22" s="328"/>
      <c r="S22" s="233"/>
      <c r="T22" s="233"/>
      <c r="U22" s="233"/>
    </row>
    <row r="23" spans="1:21" s="268" customFormat="1" ht="15.75" x14ac:dyDescent="0.2">
      <c r="A23" s="280"/>
      <c r="B23" s="281"/>
      <c r="C23" s="280" t="s">
        <v>1526</v>
      </c>
      <c r="D23" s="281"/>
      <c r="E23" s="281"/>
      <c r="F23" s="281"/>
      <c r="G23" s="282"/>
      <c r="H23" s="248">
        <f t="shared" ref="H23:Q23" si="3">SUM(H8:H22)</f>
        <v>2.33</v>
      </c>
      <c r="I23" s="221">
        <f t="shared" si="3"/>
        <v>615639.58333333326</v>
      </c>
      <c r="J23" s="248">
        <f t="shared" si="3"/>
        <v>7.33</v>
      </c>
      <c r="K23" s="221">
        <f t="shared" si="3"/>
        <v>1491293.8513333334</v>
      </c>
      <c r="L23" s="248">
        <f t="shared" si="3"/>
        <v>2.34</v>
      </c>
      <c r="M23" s="221">
        <f t="shared" si="3"/>
        <v>576118.8513333333</v>
      </c>
      <c r="N23" s="248">
        <f t="shared" si="3"/>
        <v>1</v>
      </c>
      <c r="O23" s="221">
        <f t="shared" si="3"/>
        <v>316552.08333333331</v>
      </c>
      <c r="P23" s="221">
        <f t="shared" si="3"/>
        <v>13</v>
      </c>
      <c r="Q23" s="221">
        <f t="shared" si="3"/>
        <v>2999604.3693333333</v>
      </c>
      <c r="R23" s="248"/>
      <c r="S23" s="248"/>
      <c r="T23" s="248"/>
      <c r="U23" s="248"/>
    </row>
    <row r="24" spans="1:21" x14ac:dyDescent="0.25">
      <c r="A24" s="428"/>
      <c r="B24" s="428"/>
      <c r="C24" s="428"/>
      <c r="E24" s="428"/>
      <c r="F24" s="428"/>
      <c r="G24" s="428"/>
      <c r="H24" s="428"/>
      <c r="I24" s="428"/>
      <c r="J24" s="428"/>
      <c r="K24" s="428"/>
      <c r="L24" s="428"/>
      <c r="M24" s="428"/>
      <c r="N24" s="428"/>
      <c r="O24" s="428"/>
      <c r="P24" s="428"/>
      <c r="Q24" s="428"/>
      <c r="R24" s="428"/>
      <c r="S24" s="428"/>
      <c r="T24" s="428"/>
      <c r="U24" s="428"/>
    </row>
    <row r="25" spans="1:21" x14ac:dyDescent="0.25">
      <c r="A25" s="428"/>
      <c r="B25" s="428"/>
      <c r="C25" s="428"/>
      <c r="E25" s="428"/>
      <c r="F25" s="428"/>
      <c r="G25" s="428"/>
      <c r="H25" s="428"/>
      <c r="I25" s="428"/>
      <c r="J25" s="428"/>
      <c r="K25" s="428"/>
      <c r="L25" s="428"/>
      <c r="M25" s="428"/>
      <c r="N25" s="428"/>
      <c r="O25" s="428"/>
      <c r="P25" s="428"/>
      <c r="Q25" s="428"/>
      <c r="R25" s="428"/>
      <c r="S25" s="428"/>
      <c r="T25" s="428"/>
      <c r="U25" s="428"/>
    </row>
    <row r="26" spans="1:21" x14ac:dyDescent="0.25">
      <c r="A26" s="428"/>
      <c r="B26" s="428"/>
      <c r="C26" s="428"/>
      <c r="E26" s="428"/>
      <c r="F26" s="428"/>
      <c r="G26" s="428"/>
      <c r="H26" s="428"/>
      <c r="I26" s="428"/>
      <c r="J26" s="428"/>
      <c r="K26" s="428"/>
      <c r="L26" s="428"/>
      <c r="M26" s="428"/>
      <c r="N26" s="428"/>
      <c r="O26" s="428"/>
      <c r="P26" s="428"/>
      <c r="Q26" s="428"/>
      <c r="R26" s="428"/>
      <c r="S26" s="428"/>
      <c r="T26" s="428"/>
      <c r="U26" s="428"/>
    </row>
    <row r="27" spans="1:21" x14ac:dyDescent="0.25">
      <c r="A27" s="428"/>
      <c r="B27" s="428"/>
      <c r="C27" s="428"/>
      <c r="E27" s="428"/>
      <c r="F27" s="428"/>
      <c r="G27" s="428"/>
      <c r="H27" s="428"/>
      <c r="I27" s="428"/>
      <c r="J27" s="428"/>
      <c r="K27" s="428"/>
      <c r="L27" s="428"/>
      <c r="M27" s="428"/>
      <c r="N27" s="428"/>
      <c r="O27" s="428"/>
      <c r="P27" s="428"/>
      <c r="Q27" s="428"/>
      <c r="R27" s="428"/>
      <c r="S27" s="428"/>
      <c r="T27" s="428"/>
      <c r="U27" s="428"/>
    </row>
    <row r="28" spans="1:21" x14ac:dyDescent="0.25">
      <c r="A28" s="428"/>
      <c r="B28" s="428"/>
      <c r="C28" s="428"/>
      <c r="E28" s="428"/>
      <c r="F28" s="428"/>
      <c r="G28" s="428"/>
      <c r="H28" s="428"/>
      <c r="I28" s="428"/>
      <c r="J28" s="428"/>
      <c r="K28" s="428"/>
      <c r="L28" s="428"/>
      <c r="M28" s="428"/>
      <c r="N28" s="428"/>
      <c r="O28" s="428"/>
      <c r="P28" s="428"/>
      <c r="Q28" s="428"/>
      <c r="R28" s="428"/>
      <c r="S28" s="428"/>
      <c r="T28" s="428"/>
      <c r="U28" s="428"/>
    </row>
    <row r="29" spans="1:21" x14ac:dyDescent="0.25">
      <c r="I29" s="428"/>
      <c r="J29" s="428"/>
      <c r="K29" s="428"/>
      <c r="L29" s="428"/>
      <c r="M29" s="428"/>
      <c r="N29" s="428"/>
      <c r="O29" s="428"/>
      <c r="P29" s="428"/>
      <c r="Q29" s="428"/>
    </row>
    <row r="30" spans="1:21" x14ac:dyDescent="0.25">
      <c r="I30" s="428"/>
      <c r="J30" s="428"/>
      <c r="K30" s="428"/>
      <c r="L30" s="428"/>
      <c r="M30" s="428"/>
      <c r="N30" s="428"/>
      <c r="O30" s="428"/>
      <c r="P30" s="428"/>
      <c r="Q30" s="428"/>
    </row>
    <row r="31" spans="1:21" x14ac:dyDescent="0.25">
      <c r="I31" s="428"/>
      <c r="J31" s="428"/>
      <c r="K31" s="428"/>
      <c r="L31" s="428"/>
      <c r="M31" s="428"/>
      <c r="N31" s="428"/>
      <c r="O31" s="428"/>
      <c r="P31" s="428"/>
      <c r="Q31" s="428"/>
    </row>
    <row r="32" spans="1:21" x14ac:dyDescent="0.25">
      <c r="I32" s="428"/>
      <c r="J32" s="428"/>
      <c r="K32" s="428"/>
      <c r="L32" s="428"/>
      <c r="M32" s="428"/>
      <c r="N32" s="428"/>
      <c r="O32" s="428"/>
      <c r="P32" s="428"/>
      <c r="Q32" s="428"/>
    </row>
    <row r="33" spans="9:17" x14ac:dyDescent="0.25">
      <c r="I33" s="428"/>
      <c r="J33" s="428"/>
      <c r="K33" s="428"/>
      <c r="L33" s="428"/>
      <c r="M33" s="428"/>
      <c r="N33" s="428"/>
      <c r="O33" s="428"/>
      <c r="P33" s="428"/>
      <c r="Q33" s="428"/>
    </row>
    <row r="34" spans="9:17" x14ac:dyDescent="0.25">
      <c r="I34" s="428"/>
      <c r="J34" s="428"/>
      <c r="K34" s="428"/>
      <c r="L34" s="428"/>
      <c r="M34" s="428"/>
      <c r="N34" s="428"/>
      <c r="O34" s="428"/>
      <c r="P34" s="428"/>
      <c r="Q34" s="428"/>
    </row>
    <row r="35" spans="9:17" x14ac:dyDescent="0.25">
      <c r="I35" s="428"/>
      <c r="J35" s="428"/>
      <c r="K35" s="428"/>
      <c r="L35" s="428"/>
      <c r="M35" s="428"/>
      <c r="N35" s="428"/>
      <c r="O35" s="428"/>
      <c r="P35" s="428"/>
      <c r="Q35" s="428"/>
    </row>
    <row r="36" spans="9:17" x14ac:dyDescent="0.25">
      <c r="I36" s="428"/>
      <c r="J36" s="428"/>
      <c r="K36" s="428"/>
      <c r="L36" s="428"/>
      <c r="M36" s="428"/>
      <c r="N36" s="428"/>
      <c r="O36" s="428"/>
      <c r="P36" s="428"/>
      <c r="Q36" s="428"/>
    </row>
    <row r="37" spans="9:17" x14ac:dyDescent="0.25">
      <c r="I37" s="428"/>
      <c r="J37" s="428"/>
      <c r="K37" s="428"/>
      <c r="L37" s="428"/>
      <c r="M37" s="428"/>
      <c r="N37" s="428"/>
      <c r="O37" s="428"/>
      <c r="P37" s="428"/>
      <c r="Q37" s="428"/>
    </row>
    <row r="38" spans="9:17" x14ac:dyDescent="0.25">
      <c r="I38" s="428"/>
      <c r="J38" s="428"/>
      <c r="K38" s="428"/>
      <c r="L38" s="428"/>
      <c r="M38" s="428"/>
      <c r="N38" s="428"/>
      <c r="O38" s="428"/>
      <c r="P38" s="428"/>
      <c r="Q38" s="428"/>
    </row>
    <row r="39" spans="9:17" x14ac:dyDescent="0.25">
      <c r="I39" s="428"/>
      <c r="J39" s="428"/>
      <c r="K39" s="428"/>
      <c r="L39" s="428"/>
      <c r="M39" s="428"/>
      <c r="N39" s="428"/>
      <c r="O39" s="428"/>
      <c r="P39" s="428"/>
      <c r="Q39" s="428"/>
    </row>
    <row r="40" spans="9:17" x14ac:dyDescent="0.25">
      <c r="I40" s="428"/>
      <c r="J40" s="428"/>
      <c r="K40" s="428"/>
      <c r="L40" s="428"/>
      <c r="M40" s="428"/>
      <c r="N40" s="428"/>
      <c r="O40" s="428"/>
      <c r="P40" s="428"/>
      <c r="Q40" s="428"/>
    </row>
    <row r="41" spans="9:17" x14ac:dyDescent="0.25">
      <c r="I41" s="428"/>
      <c r="J41" s="428"/>
      <c r="K41" s="428"/>
      <c r="L41" s="428"/>
      <c r="M41" s="428"/>
      <c r="N41" s="428"/>
      <c r="O41" s="428"/>
      <c r="P41" s="428"/>
      <c r="Q41" s="428"/>
    </row>
    <row r="42" spans="9:17" x14ac:dyDescent="0.25">
      <c r="I42" s="428"/>
      <c r="J42" s="428"/>
      <c r="K42" s="428"/>
      <c r="L42" s="428"/>
      <c r="M42" s="428"/>
      <c r="N42" s="428"/>
      <c r="O42" s="428"/>
      <c r="P42" s="428"/>
      <c r="Q42" s="428"/>
    </row>
    <row r="43" spans="9:17" x14ac:dyDescent="0.25">
      <c r="I43" s="428"/>
      <c r="J43" s="428"/>
      <c r="K43" s="428"/>
      <c r="L43" s="428"/>
      <c r="M43" s="428"/>
      <c r="N43" s="428"/>
      <c r="O43" s="428"/>
      <c r="P43" s="428"/>
      <c r="Q43" s="428"/>
    </row>
    <row r="44" spans="9:17" x14ac:dyDescent="0.25">
      <c r="I44" s="428"/>
      <c r="J44" s="428"/>
      <c r="K44" s="428"/>
      <c r="L44" s="428"/>
      <c r="M44" s="428"/>
      <c r="N44" s="428"/>
      <c r="O44" s="428"/>
      <c r="P44" s="428"/>
      <c r="Q44" s="428"/>
    </row>
    <row r="45" spans="9:17" x14ac:dyDescent="0.25">
      <c r="I45" s="428"/>
      <c r="J45" s="428"/>
      <c r="K45" s="428"/>
      <c r="L45" s="428"/>
      <c r="M45" s="428"/>
      <c r="N45" s="428"/>
      <c r="O45" s="428"/>
      <c r="P45" s="428"/>
      <c r="Q45" s="428"/>
    </row>
    <row r="46" spans="9:17" x14ac:dyDescent="0.25">
      <c r="I46" s="428"/>
      <c r="J46" s="428"/>
      <c r="K46" s="428"/>
      <c r="L46" s="428"/>
      <c r="M46" s="428"/>
      <c r="N46" s="428"/>
      <c r="O46" s="428"/>
      <c r="P46" s="428"/>
      <c r="Q46" s="428"/>
    </row>
    <row r="47" spans="9:17" x14ac:dyDescent="0.25">
      <c r="I47" s="428"/>
      <c r="J47" s="428"/>
      <c r="K47" s="428"/>
      <c r="L47" s="428"/>
      <c r="M47" s="428"/>
      <c r="N47" s="428"/>
      <c r="O47" s="428"/>
      <c r="P47" s="428"/>
      <c r="Q47" s="428"/>
    </row>
    <row r="48" spans="9:17" x14ac:dyDescent="0.25">
      <c r="I48" s="428"/>
      <c r="J48" s="428"/>
      <c r="K48" s="428"/>
      <c r="L48" s="428"/>
      <c r="M48" s="428"/>
      <c r="N48" s="428"/>
      <c r="O48" s="428"/>
      <c r="P48" s="428"/>
      <c r="Q48" s="428"/>
    </row>
    <row r="49" spans="9:17" x14ac:dyDescent="0.25">
      <c r="I49" s="428"/>
      <c r="J49" s="428"/>
      <c r="K49" s="428"/>
      <c r="L49" s="428"/>
      <c r="M49" s="428"/>
      <c r="N49" s="428"/>
      <c r="O49" s="428"/>
      <c r="P49" s="428"/>
      <c r="Q49" s="428"/>
    </row>
    <row r="50" spans="9:17" x14ac:dyDescent="0.25">
      <c r="I50" s="428"/>
      <c r="J50" s="428"/>
      <c r="K50" s="428"/>
      <c r="L50" s="428"/>
      <c r="M50" s="428"/>
      <c r="N50" s="428"/>
      <c r="O50" s="428"/>
      <c r="P50" s="428"/>
      <c r="Q50" s="428"/>
    </row>
    <row r="51" spans="9:17" x14ac:dyDescent="0.25">
      <c r="I51" s="428"/>
      <c r="J51" s="428"/>
      <c r="K51" s="428"/>
      <c r="L51" s="428"/>
      <c r="M51" s="428"/>
      <c r="N51" s="428"/>
      <c r="O51" s="428"/>
      <c r="P51" s="428"/>
      <c r="Q51" s="428"/>
    </row>
    <row r="52" spans="9:17" x14ac:dyDescent="0.25">
      <c r="I52" s="428"/>
      <c r="J52" s="428"/>
      <c r="K52" s="428"/>
      <c r="L52" s="428"/>
      <c r="M52" s="428"/>
      <c r="N52" s="428"/>
      <c r="O52" s="428"/>
      <c r="P52" s="428"/>
      <c r="Q52" s="428"/>
    </row>
    <row r="53" spans="9:17" x14ac:dyDescent="0.25">
      <c r="I53" s="428"/>
      <c r="J53" s="428"/>
      <c r="K53" s="428"/>
      <c r="L53" s="428"/>
      <c r="M53" s="428"/>
      <c r="N53" s="428"/>
      <c r="O53" s="428"/>
      <c r="P53" s="428"/>
      <c r="Q53" s="428"/>
    </row>
    <row r="54" spans="9:17" x14ac:dyDescent="0.25">
      <c r="I54" s="428"/>
      <c r="J54" s="428"/>
      <c r="K54" s="428"/>
      <c r="L54" s="428"/>
      <c r="M54" s="428"/>
      <c r="N54" s="428"/>
      <c r="O54" s="428"/>
      <c r="P54" s="428"/>
      <c r="Q54" s="428"/>
    </row>
    <row r="55" spans="9:17" x14ac:dyDescent="0.25">
      <c r="I55" s="428"/>
      <c r="J55" s="428"/>
      <c r="K55" s="428"/>
      <c r="L55" s="428"/>
      <c r="M55" s="428"/>
      <c r="N55" s="428"/>
      <c r="O55" s="428"/>
      <c r="P55" s="428"/>
      <c r="Q55" s="428"/>
    </row>
    <row r="56" spans="9:17" x14ac:dyDescent="0.25">
      <c r="I56" s="428"/>
      <c r="J56" s="428"/>
      <c r="K56" s="428"/>
      <c r="L56" s="428"/>
      <c r="M56" s="428"/>
      <c r="N56" s="428"/>
      <c r="O56" s="428"/>
      <c r="P56" s="428"/>
      <c r="Q56" s="428"/>
    </row>
    <row r="57" spans="9:17" x14ac:dyDescent="0.25">
      <c r="I57" s="428"/>
      <c r="J57" s="428"/>
      <c r="K57" s="428"/>
      <c r="L57" s="428"/>
      <c r="M57" s="428"/>
      <c r="N57" s="428"/>
      <c r="O57" s="428"/>
      <c r="P57" s="428"/>
      <c r="Q57" s="428"/>
    </row>
    <row r="58" spans="9:17" x14ac:dyDescent="0.25">
      <c r="I58" s="428"/>
      <c r="J58" s="428"/>
      <c r="K58" s="428"/>
      <c r="L58" s="428"/>
      <c r="M58" s="428"/>
      <c r="N58" s="428"/>
      <c r="O58" s="428"/>
      <c r="P58" s="428"/>
      <c r="Q58" s="428"/>
    </row>
    <row r="59" spans="9:17" x14ac:dyDescent="0.25">
      <c r="I59" s="428"/>
      <c r="J59" s="428"/>
      <c r="K59" s="428"/>
      <c r="L59" s="428"/>
      <c r="M59" s="428"/>
      <c r="N59" s="428"/>
      <c r="O59" s="428"/>
      <c r="P59" s="428"/>
      <c r="Q59" s="428"/>
    </row>
    <row r="60" spans="9:17" x14ac:dyDescent="0.25">
      <c r="I60" s="428"/>
      <c r="J60" s="428"/>
      <c r="K60" s="428"/>
      <c r="L60" s="428"/>
      <c r="M60" s="428"/>
      <c r="N60" s="428"/>
      <c r="O60" s="428"/>
      <c r="P60" s="428"/>
      <c r="Q60" s="428"/>
    </row>
    <row r="61" spans="9:17" x14ac:dyDescent="0.25">
      <c r="I61" s="428"/>
      <c r="J61" s="428"/>
      <c r="K61" s="428"/>
      <c r="L61" s="428"/>
      <c r="M61" s="428"/>
      <c r="N61" s="428"/>
      <c r="O61" s="428"/>
      <c r="P61" s="428"/>
      <c r="Q61" s="428"/>
    </row>
    <row r="62" spans="9:17" x14ac:dyDescent="0.25">
      <c r="I62" s="428"/>
      <c r="J62" s="428"/>
      <c r="K62" s="428"/>
      <c r="L62" s="428"/>
      <c r="M62" s="428"/>
      <c r="N62" s="428"/>
      <c r="O62" s="428"/>
      <c r="P62" s="428"/>
      <c r="Q62" s="428"/>
    </row>
    <row r="63" spans="9:17" x14ac:dyDescent="0.25">
      <c r="I63" s="428"/>
      <c r="J63" s="428"/>
      <c r="K63" s="428"/>
      <c r="L63" s="428"/>
      <c r="M63" s="428"/>
      <c r="N63" s="428"/>
      <c r="O63" s="428"/>
      <c r="P63" s="428"/>
      <c r="Q63" s="428"/>
    </row>
    <row r="64" spans="9:17" x14ac:dyDescent="0.25">
      <c r="I64" s="428"/>
      <c r="J64" s="428"/>
      <c r="K64" s="428"/>
      <c r="L64" s="428"/>
      <c r="M64" s="428"/>
      <c r="N64" s="428"/>
      <c r="O64" s="428"/>
      <c r="P64" s="428"/>
      <c r="Q64" s="428"/>
    </row>
    <row r="65" spans="9:17" x14ac:dyDescent="0.25">
      <c r="I65" s="428"/>
      <c r="J65" s="428"/>
      <c r="K65" s="428"/>
      <c r="L65" s="428"/>
      <c r="M65" s="428"/>
      <c r="N65" s="428"/>
      <c r="O65" s="428"/>
      <c r="P65" s="428"/>
      <c r="Q65" s="428"/>
    </row>
    <row r="66" spans="9:17" x14ac:dyDescent="0.25">
      <c r="I66" s="428"/>
      <c r="J66" s="428"/>
      <c r="K66" s="428"/>
      <c r="L66" s="428"/>
      <c r="M66" s="428"/>
      <c r="N66" s="428"/>
      <c r="O66" s="428"/>
      <c r="P66" s="428"/>
      <c r="Q66" s="428"/>
    </row>
    <row r="67" spans="9:17" x14ac:dyDescent="0.25">
      <c r="I67" s="428"/>
      <c r="J67" s="428"/>
      <c r="K67" s="428"/>
      <c r="L67" s="428"/>
      <c r="M67" s="428"/>
      <c r="N67" s="428"/>
      <c r="O67" s="428"/>
      <c r="P67" s="428"/>
      <c r="Q67" s="428"/>
    </row>
    <row r="68" spans="9:17" x14ac:dyDescent="0.25">
      <c r="I68" s="428"/>
      <c r="J68" s="428"/>
      <c r="K68" s="428"/>
      <c r="L68" s="428"/>
      <c r="M68" s="428"/>
      <c r="N68" s="428"/>
      <c r="O68" s="428"/>
      <c r="P68" s="428"/>
      <c r="Q68" s="428"/>
    </row>
    <row r="69" spans="9:17" x14ac:dyDescent="0.25">
      <c r="I69" s="428"/>
      <c r="J69" s="428"/>
      <c r="K69" s="428"/>
      <c r="L69" s="428"/>
      <c r="M69" s="428"/>
      <c r="N69" s="428"/>
      <c r="O69" s="428"/>
      <c r="P69" s="428"/>
      <c r="Q69" s="428"/>
    </row>
    <row r="70" spans="9:17" x14ac:dyDescent="0.25">
      <c r="I70" s="428"/>
      <c r="J70" s="428"/>
      <c r="K70" s="428"/>
      <c r="L70" s="428"/>
      <c r="M70" s="428"/>
      <c r="N70" s="428"/>
      <c r="O70" s="428"/>
      <c r="P70" s="428"/>
      <c r="Q70" s="428"/>
    </row>
    <row r="71" spans="9:17" x14ac:dyDescent="0.25">
      <c r="I71" s="428"/>
      <c r="J71" s="428"/>
      <c r="K71" s="428"/>
      <c r="L71" s="428"/>
      <c r="M71" s="428"/>
      <c r="N71" s="428"/>
      <c r="O71" s="428"/>
      <c r="P71" s="428"/>
      <c r="Q71" s="428"/>
    </row>
    <row r="72" spans="9:17" x14ac:dyDescent="0.25">
      <c r="I72" s="428"/>
      <c r="J72" s="428"/>
      <c r="K72" s="428"/>
      <c r="L72" s="428"/>
      <c r="M72" s="428"/>
      <c r="N72" s="428"/>
      <c r="O72" s="428"/>
      <c r="P72" s="428"/>
      <c r="Q72" s="428"/>
    </row>
    <row r="73" spans="9:17" x14ac:dyDescent="0.25">
      <c r="I73" s="428"/>
      <c r="J73" s="428"/>
      <c r="K73" s="428"/>
      <c r="L73" s="428"/>
      <c r="M73" s="428"/>
      <c r="N73" s="428"/>
      <c r="O73" s="428"/>
      <c r="P73" s="428"/>
      <c r="Q73" s="428"/>
    </row>
    <row r="74" spans="9:17" x14ac:dyDescent="0.25">
      <c r="I74" s="428"/>
      <c r="J74" s="428"/>
      <c r="K74" s="428"/>
      <c r="L74" s="428"/>
      <c r="M74" s="428"/>
      <c r="N74" s="428"/>
      <c r="O74" s="428"/>
      <c r="P74" s="428"/>
      <c r="Q74" s="428"/>
    </row>
    <row r="75" spans="9:17" x14ac:dyDescent="0.25">
      <c r="I75" s="428"/>
      <c r="J75" s="428"/>
      <c r="K75" s="428"/>
      <c r="L75" s="428"/>
      <c r="M75" s="428"/>
      <c r="N75" s="428"/>
      <c r="O75" s="428"/>
      <c r="P75" s="428"/>
      <c r="Q75" s="428"/>
    </row>
    <row r="76" spans="9:17" x14ac:dyDescent="0.25">
      <c r="I76" s="428"/>
      <c r="J76" s="428"/>
      <c r="K76" s="428"/>
      <c r="L76" s="428"/>
      <c r="M76" s="428"/>
      <c r="N76" s="428"/>
      <c r="O76" s="428"/>
      <c r="P76" s="428"/>
      <c r="Q76" s="428"/>
    </row>
    <row r="77" spans="9:17" x14ac:dyDescent="0.25">
      <c r="I77" s="428"/>
      <c r="J77" s="428"/>
      <c r="K77" s="428"/>
      <c r="L77" s="428"/>
      <c r="M77" s="428"/>
      <c r="N77" s="428"/>
      <c r="O77" s="428"/>
      <c r="P77" s="428"/>
      <c r="Q77" s="428"/>
    </row>
    <row r="78" spans="9:17" x14ac:dyDescent="0.25">
      <c r="I78" s="428"/>
      <c r="J78" s="428"/>
      <c r="K78" s="428"/>
      <c r="L78" s="428"/>
      <c r="M78" s="428"/>
      <c r="N78" s="428"/>
      <c r="O78" s="428"/>
      <c r="P78" s="428"/>
      <c r="Q78" s="428"/>
    </row>
    <row r="79" spans="9:17" x14ac:dyDescent="0.25">
      <c r="I79" s="428"/>
      <c r="J79" s="428"/>
      <c r="K79" s="428"/>
      <c r="L79" s="428"/>
      <c r="M79" s="428"/>
      <c r="N79" s="428"/>
      <c r="O79" s="428"/>
      <c r="P79" s="428"/>
      <c r="Q79" s="428"/>
    </row>
    <row r="80" spans="9:17" x14ac:dyDescent="0.25">
      <c r="I80" s="428"/>
      <c r="J80" s="428"/>
      <c r="K80" s="428"/>
      <c r="L80" s="428"/>
      <c r="M80" s="428"/>
      <c r="N80" s="428"/>
      <c r="O80" s="428"/>
      <c r="P80" s="428"/>
      <c r="Q80" s="428"/>
    </row>
    <row r="81" spans="9:17" x14ac:dyDescent="0.25">
      <c r="I81" s="428"/>
      <c r="J81" s="428"/>
      <c r="K81" s="428"/>
      <c r="L81" s="428"/>
      <c r="M81" s="428"/>
      <c r="N81" s="428"/>
      <c r="O81" s="428"/>
      <c r="P81" s="428"/>
      <c r="Q81" s="428"/>
    </row>
    <row r="82" spans="9:17" x14ac:dyDescent="0.25">
      <c r="I82" s="428"/>
      <c r="J82" s="428"/>
      <c r="K82" s="428"/>
      <c r="L82" s="428"/>
      <c r="M82" s="428"/>
      <c r="N82" s="428"/>
      <c r="O82" s="428"/>
      <c r="P82" s="428"/>
      <c r="Q82" s="428"/>
    </row>
    <row r="83" spans="9:17" x14ac:dyDescent="0.25">
      <c r="I83" s="428"/>
      <c r="J83" s="428"/>
      <c r="K83" s="428"/>
      <c r="L83" s="428"/>
      <c r="M83" s="428"/>
      <c r="N83" s="428"/>
      <c r="O83" s="428"/>
      <c r="P83" s="428"/>
      <c r="Q83" s="428"/>
    </row>
    <row r="84" spans="9:17" x14ac:dyDescent="0.25">
      <c r="I84" s="428"/>
      <c r="J84" s="428"/>
      <c r="K84" s="428"/>
      <c r="L84" s="428"/>
      <c r="M84" s="428"/>
      <c r="N84" s="428"/>
      <c r="O84" s="428"/>
      <c r="P84" s="428"/>
      <c r="Q84" s="428"/>
    </row>
    <row r="85" spans="9:17" x14ac:dyDescent="0.25">
      <c r="I85" s="428"/>
      <c r="J85" s="428"/>
      <c r="K85" s="428"/>
      <c r="L85" s="428"/>
      <c r="M85" s="428"/>
      <c r="N85" s="428"/>
      <c r="O85" s="428"/>
      <c r="P85" s="428"/>
      <c r="Q85" s="428"/>
    </row>
    <row r="86" spans="9:17" x14ac:dyDescent="0.25">
      <c r="I86" s="428"/>
      <c r="J86" s="428"/>
      <c r="K86" s="428"/>
      <c r="L86" s="428"/>
      <c r="M86" s="428"/>
      <c r="N86" s="428"/>
      <c r="O86" s="428"/>
      <c r="P86" s="428"/>
      <c r="Q86" s="428"/>
    </row>
    <row r="87" spans="9:17" x14ac:dyDescent="0.25">
      <c r="I87" s="428"/>
      <c r="J87" s="428"/>
      <c r="K87" s="428"/>
      <c r="L87" s="428"/>
      <c r="M87" s="428"/>
      <c r="N87" s="428"/>
      <c r="O87" s="428"/>
      <c r="P87" s="428"/>
      <c r="Q87" s="428"/>
    </row>
    <row r="88" spans="9:17" x14ac:dyDescent="0.25">
      <c r="I88" s="428"/>
      <c r="J88" s="428"/>
      <c r="K88" s="428"/>
      <c r="L88" s="428"/>
      <c r="M88" s="428"/>
      <c r="N88" s="428"/>
      <c r="O88" s="428"/>
      <c r="P88" s="428"/>
      <c r="Q88" s="428"/>
    </row>
    <row r="89" spans="9:17" x14ac:dyDescent="0.25">
      <c r="I89" s="428"/>
      <c r="J89" s="428"/>
      <c r="K89" s="428"/>
      <c r="L89" s="428"/>
      <c r="M89" s="428"/>
      <c r="N89" s="428"/>
      <c r="O89" s="428"/>
      <c r="P89" s="428"/>
      <c r="Q89" s="428"/>
    </row>
    <row r="90" spans="9:17" x14ac:dyDescent="0.25">
      <c r="I90" s="428"/>
      <c r="J90" s="428"/>
      <c r="K90" s="428"/>
      <c r="L90" s="428"/>
      <c r="M90" s="428"/>
      <c r="N90" s="428"/>
      <c r="O90" s="428"/>
      <c r="P90" s="428"/>
      <c r="Q90" s="428"/>
    </row>
    <row r="91" spans="9:17" x14ac:dyDescent="0.25">
      <c r="I91" s="428"/>
      <c r="J91" s="428"/>
      <c r="K91" s="428"/>
      <c r="L91" s="428"/>
      <c r="M91" s="428"/>
      <c r="N91" s="428"/>
      <c r="O91" s="428"/>
      <c r="P91" s="428"/>
      <c r="Q91" s="428"/>
    </row>
    <row r="92" spans="9:17" x14ac:dyDescent="0.25">
      <c r="I92" s="428"/>
      <c r="J92" s="428"/>
      <c r="K92" s="428"/>
      <c r="L92" s="428"/>
      <c r="M92" s="428"/>
      <c r="N92" s="428"/>
      <c r="O92" s="428"/>
      <c r="P92" s="428"/>
      <c r="Q92" s="428"/>
    </row>
    <row r="93" spans="9:17" x14ac:dyDescent="0.25">
      <c r="I93" s="428"/>
      <c r="J93" s="428"/>
      <c r="K93" s="428"/>
      <c r="L93" s="428"/>
      <c r="M93" s="428"/>
      <c r="N93" s="428"/>
      <c r="O93" s="428"/>
      <c r="P93" s="428"/>
      <c r="Q93" s="428"/>
    </row>
    <row r="94" spans="9:17" x14ac:dyDescent="0.25">
      <c r="I94" s="428"/>
      <c r="J94" s="428"/>
      <c r="K94" s="428"/>
      <c r="L94" s="428"/>
      <c r="M94" s="428"/>
      <c r="N94" s="428"/>
      <c r="O94" s="428"/>
      <c r="P94" s="428"/>
      <c r="Q94" s="428"/>
    </row>
    <row r="95" spans="9:17" x14ac:dyDescent="0.25">
      <c r="I95" s="428"/>
      <c r="J95" s="428"/>
      <c r="K95" s="428"/>
      <c r="L95" s="428"/>
      <c r="M95" s="428"/>
      <c r="N95" s="428"/>
      <c r="O95" s="428"/>
      <c r="P95" s="428"/>
      <c r="Q95" s="428"/>
    </row>
    <row r="96" spans="9:17" x14ac:dyDescent="0.25">
      <c r="I96" s="428"/>
      <c r="J96" s="428"/>
      <c r="K96" s="428"/>
      <c r="L96" s="428"/>
      <c r="M96" s="428"/>
      <c r="N96" s="428"/>
      <c r="O96" s="428"/>
      <c r="P96" s="428"/>
      <c r="Q96" s="428"/>
    </row>
    <row r="97" spans="9:17" x14ac:dyDescent="0.25">
      <c r="I97" s="428"/>
      <c r="J97" s="428"/>
      <c r="K97" s="428"/>
      <c r="L97" s="428"/>
      <c r="M97" s="428"/>
      <c r="N97" s="428"/>
      <c r="O97" s="428"/>
      <c r="P97" s="428"/>
      <c r="Q97" s="428"/>
    </row>
    <row r="98" spans="9:17" x14ac:dyDescent="0.25">
      <c r="I98" s="428"/>
      <c r="J98" s="428"/>
      <c r="K98" s="428"/>
      <c r="L98" s="428"/>
      <c r="M98" s="428"/>
      <c r="N98" s="428"/>
      <c r="O98" s="428"/>
      <c r="P98" s="428"/>
      <c r="Q98" s="428"/>
    </row>
    <row r="99" spans="9:17" x14ac:dyDescent="0.25">
      <c r="I99" s="428"/>
      <c r="J99" s="428"/>
      <c r="K99" s="428"/>
      <c r="L99" s="428"/>
      <c r="M99" s="428"/>
      <c r="N99" s="428"/>
      <c r="O99" s="428"/>
      <c r="P99" s="428"/>
      <c r="Q99" s="428"/>
    </row>
    <row r="100" spans="9:17" x14ac:dyDescent="0.25">
      <c r="I100" s="428"/>
      <c r="J100" s="428"/>
      <c r="K100" s="428"/>
      <c r="L100" s="428"/>
      <c r="M100" s="428"/>
      <c r="N100" s="428"/>
      <c r="O100" s="428"/>
      <c r="P100" s="428"/>
      <c r="Q100" s="428"/>
    </row>
    <row r="101" spans="9:17" x14ac:dyDescent="0.25">
      <c r="I101" s="428"/>
      <c r="J101" s="428"/>
      <c r="K101" s="428"/>
      <c r="L101" s="428"/>
      <c r="M101" s="428"/>
      <c r="N101" s="428"/>
      <c r="O101" s="428"/>
      <c r="P101" s="428"/>
      <c r="Q101" s="428"/>
    </row>
    <row r="102" spans="9:17" x14ac:dyDescent="0.25">
      <c r="I102" s="428"/>
      <c r="J102" s="428"/>
      <c r="K102" s="428"/>
      <c r="L102" s="428"/>
      <c r="M102" s="428"/>
      <c r="N102" s="428"/>
      <c r="O102" s="428"/>
      <c r="P102" s="428"/>
      <c r="Q102" s="428"/>
    </row>
    <row r="103" spans="9:17" x14ac:dyDescent="0.25">
      <c r="I103" s="428"/>
      <c r="J103" s="428"/>
      <c r="K103" s="428"/>
      <c r="L103" s="428"/>
      <c r="M103" s="428"/>
      <c r="N103" s="428"/>
      <c r="O103" s="428"/>
      <c r="P103" s="428"/>
      <c r="Q103" s="428"/>
    </row>
    <row r="104" spans="9:17" x14ac:dyDescent="0.25">
      <c r="I104" s="428"/>
      <c r="J104" s="428"/>
      <c r="K104" s="428"/>
      <c r="L104" s="428"/>
      <c r="M104" s="428"/>
      <c r="N104" s="428"/>
      <c r="O104" s="428"/>
      <c r="P104" s="428"/>
      <c r="Q104" s="428"/>
    </row>
    <row r="105" spans="9:17" x14ac:dyDescent="0.25">
      <c r="I105" s="428"/>
      <c r="J105" s="428"/>
      <c r="K105" s="428"/>
      <c r="L105" s="428"/>
      <c r="M105" s="428"/>
      <c r="N105" s="428"/>
      <c r="O105" s="428"/>
      <c r="P105" s="428"/>
      <c r="Q105" s="428"/>
    </row>
    <row r="106" spans="9:17" x14ac:dyDescent="0.25">
      <c r="I106" s="428"/>
      <c r="J106" s="428"/>
      <c r="K106" s="428"/>
      <c r="L106" s="428"/>
      <c r="M106" s="428"/>
      <c r="N106" s="428"/>
      <c r="O106" s="428"/>
      <c r="P106" s="428"/>
      <c r="Q106" s="428"/>
    </row>
    <row r="107" spans="9:17" x14ac:dyDescent="0.25">
      <c r="I107" s="428"/>
      <c r="J107" s="428"/>
      <c r="K107" s="428"/>
      <c r="L107" s="428"/>
      <c r="M107" s="428"/>
      <c r="N107" s="428"/>
      <c r="O107" s="428"/>
      <c r="P107" s="428"/>
      <c r="Q107" s="428"/>
    </row>
    <row r="108" spans="9:17" x14ac:dyDescent="0.25">
      <c r="I108" s="428"/>
      <c r="J108" s="428"/>
      <c r="K108" s="428"/>
      <c r="L108" s="428"/>
      <c r="M108" s="428"/>
      <c r="N108" s="428"/>
      <c r="O108" s="428"/>
      <c r="P108" s="428"/>
      <c r="Q108" s="428"/>
    </row>
    <row r="109" spans="9:17" x14ac:dyDescent="0.25">
      <c r="I109" s="428"/>
      <c r="J109" s="428"/>
      <c r="K109" s="428"/>
      <c r="L109" s="428"/>
      <c r="M109" s="428"/>
      <c r="N109" s="428"/>
      <c r="O109" s="428"/>
      <c r="P109" s="428"/>
      <c r="Q109" s="428"/>
    </row>
    <row r="110" spans="9:17" x14ac:dyDescent="0.25">
      <c r="I110" s="428"/>
      <c r="J110" s="428"/>
      <c r="K110" s="428"/>
      <c r="L110" s="428"/>
      <c r="M110" s="428"/>
      <c r="N110" s="428"/>
      <c r="O110" s="428"/>
      <c r="P110" s="428"/>
      <c r="Q110" s="428"/>
    </row>
    <row r="111" spans="9:17" x14ac:dyDescent="0.25">
      <c r="I111" s="428"/>
      <c r="J111" s="428"/>
      <c r="K111" s="428"/>
      <c r="L111" s="428"/>
      <c r="M111" s="428"/>
      <c r="N111" s="428"/>
      <c r="O111" s="428"/>
      <c r="P111" s="428"/>
      <c r="Q111" s="428"/>
    </row>
    <row r="112" spans="9:17" x14ac:dyDescent="0.25">
      <c r="I112" s="428"/>
      <c r="J112" s="428"/>
      <c r="K112" s="428"/>
      <c r="L112" s="428"/>
      <c r="M112" s="428"/>
      <c r="N112" s="428"/>
      <c r="O112" s="428"/>
      <c r="P112" s="428"/>
      <c r="Q112" s="428"/>
    </row>
    <row r="113" spans="9:17" x14ac:dyDescent="0.25">
      <c r="I113" s="428"/>
      <c r="J113" s="428"/>
      <c r="K113" s="428"/>
      <c r="L113" s="428"/>
      <c r="M113" s="428"/>
      <c r="N113" s="428"/>
      <c r="O113" s="428"/>
      <c r="P113" s="428"/>
      <c r="Q113" s="428"/>
    </row>
    <row r="114" spans="9:17" x14ac:dyDescent="0.25">
      <c r="I114" s="428"/>
      <c r="J114" s="428"/>
      <c r="K114" s="428"/>
      <c r="L114" s="428"/>
      <c r="M114" s="428"/>
      <c r="N114" s="428"/>
      <c r="O114" s="428"/>
      <c r="P114" s="428"/>
      <c r="Q114" s="428"/>
    </row>
    <row r="115" spans="9:17" x14ac:dyDescent="0.25">
      <c r="I115" s="428"/>
      <c r="J115" s="428"/>
      <c r="K115" s="428"/>
      <c r="L115" s="428"/>
      <c r="M115" s="428"/>
      <c r="N115" s="428"/>
      <c r="O115" s="428"/>
      <c r="P115" s="428"/>
      <c r="Q115" s="428"/>
    </row>
    <row r="116" spans="9:17" x14ac:dyDescent="0.25">
      <c r="I116" s="428"/>
      <c r="J116" s="428"/>
      <c r="K116" s="428"/>
      <c r="L116" s="428"/>
      <c r="M116" s="428"/>
      <c r="N116" s="428"/>
      <c r="O116" s="428"/>
      <c r="P116" s="428"/>
      <c r="Q116" s="428"/>
    </row>
    <row r="117" spans="9:17" x14ac:dyDescent="0.25">
      <c r="I117" s="428"/>
      <c r="J117" s="428"/>
      <c r="K117" s="428"/>
      <c r="L117" s="428"/>
      <c r="M117" s="428"/>
      <c r="N117" s="428"/>
      <c r="O117" s="428"/>
      <c r="P117" s="428"/>
      <c r="Q117" s="428"/>
    </row>
    <row r="118" spans="9:17" x14ac:dyDescent="0.25">
      <c r="I118" s="428"/>
      <c r="J118" s="428"/>
      <c r="K118" s="428"/>
      <c r="L118" s="428"/>
      <c r="M118" s="428"/>
      <c r="N118" s="428"/>
      <c r="O118" s="428"/>
      <c r="P118" s="428"/>
      <c r="Q118" s="428"/>
    </row>
    <row r="119" spans="9:17" x14ac:dyDescent="0.25">
      <c r="I119" s="428"/>
      <c r="J119" s="428"/>
      <c r="K119" s="428"/>
      <c r="L119" s="428"/>
      <c r="M119" s="428"/>
      <c r="N119" s="428"/>
      <c r="O119" s="428"/>
      <c r="P119" s="428"/>
      <c r="Q119" s="428"/>
    </row>
    <row r="120" spans="9:17" x14ac:dyDescent="0.25">
      <c r="I120" s="428"/>
      <c r="J120" s="428"/>
      <c r="K120" s="428"/>
      <c r="L120" s="428"/>
      <c r="M120" s="428"/>
      <c r="N120" s="428"/>
      <c r="O120" s="428"/>
      <c r="P120" s="428"/>
      <c r="Q120" s="428"/>
    </row>
    <row r="121" spans="9:17" x14ac:dyDescent="0.25">
      <c r="I121" s="428"/>
      <c r="J121" s="428"/>
      <c r="K121" s="428"/>
      <c r="L121" s="428"/>
      <c r="M121" s="428"/>
      <c r="N121" s="428"/>
      <c r="O121" s="428"/>
      <c r="P121" s="428"/>
      <c r="Q121" s="428"/>
    </row>
    <row r="122" spans="9:17" x14ac:dyDescent="0.25">
      <c r="I122" s="428"/>
      <c r="J122" s="428"/>
      <c r="K122" s="428"/>
      <c r="L122" s="428"/>
      <c r="M122" s="428"/>
      <c r="N122" s="428"/>
      <c r="O122" s="428"/>
      <c r="P122" s="428"/>
      <c r="Q122" s="428"/>
    </row>
    <row r="123" spans="9:17" x14ac:dyDescent="0.25">
      <c r="I123" s="428"/>
      <c r="J123" s="428"/>
      <c r="K123" s="428"/>
      <c r="L123" s="428"/>
      <c r="M123" s="428"/>
      <c r="N123" s="428"/>
      <c r="O123" s="428"/>
      <c r="P123" s="428"/>
      <c r="Q123" s="428"/>
    </row>
    <row r="124" spans="9:17" x14ac:dyDescent="0.25">
      <c r="I124" s="428"/>
      <c r="J124" s="428"/>
      <c r="K124" s="428"/>
      <c r="L124" s="428"/>
      <c r="M124" s="428"/>
      <c r="N124" s="428"/>
      <c r="O124" s="428"/>
      <c r="P124" s="428"/>
      <c r="Q124" s="428"/>
    </row>
    <row r="125" spans="9:17" x14ac:dyDescent="0.25">
      <c r="I125" s="428"/>
      <c r="J125" s="428"/>
      <c r="K125" s="428"/>
      <c r="L125" s="428"/>
      <c r="M125" s="428"/>
      <c r="N125" s="428"/>
      <c r="O125" s="428"/>
      <c r="P125" s="428"/>
      <c r="Q125" s="428"/>
    </row>
    <row r="126" spans="9:17" x14ac:dyDescent="0.25">
      <c r="I126" s="428"/>
      <c r="J126" s="428"/>
      <c r="K126" s="428"/>
      <c r="L126" s="428"/>
      <c r="M126" s="428"/>
      <c r="N126" s="428"/>
      <c r="O126" s="428"/>
      <c r="P126" s="428"/>
      <c r="Q126" s="428"/>
    </row>
    <row r="127" spans="9:17" x14ac:dyDescent="0.25">
      <c r="I127" s="428"/>
      <c r="J127" s="428"/>
      <c r="K127" s="428"/>
      <c r="L127" s="428"/>
      <c r="M127" s="428"/>
      <c r="N127" s="428"/>
      <c r="O127" s="428"/>
      <c r="P127" s="428"/>
      <c r="Q127" s="428"/>
    </row>
    <row r="128" spans="9:17" x14ac:dyDescent="0.25">
      <c r="I128" s="428"/>
      <c r="J128" s="428"/>
      <c r="K128" s="428"/>
      <c r="L128" s="428"/>
      <c r="M128" s="428"/>
      <c r="N128" s="428"/>
      <c r="O128" s="428"/>
      <c r="P128" s="428"/>
      <c r="Q128" s="428"/>
    </row>
    <row r="129" spans="9:17" x14ac:dyDescent="0.25">
      <c r="I129" s="428"/>
      <c r="J129" s="428"/>
      <c r="K129" s="428"/>
      <c r="L129" s="428"/>
      <c r="M129" s="428"/>
      <c r="N129" s="428"/>
      <c r="O129" s="428"/>
      <c r="P129" s="428"/>
      <c r="Q129" s="428"/>
    </row>
    <row r="130" spans="9:17" x14ac:dyDescent="0.25">
      <c r="I130" s="428"/>
      <c r="J130" s="428"/>
      <c r="K130" s="428"/>
      <c r="L130" s="428"/>
      <c r="M130" s="428"/>
      <c r="N130" s="428"/>
      <c r="O130" s="428"/>
      <c r="P130" s="428"/>
      <c r="Q130" s="428"/>
    </row>
    <row r="131" spans="9:17" x14ac:dyDescent="0.25">
      <c r="I131" s="428"/>
      <c r="J131" s="428"/>
      <c r="K131" s="428"/>
      <c r="L131" s="428"/>
      <c r="M131" s="428"/>
      <c r="N131" s="428"/>
      <c r="O131" s="428"/>
      <c r="P131" s="428"/>
      <c r="Q131" s="428"/>
    </row>
    <row r="132" spans="9:17" x14ac:dyDescent="0.25">
      <c r="I132" s="428"/>
      <c r="J132" s="428"/>
      <c r="K132" s="428"/>
      <c r="L132" s="428"/>
      <c r="M132" s="428"/>
      <c r="N132" s="428"/>
      <c r="O132" s="428"/>
      <c r="P132" s="428"/>
      <c r="Q132" s="428"/>
    </row>
    <row r="133" spans="9:17" x14ac:dyDescent="0.25">
      <c r="I133" s="428"/>
      <c r="J133" s="428"/>
      <c r="K133" s="428"/>
      <c r="L133" s="428"/>
      <c r="M133" s="428"/>
      <c r="N133" s="428"/>
      <c r="O133" s="428"/>
      <c r="P133" s="428"/>
      <c r="Q133" s="428"/>
    </row>
    <row r="134" spans="9:17" x14ac:dyDescent="0.25">
      <c r="I134" s="428"/>
      <c r="J134" s="428"/>
      <c r="K134" s="428"/>
      <c r="L134" s="428"/>
      <c r="M134" s="428"/>
      <c r="N134" s="428"/>
      <c r="O134" s="428"/>
      <c r="P134" s="428"/>
      <c r="Q134" s="428"/>
    </row>
    <row r="135" spans="9:17" x14ac:dyDescent="0.25">
      <c r="I135" s="428"/>
      <c r="J135" s="428"/>
      <c r="K135" s="428"/>
      <c r="L135" s="428"/>
      <c r="M135" s="428"/>
      <c r="N135" s="428"/>
      <c r="O135" s="428"/>
      <c r="P135" s="428"/>
      <c r="Q135" s="428"/>
    </row>
    <row r="136" spans="9:17" x14ac:dyDescent="0.25">
      <c r="I136" s="428"/>
      <c r="J136" s="428"/>
      <c r="K136" s="428"/>
      <c r="L136" s="428"/>
      <c r="M136" s="428"/>
      <c r="N136" s="428"/>
      <c r="O136" s="428"/>
      <c r="P136" s="428"/>
      <c r="Q136" s="428"/>
    </row>
    <row r="137" spans="9:17" x14ac:dyDescent="0.25">
      <c r="I137" s="428"/>
      <c r="J137" s="428"/>
      <c r="K137" s="428"/>
      <c r="L137" s="428"/>
      <c r="M137" s="428"/>
      <c r="N137" s="428"/>
      <c r="O137" s="428"/>
      <c r="P137" s="428"/>
      <c r="Q137" s="428"/>
    </row>
    <row r="138" spans="9:17" x14ac:dyDescent="0.25">
      <c r="I138" s="428"/>
      <c r="J138" s="428"/>
      <c r="K138" s="428"/>
      <c r="L138" s="428"/>
      <c r="M138" s="428"/>
      <c r="N138" s="428"/>
      <c r="O138" s="428"/>
      <c r="P138" s="428"/>
      <c r="Q138" s="428"/>
    </row>
    <row r="139" spans="9:17" x14ac:dyDescent="0.25">
      <c r="I139" s="428"/>
      <c r="J139" s="428"/>
      <c r="K139" s="428"/>
      <c r="L139" s="428"/>
      <c r="M139" s="428"/>
      <c r="N139" s="428"/>
      <c r="O139" s="428"/>
      <c r="P139" s="428"/>
      <c r="Q139" s="428"/>
    </row>
    <row r="140" spans="9:17" x14ac:dyDescent="0.25">
      <c r="I140" s="428"/>
      <c r="J140" s="428"/>
      <c r="K140" s="428"/>
      <c r="L140" s="428"/>
      <c r="M140" s="428"/>
      <c r="N140" s="428"/>
      <c r="O140" s="428"/>
      <c r="P140" s="428"/>
      <c r="Q140" s="428"/>
    </row>
    <row r="141" spans="9:17" x14ac:dyDescent="0.25">
      <c r="I141" s="428"/>
      <c r="J141" s="428"/>
      <c r="K141" s="428"/>
      <c r="L141" s="428"/>
      <c r="M141" s="428"/>
      <c r="N141" s="428"/>
      <c r="O141" s="428"/>
      <c r="P141" s="428"/>
      <c r="Q141" s="428"/>
    </row>
    <row r="142" spans="9:17" x14ac:dyDescent="0.25">
      <c r="I142" s="428"/>
      <c r="J142" s="428"/>
      <c r="K142" s="428"/>
      <c r="L142" s="428"/>
      <c r="M142" s="428"/>
      <c r="N142" s="428"/>
      <c r="O142" s="428"/>
      <c r="P142" s="428"/>
      <c r="Q142" s="428"/>
    </row>
    <row r="143" spans="9:17" x14ac:dyDescent="0.25">
      <c r="I143" s="428"/>
      <c r="J143" s="428"/>
      <c r="K143" s="428"/>
      <c r="L143" s="428"/>
      <c r="M143" s="428"/>
      <c r="N143" s="428"/>
      <c r="O143" s="428"/>
      <c r="P143" s="428"/>
      <c r="Q143" s="428"/>
    </row>
    <row r="144" spans="9:17" x14ac:dyDescent="0.25">
      <c r="I144" s="428"/>
      <c r="J144" s="428"/>
      <c r="K144" s="428"/>
      <c r="L144" s="428"/>
      <c r="M144" s="428"/>
      <c r="N144" s="428"/>
      <c r="O144" s="428"/>
      <c r="P144" s="428"/>
      <c r="Q144" s="428"/>
    </row>
    <row r="145" spans="9:17" x14ac:dyDescent="0.25">
      <c r="I145" s="428"/>
      <c r="J145" s="428"/>
      <c r="K145" s="428"/>
      <c r="L145" s="428"/>
      <c r="M145" s="428"/>
      <c r="N145" s="428"/>
      <c r="O145" s="428"/>
      <c r="P145" s="428"/>
      <c r="Q145" s="428"/>
    </row>
    <row r="146" spans="9:17" x14ac:dyDescent="0.25">
      <c r="I146" s="428"/>
      <c r="J146" s="428"/>
      <c r="K146" s="428"/>
      <c r="L146" s="428"/>
      <c r="M146" s="428"/>
      <c r="N146" s="428"/>
      <c r="O146" s="428"/>
      <c r="P146" s="428"/>
      <c r="Q146" s="428"/>
    </row>
    <row r="147" spans="9:17" x14ac:dyDescent="0.25">
      <c r="I147" s="428"/>
      <c r="J147" s="428"/>
      <c r="K147" s="428"/>
      <c r="L147" s="428"/>
      <c r="M147" s="428"/>
      <c r="N147" s="428"/>
      <c r="O147" s="428"/>
      <c r="P147" s="428"/>
      <c r="Q147" s="428"/>
    </row>
    <row r="148" spans="9:17" x14ac:dyDescent="0.25">
      <c r="I148" s="428"/>
      <c r="J148" s="428"/>
      <c r="K148" s="428"/>
      <c r="L148" s="428"/>
      <c r="M148" s="428"/>
      <c r="N148" s="428"/>
      <c r="O148" s="428"/>
      <c r="P148" s="428"/>
      <c r="Q148" s="428"/>
    </row>
    <row r="149" spans="9:17" x14ac:dyDescent="0.25">
      <c r="I149" s="428"/>
      <c r="J149" s="428"/>
      <c r="K149" s="428"/>
      <c r="L149" s="428"/>
      <c r="M149" s="428"/>
      <c r="N149" s="428"/>
      <c r="O149" s="428"/>
      <c r="P149" s="428"/>
      <c r="Q149" s="428"/>
    </row>
    <row r="150" spans="9:17" x14ac:dyDescent="0.25">
      <c r="I150" s="428"/>
      <c r="J150" s="428"/>
      <c r="K150" s="428"/>
      <c r="L150" s="428"/>
      <c r="M150" s="428"/>
      <c r="N150" s="428"/>
      <c r="O150" s="428"/>
      <c r="P150" s="428"/>
      <c r="Q150" s="428"/>
    </row>
    <row r="151" spans="9:17" x14ac:dyDescent="0.25">
      <c r="I151" s="428"/>
      <c r="J151" s="428"/>
      <c r="K151" s="428"/>
      <c r="L151" s="428"/>
      <c r="M151" s="428"/>
      <c r="N151" s="428"/>
      <c r="O151" s="428"/>
      <c r="P151" s="428"/>
      <c r="Q151" s="428"/>
    </row>
    <row r="152" spans="9:17" x14ac:dyDescent="0.25">
      <c r="I152" s="428"/>
      <c r="J152" s="428"/>
      <c r="K152" s="428"/>
      <c r="L152" s="428"/>
      <c r="M152" s="428"/>
      <c r="N152" s="428"/>
      <c r="O152" s="428"/>
      <c r="P152" s="428"/>
      <c r="Q152" s="428"/>
    </row>
    <row r="153" spans="9:17" x14ac:dyDescent="0.25">
      <c r="I153" s="428"/>
      <c r="J153" s="428"/>
      <c r="K153" s="428"/>
      <c r="L153" s="428"/>
      <c r="M153" s="428"/>
      <c r="N153" s="428"/>
      <c r="O153" s="428"/>
      <c r="P153" s="428"/>
      <c r="Q153" s="428"/>
    </row>
    <row r="154" spans="9:17" x14ac:dyDescent="0.25">
      <c r="I154" s="428"/>
      <c r="J154" s="428"/>
      <c r="K154" s="428"/>
      <c r="L154" s="428"/>
      <c r="M154" s="428"/>
      <c r="N154" s="428"/>
      <c r="O154" s="428"/>
      <c r="P154" s="428"/>
      <c r="Q154" s="428"/>
    </row>
    <row r="155" spans="9:17" x14ac:dyDescent="0.25">
      <c r="I155" s="428"/>
      <c r="J155" s="428"/>
      <c r="K155" s="428"/>
      <c r="L155" s="428"/>
      <c r="M155" s="428"/>
      <c r="N155" s="428"/>
      <c r="O155" s="428"/>
      <c r="P155" s="428"/>
      <c r="Q155" s="428"/>
    </row>
    <row r="156" spans="9:17" x14ac:dyDescent="0.25">
      <c r="I156" s="428"/>
      <c r="J156" s="428"/>
      <c r="K156" s="428"/>
      <c r="L156" s="428"/>
      <c r="M156" s="428"/>
      <c r="N156" s="428"/>
      <c r="O156" s="428"/>
      <c r="P156" s="428"/>
      <c r="Q156" s="428"/>
    </row>
    <row r="157" spans="9:17" x14ac:dyDescent="0.25">
      <c r="I157" s="428"/>
      <c r="J157" s="428"/>
      <c r="K157" s="428"/>
      <c r="L157" s="428"/>
      <c r="M157" s="428"/>
      <c r="N157" s="428"/>
      <c r="O157" s="428"/>
      <c r="P157" s="428"/>
      <c r="Q157" s="428"/>
    </row>
    <row r="158" spans="9:17" x14ac:dyDescent="0.25">
      <c r="I158" s="428"/>
      <c r="J158" s="428"/>
      <c r="K158" s="428"/>
      <c r="L158" s="428"/>
      <c r="M158" s="428"/>
      <c r="N158" s="428"/>
      <c r="O158" s="428"/>
      <c r="P158" s="428"/>
      <c r="Q158" s="428"/>
    </row>
    <row r="159" spans="9:17" x14ac:dyDescent="0.25">
      <c r="I159" s="428"/>
      <c r="J159" s="428"/>
      <c r="K159" s="428"/>
      <c r="L159" s="428"/>
      <c r="M159" s="428"/>
      <c r="N159" s="428"/>
      <c r="O159" s="428"/>
      <c r="P159" s="428"/>
      <c r="Q159" s="428"/>
    </row>
    <row r="160" spans="9:17" x14ac:dyDescent="0.25">
      <c r="I160" s="428"/>
      <c r="J160" s="428"/>
      <c r="K160" s="428"/>
      <c r="L160" s="428"/>
      <c r="M160" s="428"/>
      <c r="N160" s="428"/>
      <c r="O160" s="428"/>
      <c r="P160" s="428"/>
      <c r="Q160" s="428"/>
    </row>
    <row r="161" spans="9:17" x14ac:dyDescent="0.25">
      <c r="I161" s="428"/>
      <c r="J161" s="428"/>
      <c r="K161" s="428"/>
      <c r="L161" s="428"/>
      <c r="M161" s="428"/>
      <c r="N161" s="428"/>
      <c r="O161" s="428"/>
      <c r="P161" s="428"/>
      <c r="Q161" s="428"/>
    </row>
    <row r="162" spans="9:17" x14ac:dyDescent="0.25">
      <c r="I162" s="428"/>
      <c r="J162" s="428"/>
      <c r="K162" s="428"/>
      <c r="L162" s="428"/>
      <c r="M162" s="428"/>
      <c r="N162" s="428"/>
      <c r="O162" s="428"/>
      <c r="P162" s="428"/>
      <c r="Q162" s="428"/>
    </row>
    <row r="163" spans="9:17" x14ac:dyDescent="0.25">
      <c r="I163" s="428"/>
      <c r="J163" s="428"/>
      <c r="K163" s="428"/>
      <c r="L163" s="428"/>
      <c r="M163" s="428"/>
      <c r="N163" s="428"/>
      <c r="O163" s="428"/>
      <c r="P163" s="428"/>
      <c r="Q163" s="428"/>
    </row>
    <row r="164" spans="9:17" x14ac:dyDescent="0.25">
      <c r="I164" s="428"/>
      <c r="J164" s="428"/>
      <c r="K164" s="428"/>
      <c r="L164" s="428"/>
      <c r="M164" s="428"/>
      <c r="N164" s="428"/>
      <c r="O164" s="428"/>
      <c r="P164" s="428"/>
      <c r="Q164" s="428"/>
    </row>
    <row r="165" spans="9:17" x14ac:dyDescent="0.25">
      <c r="I165" s="428"/>
      <c r="J165" s="428"/>
      <c r="K165" s="428"/>
      <c r="L165" s="428"/>
      <c r="M165" s="428"/>
      <c r="N165" s="428"/>
      <c r="O165" s="428"/>
      <c r="P165" s="428"/>
      <c r="Q165" s="428"/>
    </row>
    <row r="166" spans="9:17" x14ac:dyDescent="0.25">
      <c r="I166" s="428"/>
      <c r="J166" s="428"/>
      <c r="K166" s="428"/>
      <c r="L166" s="428"/>
      <c r="M166" s="428"/>
      <c r="N166" s="428"/>
      <c r="O166" s="428"/>
      <c r="P166" s="428"/>
      <c r="Q166" s="428"/>
    </row>
    <row r="167" spans="9:17" x14ac:dyDescent="0.25">
      <c r="I167" s="428"/>
      <c r="J167" s="428"/>
      <c r="K167" s="428"/>
      <c r="L167" s="428"/>
      <c r="M167" s="428"/>
      <c r="N167" s="428"/>
      <c r="O167" s="428"/>
      <c r="P167" s="428"/>
      <c r="Q167" s="428"/>
    </row>
    <row r="168" spans="9:17" x14ac:dyDescent="0.25">
      <c r="I168" s="428"/>
      <c r="J168" s="428"/>
      <c r="K168" s="428"/>
      <c r="L168" s="428"/>
      <c r="M168" s="428"/>
      <c r="N168" s="428"/>
      <c r="O168" s="428"/>
      <c r="P168" s="428"/>
      <c r="Q168" s="428"/>
    </row>
    <row r="169" spans="9:17" x14ac:dyDescent="0.25">
      <c r="I169" s="428"/>
      <c r="J169" s="428"/>
      <c r="K169" s="428"/>
      <c r="L169" s="428"/>
      <c r="M169" s="428"/>
      <c r="N169" s="428"/>
      <c r="O169" s="428"/>
      <c r="P169" s="428"/>
      <c r="Q169" s="428"/>
    </row>
    <row r="170" spans="9:17" x14ac:dyDescent="0.25">
      <c r="I170" s="428"/>
      <c r="J170" s="428"/>
      <c r="K170" s="428"/>
      <c r="L170" s="428"/>
      <c r="M170" s="428"/>
      <c r="N170" s="428"/>
      <c r="O170" s="428"/>
      <c r="P170" s="428"/>
      <c r="Q170" s="428"/>
    </row>
    <row r="171" spans="9:17" x14ac:dyDescent="0.25">
      <c r="I171" s="428"/>
      <c r="J171" s="428"/>
      <c r="K171" s="428"/>
      <c r="L171" s="428"/>
      <c r="M171" s="428"/>
      <c r="N171" s="428"/>
      <c r="O171" s="428"/>
      <c r="P171" s="428"/>
      <c r="Q171" s="428"/>
    </row>
    <row r="172" spans="9:17" x14ac:dyDescent="0.25">
      <c r="I172" s="428"/>
      <c r="J172" s="428"/>
      <c r="K172" s="428"/>
      <c r="L172" s="428"/>
      <c r="M172" s="428"/>
      <c r="N172" s="428"/>
      <c r="O172" s="428"/>
      <c r="P172" s="428"/>
      <c r="Q172" s="428"/>
    </row>
    <row r="173" spans="9:17" x14ac:dyDescent="0.25">
      <c r="I173" s="428"/>
      <c r="J173" s="428"/>
      <c r="K173" s="428"/>
      <c r="L173" s="428"/>
      <c r="M173" s="428"/>
      <c r="N173" s="428"/>
      <c r="O173" s="428"/>
      <c r="P173" s="428"/>
      <c r="Q173" s="428"/>
    </row>
    <row r="174" spans="9:17" x14ac:dyDescent="0.25">
      <c r="I174" s="428"/>
      <c r="J174" s="428"/>
      <c r="K174" s="428"/>
      <c r="L174" s="428"/>
      <c r="M174" s="428"/>
      <c r="N174" s="428"/>
      <c r="O174" s="428"/>
      <c r="P174" s="428"/>
      <c r="Q174" s="428"/>
    </row>
    <row r="175" spans="9:17" x14ac:dyDescent="0.25">
      <c r="I175" s="428"/>
      <c r="J175" s="428"/>
      <c r="K175" s="428"/>
      <c r="L175" s="428"/>
      <c r="M175" s="428"/>
      <c r="N175" s="428"/>
      <c r="O175" s="428"/>
      <c r="P175" s="428"/>
      <c r="Q175" s="428"/>
    </row>
    <row r="176" spans="9:17" x14ac:dyDescent="0.25">
      <c r="I176" s="428"/>
      <c r="J176" s="428"/>
      <c r="K176" s="428"/>
      <c r="L176" s="428"/>
      <c r="M176" s="428"/>
      <c r="N176" s="428"/>
      <c r="O176" s="428"/>
      <c r="P176" s="428"/>
      <c r="Q176" s="428"/>
    </row>
    <row r="177" spans="9:17" x14ac:dyDescent="0.25">
      <c r="I177" s="428"/>
      <c r="J177" s="428"/>
      <c r="K177" s="428"/>
      <c r="L177" s="428"/>
      <c r="M177" s="428"/>
      <c r="N177" s="428"/>
      <c r="O177" s="428"/>
      <c r="P177" s="428"/>
      <c r="Q177" s="428"/>
    </row>
    <row r="178" spans="9:17" x14ac:dyDescent="0.25">
      <c r="I178" s="428"/>
      <c r="J178" s="428"/>
      <c r="K178" s="428"/>
      <c r="L178" s="428"/>
      <c r="M178" s="428"/>
      <c r="N178" s="428"/>
      <c r="O178" s="428"/>
      <c r="P178" s="428"/>
      <c r="Q178" s="428"/>
    </row>
    <row r="179" spans="9:17" x14ac:dyDescent="0.25">
      <c r="I179" s="428"/>
      <c r="J179" s="428"/>
      <c r="K179" s="428"/>
      <c r="L179" s="428"/>
      <c r="M179" s="428"/>
      <c r="N179" s="428"/>
      <c r="O179" s="428"/>
      <c r="P179" s="428"/>
      <c r="Q179" s="428"/>
    </row>
    <row r="180" spans="9:17" x14ac:dyDescent="0.25">
      <c r="I180" s="428"/>
      <c r="J180" s="428"/>
      <c r="K180" s="428"/>
      <c r="L180" s="428"/>
      <c r="M180" s="428"/>
      <c r="N180" s="428"/>
      <c r="O180" s="428"/>
      <c r="P180" s="428"/>
      <c r="Q180" s="428"/>
    </row>
    <row r="181" spans="9:17" x14ac:dyDescent="0.25">
      <c r="I181" s="428"/>
      <c r="J181" s="428"/>
      <c r="K181" s="428"/>
      <c r="L181" s="428"/>
      <c r="M181" s="428"/>
      <c r="N181" s="428"/>
      <c r="O181" s="428"/>
      <c r="P181" s="428"/>
      <c r="Q181" s="428"/>
    </row>
    <row r="182" spans="9:17" x14ac:dyDescent="0.25">
      <c r="I182" s="428"/>
      <c r="J182" s="428"/>
      <c r="K182" s="428"/>
      <c r="L182" s="428"/>
      <c r="M182" s="428"/>
      <c r="N182" s="428"/>
      <c r="O182" s="428"/>
      <c r="P182" s="428"/>
      <c r="Q182" s="428"/>
    </row>
    <row r="183" spans="9:17" x14ac:dyDescent="0.25">
      <c r="I183" s="428"/>
      <c r="J183" s="428"/>
      <c r="K183" s="428"/>
      <c r="L183" s="428"/>
      <c r="M183" s="428"/>
      <c r="N183" s="428"/>
      <c r="O183" s="428"/>
      <c r="P183" s="428"/>
      <c r="Q183" s="428"/>
    </row>
    <row r="184" spans="9:17" x14ac:dyDescent="0.25">
      <c r="I184" s="428"/>
      <c r="J184" s="428"/>
      <c r="K184" s="428"/>
      <c r="L184" s="428"/>
      <c r="M184" s="428"/>
      <c r="N184" s="428"/>
      <c r="O184" s="428"/>
      <c r="P184" s="428"/>
      <c r="Q184" s="428"/>
    </row>
    <row r="185" spans="9:17" x14ac:dyDescent="0.25">
      <c r="I185" s="428"/>
      <c r="J185" s="428"/>
      <c r="K185" s="428"/>
      <c r="L185" s="428"/>
      <c r="M185" s="428"/>
      <c r="N185" s="428"/>
      <c r="O185" s="428"/>
      <c r="P185" s="428"/>
      <c r="Q185" s="428"/>
    </row>
    <row r="186" spans="9:17" x14ac:dyDescent="0.25">
      <c r="I186" s="428"/>
      <c r="J186" s="428"/>
      <c r="K186" s="428"/>
      <c r="L186" s="428"/>
      <c r="M186" s="428"/>
      <c r="N186" s="428"/>
      <c r="O186" s="428"/>
      <c r="P186" s="428"/>
      <c r="Q186" s="428"/>
    </row>
    <row r="187" spans="9:17" x14ac:dyDescent="0.25">
      <c r="I187" s="428"/>
      <c r="J187" s="428"/>
      <c r="K187" s="428"/>
      <c r="L187" s="428"/>
      <c r="M187" s="428"/>
      <c r="N187" s="428"/>
      <c r="O187" s="428"/>
      <c r="P187" s="428"/>
      <c r="Q187" s="428"/>
    </row>
    <row r="188" spans="9:17" x14ac:dyDescent="0.25">
      <c r="I188" s="428"/>
      <c r="J188" s="428"/>
      <c r="K188" s="428"/>
      <c r="L188" s="428"/>
      <c r="M188" s="428"/>
      <c r="N188" s="428"/>
      <c r="O188" s="428"/>
      <c r="P188" s="428"/>
      <c r="Q188" s="428"/>
    </row>
    <row r="189" spans="9:17" x14ac:dyDescent="0.25">
      <c r="I189" s="428"/>
      <c r="J189" s="428"/>
      <c r="K189" s="428"/>
      <c r="L189" s="428"/>
      <c r="M189" s="428"/>
      <c r="N189" s="428"/>
      <c r="O189" s="428"/>
      <c r="P189" s="428"/>
      <c r="Q189" s="428"/>
    </row>
    <row r="190" spans="9:17" x14ac:dyDescent="0.25">
      <c r="I190" s="428"/>
      <c r="J190" s="428"/>
      <c r="K190" s="428"/>
      <c r="L190" s="428"/>
      <c r="M190" s="428"/>
      <c r="N190" s="428"/>
      <c r="O190" s="428"/>
      <c r="P190" s="428"/>
      <c r="Q190" s="428"/>
    </row>
    <row r="191" spans="9:17" x14ac:dyDescent="0.25">
      <c r="I191" s="428"/>
      <c r="J191" s="428"/>
      <c r="K191" s="428"/>
      <c r="L191" s="428"/>
      <c r="M191" s="428"/>
      <c r="N191" s="428"/>
      <c r="O191" s="428"/>
      <c r="P191" s="428"/>
      <c r="Q191" s="428"/>
    </row>
    <row r="192" spans="9:17" x14ac:dyDescent="0.25">
      <c r="I192" s="428"/>
      <c r="J192" s="428"/>
      <c r="K192" s="428"/>
      <c r="L192" s="428"/>
      <c r="M192" s="428"/>
      <c r="N192" s="428"/>
      <c r="O192" s="428"/>
      <c r="P192" s="428"/>
      <c r="Q192" s="428"/>
    </row>
    <row r="193" spans="9:17" x14ac:dyDescent="0.25">
      <c r="I193" s="428"/>
      <c r="J193" s="428"/>
      <c r="K193" s="428"/>
      <c r="L193" s="428"/>
      <c r="M193" s="428"/>
      <c r="N193" s="428"/>
      <c r="O193" s="428"/>
      <c r="P193" s="428"/>
      <c r="Q193" s="428"/>
    </row>
    <row r="194" spans="9:17" x14ac:dyDescent="0.25">
      <c r="I194" s="428"/>
      <c r="J194" s="428"/>
      <c r="K194" s="428"/>
      <c r="L194" s="428"/>
      <c r="M194" s="428"/>
      <c r="N194" s="428"/>
      <c r="O194" s="428"/>
      <c r="P194" s="428"/>
      <c r="Q194" s="428"/>
    </row>
    <row r="195" spans="9:17" x14ac:dyDescent="0.25">
      <c r="I195" s="428"/>
      <c r="J195" s="428"/>
      <c r="K195" s="428"/>
      <c r="L195" s="428"/>
      <c r="M195" s="428"/>
      <c r="N195" s="428"/>
      <c r="O195" s="428"/>
      <c r="P195" s="428"/>
      <c r="Q195" s="428"/>
    </row>
    <row r="196" spans="9:17" x14ac:dyDescent="0.25">
      <c r="I196" s="428"/>
      <c r="J196" s="428"/>
      <c r="K196" s="428"/>
      <c r="L196" s="428"/>
      <c r="M196" s="428"/>
      <c r="N196" s="428"/>
      <c r="O196" s="428"/>
      <c r="P196" s="428"/>
      <c r="Q196" s="428"/>
    </row>
    <row r="197" spans="9:17" x14ac:dyDescent="0.25">
      <c r="I197" s="428"/>
      <c r="J197" s="428"/>
      <c r="K197" s="428"/>
      <c r="L197" s="428"/>
      <c r="M197" s="428"/>
      <c r="N197" s="428"/>
      <c r="O197" s="428"/>
      <c r="P197" s="428"/>
      <c r="Q197" s="428"/>
    </row>
    <row r="198" spans="9:17" x14ac:dyDescent="0.25">
      <c r="I198" s="428"/>
      <c r="J198" s="428"/>
      <c r="K198" s="428"/>
      <c r="L198" s="428"/>
      <c r="M198" s="428"/>
      <c r="N198" s="428"/>
      <c r="O198" s="428"/>
      <c r="P198" s="428"/>
      <c r="Q198" s="428"/>
    </row>
    <row r="199" spans="9:17" x14ac:dyDescent="0.25">
      <c r="I199" s="428"/>
      <c r="J199" s="428"/>
      <c r="K199" s="428"/>
      <c r="L199" s="428"/>
      <c r="M199" s="428"/>
      <c r="N199" s="428"/>
      <c r="O199" s="428"/>
      <c r="P199" s="428"/>
      <c r="Q199" s="428"/>
    </row>
    <row r="200" spans="9:17" x14ac:dyDescent="0.25">
      <c r="I200" s="428"/>
      <c r="J200" s="428"/>
      <c r="K200" s="428"/>
      <c r="L200" s="428"/>
      <c r="M200" s="428"/>
      <c r="N200" s="428"/>
      <c r="O200" s="428"/>
      <c r="P200" s="428"/>
      <c r="Q200" s="428"/>
    </row>
    <row r="201" spans="9:17" x14ac:dyDescent="0.25">
      <c r="I201" s="428"/>
      <c r="J201" s="428"/>
      <c r="K201" s="428"/>
      <c r="L201" s="428"/>
      <c r="M201" s="428"/>
      <c r="N201" s="428"/>
      <c r="O201" s="428"/>
      <c r="P201" s="428"/>
      <c r="Q201" s="428"/>
    </row>
    <row r="202" spans="9:17" x14ac:dyDescent="0.25">
      <c r="I202" s="428"/>
      <c r="J202" s="428"/>
      <c r="K202" s="428"/>
      <c r="L202" s="428"/>
      <c r="M202" s="428"/>
      <c r="N202" s="428"/>
      <c r="O202" s="428"/>
      <c r="P202" s="428"/>
      <c r="Q202" s="428"/>
    </row>
    <row r="203" spans="9:17" x14ac:dyDescent="0.25">
      <c r="I203" s="428"/>
      <c r="J203" s="428"/>
      <c r="K203" s="428"/>
      <c r="L203" s="428"/>
      <c r="M203" s="428"/>
      <c r="N203" s="428"/>
      <c r="O203" s="428"/>
      <c r="P203" s="428"/>
      <c r="Q203" s="428"/>
    </row>
    <row r="204" spans="9:17" x14ac:dyDescent="0.25">
      <c r="I204" s="428"/>
      <c r="J204" s="428"/>
      <c r="K204" s="428"/>
      <c r="L204" s="428"/>
      <c r="M204" s="428"/>
      <c r="N204" s="428"/>
      <c r="O204" s="428"/>
      <c r="P204" s="428"/>
      <c r="Q204" s="428"/>
    </row>
    <row r="205" spans="9:17" x14ac:dyDescent="0.25">
      <c r="I205" s="428"/>
      <c r="J205" s="428"/>
      <c r="K205" s="428"/>
      <c r="L205" s="428"/>
      <c r="M205" s="428"/>
      <c r="N205" s="428"/>
      <c r="O205" s="428"/>
      <c r="P205" s="428"/>
      <c r="Q205" s="428"/>
    </row>
    <row r="206" spans="9:17" x14ac:dyDescent="0.25">
      <c r="I206" s="428"/>
      <c r="J206" s="428"/>
      <c r="K206" s="428"/>
      <c r="L206" s="428"/>
      <c r="M206" s="428"/>
      <c r="N206" s="428"/>
      <c r="O206" s="428"/>
      <c r="P206" s="428"/>
      <c r="Q206" s="428"/>
    </row>
    <row r="207" spans="9:17" x14ac:dyDescent="0.25">
      <c r="I207" s="428"/>
      <c r="J207" s="428"/>
      <c r="K207" s="428"/>
      <c r="L207" s="428"/>
      <c r="M207" s="428"/>
      <c r="N207" s="428"/>
      <c r="O207" s="428"/>
      <c r="P207" s="428"/>
      <c r="Q207" s="428"/>
    </row>
    <row r="208" spans="9:17" x14ac:dyDescent="0.25">
      <c r="I208" s="428"/>
      <c r="J208" s="428"/>
      <c r="K208" s="428"/>
      <c r="L208" s="428"/>
      <c r="M208" s="428"/>
      <c r="N208" s="428"/>
      <c r="O208" s="428"/>
      <c r="P208" s="428"/>
      <c r="Q208" s="428"/>
    </row>
    <row r="209" spans="9:17" x14ac:dyDescent="0.25">
      <c r="I209" s="428"/>
      <c r="J209" s="428"/>
      <c r="K209" s="428"/>
      <c r="L209" s="428"/>
      <c r="M209" s="428"/>
      <c r="N209" s="428"/>
      <c r="O209" s="428"/>
      <c r="P209" s="428"/>
      <c r="Q209" s="428"/>
    </row>
    <row r="210" spans="9:17" x14ac:dyDescent="0.25">
      <c r="I210" s="428"/>
      <c r="J210" s="428"/>
      <c r="K210" s="428"/>
      <c r="L210" s="428"/>
      <c r="M210" s="428"/>
      <c r="N210" s="428"/>
      <c r="O210" s="428"/>
      <c r="P210" s="428"/>
      <c r="Q210" s="428"/>
    </row>
    <row r="211" spans="9:17" x14ac:dyDescent="0.25">
      <c r="I211" s="428"/>
      <c r="J211" s="428"/>
      <c r="K211" s="428"/>
      <c r="L211" s="428"/>
      <c r="M211" s="428"/>
      <c r="N211" s="428"/>
      <c r="O211" s="428"/>
      <c r="P211" s="428"/>
      <c r="Q211" s="428"/>
    </row>
    <row r="212" spans="9:17" x14ac:dyDescent="0.25">
      <c r="I212" s="428"/>
      <c r="J212" s="428"/>
      <c r="K212" s="428"/>
      <c r="L212" s="428"/>
      <c r="M212" s="428"/>
      <c r="N212" s="428"/>
      <c r="O212" s="428"/>
      <c r="P212" s="428"/>
      <c r="Q212" s="428"/>
    </row>
    <row r="213" spans="9:17" x14ac:dyDescent="0.25">
      <c r="I213" s="428"/>
      <c r="J213" s="428"/>
      <c r="K213" s="428"/>
      <c r="L213" s="428"/>
      <c r="M213" s="428"/>
      <c r="N213" s="428"/>
      <c r="O213" s="428"/>
      <c r="P213" s="428"/>
      <c r="Q213" s="428"/>
    </row>
    <row r="214" spans="9:17" x14ac:dyDescent="0.25">
      <c r="I214" s="428"/>
      <c r="J214" s="428"/>
      <c r="K214" s="428"/>
      <c r="L214" s="428"/>
      <c r="M214" s="428"/>
      <c r="N214" s="428"/>
      <c r="O214" s="428"/>
      <c r="P214" s="428"/>
      <c r="Q214" s="428"/>
    </row>
    <row r="215" spans="9:17" x14ac:dyDescent="0.25">
      <c r="I215" s="428"/>
      <c r="J215" s="428"/>
      <c r="K215" s="428"/>
      <c r="L215" s="428"/>
      <c r="M215" s="428"/>
      <c r="N215" s="428"/>
      <c r="O215" s="428"/>
      <c r="P215" s="428"/>
      <c r="Q215" s="428"/>
    </row>
    <row r="216" spans="9:17" x14ac:dyDescent="0.25">
      <c r="I216" s="428"/>
      <c r="J216" s="428"/>
      <c r="K216" s="428"/>
      <c r="L216" s="428"/>
      <c r="M216" s="428"/>
      <c r="N216" s="428"/>
      <c r="O216" s="428"/>
      <c r="P216" s="428"/>
      <c r="Q216" s="428"/>
    </row>
    <row r="217" spans="9:17" x14ac:dyDescent="0.25">
      <c r="I217" s="428"/>
      <c r="J217" s="428"/>
      <c r="K217" s="428"/>
      <c r="L217" s="428"/>
      <c r="M217" s="428"/>
      <c r="N217" s="428"/>
      <c r="O217" s="428"/>
      <c r="P217" s="428"/>
      <c r="Q217" s="428"/>
    </row>
    <row r="218" spans="9:17" x14ac:dyDescent="0.25">
      <c r="I218" s="428"/>
      <c r="J218" s="428"/>
      <c r="K218" s="428"/>
      <c r="L218" s="428"/>
      <c r="M218" s="428"/>
      <c r="N218" s="428"/>
      <c r="O218" s="428"/>
      <c r="P218" s="428"/>
      <c r="Q218" s="428"/>
    </row>
    <row r="219" spans="9:17" x14ac:dyDescent="0.25">
      <c r="I219" s="428"/>
      <c r="J219" s="428"/>
      <c r="K219" s="428"/>
      <c r="L219" s="428"/>
      <c r="M219" s="428"/>
      <c r="N219" s="428"/>
      <c r="O219" s="428"/>
      <c r="P219" s="428"/>
      <c r="Q219" s="428"/>
    </row>
    <row r="220" spans="9:17" x14ac:dyDescent="0.25">
      <c r="I220" s="428"/>
      <c r="J220" s="428"/>
      <c r="K220" s="428"/>
      <c r="L220" s="428"/>
      <c r="M220" s="428"/>
      <c r="N220" s="428"/>
      <c r="O220" s="428"/>
      <c r="P220" s="428"/>
      <c r="Q220" s="428"/>
    </row>
    <row r="221" spans="9:17" x14ac:dyDescent="0.25">
      <c r="I221" s="428"/>
      <c r="J221" s="428"/>
      <c r="K221" s="428"/>
      <c r="L221" s="428"/>
      <c r="M221" s="428"/>
      <c r="N221" s="428"/>
      <c r="O221" s="428"/>
      <c r="P221" s="428"/>
      <c r="Q221" s="428"/>
    </row>
    <row r="222" spans="9:17" x14ac:dyDescent="0.25">
      <c r="I222" s="428"/>
      <c r="J222" s="428"/>
      <c r="K222" s="428"/>
      <c r="L222" s="428"/>
      <c r="M222" s="428"/>
      <c r="N222" s="428"/>
      <c r="O222" s="428"/>
      <c r="P222" s="428"/>
      <c r="Q222" s="428"/>
    </row>
    <row r="223" spans="9:17" x14ac:dyDescent="0.25">
      <c r="I223" s="428"/>
      <c r="J223" s="428"/>
      <c r="K223" s="428"/>
      <c r="L223" s="428"/>
      <c r="M223" s="428"/>
      <c r="N223" s="428"/>
      <c r="O223" s="428"/>
      <c r="P223" s="428"/>
      <c r="Q223" s="428"/>
    </row>
    <row r="224" spans="9:17" x14ac:dyDescent="0.25">
      <c r="I224" s="428"/>
      <c r="J224" s="428"/>
      <c r="K224" s="428"/>
      <c r="L224" s="428"/>
      <c r="M224" s="428"/>
      <c r="N224" s="428"/>
      <c r="O224" s="428"/>
      <c r="P224" s="428"/>
      <c r="Q224" s="428"/>
    </row>
    <row r="225" spans="9:17" x14ac:dyDescent="0.25">
      <c r="I225" s="428"/>
      <c r="J225" s="428"/>
      <c r="K225" s="428"/>
      <c r="L225" s="428"/>
      <c r="M225" s="428"/>
      <c r="N225" s="428"/>
      <c r="O225" s="428"/>
      <c r="P225" s="428"/>
      <c r="Q225" s="428"/>
    </row>
    <row r="226" spans="9:17" x14ac:dyDescent="0.25">
      <c r="I226" s="428"/>
      <c r="J226" s="428"/>
      <c r="K226" s="428"/>
      <c r="L226" s="428"/>
      <c r="M226" s="428"/>
      <c r="N226" s="428"/>
      <c r="O226" s="428"/>
      <c r="P226" s="428"/>
      <c r="Q226" s="428"/>
    </row>
    <row r="227" spans="9:17" x14ac:dyDescent="0.25">
      <c r="I227" s="428"/>
      <c r="J227" s="428"/>
      <c r="K227" s="428"/>
      <c r="L227" s="428"/>
      <c r="M227" s="428"/>
      <c r="N227" s="428"/>
      <c r="O227" s="428"/>
      <c r="P227" s="428"/>
      <c r="Q227" s="428"/>
    </row>
    <row r="228" spans="9:17" x14ac:dyDescent="0.25">
      <c r="I228" s="428"/>
      <c r="J228" s="428"/>
      <c r="K228" s="428"/>
      <c r="L228" s="428"/>
      <c r="M228" s="428"/>
      <c r="N228" s="428"/>
      <c r="O228" s="428"/>
      <c r="P228" s="428"/>
      <c r="Q228" s="428"/>
    </row>
    <row r="229" spans="9:17" x14ac:dyDescent="0.25">
      <c r="I229" s="428"/>
      <c r="J229" s="428"/>
      <c r="K229" s="428"/>
      <c r="L229" s="428"/>
      <c r="M229" s="428"/>
      <c r="N229" s="428"/>
      <c r="O229" s="428"/>
      <c r="P229" s="428"/>
      <c r="Q229" s="428"/>
    </row>
    <row r="230" spans="9:17" x14ac:dyDescent="0.25">
      <c r="I230" s="428"/>
      <c r="J230" s="428"/>
      <c r="K230" s="428"/>
      <c r="L230" s="428"/>
      <c r="M230" s="428"/>
      <c r="N230" s="428"/>
      <c r="O230" s="428"/>
      <c r="P230" s="428"/>
      <c r="Q230" s="428"/>
    </row>
    <row r="231" spans="9:17" x14ac:dyDescent="0.25">
      <c r="I231" s="428"/>
      <c r="J231" s="428"/>
      <c r="K231" s="428"/>
      <c r="L231" s="428"/>
      <c r="M231" s="428"/>
      <c r="N231" s="428"/>
      <c r="O231" s="428"/>
      <c r="P231" s="428"/>
      <c r="Q231" s="428"/>
    </row>
    <row r="232" spans="9:17" x14ac:dyDescent="0.25">
      <c r="I232" s="428"/>
      <c r="J232" s="428"/>
      <c r="K232" s="428"/>
      <c r="L232" s="428"/>
      <c r="M232" s="428"/>
      <c r="N232" s="428"/>
      <c r="O232" s="428"/>
      <c r="P232" s="428"/>
      <c r="Q232" s="428"/>
    </row>
    <row r="233" spans="9:17" x14ac:dyDescent="0.25">
      <c r="I233" s="428"/>
      <c r="J233" s="428"/>
      <c r="K233" s="428"/>
      <c r="L233" s="428"/>
      <c r="M233" s="428"/>
      <c r="N233" s="428"/>
      <c r="O233" s="428"/>
      <c r="P233" s="428"/>
      <c r="Q233" s="428"/>
    </row>
    <row r="234" spans="9:17" x14ac:dyDescent="0.25">
      <c r="I234" s="428"/>
      <c r="J234" s="428"/>
      <c r="K234" s="428"/>
      <c r="L234" s="428"/>
      <c r="M234" s="428"/>
      <c r="N234" s="428"/>
      <c r="O234" s="428"/>
      <c r="P234" s="428"/>
      <c r="Q234" s="428"/>
    </row>
    <row r="235" spans="9:17" x14ac:dyDescent="0.25">
      <c r="I235" s="428"/>
      <c r="J235" s="428"/>
      <c r="K235" s="428"/>
      <c r="L235" s="428"/>
      <c r="M235" s="428"/>
      <c r="N235" s="428"/>
      <c r="O235" s="428"/>
      <c r="P235" s="428"/>
      <c r="Q235" s="428"/>
    </row>
    <row r="236" spans="9:17" x14ac:dyDescent="0.25">
      <c r="I236" s="428"/>
      <c r="J236" s="428"/>
      <c r="K236" s="428"/>
      <c r="L236" s="428"/>
      <c r="M236" s="428"/>
      <c r="N236" s="428"/>
      <c r="O236" s="428"/>
      <c r="P236" s="428"/>
      <c r="Q236" s="428"/>
    </row>
    <row r="237" spans="9:17" x14ac:dyDescent="0.25">
      <c r="I237" s="428"/>
      <c r="J237" s="428"/>
      <c r="K237" s="428"/>
      <c r="L237" s="428"/>
      <c r="M237" s="428"/>
      <c r="N237" s="428"/>
      <c r="O237" s="428"/>
      <c r="P237" s="428"/>
      <c r="Q237" s="428"/>
    </row>
    <row r="238" spans="9:17" x14ac:dyDescent="0.25">
      <c r="I238" s="428"/>
      <c r="J238" s="428"/>
      <c r="K238" s="428"/>
      <c r="L238" s="428"/>
      <c r="M238" s="428"/>
      <c r="N238" s="428"/>
      <c r="O238" s="428"/>
      <c r="P238" s="428"/>
      <c r="Q238" s="428"/>
    </row>
    <row r="239" spans="9:17" x14ac:dyDescent="0.25">
      <c r="I239" s="428"/>
      <c r="J239" s="428"/>
      <c r="K239" s="428"/>
      <c r="L239" s="428"/>
      <c r="M239" s="428"/>
      <c r="N239" s="428"/>
      <c r="O239" s="428"/>
      <c r="P239" s="428"/>
      <c r="Q239" s="428"/>
    </row>
    <row r="240" spans="9:17" x14ac:dyDescent="0.25">
      <c r="I240" s="428"/>
      <c r="J240" s="428"/>
      <c r="K240" s="428"/>
      <c r="L240" s="428"/>
      <c r="M240" s="428"/>
      <c r="N240" s="428"/>
      <c r="O240" s="428"/>
      <c r="P240" s="428"/>
      <c r="Q240" s="428"/>
    </row>
    <row r="241" spans="9:17" x14ac:dyDescent="0.25">
      <c r="I241" s="428"/>
      <c r="J241" s="428"/>
      <c r="K241" s="428"/>
      <c r="L241" s="428"/>
      <c r="M241" s="428"/>
      <c r="N241" s="428"/>
      <c r="O241" s="428"/>
      <c r="P241" s="428"/>
      <c r="Q241" s="428"/>
    </row>
    <row r="242" spans="9:17" x14ac:dyDescent="0.25">
      <c r="I242" s="428"/>
      <c r="J242" s="428"/>
      <c r="K242" s="428"/>
      <c r="L242" s="428"/>
      <c r="M242" s="428"/>
      <c r="N242" s="428"/>
      <c r="O242" s="428"/>
      <c r="P242" s="428"/>
      <c r="Q242" s="428"/>
    </row>
    <row r="243" spans="9:17" x14ac:dyDescent="0.25">
      <c r="I243" s="428"/>
      <c r="J243" s="428"/>
      <c r="K243" s="428"/>
      <c r="L243" s="428"/>
      <c r="M243" s="428"/>
      <c r="N243" s="428"/>
      <c r="O243" s="428"/>
      <c r="P243" s="428"/>
      <c r="Q243" s="428"/>
    </row>
    <row r="244" spans="9:17" x14ac:dyDescent="0.25">
      <c r="I244" s="428"/>
      <c r="J244" s="428"/>
      <c r="K244" s="428"/>
      <c r="L244" s="428"/>
      <c r="M244" s="428"/>
      <c r="N244" s="428"/>
      <c r="O244" s="428"/>
      <c r="P244" s="428"/>
      <c r="Q244" s="428"/>
    </row>
    <row r="245" spans="9:17" x14ac:dyDescent="0.25">
      <c r="I245" s="428"/>
      <c r="J245" s="428"/>
      <c r="K245" s="428"/>
      <c r="L245" s="428"/>
      <c r="M245" s="428"/>
      <c r="N245" s="428"/>
      <c r="O245" s="428"/>
      <c r="P245" s="428"/>
      <c r="Q245" s="428"/>
    </row>
  </sheetData>
  <mergeCells count="31">
    <mergeCell ref="T4:T6"/>
    <mergeCell ref="U4:U6"/>
    <mergeCell ref="H5:I5"/>
    <mergeCell ref="F4:F6"/>
    <mergeCell ref="P4:Q5"/>
    <mergeCell ref="R4:R6"/>
    <mergeCell ref="S4:S6"/>
    <mergeCell ref="J5:K5"/>
    <mergeCell ref="L5:M5"/>
    <mergeCell ref="N5:O5"/>
    <mergeCell ref="E4:E6"/>
    <mergeCell ref="G4:G6"/>
    <mergeCell ref="H4:O4"/>
    <mergeCell ref="A8:A22"/>
    <mergeCell ref="A4:A6"/>
    <mergeCell ref="B4:B6"/>
    <mergeCell ref="C4:C6"/>
    <mergeCell ref="B16:B22"/>
    <mergeCell ref="B8:B10"/>
    <mergeCell ref="B11:B15"/>
    <mergeCell ref="D4:D6"/>
    <mergeCell ref="D8:D10"/>
    <mergeCell ref="C8:C10"/>
    <mergeCell ref="D11:D15"/>
    <mergeCell ref="D22:F22"/>
    <mergeCell ref="C11:C15"/>
    <mergeCell ref="E11:E15"/>
    <mergeCell ref="E8:E10"/>
    <mergeCell ref="C16:C21"/>
    <mergeCell ref="D16:D21"/>
    <mergeCell ref="E16:E2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 C11 C16 C22">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topLeftCell="H1" zoomScale="110" zoomScaleNormal="110" workbookViewId="0">
      <pane ySplit="5" topLeftCell="A6" activePane="bottomLeft" state="frozen"/>
      <selection activeCell="R5" sqref="R5"/>
      <selection pane="bottomLeft" activeCell="Q7" sqref="Q7"/>
    </sheetView>
  </sheetViews>
  <sheetFormatPr baseColWidth="10" defaultColWidth="11.42578125" defaultRowHeight="15" x14ac:dyDescent="0.25"/>
  <cols>
    <col min="1" max="1" width="39" customWidth="1"/>
    <col min="2" max="2" width="35.7109375" customWidth="1"/>
    <col min="3" max="3" width="25.140625" customWidth="1"/>
    <col min="4" max="4" width="24.85546875" style="428" customWidth="1"/>
    <col min="5" max="5" width="19.42578125" customWidth="1"/>
    <col min="6" max="6" width="12.42578125" customWidth="1"/>
    <col min="7" max="7" width="27.42578125" customWidth="1"/>
    <col min="8" max="8" width="15.28515625" customWidth="1"/>
    <col min="9" max="9" width="12.7109375" style="222" bestFit="1" customWidth="1"/>
    <col min="10" max="10" width="15.28515625" customWidth="1"/>
    <col min="11" max="11" width="18.85546875" style="222" customWidth="1"/>
    <col min="13" max="13" width="11.5703125" style="222"/>
    <col min="15" max="15" width="11.5703125" style="222"/>
    <col min="16" max="16" width="15.28515625" customWidth="1"/>
    <col min="17" max="17" width="18.28515625" style="222" customWidth="1"/>
    <col min="18" max="18" width="14.140625" hidden="1" customWidth="1"/>
    <col min="19" max="21" width="14.140625" customWidth="1"/>
    <col min="22" max="22" width="17" customWidth="1"/>
  </cols>
  <sheetData>
    <row r="1" spans="1:22" ht="17.25" customHeight="1" x14ac:dyDescent="0.25">
      <c r="A1" s="428"/>
      <c r="B1" s="473" t="s">
        <v>1527</v>
      </c>
      <c r="C1" s="473" t="s">
        <v>1528</v>
      </c>
      <c r="D1" s="473" t="s">
        <v>1529</v>
      </c>
      <c r="E1" s="473" t="s">
        <v>1530</v>
      </c>
      <c r="F1" s="266"/>
      <c r="G1" s="266"/>
      <c r="H1" s="266" t="s">
        <v>1531</v>
      </c>
      <c r="J1" s="266"/>
      <c r="K1" s="266"/>
      <c r="L1" s="266"/>
      <c r="M1" s="266"/>
      <c r="N1" s="266"/>
      <c r="O1" s="266"/>
      <c r="P1" s="266"/>
      <c r="Q1" s="266"/>
      <c r="R1" s="266"/>
      <c r="S1" s="266"/>
      <c r="T1" s="266"/>
      <c r="U1" s="266"/>
      <c r="V1" s="266"/>
    </row>
    <row r="2" spans="1:22" ht="17.25" customHeight="1" x14ac:dyDescent="0.25">
      <c r="A2" s="253" t="s">
        <v>1532</v>
      </c>
      <c r="B2" s="253"/>
      <c r="C2" s="253"/>
      <c r="D2" s="253"/>
      <c r="E2" s="253"/>
      <c r="F2" s="253"/>
      <c r="G2" s="253"/>
      <c r="H2" s="253"/>
      <c r="I2" s="253"/>
      <c r="J2" s="253"/>
      <c r="K2" s="253"/>
      <c r="L2" s="253"/>
      <c r="M2" s="253"/>
      <c r="N2" s="253"/>
      <c r="O2" s="253"/>
      <c r="P2" s="253"/>
      <c r="Q2" s="253"/>
      <c r="R2" s="253"/>
      <c r="S2" s="253"/>
      <c r="T2" s="253"/>
      <c r="U2" s="253"/>
      <c r="V2" s="253"/>
    </row>
    <row r="3" spans="1:22" ht="15" customHeight="1" x14ac:dyDescent="0.25">
      <c r="A3" s="540" t="s">
        <v>1353</v>
      </c>
      <c r="B3" s="542" t="s">
        <v>1354</v>
      </c>
      <c r="C3" s="552" t="s">
        <v>1355</v>
      </c>
      <c r="D3" s="552" t="s">
        <v>1356</v>
      </c>
      <c r="E3" s="552" t="s">
        <v>1357</v>
      </c>
      <c r="F3" s="552" t="s">
        <v>1309</v>
      </c>
      <c r="G3" s="552" t="s">
        <v>1358</v>
      </c>
      <c r="H3" s="555" t="s">
        <v>1359</v>
      </c>
      <c r="I3" s="557"/>
      <c r="J3" s="557"/>
      <c r="K3" s="557"/>
      <c r="L3" s="557"/>
      <c r="M3" s="557"/>
      <c r="N3" s="557"/>
      <c r="O3" s="556"/>
      <c r="P3" s="561" t="s">
        <v>1360</v>
      </c>
      <c r="Q3" s="562"/>
      <c r="R3" s="542" t="s">
        <v>1465</v>
      </c>
      <c r="S3" s="542" t="s">
        <v>1361</v>
      </c>
      <c r="T3" s="542" t="s">
        <v>1362</v>
      </c>
      <c r="U3" s="542" t="s">
        <v>1363</v>
      </c>
      <c r="V3" s="558" t="s">
        <v>1364</v>
      </c>
    </row>
    <row r="4" spans="1:22" ht="15" customHeight="1" x14ac:dyDescent="0.25">
      <c r="A4" s="540"/>
      <c r="B4" s="540"/>
      <c r="C4" s="553"/>
      <c r="D4" s="553"/>
      <c r="E4" s="553"/>
      <c r="F4" s="553"/>
      <c r="G4" s="553"/>
      <c r="H4" s="555" t="s">
        <v>1365</v>
      </c>
      <c r="I4" s="556"/>
      <c r="J4" s="555" t="s">
        <v>1366</v>
      </c>
      <c r="K4" s="556"/>
      <c r="L4" s="555" t="s">
        <v>1367</v>
      </c>
      <c r="M4" s="556"/>
      <c r="N4" s="555" t="s">
        <v>1368</v>
      </c>
      <c r="O4" s="556"/>
      <c r="P4" s="563"/>
      <c r="Q4" s="564"/>
      <c r="R4" s="540"/>
      <c r="S4" s="540"/>
      <c r="T4" s="540"/>
      <c r="U4" s="540"/>
      <c r="V4" s="559"/>
    </row>
    <row r="5" spans="1:22" ht="30.75" customHeight="1" x14ac:dyDescent="0.25">
      <c r="A5" s="541"/>
      <c r="B5" s="541"/>
      <c r="C5" s="554"/>
      <c r="D5" s="554"/>
      <c r="E5" s="554"/>
      <c r="F5" s="554"/>
      <c r="G5" s="554"/>
      <c r="H5" s="409" t="s">
        <v>1369</v>
      </c>
      <c r="I5" s="409" t="s">
        <v>35</v>
      </c>
      <c r="J5" s="409" t="s">
        <v>1369</v>
      </c>
      <c r="K5" s="409" t="s">
        <v>35</v>
      </c>
      <c r="L5" s="409" t="s">
        <v>1369</v>
      </c>
      <c r="M5" s="409" t="s">
        <v>35</v>
      </c>
      <c r="N5" s="409" t="s">
        <v>1369</v>
      </c>
      <c r="O5" s="409" t="s">
        <v>35</v>
      </c>
      <c r="P5" s="409" t="s">
        <v>1369</v>
      </c>
      <c r="Q5" s="409" t="s">
        <v>35</v>
      </c>
      <c r="R5" s="541"/>
      <c r="S5" s="541"/>
      <c r="T5" s="541"/>
      <c r="U5" s="541"/>
      <c r="V5" s="560"/>
    </row>
    <row r="6" spans="1:22" s="343" customFormat="1" ht="15.75" x14ac:dyDescent="0.25">
      <c r="A6" s="410"/>
      <c r="B6" s="411"/>
      <c r="C6" s="412"/>
      <c r="D6" s="412"/>
      <c r="E6" s="412"/>
      <c r="F6" s="413"/>
      <c r="G6" s="412"/>
      <c r="H6" s="414"/>
      <c r="I6" s="414"/>
      <c r="J6" s="414"/>
      <c r="K6" s="414"/>
      <c r="L6" s="414"/>
      <c r="M6" s="414"/>
      <c r="N6" s="414"/>
      <c r="O6" s="414"/>
      <c r="P6" s="414"/>
      <c r="Q6" s="414"/>
      <c r="R6" s="415"/>
      <c r="S6" s="415"/>
      <c r="T6" s="415"/>
      <c r="U6" s="415"/>
      <c r="V6" s="416"/>
    </row>
    <row r="7" spans="1:22" ht="145.5" customHeight="1" x14ac:dyDescent="0.25">
      <c r="A7" s="568" t="s">
        <v>1533</v>
      </c>
      <c r="B7" s="565" t="s">
        <v>1534</v>
      </c>
      <c r="C7" s="582" t="s">
        <v>1527</v>
      </c>
      <c r="D7" s="582" t="s">
        <v>1535</v>
      </c>
      <c r="E7" s="582"/>
      <c r="F7" s="306" t="s">
        <v>1841</v>
      </c>
      <c r="G7" s="260" t="s">
        <v>1846</v>
      </c>
      <c r="H7" s="496">
        <v>1</v>
      </c>
      <c r="I7" s="336">
        <f>Q7</f>
        <v>600000</v>
      </c>
      <c r="J7" s="496"/>
      <c r="K7" s="336"/>
      <c r="L7" s="496"/>
      <c r="M7" s="336"/>
      <c r="N7" s="496"/>
      <c r="O7" s="336"/>
      <c r="P7" s="371">
        <f>H7+J7+L7+N7</f>
        <v>1</v>
      </c>
      <c r="Q7" s="372">
        <f>'5. ACTIVIDADES ESPECIALES'!D1067</f>
        <v>600000</v>
      </c>
      <c r="R7" s="306"/>
      <c r="S7" s="306"/>
      <c r="T7" s="306"/>
      <c r="U7" s="306"/>
      <c r="V7" s="306"/>
    </row>
    <row r="8" spans="1:22" s="343" customFormat="1" ht="63" x14ac:dyDescent="0.25">
      <c r="A8" s="568"/>
      <c r="B8" s="566"/>
      <c r="C8" s="583"/>
      <c r="D8" s="583"/>
      <c r="E8" s="583"/>
      <c r="F8" s="306" t="s">
        <v>1842</v>
      </c>
      <c r="G8" s="260" t="s">
        <v>1845</v>
      </c>
      <c r="H8" s="496">
        <v>0.33</v>
      </c>
      <c r="I8" s="336">
        <f>H8*Q8</f>
        <v>39875.550000000003</v>
      </c>
      <c r="J8" s="496">
        <v>0.33</v>
      </c>
      <c r="K8" s="336">
        <f>J8*Q8</f>
        <v>39875.550000000003</v>
      </c>
      <c r="L8" s="496">
        <v>0.34</v>
      </c>
      <c r="M8" s="336">
        <f>L8*Q8</f>
        <v>41083.9</v>
      </c>
      <c r="N8" s="496"/>
      <c r="O8" s="336"/>
      <c r="P8" s="371">
        <f t="shared" ref="P8:P23" si="0">H8+J8+L8+N8</f>
        <v>1</v>
      </c>
      <c r="Q8" s="372">
        <f>'1. TALLERES SEMINARIOS'!D238</f>
        <v>120835</v>
      </c>
      <c r="R8" s="306"/>
      <c r="S8" s="306"/>
      <c r="T8" s="306"/>
      <c r="U8" s="306"/>
      <c r="V8" s="306"/>
    </row>
    <row r="9" spans="1:22" s="343" customFormat="1" ht="47.25" x14ac:dyDescent="0.25">
      <c r="A9" s="568"/>
      <c r="B9" s="566"/>
      <c r="C9" s="584"/>
      <c r="D9" s="584"/>
      <c r="E9" s="584"/>
      <c r="F9" s="306" t="s">
        <v>1843</v>
      </c>
      <c r="G9" s="260" t="s">
        <v>1844</v>
      </c>
      <c r="H9" s="496">
        <v>1</v>
      </c>
      <c r="I9" s="336">
        <f>Q9</f>
        <v>90000</v>
      </c>
      <c r="J9" s="496"/>
      <c r="K9" s="336"/>
      <c r="L9" s="496"/>
      <c r="M9" s="336"/>
      <c r="N9" s="496"/>
      <c r="O9" s="336"/>
      <c r="P9" s="371">
        <f t="shared" si="0"/>
        <v>1</v>
      </c>
      <c r="Q9" s="372">
        <f>'2. CONTRATACION DE PERSONAL'!D190</f>
        <v>90000</v>
      </c>
      <c r="R9" s="306"/>
      <c r="S9" s="306"/>
      <c r="T9" s="306"/>
      <c r="U9" s="306"/>
      <c r="V9" s="306"/>
    </row>
    <row r="10" spans="1:22" ht="189" x14ac:dyDescent="0.25">
      <c r="A10" s="566" t="s">
        <v>1536</v>
      </c>
      <c r="B10" s="565" t="s">
        <v>1537</v>
      </c>
      <c r="C10" s="73" t="s">
        <v>1530</v>
      </c>
      <c r="D10" s="73" t="s">
        <v>1765</v>
      </c>
      <c r="E10" s="306"/>
      <c r="F10" s="306" t="s">
        <v>1847</v>
      </c>
      <c r="G10" s="260" t="s">
        <v>1848</v>
      </c>
      <c r="H10" s="496">
        <v>0.33</v>
      </c>
      <c r="I10" s="336">
        <f>H10*Q10</f>
        <v>46228.875</v>
      </c>
      <c r="J10" s="496">
        <v>0.33</v>
      </c>
      <c r="K10" s="336">
        <f>J10*Q10</f>
        <v>46228.875</v>
      </c>
      <c r="L10" s="496">
        <v>0.34</v>
      </c>
      <c r="M10" s="336">
        <f>L10*Q10</f>
        <v>47629.75</v>
      </c>
      <c r="N10" s="496"/>
      <c r="O10" s="336"/>
      <c r="P10" s="371">
        <f t="shared" si="0"/>
        <v>1</v>
      </c>
      <c r="Q10" s="372">
        <f>'1. TALLERES SEMINARIOS'!D257</f>
        <v>140087.5</v>
      </c>
      <c r="R10" s="306"/>
      <c r="S10" s="306"/>
      <c r="T10" s="306"/>
      <c r="U10" s="306"/>
      <c r="V10" s="306"/>
    </row>
    <row r="11" spans="1:22" ht="15.75" x14ac:dyDescent="0.25">
      <c r="A11" s="566"/>
      <c r="B11" s="566"/>
      <c r="C11" s="73"/>
      <c r="D11" s="73"/>
      <c r="E11" s="306"/>
      <c r="F11" s="306"/>
      <c r="G11" s="260"/>
      <c r="H11" s="496"/>
      <c r="I11" s="336"/>
      <c r="J11" s="496"/>
      <c r="K11" s="336"/>
      <c r="L11" s="496"/>
      <c r="M11" s="336"/>
      <c r="N11" s="496"/>
      <c r="O11" s="336"/>
      <c r="P11" s="371">
        <f t="shared" si="0"/>
        <v>0</v>
      </c>
      <c r="Q11" s="372">
        <f t="shared" ref="Q11:Q23" si="1">I11+K11+M11+O11</f>
        <v>0</v>
      </c>
      <c r="R11" s="306"/>
      <c r="S11" s="306"/>
      <c r="T11" s="306"/>
      <c r="U11" s="306"/>
      <c r="V11" s="306"/>
    </row>
    <row r="12" spans="1:22" ht="15.75" x14ac:dyDescent="0.25">
      <c r="A12" s="567"/>
      <c r="B12" s="567"/>
      <c r="C12" s="73"/>
      <c r="D12" s="73"/>
      <c r="E12" s="306"/>
      <c r="F12" s="306"/>
      <c r="G12" s="260"/>
      <c r="H12" s="496"/>
      <c r="I12" s="336"/>
      <c r="J12" s="496"/>
      <c r="K12" s="336"/>
      <c r="L12" s="496"/>
      <c r="M12" s="336"/>
      <c r="N12" s="496"/>
      <c r="O12" s="336"/>
      <c r="P12" s="371">
        <f t="shared" si="0"/>
        <v>0</v>
      </c>
      <c r="Q12" s="372">
        <f t="shared" si="1"/>
        <v>0</v>
      </c>
      <c r="R12" s="306"/>
      <c r="S12" s="306"/>
      <c r="T12" s="306"/>
      <c r="U12" s="306"/>
      <c r="V12" s="306"/>
    </row>
    <row r="13" spans="1:22" ht="15.75" x14ac:dyDescent="0.25">
      <c r="A13" s="565" t="s">
        <v>1538</v>
      </c>
      <c r="B13" s="565" t="s">
        <v>1539</v>
      </c>
      <c r="C13" s="73"/>
      <c r="D13" s="73"/>
      <c r="E13" s="306"/>
      <c r="F13" s="306"/>
      <c r="G13" s="260"/>
      <c r="H13" s="496"/>
      <c r="I13" s="336"/>
      <c r="J13" s="496"/>
      <c r="K13" s="336"/>
      <c r="L13" s="496"/>
      <c r="M13" s="336"/>
      <c r="N13" s="496"/>
      <c r="O13" s="336"/>
      <c r="P13" s="371">
        <f t="shared" si="0"/>
        <v>0</v>
      </c>
      <c r="Q13" s="372">
        <f t="shared" si="1"/>
        <v>0</v>
      </c>
      <c r="R13" s="306"/>
      <c r="S13" s="306"/>
      <c r="T13" s="306"/>
      <c r="U13" s="306"/>
      <c r="V13" s="306"/>
    </row>
    <row r="14" spans="1:22" s="343" customFormat="1" ht="15.75" x14ac:dyDescent="0.25">
      <c r="A14" s="566"/>
      <c r="B14" s="566"/>
      <c r="C14" s="73"/>
      <c r="D14" s="73"/>
      <c r="E14" s="306"/>
      <c r="F14" s="306"/>
      <c r="G14" s="260"/>
      <c r="H14" s="496"/>
      <c r="I14" s="336"/>
      <c r="J14" s="496"/>
      <c r="K14" s="336"/>
      <c r="L14" s="496"/>
      <c r="M14" s="336"/>
      <c r="N14" s="496"/>
      <c r="O14" s="336"/>
      <c r="P14" s="371">
        <f t="shared" si="0"/>
        <v>0</v>
      </c>
      <c r="Q14" s="372">
        <f t="shared" si="1"/>
        <v>0</v>
      </c>
      <c r="R14" s="306"/>
      <c r="S14" s="306"/>
      <c r="T14" s="306"/>
      <c r="U14" s="306"/>
      <c r="V14" s="306"/>
    </row>
    <row r="15" spans="1:22" s="343" customFormat="1" ht="15.75" x14ac:dyDescent="0.25">
      <c r="A15" s="566"/>
      <c r="B15" s="566"/>
      <c r="C15" s="73"/>
      <c r="D15" s="73"/>
      <c r="E15" s="306"/>
      <c r="F15" s="306"/>
      <c r="G15" s="260"/>
      <c r="H15" s="496"/>
      <c r="I15" s="336"/>
      <c r="J15" s="496"/>
      <c r="K15" s="336"/>
      <c r="L15" s="496"/>
      <c r="M15" s="336"/>
      <c r="N15" s="496"/>
      <c r="O15" s="336"/>
      <c r="P15" s="371">
        <f t="shared" si="0"/>
        <v>0</v>
      </c>
      <c r="Q15" s="372">
        <f t="shared" si="1"/>
        <v>0</v>
      </c>
      <c r="R15" s="306"/>
      <c r="S15" s="306"/>
      <c r="T15" s="306"/>
      <c r="U15" s="306"/>
      <c r="V15" s="306"/>
    </row>
    <row r="16" spans="1:22" s="343" customFormat="1" ht="15.75" x14ac:dyDescent="0.25">
      <c r="A16" s="566"/>
      <c r="B16" s="566"/>
      <c r="C16" s="73"/>
      <c r="D16" s="73"/>
      <c r="E16" s="306"/>
      <c r="F16" s="306"/>
      <c r="G16" s="260"/>
      <c r="H16" s="496"/>
      <c r="I16" s="336"/>
      <c r="J16" s="496"/>
      <c r="K16" s="336"/>
      <c r="L16" s="496"/>
      <c r="M16" s="336"/>
      <c r="N16" s="496"/>
      <c r="O16" s="336"/>
      <c r="P16" s="371">
        <f t="shared" si="0"/>
        <v>0</v>
      </c>
      <c r="Q16" s="372">
        <f t="shared" si="1"/>
        <v>0</v>
      </c>
      <c r="R16" s="306"/>
      <c r="S16" s="306"/>
      <c r="T16" s="306"/>
      <c r="U16" s="306"/>
      <c r="V16" s="306"/>
    </row>
    <row r="17" spans="1:22" ht="15.75" x14ac:dyDescent="0.25">
      <c r="A17" s="566"/>
      <c r="B17" s="566"/>
      <c r="C17" s="73"/>
      <c r="D17" s="73"/>
      <c r="E17" s="306"/>
      <c r="F17" s="306"/>
      <c r="G17" s="260"/>
      <c r="H17" s="496"/>
      <c r="I17" s="336"/>
      <c r="J17" s="496"/>
      <c r="K17" s="336"/>
      <c r="L17" s="496"/>
      <c r="M17" s="336"/>
      <c r="N17" s="496"/>
      <c r="O17" s="336"/>
      <c r="P17" s="371">
        <f t="shared" si="0"/>
        <v>0</v>
      </c>
      <c r="Q17" s="372">
        <f t="shared" si="1"/>
        <v>0</v>
      </c>
      <c r="R17" s="306"/>
      <c r="S17" s="306"/>
      <c r="T17" s="306"/>
      <c r="U17" s="306"/>
      <c r="V17" s="306"/>
    </row>
    <row r="18" spans="1:22" ht="15.75" x14ac:dyDescent="0.25">
      <c r="A18" s="566"/>
      <c r="B18" s="566"/>
      <c r="C18" s="73"/>
      <c r="D18" s="73"/>
      <c r="E18" s="306"/>
      <c r="F18" s="306"/>
      <c r="G18" s="260"/>
      <c r="H18" s="496"/>
      <c r="I18" s="336"/>
      <c r="J18" s="496"/>
      <c r="K18" s="336"/>
      <c r="L18" s="496"/>
      <c r="M18" s="336"/>
      <c r="N18" s="496"/>
      <c r="O18" s="336"/>
      <c r="P18" s="371">
        <f t="shared" si="0"/>
        <v>0</v>
      </c>
      <c r="Q18" s="372">
        <f t="shared" si="1"/>
        <v>0</v>
      </c>
      <c r="R18" s="306"/>
      <c r="S18" s="306"/>
      <c r="T18" s="306"/>
      <c r="U18" s="306"/>
      <c r="V18" s="306"/>
    </row>
    <row r="19" spans="1:22" ht="15.75" x14ac:dyDescent="0.25">
      <c r="A19" s="567"/>
      <c r="B19" s="567"/>
      <c r="C19" s="73"/>
      <c r="D19" s="73"/>
      <c r="E19" s="306"/>
      <c r="F19" s="306"/>
      <c r="G19" s="260"/>
      <c r="H19" s="496"/>
      <c r="I19" s="336"/>
      <c r="J19" s="496"/>
      <c r="K19" s="336"/>
      <c r="L19" s="496"/>
      <c r="M19" s="336"/>
      <c r="N19" s="496"/>
      <c r="O19" s="336"/>
      <c r="P19" s="371">
        <f t="shared" si="0"/>
        <v>0</v>
      </c>
      <c r="Q19" s="372">
        <f t="shared" si="1"/>
        <v>0</v>
      </c>
      <c r="R19" s="306"/>
      <c r="S19" s="306"/>
      <c r="T19" s="306"/>
      <c r="U19" s="306"/>
      <c r="V19" s="306"/>
    </row>
    <row r="20" spans="1:22" ht="78.75" x14ac:dyDescent="0.25">
      <c r="A20" s="565" t="s">
        <v>1540</v>
      </c>
      <c r="B20" s="565" t="s">
        <v>1541</v>
      </c>
      <c r="C20" s="582" t="s">
        <v>1529</v>
      </c>
      <c r="D20" s="582" t="s">
        <v>1542</v>
      </c>
      <c r="E20" s="582"/>
      <c r="F20" s="306" t="s">
        <v>1849</v>
      </c>
      <c r="G20" s="260" t="s">
        <v>1852</v>
      </c>
      <c r="H20" s="496">
        <v>1</v>
      </c>
      <c r="I20" s="336">
        <f>Q20</f>
        <v>180000</v>
      </c>
      <c r="J20" s="496"/>
      <c r="K20" s="336"/>
      <c r="L20" s="496"/>
      <c r="M20" s="336"/>
      <c r="N20" s="496"/>
      <c r="O20" s="336"/>
      <c r="P20" s="371">
        <f t="shared" si="0"/>
        <v>1</v>
      </c>
      <c r="Q20" s="372">
        <f>'2. CONTRATACION DE PERSONAL'!D250</f>
        <v>180000</v>
      </c>
      <c r="R20" s="306"/>
      <c r="S20" s="306"/>
      <c r="T20" s="306"/>
      <c r="U20" s="306"/>
      <c r="V20" s="306"/>
    </row>
    <row r="21" spans="1:22" s="343" customFormat="1" ht="63" x14ac:dyDescent="0.25">
      <c r="A21" s="566"/>
      <c r="B21" s="566"/>
      <c r="C21" s="584"/>
      <c r="D21" s="584"/>
      <c r="E21" s="584"/>
      <c r="F21" s="306" t="s">
        <v>1850</v>
      </c>
      <c r="G21" s="260" t="s">
        <v>1851</v>
      </c>
      <c r="H21" s="496"/>
      <c r="I21" s="336"/>
      <c r="J21" s="496"/>
      <c r="K21" s="336"/>
      <c r="L21" s="496"/>
      <c r="M21" s="336"/>
      <c r="N21" s="496"/>
      <c r="O21" s="336"/>
      <c r="P21" s="371">
        <f t="shared" si="0"/>
        <v>0</v>
      </c>
      <c r="Q21" s="372">
        <f t="shared" si="1"/>
        <v>0</v>
      </c>
      <c r="R21" s="306"/>
      <c r="S21" s="306"/>
      <c r="T21" s="306"/>
      <c r="U21" s="306"/>
      <c r="V21" s="306"/>
    </row>
    <row r="22" spans="1:22" s="343" customFormat="1" ht="15.75" x14ac:dyDescent="0.25">
      <c r="A22" s="566"/>
      <c r="B22" s="566"/>
      <c r="C22" s="73"/>
      <c r="D22" s="73"/>
      <c r="E22" s="306"/>
      <c r="F22" s="306"/>
      <c r="G22" s="260"/>
      <c r="H22" s="335"/>
      <c r="I22" s="336"/>
      <c r="J22" s="335"/>
      <c r="K22" s="336"/>
      <c r="L22" s="335"/>
      <c r="M22" s="336"/>
      <c r="N22" s="335"/>
      <c r="O22" s="336"/>
      <c r="P22" s="371">
        <f t="shared" si="0"/>
        <v>0</v>
      </c>
      <c r="Q22" s="372">
        <f t="shared" si="1"/>
        <v>0</v>
      </c>
      <c r="R22" s="306"/>
      <c r="S22" s="306"/>
      <c r="T22" s="306"/>
      <c r="U22" s="306"/>
      <c r="V22" s="306"/>
    </row>
    <row r="23" spans="1:22" ht="15.75" x14ac:dyDescent="0.25">
      <c r="A23" s="567"/>
      <c r="B23" s="567"/>
      <c r="C23" s="73"/>
      <c r="D23" s="73"/>
      <c r="E23" s="306"/>
      <c r="F23" s="306"/>
      <c r="G23" s="260"/>
      <c r="H23" s="335"/>
      <c r="I23" s="336"/>
      <c r="J23" s="335"/>
      <c r="K23" s="336"/>
      <c r="L23" s="335"/>
      <c r="M23" s="336"/>
      <c r="N23" s="335"/>
      <c r="O23" s="336"/>
      <c r="P23" s="371">
        <f t="shared" si="0"/>
        <v>0</v>
      </c>
      <c r="Q23" s="372">
        <f t="shared" si="1"/>
        <v>0</v>
      </c>
      <c r="R23" s="306"/>
      <c r="S23" s="306"/>
      <c r="T23" s="306"/>
      <c r="U23" s="306"/>
      <c r="V23" s="306"/>
    </row>
    <row r="24" spans="1:22" ht="15.6" customHeight="1" x14ac:dyDescent="0.25">
      <c r="A24" s="274"/>
      <c r="B24" s="275"/>
      <c r="C24" s="274" t="s">
        <v>1543</v>
      </c>
      <c r="D24" s="275"/>
      <c r="E24" s="275"/>
      <c r="F24" s="275"/>
      <c r="G24" s="276"/>
      <c r="H24" s="265">
        <f t="shared" ref="H24:Q24" si="2">SUM(H7:I23)</f>
        <v>956108.08499999996</v>
      </c>
      <c r="I24" s="265">
        <f t="shared" si="2"/>
        <v>956105.08499999996</v>
      </c>
      <c r="J24" s="265">
        <f t="shared" si="2"/>
        <v>86105.085000000006</v>
      </c>
      <c r="K24" s="265">
        <f t="shared" si="2"/>
        <v>86105.104999999996</v>
      </c>
      <c r="L24" s="265">
        <f t="shared" si="2"/>
        <v>88714.329999999987</v>
      </c>
      <c r="M24" s="265">
        <f t="shared" si="2"/>
        <v>88713.65</v>
      </c>
      <c r="N24" s="265">
        <f t="shared" si="2"/>
        <v>0</v>
      </c>
      <c r="O24" s="265">
        <f t="shared" si="2"/>
        <v>5</v>
      </c>
      <c r="P24" s="265">
        <f t="shared" si="2"/>
        <v>1130927.5</v>
      </c>
      <c r="Q24" s="265">
        <f t="shared" si="2"/>
        <v>1130922.5</v>
      </c>
      <c r="R24" s="248"/>
      <c r="S24" s="248"/>
      <c r="T24" s="248"/>
      <c r="U24" s="248"/>
      <c r="V24" s="248"/>
    </row>
    <row r="28" spans="1:22" x14ac:dyDescent="0.25">
      <c r="A28" s="428"/>
      <c r="B28" s="428"/>
      <c r="C28" s="428"/>
      <c r="E28" s="428"/>
      <c r="F28" s="428"/>
      <c r="G28" s="428"/>
      <c r="H28" s="428"/>
      <c r="J28" s="428"/>
      <c r="L28" s="428"/>
      <c r="N28" s="428"/>
      <c r="P28" s="428"/>
      <c r="R28" s="428"/>
      <c r="S28" s="428"/>
      <c r="T28" s="428"/>
      <c r="U28" s="428"/>
      <c r="V28" s="428"/>
    </row>
    <row r="29" spans="1:22" x14ac:dyDescent="0.25">
      <c r="A29" s="428"/>
      <c r="B29" s="428"/>
      <c r="C29" s="428"/>
      <c r="E29" s="428"/>
      <c r="F29" s="428"/>
      <c r="G29" s="428"/>
      <c r="H29" s="428"/>
      <c r="J29" s="428"/>
      <c r="L29" s="428"/>
      <c r="N29" s="428"/>
      <c r="P29" s="428"/>
      <c r="R29" s="428"/>
      <c r="S29" s="428"/>
      <c r="T29" s="428"/>
      <c r="U29" s="428"/>
      <c r="V29" s="428"/>
    </row>
    <row r="30" spans="1:22" x14ac:dyDescent="0.25">
      <c r="A30" s="428"/>
      <c r="B30" s="428"/>
      <c r="C30" s="428"/>
      <c r="E30" s="428"/>
      <c r="F30" s="428"/>
      <c r="G30" s="428"/>
      <c r="H30" s="428"/>
      <c r="J30" s="428"/>
      <c r="L30" s="428"/>
      <c r="N30" s="428"/>
      <c r="P30" s="428"/>
      <c r="R30" s="428"/>
      <c r="S30" s="428"/>
      <c r="T30" s="428"/>
      <c r="U30" s="428"/>
      <c r="V30" s="428"/>
    </row>
    <row r="31" spans="1:22" x14ac:dyDescent="0.25">
      <c r="A31" s="428"/>
      <c r="B31" s="428"/>
      <c r="C31" s="428"/>
      <c r="E31" s="428"/>
      <c r="F31" s="428"/>
      <c r="G31" s="428"/>
      <c r="H31" s="428"/>
      <c r="J31" s="428"/>
      <c r="L31" s="428"/>
      <c r="N31" s="428"/>
      <c r="P31" s="428"/>
      <c r="R31" s="428"/>
      <c r="S31" s="428"/>
      <c r="T31" s="428"/>
      <c r="U31" s="428"/>
      <c r="V31" s="428"/>
    </row>
  </sheetData>
  <mergeCells count="32">
    <mergeCell ref="V3:V5"/>
    <mergeCell ref="H4:I4"/>
    <mergeCell ref="J4:K4"/>
    <mergeCell ref="L4:M4"/>
    <mergeCell ref="N4:O4"/>
    <mergeCell ref="H3:O3"/>
    <mergeCell ref="P3:Q4"/>
    <mergeCell ref="R3:R5"/>
    <mergeCell ref="S3:S5"/>
    <mergeCell ref="T3:T5"/>
    <mergeCell ref="U3:U5"/>
    <mergeCell ref="A3:A5"/>
    <mergeCell ref="B3:B5"/>
    <mergeCell ref="C3:C5"/>
    <mergeCell ref="E3:E5"/>
    <mergeCell ref="G3:G5"/>
    <mergeCell ref="F3:F5"/>
    <mergeCell ref="D3:D5"/>
    <mergeCell ref="B13:B19"/>
    <mergeCell ref="A13:A19"/>
    <mergeCell ref="A20:A23"/>
    <mergeCell ref="B20:B23"/>
    <mergeCell ref="B7:B9"/>
    <mergeCell ref="B10:B12"/>
    <mergeCell ref="A7:A9"/>
    <mergeCell ref="A10:A12"/>
    <mergeCell ref="C7:C9"/>
    <mergeCell ref="D7:D9"/>
    <mergeCell ref="E7:E9"/>
    <mergeCell ref="D20:D21"/>
    <mergeCell ref="C20:C21"/>
    <mergeCell ref="E20:E21"/>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 C10:C20 C22:C2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opLeftCell="H1" zoomScaleNormal="100" workbookViewId="0">
      <pane ySplit="6" topLeftCell="A7" activePane="bottomLeft" state="frozen"/>
      <selection activeCell="A7" sqref="A7"/>
      <selection pane="bottomLeft" activeCell="Q11" sqref="Q11"/>
    </sheetView>
  </sheetViews>
  <sheetFormatPr baseColWidth="10" defaultColWidth="11.42578125" defaultRowHeight="15" x14ac:dyDescent="0.25"/>
  <cols>
    <col min="1" max="1" width="26" customWidth="1"/>
    <col min="2" max="2" width="21.7109375" customWidth="1"/>
    <col min="3" max="3" width="27.42578125" customWidth="1"/>
    <col min="4" max="4" width="27.42578125" style="428" customWidth="1"/>
    <col min="5" max="5" width="19" customWidth="1"/>
    <col min="6" max="6" width="13.5703125" customWidth="1"/>
    <col min="7" max="7" width="39.7109375" customWidth="1"/>
    <col min="8" max="8" width="15.28515625" customWidth="1"/>
    <col min="9" max="9" width="13.7109375" style="222" bestFit="1" customWidth="1"/>
    <col min="10" max="10" width="15.28515625" customWidth="1"/>
    <col min="11" max="11" width="18.85546875" style="222" customWidth="1"/>
    <col min="13" max="13" width="13.7109375" style="222" bestFit="1" customWidth="1"/>
    <col min="15" max="15" width="13.7109375" style="222" bestFit="1" customWidth="1"/>
    <col min="16" max="16" width="15.28515625" customWidth="1"/>
    <col min="17" max="17" width="18.28515625" style="222" customWidth="1"/>
    <col min="18" max="20" width="14.140625" customWidth="1"/>
    <col min="21" max="21" width="17" customWidth="1"/>
  </cols>
  <sheetData>
    <row r="1" spans="1:21" ht="20.25" customHeight="1" x14ac:dyDescent="0.25">
      <c r="A1" s="428"/>
      <c r="B1" s="266"/>
      <c r="C1" s="471" t="s">
        <v>1544</v>
      </c>
      <c r="D1" s="471"/>
      <c r="E1" s="266"/>
      <c r="F1" s="266"/>
      <c r="G1" s="266"/>
      <c r="H1" s="266" t="s">
        <v>1545</v>
      </c>
      <c r="J1" s="428"/>
      <c r="K1" s="266"/>
      <c r="L1" s="266"/>
      <c r="M1" s="266"/>
      <c r="N1" s="266"/>
      <c r="O1" s="266"/>
      <c r="P1" s="266"/>
      <c r="Q1" s="266"/>
      <c r="R1" s="266"/>
      <c r="S1" s="266"/>
      <c r="T1" s="266"/>
      <c r="U1" s="266"/>
    </row>
    <row r="2" spans="1:21" ht="19.5" customHeight="1" x14ac:dyDescent="0.25">
      <c r="A2" s="253" t="s">
        <v>1463</v>
      </c>
      <c r="B2" s="266"/>
      <c r="C2" s="266"/>
      <c r="D2" s="266"/>
      <c r="E2" s="266"/>
      <c r="F2" s="266"/>
      <c r="G2" s="266"/>
      <c r="H2" s="266"/>
      <c r="J2" s="428"/>
      <c r="K2" s="266"/>
      <c r="L2" s="266"/>
      <c r="M2" s="266"/>
      <c r="N2" s="266"/>
      <c r="O2" s="266"/>
      <c r="P2" s="266"/>
      <c r="Q2" s="266"/>
      <c r="R2" s="266"/>
      <c r="S2" s="266"/>
      <c r="T2" s="266"/>
      <c r="U2" s="266"/>
    </row>
    <row r="3" spans="1:21" ht="19.5" customHeight="1" x14ac:dyDescent="0.25">
      <c r="A3" s="592" t="s">
        <v>1546</v>
      </c>
      <c r="B3" s="592"/>
      <c r="C3" s="592"/>
      <c r="D3" s="592"/>
      <c r="E3" s="592"/>
      <c r="F3" s="592"/>
      <c r="G3" s="592"/>
      <c r="H3" s="592"/>
      <c r="I3" s="592"/>
      <c r="J3" s="592"/>
      <c r="K3" s="592"/>
      <c r="L3" s="592"/>
      <c r="M3" s="592"/>
      <c r="N3" s="592"/>
      <c r="O3" s="592"/>
      <c r="P3" s="592"/>
      <c r="Q3" s="592"/>
      <c r="R3" s="592"/>
      <c r="S3" s="592"/>
      <c r="T3" s="592"/>
      <c r="U3" s="592"/>
    </row>
    <row r="4" spans="1:21" ht="15" customHeight="1" x14ac:dyDescent="0.25">
      <c r="A4" s="540" t="s">
        <v>1353</v>
      </c>
      <c r="B4" s="542" t="s">
        <v>1354</v>
      </c>
      <c r="C4" s="552" t="s">
        <v>1355</v>
      </c>
      <c r="D4" s="552" t="s">
        <v>1356</v>
      </c>
      <c r="E4" s="552" t="s">
        <v>1357</v>
      </c>
      <c r="F4" s="552" t="s">
        <v>1309</v>
      </c>
      <c r="G4" s="552" t="s">
        <v>1358</v>
      </c>
      <c r="H4" s="555" t="s">
        <v>1359</v>
      </c>
      <c r="I4" s="557"/>
      <c r="J4" s="557"/>
      <c r="K4" s="557"/>
      <c r="L4" s="557"/>
      <c r="M4" s="557"/>
      <c r="N4" s="557"/>
      <c r="O4" s="556"/>
      <c r="P4" s="561" t="s">
        <v>1360</v>
      </c>
      <c r="Q4" s="562"/>
      <c r="R4" s="542" t="s">
        <v>1361</v>
      </c>
      <c r="S4" s="542" t="s">
        <v>1362</v>
      </c>
      <c r="T4" s="542" t="s">
        <v>1363</v>
      </c>
      <c r="U4" s="558" t="s">
        <v>1364</v>
      </c>
    </row>
    <row r="5" spans="1:21" ht="15" customHeight="1" x14ac:dyDescent="0.25">
      <c r="A5" s="540"/>
      <c r="B5" s="540"/>
      <c r="C5" s="553"/>
      <c r="D5" s="553"/>
      <c r="E5" s="553"/>
      <c r="F5" s="553"/>
      <c r="G5" s="553"/>
      <c r="H5" s="555" t="s">
        <v>1365</v>
      </c>
      <c r="I5" s="556"/>
      <c r="J5" s="555" t="s">
        <v>1366</v>
      </c>
      <c r="K5" s="556"/>
      <c r="L5" s="555" t="s">
        <v>1367</v>
      </c>
      <c r="M5" s="556"/>
      <c r="N5" s="555" t="s">
        <v>1368</v>
      </c>
      <c r="O5" s="556"/>
      <c r="P5" s="563"/>
      <c r="Q5" s="564"/>
      <c r="R5" s="540"/>
      <c r="S5" s="540"/>
      <c r="T5" s="540"/>
      <c r="U5" s="559"/>
    </row>
    <row r="6" spans="1:21" ht="24.75" customHeight="1" x14ac:dyDescent="0.25">
      <c r="A6" s="541"/>
      <c r="B6" s="541"/>
      <c r="C6" s="554"/>
      <c r="D6" s="554"/>
      <c r="E6" s="554"/>
      <c r="F6" s="554"/>
      <c r="G6" s="554"/>
      <c r="H6" s="409" t="s">
        <v>1369</v>
      </c>
      <c r="I6" s="409" t="s">
        <v>35</v>
      </c>
      <c r="J6" s="409" t="s">
        <v>1369</v>
      </c>
      <c r="K6" s="409" t="s">
        <v>35</v>
      </c>
      <c r="L6" s="409" t="s">
        <v>1369</v>
      </c>
      <c r="M6" s="409" t="s">
        <v>35</v>
      </c>
      <c r="N6" s="409" t="s">
        <v>1369</v>
      </c>
      <c r="O6" s="409" t="s">
        <v>35</v>
      </c>
      <c r="P6" s="409" t="s">
        <v>1369</v>
      </c>
      <c r="Q6" s="409" t="s">
        <v>35</v>
      </c>
      <c r="R6" s="541"/>
      <c r="S6" s="541"/>
      <c r="T6" s="541"/>
      <c r="U6" s="560"/>
    </row>
    <row r="7" spans="1:21" s="343" customFormat="1" ht="15.75" x14ac:dyDescent="0.25">
      <c r="A7" s="410"/>
      <c r="B7" s="411"/>
      <c r="C7" s="412"/>
      <c r="D7" s="412"/>
      <c r="E7" s="412"/>
      <c r="F7" s="413"/>
      <c r="G7" s="412"/>
      <c r="H7" s="414"/>
      <c r="I7" s="414"/>
      <c r="J7" s="414"/>
      <c r="K7" s="414"/>
      <c r="L7" s="414"/>
      <c r="M7" s="414"/>
      <c r="N7" s="414"/>
      <c r="O7" s="414"/>
      <c r="P7" s="414"/>
      <c r="Q7" s="414"/>
      <c r="R7" s="415"/>
      <c r="S7" s="415"/>
      <c r="T7" s="415"/>
      <c r="U7" s="416"/>
    </row>
    <row r="8" spans="1:21" ht="47.25" x14ac:dyDescent="0.25">
      <c r="A8" s="589" t="s">
        <v>1546</v>
      </c>
      <c r="B8" s="589" t="s">
        <v>1547</v>
      </c>
      <c r="C8" s="589" t="s">
        <v>1544</v>
      </c>
      <c r="D8" s="589" t="s">
        <v>1733</v>
      </c>
      <c r="E8" s="589"/>
      <c r="F8" s="486" t="s">
        <v>1853</v>
      </c>
      <c r="G8" s="263" t="s">
        <v>1827</v>
      </c>
      <c r="H8" s="497">
        <v>1</v>
      </c>
      <c r="I8" s="337">
        <f>Q8</f>
        <v>600000</v>
      </c>
      <c r="J8" s="497"/>
      <c r="K8" s="337"/>
      <c r="L8" s="497"/>
      <c r="M8" s="337"/>
      <c r="N8" s="497"/>
      <c r="O8" s="337"/>
      <c r="P8" s="373">
        <f t="shared" ref="P8" si="0">H8+J8+L8+N8</f>
        <v>1</v>
      </c>
      <c r="Q8" s="374">
        <f>'5. ACTIVIDADES ESPECIALES'!D1111</f>
        <v>600000</v>
      </c>
      <c r="R8" s="263"/>
      <c r="S8" s="263"/>
      <c r="T8" s="263"/>
      <c r="U8" s="263"/>
    </row>
    <row r="9" spans="1:21" ht="63" x14ac:dyDescent="0.25">
      <c r="A9" s="590"/>
      <c r="B9" s="590"/>
      <c r="C9" s="590"/>
      <c r="D9" s="590"/>
      <c r="E9" s="590"/>
      <c r="F9" s="486" t="s">
        <v>1854</v>
      </c>
      <c r="G9" s="263" t="s">
        <v>1826</v>
      </c>
      <c r="H9" s="497"/>
      <c r="I9" s="337"/>
      <c r="J9" s="497">
        <v>1</v>
      </c>
      <c r="K9" s="337">
        <f>J9*Q9</f>
        <v>90783.333333333343</v>
      </c>
      <c r="L9" s="497"/>
      <c r="M9" s="337"/>
      <c r="N9" s="497"/>
      <c r="O9" s="337"/>
      <c r="P9" s="373">
        <f t="shared" ref="P9:P14" si="1">H9+J9+L9+N9</f>
        <v>1</v>
      </c>
      <c r="Q9" s="374">
        <f>'1. TALLERES SEMINARIOS'!D276</f>
        <v>90783.333333333343</v>
      </c>
      <c r="R9" s="263"/>
      <c r="S9" s="263"/>
      <c r="T9" s="263"/>
      <c r="U9" s="263"/>
    </row>
    <row r="10" spans="1:21" ht="78.75" x14ac:dyDescent="0.25">
      <c r="A10" s="590"/>
      <c r="B10" s="590"/>
      <c r="C10" s="590"/>
      <c r="D10" s="590"/>
      <c r="E10" s="590"/>
      <c r="F10" s="486" t="s">
        <v>1855</v>
      </c>
      <c r="G10" s="263" t="s">
        <v>1858</v>
      </c>
      <c r="H10" s="497"/>
      <c r="I10" s="337"/>
      <c r="J10" s="497">
        <v>0.5</v>
      </c>
      <c r="K10" s="337">
        <f>J10*Q10</f>
        <v>60489.615000000005</v>
      </c>
      <c r="L10" s="497">
        <v>0.5</v>
      </c>
      <c r="M10" s="337">
        <f>L10*Q10</f>
        <v>60489.615000000005</v>
      </c>
      <c r="N10" s="497"/>
      <c r="O10" s="337"/>
      <c r="P10" s="373">
        <f t="shared" si="1"/>
        <v>1</v>
      </c>
      <c r="Q10" s="374">
        <f>'5. ACTIVIDADES ESPECIALES'!D1155</f>
        <v>120979.23000000001</v>
      </c>
      <c r="R10" s="263"/>
      <c r="S10" s="263"/>
      <c r="T10" s="263"/>
      <c r="U10" s="263"/>
    </row>
    <row r="11" spans="1:21" ht="47.25" x14ac:dyDescent="0.25">
      <c r="A11" s="590"/>
      <c r="B11" s="590"/>
      <c r="C11" s="590"/>
      <c r="D11" s="590"/>
      <c r="E11" s="590"/>
      <c r="F11" s="486" t="s">
        <v>1856</v>
      </c>
      <c r="G11" s="263" t="s">
        <v>1859</v>
      </c>
      <c r="H11" s="497">
        <v>0.5</v>
      </c>
      <c r="I11" s="337">
        <f>H11*Q11</f>
        <v>60000</v>
      </c>
      <c r="J11" s="497">
        <v>0.5</v>
      </c>
      <c r="K11" s="337">
        <f>J11*Q11</f>
        <v>60000</v>
      </c>
      <c r="L11" s="497"/>
      <c r="M11" s="337"/>
      <c r="N11" s="497"/>
      <c r="O11" s="337"/>
      <c r="P11" s="373">
        <f t="shared" si="1"/>
        <v>1</v>
      </c>
      <c r="Q11" s="374">
        <f>'2. CONTRATACION DE PERSONAL'!D310+'5. ACTIVIDADES ESPECIALES'!D1200</f>
        <v>120000</v>
      </c>
      <c r="R11" s="263"/>
      <c r="S11" s="263"/>
      <c r="T11" s="263"/>
      <c r="U11" s="263"/>
    </row>
    <row r="12" spans="1:21" ht="51" customHeight="1" x14ac:dyDescent="0.25">
      <c r="A12" s="590"/>
      <c r="B12" s="590"/>
      <c r="C12" s="591"/>
      <c r="D12" s="591"/>
      <c r="E12" s="591"/>
      <c r="F12" s="486" t="s">
        <v>1857</v>
      </c>
      <c r="G12" s="263" t="s">
        <v>1860</v>
      </c>
      <c r="H12" s="497"/>
      <c r="I12" s="337"/>
      <c r="J12" s="497"/>
      <c r="K12" s="337"/>
      <c r="L12" s="497"/>
      <c r="M12" s="337"/>
      <c r="N12" s="497"/>
      <c r="O12" s="337"/>
      <c r="P12" s="373">
        <f t="shared" si="1"/>
        <v>0</v>
      </c>
      <c r="Q12" s="374">
        <f t="shared" ref="Q12:Q14" si="2">I12+K12+M12+O12</f>
        <v>0</v>
      </c>
      <c r="R12" s="263"/>
      <c r="S12" s="263"/>
      <c r="T12" s="263"/>
      <c r="U12" s="263"/>
    </row>
    <row r="13" spans="1:21" s="343" customFormat="1" ht="15.75" x14ac:dyDescent="0.25">
      <c r="A13" s="590"/>
      <c r="B13" s="590"/>
      <c r="C13" s="486"/>
      <c r="D13" s="486"/>
      <c r="E13" s="486"/>
      <c r="F13" s="486"/>
      <c r="G13" s="263"/>
      <c r="H13" s="263"/>
      <c r="I13" s="337"/>
      <c r="J13" s="263"/>
      <c r="K13" s="337"/>
      <c r="L13" s="263"/>
      <c r="M13" s="337"/>
      <c r="N13" s="263"/>
      <c r="O13" s="337"/>
      <c r="P13" s="373">
        <f t="shared" ref="P13" si="3">H13+J13+L13+N13</f>
        <v>0</v>
      </c>
      <c r="Q13" s="374">
        <f t="shared" ref="Q13" si="4">I13+K13+M13+O13</f>
        <v>0</v>
      </c>
      <c r="R13" s="263"/>
      <c r="S13" s="263"/>
      <c r="T13" s="263"/>
      <c r="U13" s="263"/>
    </row>
    <row r="14" spans="1:21" ht="15.75" x14ac:dyDescent="0.25">
      <c r="A14" s="591"/>
      <c r="B14" s="591"/>
      <c r="C14" s="486"/>
      <c r="D14" s="486"/>
      <c r="E14" s="486"/>
      <c r="F14" s="486"/>
      <c r="G14" s="263"/>
      <c r="H14" s="263"/>
      <c r="I14" s="337"/>
      <c r="J14" s="263"/>
      <c r="K14" s="337"/>
      <c r="L14" s="263"/>
      <c r="M14" s="337"/>
      <c r="N14" s="263"/>
      <c r="O14" s="337"/>
      <c r="P14" s="373">
        <f t="shared" si="1"/>
        <v>0</v>
      </c>
      <c r="Q14" s="374">
        <f t="shared" si="2"/>
        <v>0</v>
      </c>
      <c r="R14" s="263"/>
      <c r="S14" s="263"/>
      <c r="T14" s="263"/>
      <c r="U14" s="263"/>
    </row>
    <row r="15" spans="1:21" ht="15.75" x14ac:dyDescent="0.25">
      <c r="A15" s="274"/>
      <c r="B15" s="275"/>
      <c r="C15" s="274" t="s">
        <v>1548</v>
      </c>
      <c r="D15" s="275"/>
      <c r="E15" s="275"/>
      <c r="F15" s="275"/>
      <c r="G15" s="276"/>
      <c r="H15" s="264">
        <f t="shared" ref="H15:Q15" si="5">SUM(H8:H14)</f>
        <v>1.5</v>
      </c>
      <c r="I15" s="265">
        <f t="shared" si="5"/>
        <v>660000</v>
      </c>
      <c r="J15" s="264">
        <f t="shared" si="5"/>
        <v>2</v>
      </c>
      <c r="K15" s="265">
        <f t="shared" si="5"/>
        <v>211272.94833333336</v>
      </c>
      <c r="L15" s="264">
        <f t="shared" si="5"/>
        <v>0.5</v>
      </c>
      <c r="M15" s="265">
        <f t="shared" si="5"/>
        <v>60489.615000000005</v>
      </c>
      <c r="N15" s="264">
        <f t="shared" si="5"/>
        <v>0</v>
      </c>
      <c r="O15" s="265">
        <f t="shared" si="5"/>
        <v>0</v>
      </c>
      <c r="P15" s="265">
        <f t="shared" si="5"/>
        <v>4</v>
      </c>
      <c r="Q15" s="265">
        <f t="shared" si="5"/>
        <v>931762.56333333335</v>
      </c>
      <c r="R15" s="247"/>
      <c r="S15" s="247"/>
      <c r="T15" s="247"/>
      <c r="U15" s="247"/>
    </row>
    <row r="21" spans="1:21" x14ac:dyDescent="0.25">
      <c r="A21" s="428"/>
      <c r="B21" s="428"/>
      <c r="C21" s="428"/>
      <c r="E21" s="428"/>
      <c r="F21" s="428"/>
      <c r="G21" s="428"/>
      <c r="H21" s="428"/>
      <c r="I21" s="428"/>
      <c r="J21" s="428"/>
      <c r="K21" s="428"/>
      <c r="L21" s="428"/>
      <c r="M21" s="428"/>
      <c r="N21" s="428"/>
      <c r="O21" s="428"/>
      <c r="P21" s="428"/>
      <c r="Q21" s="428"/>
      <c r="R21" s="428"/>
      <c r="S21" s="428"/>
      <c r="T21" s="428"/>
      <c r="U21" s="428"/>
    </row>
    <row r="22" spans="1:21" x14ac:dyDescent="0.25">
      <c r="A22" s="428"/>
      <c r="B22" s="428"/>
      <c r="C22" s="428"/>
      <c r="E22" s="428"/>
      <c r="F22" s="428"/>
      <c r="G22" s="428"/>
      <c r="H22" s="428"/>
      <c r="I22" s="428"/>
      <c r="J22" s="428"/>
      <c r="K22" s="428"/>
      <c r="L22" s="428"/>
      <c r="M22" s="428"/>
      <c r="N22" s="428"/>
      <c r="O22" s="428"/>
      <c r="P22" s="428"/>
      <c r="Q22" s="428"/>
      <c r="R22" s="428"/>
      <c r="S22" s="428"/>
      <c r="T22" s="428"/>
      <c r="U22" s="428"/>
    </row>
    <row r="23" spans="1:21" x14ac:dyDescent="0.25">
      <c r="A23" s="428"/>
      <c r="B23" s="428"/>
      <c r="C23" s="428"/>
      <c r="E23" s="428"/>
      <c r="F23" s="428"/>
      <c r="G23" s="428"/>
      <c r="H23" s="428"/>
      <c r="I23" s="428"/>
      <c r="J23" s="428"/>
      <c r="K23" s="428"/>
      <c r="L23" s="428"/>
      <c r="M23" s="428"/>
      <c r="N23" s="428"/>
      <c r="O23" s="428"/>
      <c r="P23" s="428"/>
      <c r="Q23" s="428"/>
      <c r="R23" s="428"/>
      <c r="S23" s="428"/>
      <c r="T23" s="428"/>
      <c r="U23" s="428"/>
    </row>
    <row r="24" spans="1:21" x14ac:dyDescent="0.25">
      <c r="A24" s="428"/>
      <c r="B24" s="428"/>
      <c r="C24" s="428"/>
      <c r="E24" s="428"/>
      <c r="F24" s="428"/>
      <c r="G24" s="428"/>
      <c r="H24" s="428"/>
      <c r="I24" s="428"/>
      <c r="J24" s="428"/>
      <c r="K24" s="428"/>
      <c r="L24" s="428"/>
      <c r="M24" s="428"/>
      <c r="N24" s="428"/>
      <c r="O24" s="428"/>
      <c r="P24" s="428"/>
      <c r="Q24" s="428"/>
      <c r="R24" s="428"/>
      <c r="S24" s="428"/>
      <c r="T24" s="428"/>
      <c r="U24" s="428"/>
    </row>
    <row r="25" spans="1:21" x14ac:dyDescent="0.25">
      <c r="A25" s="428"/>
      <c r="B25" s="428"/>
      <c r="C25" s="428"/>
      <c r="E25" s="428"/>
      <c r="F25" s="428"/>
      <c r="G25" s="428"/>
      <c r="H25" s="428"/>
      <c r="I25" s="428"/>
      <c r="J25" s="428"/>
      <c r="K25" s="428"/>
      <c r="L25" s="428"/>
      <c r="M25" s="428"/>
      <c r="N25" s="428"/>
      <c r="O25" s="428"/>
      <c r="P25" s="428"/>
      <c r="Q25" s="428"/>
      <c r="R25" s="428"/>
      <c r="S25" s="428"/>
      <c r="T25" s="428"/>
      <c r="U25" s="428"/>
    </row>
    <row r="26" spans="1:21" x14ac:dyDescent="0.25">
      <c r="A26" s="428"/>
      <c r="B26" s="428"/>
      <c r="C26" s="428"/>
      <c r="E26" s="428"/>
      <c r="F26" s="428"/>
      <c r="G26" s="428"/>
      <c r="H26" s="428"/>
      <c r="I26" s="428"/>
      <c r="J26" s="428"/>
      <c r="K26" s="428"/>
      <c r="L26" s="428"/>
      <c r="M26" s="428"/>
      <c r="N26" s="428"/>
      <c r="O26" s="428"/>
      <c r="P26" s="428"/>
      <c r="Q26" s="428"/>
      <c r="R26" s="428"/>
      <c r="S26" s="428"/>
      <c r="T26" s="428"/>
      <c r="U26" s="428"/>
    </row>
    <row r="27" spans="1:21" x14ac:dyDescent="0.25">
      <c r="I27" s="428"/>
      <c r="J27" s="428"/>
      <c r="K27" s="428"/>
      <c r="L27" s="428"/>
      <c r="M27" s="428"/>
      <c r="N27" s="428"/>
      <c r="O27" s="428"/>
      <c r="P27" s="428"/>
      <c r="Q27" s="428"/>
    </row>
    <row r="28" spans="1:21" x14ac:dyDescent="0.25">
      <c r="I28" s="428"/>
      <c r="J28" s="428"/>
      <c r="K28" s="428"/>
      <c r="L28" s="428"/>
      <c r="M28" s="428"/>
      <c r="N28" s="428"/>
      <c r="O28" s="428"/>
      <c r="P28" s="428"/>
      <c r="Q28" s="428"/>
    </row>
    <row r="29" spans="1:21" x14ac:dyDescent="0.25">
      <c r="I29" s="428"/>
      <c r="J29" s="428"/>
      <c r="K29" s="428"/>
      <c r="L29" s="428"/>
      <c r="M29" s="428"/>
      <c r="N29" s="428"/>
      <c r="O29" s="428"/>
      <c r="P29" s="428"/>
      <c r="Q29" s="428"/>
    </row>
    <row r="30" spans="1:21" x14ac:dyDescent="0.25">
      <c r="I30" s="428"/>
      <c r="J30" s="428"/>
      <c r="K30" s="428"/>
      <c r="L30" s="428"/>
      <c r="M30" s="428"/>
      <c r="N30" s="428"/>
      <c r="O30" s="428"/>
      <c r="P30" s="428"/>
      <c r="Q30" s="428"/>
    </row>
    <row r="31" spans="1:21" x14ac:dyDescent="0.25">
      <c r="I31" s="428"/>
      <c r="J31" s="428"/>
      <c r="K31" s="428"/>
      <c r="L31" s="428"/>
      <c r="M31" s="428"/>
      <c r="N31" s="428"/>
      <c r="O31" s="428"/>
      <c r="P31" s="428"/>
      <c r="Q31" s="428"/>
    </row>
    <row r="32" spans="1:21" x14ac:dyDescent="0.25">
      <c r="I32" s="428"/>
      <c r="J32" s="428"/>
      <c r="K32" s="428"/>
      <c r="L32" s="428"/>
      <c r="M32" s="428"/>
      <c r="N32" s="428"/>
      <c r="O32" s="428"/>
      <c r="P32" s="428"/>
      <c r="Q32" s="428"/>
    </row>
    <row r="33" spans="9:17" x14ac:dyDescent="0.25">
      <c r="I33" s="428"/>
      <c r="J33" s="428"/>
      <c r="K33" s="428"/>
      <c r="L33" s="428"/>
      <c r="M33" s="428"/>
      <c r="N33" s="428"/>
      <c r="O33" s="428"/>
      <c r="P33" s="428"/>
      <c r="Q33" s="428"/>
    </row>
  </sheetData>
  <mergeCells count="23">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14"/>
    <mergeCell ref="A8:A14"/>
    <mergeCell ref="R4:R6"/>
    <mergeCell ref="E8:E12"/>
    <mergeCell ref="D8:D12"/>
    <mergeCell ref="C8:C1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 C13:C14">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abSelected="1" topLeftCell="C5" zoomScale="80" zoomScaleNormal="80" workbookViewId="0">
      <selection activeCell="F21" sqref="F21"/>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22.5703125" style="186" customWidth="1"/>
    <col min="10" max="10" width="15.85546875" style="85" bestFit="1" customWidth="1"/>
    <col min="11" max="16384" width="11.5703125" style="85"/>
  </cols>
  <sheetData>
    <row r="2" spans="2:11" ht="16.5" thickBot="1" x14ac:dyDescent="0.3">
      <c r="B2" s="429"/>
      <c r="C2" s="429"/>
      <c r="D2" s="429"/>
      <c r="E2" s="429"/>
      <c r="F2" s="429"/>
      <c r="G2" s="429"/>
      <c r="H2" s="525" t="s">
        <v>45</v>
      </c>
      <c r="I2" s="525"/>
      <c r="J2" s="429"/>
      <c r="K2" s="429"/>
    </row>
    <row r="3" spans="2:11" ht="19.5" thickBot="1" x14ac:dyDescent="0.3">
      <c r="B3" s="80" t="s">
        <v>33</v>
      </c>
      <c r="C3" s="80" t="s">
        <v>46</v>
      </c>
      <c r="D3" s="429"/>
      <c r="E3" s="429"/>
      <c r="F3" s="429"/>
      <c r="G3" s="429"/>
      <c r="H3" s="392" t="s">
        <v>47</v>
      </c>
      <c r="I3" s="393" t="s">
        <v>46</v>
      </c>
      <c r="J3" s="429"/>
      <c r="K3" s="429"/>
    </row>
    <row r="4" spans="2:11" ht="18.75" x14ac:dyDescent="0.25">
      <c r="B4" s="81" t="s">
        <v>48</v>
      </c>
      <c r="C4" s="82">
        <f>'1. TALLERES SEMINARIOS'!D5</f>
        <v>4031290.2986666672</v>
      </c>
      <c r="D4" s="429"/>
      <c r="E4" s="429"/>
      <c r="F4" s="429"/>
      <c r="G4" s="429"/>
      <c r="H4" s="385" t="s">
        <v>49</v>
      </c>
      <c r="I4" s="388">
        <f>'1. Desarrollo e Innov. Curricu.'!Q34</f>
        <v>2129399.6353333332</v>
      </c>
      <c r="J4" s="429"/>
      <c r="K4" s="429"/>
    </row>
    <row r="5" spans="2:11" ht="18.75" x14ac:dyDescent="0.25">
      <c r="B5" s="81" t="s">
        <v>50</v>
      </c>
      <c r="C5" s="82">
        <f>'2. CONTRATACION DE PERSONAL'!D5</f>
        <v>570000</v>
      </c>
      <c r="D5" s="429"/>
      <c r="E5" s="429"/>
      <c r="F5" s="429"/>
      <c r="G5" s="429"/>
      <c r="H5" s="386" t="s">
        <v>51</v>
      </c>
      <c r="I5" s="389">
        <f>'2. Investigación Científica'!Q48</f>
        <v>0</v>
      </c>
      <c r="J5" s="429"/>
      <c r="K5" s="429"/>
    </row>
    <row r="6" spans="2:11" ht="18.75" x14ac:dyDescent="0.25">
      <c r="B6" s="81" t="s">
        <v>52</v>
      </c>
      <c r="C6" s="82">
        <f>'3. EQUIPO DE OFICINA'!D5</f>
        <v>0</v>
      </c>
      <c r="D6" s="429"/>
      <c r="E6" s="429"/>
      <c r="F6" s="429"/>
      <c r="G6" s="429"/>
      <c r="H6" s="386" t="s">
        <v>53</v>
      </c>
      <c r="I6" s="389">
        <f>'3. Vinculación Univ. Sociedad'!Q74</f>
        <v>0</v>
      </c>
      <c r="J6" s="429"/>
      <c r="K6" s="429"/>
    </row>
    <row r="7" spans="2:11" ht="19.5" thickBot="1" x14ac:dyDescent="0.3">
      <c r="B7" s="81" t="s">
        <v>54</v>
      </c>
      <c r="C7" s="82">
        <f>'4. EQUIPO TECNOLÓGICOS'!D5</f>
        <v>0</v>
      </c>
      <c r="D7" s="429"/>
      <c r="E7" s="396" t="s">
        <v>55</v>
      </c>
      <c r="F7" s="405" t="s">
        <v>56</v>
      </c>
      <c r="G7" s="429"/>
      <c r="H7" s="386" t="s">
        <v>57</v>
      </c>
      <c r="I7" s="389">
        <f>'4. Docencia y Profesorado Univ.'!Q13</f>
        <v>1030000</v>
      </c>
      <c r="J7" s="429"/>
      <c r="K7" s="429"/>
    </row>
    <row r="8" spans="2:11" ht="18.75" x14ac:dyDescent="0.25">
      <c r="B8" s="81" t="s">
        <v>58</v>
      </c>
      <c r="C8" s="82">
        <f>'5. ACTIVIDADES ESPECIALES'!D5</f>
        <v>8636760.6610000022</v>
      </c>
      <c r="D8" s="429"/>
      <c r="E8" s="401" t="s">
        <v>59</v>
      </c>
      <c r="F8" s="402">
        <f>Presupuesto!D566</f>
        <v>2411383.9653333332</v>
      </c>
      <c r="G8" s="429"/>
      <c r="H8" s="386" t="s">
        <v>60</v>
      </c>
      <c r="I8" s="389">
        <f>'5. Estudiantes y Graduados'!Q41</f>
        <v>1606618</v>
      </c>
      <c r="J8" s="429"/>
      <c r="K8" s="429"/>
    </row>
    <row r="9" spans="2:11" ht="19.5" thickBot="1" x14ac:dyDescent="0.3">
      <c r="B9" s="81" t="s">
        <v>61</v>
      </c>
      <c r="C9" s="82">
        <f>'6. Becas'!D5</f>
        <v>0</v>
      </c>
      <c r="D9" s="429"/>
      <c r="E9" s="403" t="s">
        <v>62</v>
      </c>
      <c r="F9" s="404">
        <f>Presupuesto!E566</f>
        <v>10826666.994333334</v>
      </c>
      <c r="G9" s="429"/>
      <c r="H9" s="386" t="s">
        <v>63</v>
      </c>
      <c r="I9" s="389">
        <f>'6. Gestión del Conocimiento'!Q23</f>
        <v>2999604.3693333333</v>
      </c>
      <c r="J9" s="429"/>
      <c r="K9" s="429"/>
    </row>
    <row r="10" spans="2:11" ht="19.5" thickBot="1" x14ac:dyDescent="0.3">
      <c r="B10" s="81" t="s">
        <v>64</v>
      </c>
      <c r="C10" s="82">
        <f>'7. Infraestructura'!D5</f>
        <v>0</v>
      </c>
      <c r="D10" s="429"/>
      <c r="E10" s="406" t="s">
        <v>65</v>
      </c>
      <c r="F10" s="407">
        <f>Presupuesto!F566</f>
        <v>13238050.959666668</v>
      </c>
      <c r="G10" s="108"/>
      <c r="H10" s="386" t="s">
        <v>66</v>
      </c>
      <c r="I10" s="390">
        <f>'7. Lo Esencial de la Reforma U.'!Q24</f>
        <v>1130922.5</v>
      </c>
      <c r="J10" s="429"/>
      <c r="K10" s="429"/>
    </row>
    <row r="11" spans="2:11" ht="18.75" x14ac:dyDescent="0.25">
      <c r="B11" s="81" t="s">
        <v>67</v>
      </c>
      <c r="C11" s="82">
        <f>'8. Venta de Servicios'!D5</f>
        <v>0</v>
      </c>
      <c r="D11" s="429"/>
      <c r="E11" s="478" t="s">
        <v>68</v>
      </c>
      <c r="F11" s="408">
        <f>Presupuesto!AR566</f>
        <v>13238050.959666666</v>
      </c>
      <c r="G11" s="108"/>
      <c r="H11" s="386" t="s">
        <v>69</v>
      </c>
      <c r="I11" s="390">
        <f>'8. Cultura de Inno. Insti...'!Q15</f>
        <v>931762.56333333335</v>
      </c>
      <c r="J11" s="429"/>
      <c r="K11" s="429"/>
    </row>
    <row r="12" spans="2:11" ht="18.75" x14ac:dyDescent="0.25">
      <c r="B12" s="81"/>
      <c r="C12" s="82"/>
      <c r="D12" s="429"/>
      <c r="E12" s="429"/>
      <c r="F12" s="108"/>
      <c r="G12" s="108"/>
      <c r="H12" s="386" t="s">
        <v>70</v>
      </c>
      <c r="I12" s="390">
        <f>'9. Asegura. de la Calid. y M'!Q40</f>
        <v>995370.12666666671</v>
      </c>
      <c r="J12" s="429"/>
      <c r="K12" s="152"/>
    </row>
    <row r="13" spans="2:11" ht="24" thickBot="1" x14ac:dyDescent="0.3">
      <c r="B13" s="83" t="s">
        <v>71</v>
      </c>
      <c r="C13" s="400">
        <f>SUM(C4:C12)</f>
        <v>13238050.959666669</v>
      </c>
      <c r="D13" s="429"/>
      <c r="E13" s="429"/>
      <c r="F13" s="108"/>
      <c r="G13" s="108"/>
      <c r="H13" s="387" t="s">
        <v>72</v>
      </c>
      <c r="I13" s="391">
        <f>'10. Posgrado'!Q43</f>
        <v>0</v>
      </c>
      <c r="J13" s="429"/>
      <c r="K13" s="429"/>
    </row>
    <row r="14" spans="2:11" ht="23.25" x14ac:dyDescent="0.25">
      <c r="B14" s="83"/>
      <c r="C14" s="84"/>
      <c r="D14" s="429"/>
      <c r="E14" s="429"/>
      <c r="F14" s="510"/>
      <c r="G14" s="108"/>
      <c r="H14" s="394" t="s">
        <v>71</v>
      </c>
      <c r="I14" s="395">
        <f>SUM(I4:I13)</f>
        <v>10823677.194666667</v>
      </c>
      <c r="J14" s="429"/>
      <c r="K14" s="429"/>
    </row>
    <row r="15" spans="2:11" ht="15.75" x14ac:dyDescent="0.25">
      <c r="B15" s="429"/>
      <c r="C15" s="429"/>
      <c r="D15" s="429"/>
      <c r="E15" s="429"/>
      <c r="F15" s="108"/>
      <c r="G15" s="108"/>
      <c r="H15" s="526"/>
      <c r="I15" s="526"/>
      <c r="J15" s="429"/>
      <c r="K15" s="429"/>
    </row>
    <row r="16" spans="2:11" ht="16.5" thickBot="1" x14ac:dyDescent="0.3">
      <c r="B16" s="429"/>
      <c r="C16" s="429"/>
      <c r="D16" s="429"/>
      <c r="E16" s="429"/>
      <c r="F16" s="108"/>
      <c r="G16" s="108"/>
      <c r="H16" s="527" t="s">
        <v>73</v>
      </c>
      <c r="I16" s="527"/>
      <c r="J16" s="429"/>
      <c r="K16" s="429"/>
    </row>
    <row r="17" spans="2:15" ht="15.75" thickBot="1" x14ac:dyDescent="0.3">
      <c r="B17" s="429"/>
      <c r="C17" s="429"/>
      <c r="D17" s="429"/>
      <c r="E17" s="429"/>
      <c r="F17" s="108"/>
      <c r="G17" s="108"/>
      <c r="H17" s="396" t="s">
        <v>47</v>
      </c>
      <c r="I17" s="397" t="s">
        <v>46</v>
      </c>
      <c r="J17" s="186"/>
      <c r="K17" s="429"/>
      <c r="L17" s="429"/>
      <c r="M17" s="429"/>
      <c r="N17" s="429"/>
      <c r="O17" s="429"/>
    </row>
    <row r="18" spans="2:15" x14ac:dyDescent="0.25">
      <c r="B18" s="429"/>
      <c r="C18" s="429"/>
      <c r="D18" s="429"/>
      <c r="E18" s="429"/>
      <c r="F18" s="429"/>
      <c r="G18" s="429"/>
      <c r="H18" s="443" t="s">
        <v>74</v>
      </c>
      <c r="I18" s="444">
        <f>'11. Gestion Administrativa'!Q36</f>
        <v>211045.83333333334</v>
      </c>
      <c r="J18" s="186"/>
      <c r="K18" s="429"/>
      <c r="L18" s="429"/>
      <c r="M18" s="429"/>
      <c r="N18" s="429"/>
      <c r="O18" s="429"/>
    </row>
    <row r="19" spans="2:15" x14ac:dyDescent="0.25">
      <c r="B19" s="429"/>
      <c r="C19" s="429"/>
      <c r="D19" s="429"/>
      <c r="E19" s="429"/>
      <c r="F19" s="429"/>
      <c r="G19" s="429"/>
      <c r="H19" s="445" t="s">
        <v>75</v>
      </c>
      <c r="I19" s="446">
        <f>'12. Gestión del Talento Humano'!Q21</f>
        <v>802937.69000000006</v>
      </c>
      <c r="J19" s="186"/>
      <c r="K19" s="429"/>
      <c r="L19" s="429"/>
      <c r="M19" s="429"/>
      <c r="N19" s="429"/>
      <c r="O19" s="429"/>
    </row>
    <row r="20" spans="2:15" x14ac:dyDescent="0.25">
      <c r="B20" s="437" t="s">
        <v>76</v>
      </c>
      <c r="C20" s="438">
        <v>22.584900000000001</v>
      </c>
      <c r="D20" s="437" t="s">
        <v>77</v>
      </c>
      <c r="E20" s="439"/>
      <c r="F20" s="429"/>
      <c r="G20" s="429"/>
      <c r="H20" s="445" t="s">
        <v>78</v>
      </c>
      <c r="I20" s="446">
        <f>'13. Gestión Académica'!Q13</f>
        <v>675220.83333333337</v>
      </c>
      <c r="J20" s="186"/>
      <c r="K20" s="429"/>
      <c r="L20" s="429"/>
      <c r="M20" s="429"/>
      <c r="N20" s="429"/>
      <c r="O20" s="429"/>
    </row>
    <row r="21" spans="2:15" x14ac:dyDescent="0.25">
      <c r="B21" s="429"/>
      <c r="C21" s="429"/>
      <c r="D21" s="429"/>
      <c r="E21" s="429"/>
      <c r="F21" s="429"/>
      <c r="G21" s="429"/>
      <c r="H21" s="445" t="s">
        <v>79</v>
      </c>
      <c r="I21" s="446">
        <f>'14. Internacional... de la E.S.'!Q25</f>
        <v>231525.56333333335</v>
      </c>
      <c r="J21" s="186"/>
      <c r="K21" s="429"/>
      <c r="L21" s="429"/>
      <c r="M21" s="429"/>
      <c r="N21" s="429"/>
      <c r="O21" s="429"/>
    </row>
    <row r="22" spans="2:15" x14ac:dyDescent="0.25">
      <c r="B22" s="429"/>
      <c r="C22" s="429"/>
      <c r="D22" s="429"/>
      <c r="E22" s="429"/>
      <c r="F22" s="429"/>
      <c r="G22" s="429"/>
      <c r="H22" s="447" t="s">
        <v>80</v>
      </c>
      <c r="I22" s="448">
        <f>'15. Gobernabilidad y Proceso...'!Q29</f>
        <v>120000</v>
      </c>
      <c r="J22" s="186"/>
      <c r="K22" s="429"/>
      <c r="L22" s="429"/>
      <c r="M22" s="429"/>
      <c r="N22" s="429"/>
      <c r="O22" s="429"/>
    </row>
    <row r="23" spans="2:15" x14ac:dyDescent="0.25">
      <c r="B23" s="429"/>
      <c r="C23" s="429"/>
      <c r="D23" s="429"/>
      <c r="E23" s="429"/>
      <c r="F23" s="429"/>
      <c r="G23" s="429"/>
      <c r="H23" s="449" t="s">
        <v>81</v>
      </c>
      <c r="I23" s="450">
        <f>'16. Desa. del Sistema Educ.Sup.'!Q70</f>
        <v>352252.17833333334</v>
      </c>
      <c r="J23" s="186"/>
      <c r="K23" s="429"/>
      <c r="L23" s="429"/>
      <c r="M23" s="429"/>
      <c r="N23" s="429"/>
      <c r="O23" s="429"/>
    </row>
    <row r="24" spans="2:15" s="429" customFormat="1" ht="15.75" thickBot="1" x14ac:dyDescent="0.3">
      <c r="H24" s="451" t="s">
        <v>82</v>
      </c>
      <c r="I24" s="452">
        <f>'17. Gestión TIC'!Q74</f>
        <v>21391.666666666664</v>
      </c>
      <c r="J24" s="186"/>
    </row>
    <row r="25" spans="2:15" ht="15.75" thickBot="1" x14ac:dyDescent="0.3">
      <c r="B25" s="429"/>
      <c r="C25" s="429"/>
      <c r="D25" s="429"/>
      <c r="E25" s="429"/>
      <c r="F25" s="429"/>
      <c r="G25" s="429"/>
      <c r="H25" s="441" t="s">
        <v>71</v>
      </c>
      <c r="I25" s="442">
        <f>SUM(I18:I24)</f>
        <v>2414373.7650000001</v>
      </c>
      <c r="J25" s="429"/>
      <c r="K25" s="429"/>
      <c r="L25" s="429"/>
      <c r="M25" s="429"/>
      <c r="N25" s="429"/>
      <c r="O25" s="429"/>
    </row>
    <row r="26" spans="2:15" ht="15.75" thickBot="1" x14ac:dyDescent="0.3">
      <c r="B26" s="429"/>
      <c r="C26" s="429"/>
      <c r="D26" s="429"/>
      <c r="E26" s="429"/>
      <c r="F26" s="429"/>
      <c r="G26" s="429"/>
      <c r="H26" s="429"/>
      <c r="J26" s="429"/>
      <c r="K26" s="429"/>
      <c r="L26" s="429"/>
      <c r="M26" s="429"/>
      <c r="N26" s="429"/>
      <c r="O26" s="429"/>
    </row>
    <row r="27" spans="2:15" ht="15.75" thickBot="1" x14ac:dyDescent="0.3">
      <c r="B27" s="429"/>
      <c r="C27" s="429"/>
      <c r="D27" s="429"/>
      <c r="E27" s="429"/>
      <c r="F27" s="429"/>
      <c r="G27" s="429"/>
      <c r="H27" s="398" t="s">
        <v>83</v>
      </c>
      <c r="I27" s="399">
        <f>I14+I25</f>
        <v>13238050.959666668</v>
      </c>
      <c r="J27" s="429"/>
      <c r="K27" s="429"/>
      <c r="L27" s="429"/>
      <c r="M27" s="429"/>
      <c r="N27" s="429"/>
      <c r="O27" s="429"/>
    </row>
    <row r="28" spans="2:15" x14ac:dyDescent="0.25">
      <c r="B28" s="429"/>
      <c r="C28" s="429"/>
      <c r="D28" s="429"/>
      <c r="E28" s="429"/>
      <c r="F28" s="429"/>
      <c r="G28" s="429"/>
      <c r="H28" s="321"/>
      <c r="I28" s="322"/>
      <c r="J28" s="429"/>
      <c r="K28" s="429"/>
      <c r="L28" s="429"/>
      <c r="M28" s="429"/>
      <c r="N28" s="429"/>
      <c r="O28" s="429"/>
    </row>
    <row r="29" spans="2:15" x14ac:dyDescent="0.25">
      <c r="B29" s="429"/>
      <c r="C29" s="429"/>
      <c r="D29" s="429"/>
      <c r="E29" s="429"/>
      <c r="F29" s="429"/>
      <c r="G29" s="429"/>
      <c r="H29" s="321"/>
      <c r="I29" s="322"/>
      <c r="J29" s="429"/>
      <c r="K29" s="429"/>
      <c r="L29" s="429"/>
      <c r="M29" s="429"/>
      <c r="N29" s="429"/>
      <c r="O29" s="429"/>
    </row>
    <row r="30" spans="2:15" x14ac:dyDescent="0.25">
      <c r="B30" s="429"/>
      <c r="C30" s="429"/>
      <c r="D30" s="429"/>
      <c r="E30" s="429"/>
      <c r="F30" s="429"/>
      <c r="G30" s="429"/>
      <c r="H30" s="186"/>
      <c r="J30" s="429"/>
      <c r="K30" s="429"/>
      <c r="L30" s="429"/>
      <c r="M30" s="429"/>
      <c r="N30" s="429"/>
      <c r="O30" s="429"/>
    </row>
    <row r="31" spans="2:15" x14ac:dyDescent="0.25">
      <c r="B31" s="429" t="s">
        <v>84</v>
      </c>
      <c r="C31" s="429" t="s">
        <v>85</v>
      </c>
      <c r="D31" s="429" t="s">
        <v>86</v>
      </c>
      <c r="E31" s="429" t="s">
        <v>87</v>
      </c>
      <c r="F31" s="429" t="s">
        <v>88</v>
      </c>
      <c r="G31" s="429" t="s">
        <v>89</v>
      </c>
      <c r="H31" s="429" t="s">
        <v>90</v>
      </c>
      <c r="I31" s="186" t="s">
        <v>91</v>
      </c>
      <c r="J31" s="429" t="s">
        <v>92</v>
      </c>
      <c r="K31" s="429" t="s">
        <v>93</v>
      </c>
      <c r="L31" s="429" t="s">
        <v>94</v>
      </c>
      <c r="M31" s="429" t="s">
        <v>95</v>
      </c>
      <c r="N31" s="429" t="s">
        <v>96</v>
      </c>
      <c r="O31" s="429" t="s">
        <v>97</v>
      </c>
    </row>
    <row r="33" spans="2:8" x14ac:dyDescent="0.25">
      <c r="B33" s="429"/>
      <c r="C33" s="429"/>
      <c r="D33" s="429"/>
      <c r="E33" s="429"/>
      <c r="F33" s="429"/>
      <c r="G33" s="429"/>
      <c r="H33" s="152"/>
    </row>
    <row r="35" spans="2:8" ht="18.75" x14ac:dyDescent="0.25">
      <c r="B35" s="81"/>
      <c r="C35" s="82"/>
      <c r="D35" s="429"/>
      <c r="E35" s="429"/>
      <c r="F35" s="429"/>
      <c r="G35" s="429"/>
      <c r="H35" s="429"/>
    </row>
    <row r="36" spans="2:8" ht="18.75" x14ac:dyDescent="0.25">
      <c r="B36" s="81"/>
      <c r="C36" s="82"/>
      <c r="D36" s="429"/>
      <c r="E36" s="429"/>
      <c r="F36" s="429"/>
      <c r="G36" s="429"/>
      <c r="H36" s="429"/>
    </row>
    <row r="37" spans="2:8" x14ac:dyDescent="0.25">
      <c r="B37" s="187" t="s">
        <v>98</v>
      </c>
      <c r="C37" s="429"/>
      <c r="D37" s="429"/>
      <c r="E37" s="429"/>
      <c r="F37" s="429"/>
      <c r="G37" s="429"/>
      <c r="H37" s="429"/>
    </row>
    <row r="39" spans="2:8" ht="18.75" x14ac:dyDescent="0.25">
      <c r="B39" s="80" t="s">
        <v>33</v>
      </c>
      <c r="C39" s="80" t="s">
        <v>99</v>
      </c>
      <c r="D39" s="80" t="s">
        <v>100</v>
      </c>
      <c r="E39" s="429"/>
      <c r="F39" s="429"/>
      <c r="G39" s="429"/>
      <c r="H39" s="429"/>
    </row>
    <row r="40" spans="2:8" ht="18.75" x14ac:dyDescent="0.25">
      <c r="B40" s="429" t="s">
        <v>84</v>
      </c>
      <c r="C40" s="162">
        <f>SUMIF('2. CONTRATACION DE PERSONAL'!C:C,'Cuadro Resumen'!$B$40:$B$56,'2. CONTRATACION DE PERSONAL'!D:D)</f>
        <v>0</v>
      </c>
      <c r="D40" s="479">
        <f>SUMIF('2. CONTRATACION DE PERSONAL'!$C:$C,'Cuadro Resumen'!$B$40:$B$56,'2. CONTRATACION DE PERSONAL'!$G:$G)</f>
        <v>0</v>
      </c>
      <c r="E40" s="429"/>
      <c r="F40" s="429"/>
      <c r="G40" s="429"/>
      <c r="H40" s="429"/>
    </row>
    <row r="41" spans="2:8" ht="18.75" x14ac:dyDescent="0.25">
      <c r="B41" s="429" t="s">
        <v>85</v>
      </c>
      <c r="C41" s="162">
        <f>SUMIF('2. CONTRATACION DE PERSONAL'!C:C,'Cuadro Resumen'!$B$40:$B$56,'2. CONTRATACION DE PERSONAL'!D:D)</f>
        <v>0</v>
      </c>
      <c r="D41" s="479">
        <f>SUMIF('2. CONTRATACION DE PERSONAL'!$C:$C,'Cuadro Resumen'!$B$40:$B$56,'2. CONTRATACION DE PERSONAL'!$G:$G)</f>
        <v>0</v>
      </c>
      <c r="E41" s="429"/>
      <c r="F41" s="429"/>
      <c r="G41" s="429"/>
      <c r="H41" s="429"/>
    </row>
    <row r="42" spans="2:8" ht="18.75" x14ac:dyDescent="0.25">
      <c r="B42" s="429" t="s">
        <v>86</v>
      </c>
      <c r="C42" s="162">
        <f>SUMIF('2. CONTRATACION DE PERSONAL'!C:C,'Cuadro Resumen'!$B$40:$B$56,'2. CONTRATACION DE PERSONAL'!D:D)</f>
        <v>0</v>
      </c>
      <c r="D42" s="479">
        <f>SUMIF('2. CONTRATACION DE PERSONAL'!$C:$C,'Cuadro Resumen'!$B$40:$B$56,'2. CONTRATACION DE PERSONAL'!$G:$G)</f>
        <v>0</v>
      </c>
      <c r="E42" s="429"/>
      <c r="F42" s="429"/>
      <c r="G42" s="429"/>
      <c r="H42" s="429"/>
    </row>
    <row r="43" spans="2:8" ht="18.75" x14ac:dyDescent="0.25">
      <c r="B43" s="429" t="s">
        <v>87</v>
      </c>
      <c r="C43" s="162">
        <f>SUMIF('2. CONTRATACION DE PERSONAL'!C:C,'Cuadro Resumen'!$B$40:$B$56,'2. CONTRATACION DE PERSONAL'!D:D)</f>
        <v>0</v>
      </c>
      <c r="D43" s="479">
        <f>SUMIF('2. CONTRATACION DE PERSONAL'!$C:$C,'Cuadro Resumen'!$B$40:$B$56,'2. CONTRATACION DE PERSONAL'!$G:$G)</f>
        <v>0</v>
      </c>
      <c r="E43" s="429"/>
      <c r="F43" s="429"/>
      <c r="G43" s="429"/>
      <c r="H43" s="429"/>
    </row>
    <row r="44" spans="2:8" ht="18.75" x14ac:dyDescent="0.25">
      <c r="B44" s="429" t="s">
        <v>88</v>
      </c>
      <c r="C44" s="162">
        <f>SUMIF('2. CONTRATACION DE PERSONAL'!C:C,'Cuadro Resumen'!$B$40:$B$56,'2. CONTRATACION DE PERSONAL'!D:D)</f>
        <v>0</v>
      </c>
      <c r="D44" s="479">
        <f>SUMIF('2. CONTRATACION DE PERSONAL'!$C:$C,'Cuadro Resumen'!$B$40:$B$56,'2. CONTRATACION DE PERSONAL'!$G:$G)</f>
        <v>0</v>
      </c>
      <c r="E44" s="429"/>
      <c r="F44" s="429"/>
      <c r="G44" s="429"/>
      <c r="H44" s="429"/>
    </row>
    <row r="45" spans="2:8" ht="18.75" x14ac:dyDescent="0.25">
      <c r="B45" s="429" t="s">
        <v>89</v>
      </c>
      <c r="C45" s="162">
        <f>SUMIF('2. CONTRATACION DE PERSONAL'!C:C,'Cuadro Resumen'!$B$40:$B$56,'2. CONTRATACION DE PERSONAL'!D:D)</f>
        <v>0</v>
      </c>
      <c r="D45" s="479">
        <f>SUMIF('2. CONTRATACION DE PERSONAL'!$C:$C,'Cuadro Resumen'!$B$40:$B$56,'2. CONTRATACION DE PERSONAL'!$G:$G)</f>
        <v>0</v>
      </c>
      <c r="E45" s="429"/>
      <c r="F45" s="429"/>
      <c r="G45" s="429"/>
      <c r="H45" s="429"/>
    </row>
    <row r="46" spans="2:8" ht="18.75" x14ac:dyDescent="0.25">
      <c r="B46" s="429" t="s">
        <v>90</v>
      </c>
      <c r="C46" s="162">
        <f>SUMIF('2. CONTRATACION DE PERSONAL'!C:C,'Cuadro Resumen'!$B$40:$B$56,'2. CONTRATACION DE PERSONAL'!D:D)</f>
        <v>0</v>
      </c>
      <c r="D46" s="479">
        <f>SUMIF('2. CONTRATACION DE PERSONAL'!$C:$C,'Cuadro Resumen'!$B$40:$B$56,'2. CONTRATACION DE PERSONAL'!$G:$G)</f>
        <v>0</v>
      </c>
      <c r="E46" s="429"/>
      <c r="F46" s="429"/>
      <c r="G46" s="429"/>
      <c r="H46" s="429"/>
    </row>
    <row r="47" spans="2:8" ht="18.75" x14ac:dyDescent="0.25">
      <c r="B47" s="429" t="s">
        <v>91</v>
      </c>
      <c r="C47" s="162">
        <f>SUMIF('2. CONTRATACION DE PERSONAL'!C:C,'Cuadro Resumen'!$B$40:$B$56,'2. CONTRATACION DE PERSONAL'!D:D)</f>
        <v>0</v>
      </c>
      <c r="D47" s="479">
        <f>SUMIF('2. CONTRATACION DE PERSONAL'!$C:$C,'Cuadro Resumen'!$B$40:$B$56,'2. CONTRATACION DE PERSONAL'!$G:$G)</f>
        <v>0</v>
      </c>
      <c r="E47" s="429"/>
      <c r="F47" s="429"/>
      <c r="G47" s="429"/>
      <c r="H47" s="429"/>
    </row>
    <row r="48" spans="2:8" ht="18.75" x14ac:dyDescent="0.25">
      <c r="B48" s="429" t="s">
        <v>92</v>
      </c>
      <c r="C48" s="162">
        <f>SUMIF('2. CONTRATACION DE PERSONAL'!C:C,'Cuadro Resumen'!$B$40:$B$56,'2. CONTRATACION DE PERSONAL'!D:D)</f>
        <v>0</v>
      </c>
      <c r="D48" s="479">
        <f>SUMIF('2. CONTRATACION DE PERSONAL'!$C:$C,'Cuadro Resumen'!$B$40:$B$56,'2. CONTRATACION DE PERSONAL'!$G:$G)</f>
        <v>0</v>
      </c>
      <c r="E48" s="429"/>
      <c r="F48" s="429"/>
      <c r="G48" s="429"/>
      <c r="H48" s="429"/>
    </row>
    <row r="49" spans="2:4" ht="18.75" x14ac:dyDescent="0.25">
      <c r="B49" s="429" t="s">
        <v>93</v>
      </c>
      <c r="C49" s="162">
        <f>SUMIF('2. CONTRATACION DE PERSONAL'!C:C,'Cuadro Resumen'!$B$40:$B$56,'2. CONTRATACION DE PERSONAL'!D:D)</f>
        <v>0</v>
      </c>
      <c r="D49" s="479">
        <f>SUMIF('2. CONTRATACION DE PERSONAL'!$C:$C,'Cuadro Resumen'!$B$40:$B$56,'2. CONTRATACION DE PERSONAL'!$G:$G)</f>
        <v>0</v>
      </c>
    </row>
    <row r="50" spans="2:4" ht="18.75" x14ac:dyDescent="0.25">
      <c r="B50" s="429" t="s">
        <v>94</v>
      </c>
      <c r="C50" s="162">
        <f>SUMIF('2. CONTRATACION DE PERSONAL'!C:C,'Cuadro Resumen'!$B$40:$B$56,'2. CONTRATACION DE PERSONAL'!D:D)</f>
        <v>0</v>
      </c>
      <c r="D50" s="479">
        <f>SUMIF('2. CONTRATACION DE PERSONAL'!$C:$C,'Cuadro Resumen'!$B$40:$B$56,'2. CONTRATACION DE PERSONAL'!$G:$G)</f>
        <v>0</v>
      </c>
    </row>
    <row r="51" spans="2:4" ht="18.75" x14ac:dyDescent="0.25">
      <c r="B51" s="429" t="s">
        <v>95</v>
      </c>
      <c r="C51" s="162">
        <f>SUMIF('2. CONTRATACION DE PERSONAL'!C:C,'Cuadro Resumen'!$B$40:$B$56,'2. CONTRATACION DE PERSONAL'!D:D)</f>
        <v>0</v>
      </c>
      <c r="D51" s="479">
        <f>SUMIF('2. CONTRATACION DE PERSONAL'!$C:$C,'Cuadro Resumen'!$B$40:$B$56,'2. CONTRATACION DE PERSONAL'!$G:$G)</f>
        <v>0</v>
      </c>
    </row>
    <row r="52" spans="2:4" ht="18.75" x14ac:dyDescent="0.25">
      <c r="B52" s="429" t="s">
        <v>96</v>
      </c>
      <c r="C52" s="162">
        <f>SUMIF('2. CONTRATACION DE PERSONAL'!C:C,'Cuadro Resumen'!$B$40:$B$56,'2. CONTRATACION DE PERSONAL'!D:D)</f>
        <v>0</v>
      </c>
      <c r="D52" s="479">
        <f>SUMIF('2. CONTRATACION DE PERSONAL'!$C:$C,'Cuadro Resumen'!$B$40:$B$56,'2. CONTRATACION DE PERSONAL'!$G:$G)</f>
        <v>0</v>
      </c>
    </row>
    <row r="53" spans="2:4" ht="18.75" x14ac:dyDescent="0.25">
      <c r="B53" s="429" t="s">
        <v>97</v>
      </c>
      <c r="C53" s="162">
        <f>SUMIF('2. CONTRATACION DE PERSONAL'!C:C,'Cuadro Resumen'!$B$40:$B$56,'2. CONTRATACION DE PERSONAL'!D:D)</f>
        <v>0</v>
      </c>
      <c r="D53" s="479">
        <f>SUMIF('2. CONTRATACION DE PERSONAL'!$C:$C,'Cuadro Resumen'!$B$40:$B$56,'2. CONTRATACION DE PERSONAL'!$G:$G)</f>
        <v>0</v>
      </c>
    </row>
    <row r="54" spans="2:4" ht="18.75" x14ac:dyDescent="0.25">
      <c r="B54" s="81" t="s">
        <v>101</v>
      </c>
      <c r="C54" s="162">
        <f>SUMIF('2. CONTRATACION DE PERSONAL'!C:C,'Cuadro Resumen'!$B$40:$B$56,'2. CONTRATACION DE PERSONAL'!D:D)</f>
        <v>0</v>
      </c>
      <c r="D54" s="479">
        <f>SUMIF('2. CONTRATACION DE PERSONAL'!$C:$C,'Cuadro Resumen'!$B$40:$B$56,'2. CONTRATACION DE PERSONAL'!$G:$G)</f>
        <v>0</v>
      </c>
    </row>
    <row r="55" spans="2:4" ht="18.75" x14ac:dyDescent="0.25">
      <c r="B55" s="81" t="s">
        <v>102</v>
      </c>
      <c r="C55" s="162">
        <f>SUMIF('2. CONTRATACION DE PERSONAL'!C:C,'Cuadro Resumen'!$B$40:$B$56,'2. CONTRATACION DE PERSONAL'!D:D)</f>
        <v>9</v>
      </c>
      <c r="D55" s="479">
        <f>SUMIF('2. CONTRATACION DE PERSONAL'!$C:$C,'Cuadro Resumen'!$B$40:$B$56,'2. CONTRATACION DE PERSONAL'!$G:$G)</f>
        <v>570000</v>
      </c>
    </row>
    <row r="56" spans="2:4" ht="18.75" x14ac:dyDescent="0.25">
      <c r="B56" s="81" t="s">
        <v>103</v>
      </c>
      <c r="C56" s="162">
        <f>SUMIF('2. CONTRATACION DE PERSONAL'!C:C,'Cuadro Resumen'!$B$40:$B$56,'2. CONTRATACION DE PERSONAL'!D:D)</f>
        <v>0</v>
      </c>
      <c r="D56" s="479">
        <f>SUMIF('2. CONTRATACION DE PERSONAL'!$C:$C,'Cuadro Resumen'!$B$40:$B$56,'2. CONTRATACION DE PERSONAL'!$G:$G)</f>
        <v>0</v>
      </c>
    </row>
    <row r="57" spans="2:4" ht="23.25" x14ac:dyDescent="0.25">
      <c r="B57" s="83" t="s">
        <v>71</v>
      </c>
      <c r="C57" s="163">
        <f>SUBTOTAL(109,C40:C56)</f>
        <v>9</v>
      </c>
      <c r="D57" s="479">
        <f>SUM(D40:D56)</f>
        <v>570000</v>
      </c>
    </row>
    <row r="66" spans="2:4" x14ac:dyDescent="0.25">
      <c r="B66" s="187" t="s">
        <v>104</v>
      </c>
      <c r="C66" s="429"/>
      <c r="D66" s="429"/>
    </row>
    <row r="68" spans="2:4" ht="18.75" x14ac:dyDescent="0.25">
      <c r="B68" s="80" t="s">
        <v>33</v>
      </c>
      <c r="C68" s="80" t="s">
        <v>99</v>
      </c>
      <c r="D68" s="80" t="s">
        <v>100</v>
      </c>
    </row>
    <row r="69" spans="2:4" ht="18.75" x14ac:dyDescent="0.25">
      <c r="B69" s="81" t="s">
        <v>105</v>
      </c>
      <c r="C69" s="82">
        <f>SUMIF('3. EQUIPO DE OFICINA'!C:C,'Cuadro Resumen'!$B$69:$B$78,'3. EQUIPO DE OFICINA'!D:D)</f>
        <v>0</v>
      </c>
      <c r="D69" s="82">
        <f>SUMIF('3. EQUIPO DE OFICINA'!$C:$C,'Cuadro Resumen'!$B$69:$B$78,'3. EQUIPO DE OFICINA'!$F:$F)</f>
        <v>0</v>
      </c>
    </row>
    <row r="70" spans="2:4" ht="18.75" x14ac:dyDescent="0.25">
      <c r="B70" s="81" t="s">
        <v>106</v>
      </c>
      <c r="C70" s="82">
        <f>SUMIF('3. EQUIPO DE OFICINA'!C:C,'Cuadro Resumen'!$B$69:$B$78,'3. EQUIPO DE OFICINA'!D:D)</f>
        <v>0</v>
      </c>
      <c r="D70" s="82">
        <f>SUMIF('3. EQUIPO DE OFICINA'!$C:$C,'Cuadro Resumen'!$B$69:$B$78,'3. EQUIPO DE OFICINA'!$F:$F)</f>
        <v>0</v>
      </c>
    </row>
    <row r="71" spans="2:4" ht="18.75" x14ac:dyDescent="0.25">
      <c r="B71" s="81" t="s">
        <v>107</v>
      </c>
      <c r="C71" s="82">
        <f>SUMIF('3. EQUIPO DE OFICINA'!C:C,'Cuadro Resumen'!$B$69:$B$78,'3. EQUIPO DE OFICINA'!D:D)</f>
        <v>0</v>
      </c>
      <c r="D71" s="82">
        <f>SUMIF('3. EQUIPO DE OFICINA'!$C:$C,'Cuadro Resumen'!$B$69:$B$78,'3. EQUIPO DE OFICINA'!$F:$F)</f>
        <v>0</v>
      </c>
    </row>
    <row r="72" spans="2:4" ht="18.75" x14ac:dyDescent="0.25">
      <c r="B72" s="81" t="s">
        <v>108</v>
      </c>
      <c r="C72" s="82">
        <f>SUMIF('3. EQUIPO DE OFICINA'!C:C,'Cuadro Resumen'!$B$69:$B$78,'3. EQUIPO DE OFICINA'!D:D)</f>
        <v>0</v>
      </c>
      <c r="D72" s="82">
        <f>SUMIF('3. EQUIPO DE OFICINA'!$C:$C,'Cuadro Resumen'!$B$69:$B$78,'3. EQUIPO DE OFICINA'!$F:$F)</f>
        <v>0</v>
      </c>
    </row>
    <row r="73" spans="2:4" ht="18.75" x14ac:dyDescent="0.25">
      <c r="B73" s="81" t="s">
        <v>109</v>
      </c>
      <c r="C73" s="82">
        <f>SUMIF('3. EQUIPO DE OFICINA'!C:C,'Cuadro Resumen'!$B$69:$B$78,'3. EQUIPO DE OFICINA'!D:D)</f>
        <v>0</v>
      </c>
      <c r="D73" s="82">
        <f>SUMIF('3. EQUIPO DE OFICINA'!$C:$C,'Cuadro Resumen'!$B$69:$B$78,'3. EQUIPO DE OFICINA'!$F:$F)</f>
        <v>0</v>
      </c>
    </row>
    <row r="74" spans="2:4" ht="18.75" x14ac:dyDescent="0.25">
      <c r="B74" s="81" t="s">
        <v>110</v>
      </c>
      <c r="C74" s="82">
        <f>SUMIF('3. EQUIPO DE OFICINA'!C:C,'Cuadro Resumen'!$B$69:$B$78,'3. EQUIPO DE OFICINA'!D:D)</f>
        <v>0</v>
      </c>
      <c r="D74" s="82">
        <f>SUMIF('3. EQUIPO DE OFICINA'!$C:$C,'Cuadro Resumen'!$B$69:$B$78,'3. EQUIPO DE OFICINA'!$F:$F)</f>
        <v>0</v>
      </c>
    </row>
    <row r="75" spans="2:4" ht="18.75" x14ac:dyDescent="0.25">
      <c r="B75" s="81" t="s">
        <v>111</v>
      </c>
      <c r="C75" s="82">
        <f>SUMIF('3. EQUIPO DE OFICINA'!C:C,'Cuadro Resumen'!$B$69:$B$78,'3. EQUIPO DE OFICINA'!D:D)</f>
        <v>0</v>
      </c>
      <c r="D75" s="82">
        <f>SUMIF('3. EQUIPO DE OFICINA'!$C:$C,'Cuadro Resumen'!$B$69:$B$78,'3. EQUIPO DE OFICINA'!$F:$F)</f>
        <v>0</v>
      </c>
    </row>
    <row r="76" spans="2:4" ht="18.75" x14ac:dyDescent="0.25">
      <c r="B76" s="81" t="s">
        <v>112</v>
      </c>
      <c r="C76" s="82">
        <f>SUMIF('3. EQUIPO DE OFICINA'!C:C,'Cuadro Resumen'!$B$69:$B$78,'3. EQUIPO DE OFICINA'!D:D)</f>
        <v>0</v>
      </c>
      <c r="D76" s="82">
        <f>SUMIF('3. EQUIPO DE OFICINA'!$C:$C,'Cuadro Resumen'!$B$69:$B$78,'3. EQUIPO DE OFICINA'!$F:$F)</f>
        <v>0</v>
      </c>
    </row>
    <row r="77" spans="2:4" ht="18.75" x14ac:dyDescent="0.25">
      <c r="B77" s="81" t="s">
        <v>113</v>
      </c>
      <c r="C77" s="82">
        <f>SUMIF('3. EQUIPO DE OFICINA'!C:C,'Cuadro Resumen'!$B$69:$B$78,'3. EQUIPO DE OFICINA'!D:D)</f>
        <v>0</v>
      </c>
      <c r="D77" s="82">
        <f>SUMIF('3. EQUIPO DE OFICINA'!$C:$C,'Cuadro Resumen'!$B$69:$B$78,'3. EQUIPO DE OFICINA'!$F:$F)</f>
        <v>0</v>
      </c>
    </row>
    <row r="78" spans="2:4" ht="18.75" x14ac:dyDescent="0.25">
      <c r="B78" s="81" t="s">
        <v>114</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71</v>
      </c>
      <c r="C80" s="84">
        <f>SUM(C69:C79)</f>
        <v>0</v>
      </c>
      <c r="D80" s="480">
        <f>SUM(D69:D79)</f>
        <v>0</v>
      </c>
    </row>
    <row r="83" spans="2:4" x14ac:dyDescent="0.25">
      <c r="B83" s="187" t="s">
        <v>115</v>
      </c>
      <c r="C83" s="429"/>
      <c r="D83" s="429"/>
    </row>
    <row r="85" spans="2:4" ht="18.75" x14ac:dyDescent="0.25">
      <c r="B85" s="80" t="s">
        <v>116</v>
      </c>
      <c r="C85" s="80" t="s">
        <v>99</v>
      </c>
      <c r="D85" s="80" t="s">
        <v>100</v>
      </c>
    </row>
    <row r="86" spans="2:4" ht="37.5" x14ac:dyDescent="0.25">
      <c r="B86" s="288" t="s">
        <v>117</v>
      </c>
      <c r="C86" s="82">
        <f>SUMIF('4. EQUIPO TECNOLÓGICOS'!C:C,'Cuadro Resumen'!$B$86:$B$102,'4. EQUIPO TECNOLÓGICOS'!D:D)</f>
        <v>0</v>
      </c>
      <c r="D86" s="82">
        <f>SUMIF('4. EQUIPO TECNOLÓGICOS'!$C:$C,'Cuadro Resumen'!$B$86:$B$102,'4. EQUIPO TECNOLÓGICOS'!F:F)</f>
        <v>0</v>
      </c>
    </row>
    <row r="87" spans="2:4" ht="18.75" x14ac:dyDescent="0.25">
      <c r="B87" s="288" t="s">
        <v>118</v>
      </c>
      <c r="C87" s="82">
        <f>SUMIF('4. EQUIPO TECNOLÓGICOS'!C:C,'Cuadro Resumen'!$B$86:$B$102,'4. EQUIPO TECNOLÓGICOS'!D:D)</f>
        <v>0</v>
      </c>
      <c r="D87" s="82">
        <f>SUMIF('4. EQUIPO TECNOLÓGICOS'!$C:$C,'Cuadro Resumen'!$B$86:$B$102,'4. EQUIPO TECNOLÓGICOS'!F:F)</f>
        <v>0</v>
      </c>
    </row>
    <row r="88" spans="2:4" ht="37.5" x14ac:dyDescent="0.25">
      <c r="B88" s="288" t="s">
        <v>119</v>
      </c>
      <c r="C88" s="82">
        <f>SUMIF('4. EQUIPO TECNOLÓGICOS'!C:C,'Cuadro Resumen'!$B$86:$B$102,'4. EQUIPO TECNOLÓGICOS'!D:D)</f>
        <v>0</v>
      </c>
      <c r="D88" s="82">
        <f>SUMIF('4. EQUIPO TECNOLÓGICOS'!$C:$C,'Cuadro Resumen'!$B$86:$B$102,'4. EQUIPO TECNOLÓGICOS'!F:F)</f>
        <v>0</v>
      </c>
    </row>
    <row r="89" spans="2:4" ht="37.5" x14ac:dyDescent="0.25">
      <c r="B89" s="288" t="s">
        <v>120</v>
      </c>
      <c r="C89" s="82">
        <f>SUMIF('4. EQUIPO TECNOLÓGICOS'!C:C,'Cuadro Resumen'!$B$86:$B$102,'4. EQUIPO TECNOLÓGICOS'!D:D)</f>
        <v>0</v>
      </c>
      <c r="D89" s="82">
        <f>SUMIF('4. EQUIPO TECNOLÓGICOS'!$C:$C,'Cuadro Resumen'!$B$86:$B$102,'4. EQUIPO TECNOLÓGICOS'!F:F)</f>
        <v>0</v>
      </c>
    </row>
    <row r="90" spans="2:4" ht="18.75" x14ac:dyDescent="0.25">
      <c r="B90" s="81" t="s">
        <v>121</v>
      </c>
      <c r="C90" s="82">
        <f>SUMIF('4. EQUIPO TECNOLÓGICOS'!C:C,'Cuadro Resumen'!$B$86:$B$102,'4. EQUIPO TECNOLÓGICOS'!D:D)</f>
        <v>0</v>
      </c>
      <c r="D90" s="82">
        <f>SUMIF('4. EQUIPO TECNOLÓGICOS'!$C:$C,'Cuadro Resumen'!$B$86:$B$102,'4. EQUIPO TECNOLÓGICOS'!F:F)</f>
        <v>0</v>
      </c>
    </row>
    <row r="91" spans="2:4" ht="18.75" x14ac:dyDescent="0.25">
      <c r="B91" s="81" t="s">
        <v>122</v>
      </c>
      <c r="C91" s="82">
        <f>SUMIF('4. EQUIPO TECNOLÓGICOS'!C:C,'Cuadro Resumen'!$B$86:$B$102,'4. EQUIPO TECNOLÓGICOS'!D:D)</f>
        <v>0</v>
      </c>
      <c r="D91" s="82">
        <f>SUMIF('4. EQUIPO TECNOLÓGICOS'!$C:$C,'Cuadro Resumen'!$B$86:$B$102,'4. EQUIPO TECNOLÓGICOS'!F:F)</f>
        <v>0</v>
      </c>
    </row>
    <row r="92" spans="2:4" ht="18.75" x14ac:dyDescent="0.25">
      <c r="B92" s="81" t="s">
        <v>123</v>
      </c>
      <c r="C92" s="82">
        <f>SUMIF('4. EQUIPO TECNOLÓGICOS'!C:C,'Cuadro Resumen'!$B$86:$B$102,'4. EQUIPO TECNOLÓGICOS'!D:D)</f>
        <v>0</v>
      </c>
      <c r="D92" s="82">
        <f>SUMIF('4. EQUIPO TECNOLÓGICOS'!$C:$C,'Cuadro Resumen'!$B$86:$B$102,'4. EQUIPO TECNOLÓGICOS'!F:F)</f>
        <v>0</v>
      </c>
    </row>
    <row r="93" spans="2:4" ht="18.75" x14ac:dyDescent="0.25">
      <c r="B93" s="81" t="s">
        <v>124</v>
      </c>
      <c r="C93" s="82">
        <f>SUMIF('4. EQUIPO TECNOLÓGICOS'!C:C,'Cuadro Resumen'!$B$86:$B$102,'4. EQUIPO TECNOLÓGICOS'!D:D)</f>
        <v>0</v>
      </c>
      <c r="D93" s="82">
        <f>SUMIF('4. EQUIPO TECNOLÓGICOS'!$C:$C,'Cuadro Resumen'!$B$86:$B$102,'4. EQUIPO TECNOLÓGICOS'!F:F)</f>
        <v>0</v>
      </c>
    </row>
    <row r="94" spans="2:4" ht="18.75" x14ac:dyDescent="0.25">
      <c r="B94" s="81" t="s">
        <v>125</v>
      </c>
      <c r="C94" s="82">
        <f>SUMIF('4. EQUIPO TECNOLÓGICOS'!C:C,'Cuadro Resumen'!$B$86:$B$102,'4. EQUIPO TECNOLÓGICOS'!D:D)</f>
        <v>0</v>
      </c>
      <c r="D94" s="82">
        <f>SUMIF('4. EQUIPO TECNOLÓGICOS'!$C:$C,'Cuadro Resumen'!$B$86:$B$102,'4. EQUIPO TECNOLÓGICOS'!F:F)</f>
        <v>0</v>
      </c>
    </row>
    <row r="95" spans="2:4" ht="18.75" x14ac:dyDescent="0.25">
      <c r="B95" s="81" t="s">
        <v>126</v>
      </c>
      <c r="C95" s="82">
        <f>SUMIF('4. EQUIPO TECNOLÓGICOS'!C:C,'Cuadro Resumen'!$B$86:$B$102,'4. EQUIPO TECNOLÓGICOS'!D:D)</f>
        <v>0</v>
      </c>
      <c r="D95" s="82">
        <f>SUMIF('4. EQUIPO TECNOLÓGICOS'!$C:$C,'Cuadro Resumen'!$B$86:$B$102,'4. EQUIPO TECNOLÓGICOS'!F:F)</f>
        <v>0</v>
      </c>
    </row>
    <row r="96" spans="2:4" ht="18.75" x14ac:dyDescent="0.25">
      <c r="B96" s="81" t="s">
        <v>127</v>
      </c>
      <c r="C96" s="82">
        <f>SUMIF('4. EQUIPO TECNOLÓGICOS'!C:C,'Cuadro Resumen'!$B$86:$B$102,'4. EQUIPO TECNOLÓGICOS'!D:D)</f>
        <v>0</v>
      </c>
      <c r="D96" s="82">
        <f>SUMIF('4. EQUIPO TECNOLÓGICOS'!$C:$C,'Cuadro Resumen'!$B$86:$B$102,'4. EQUIPO TECNOLÓGICOS'!F:F)</f>
        <v>0</v>
      </c>
    </row>
    <row r="97" spans="2:4" ht="18.75" x14ac:dyDescent="0.25">
      <c r="B97" s="81" t="s">
        <v>128</v>
      </c>
      <c r="C97" s="82">
        <f>SUMIF('4. EQUIPO TECNOLÓGICOS'!C:C,'Cuadro Resumen'!$B$86:$B$102,'4. EQUIPO TECNOLÓGICOS'!D:D)</f>
        <v>0</v>
      </c>
      <c r="D97" s="82">
        <f>SUMIF('4. EQUIPO TECNOLÓGICOS'!$C:$C,'Cuadro Resumen'!$B$86:$B$102,'4. EQUIPO TECNOLÓGICOS'!F:F)</f>
        <v>0</v>
      </c>
    </row>
    <row r="98" spans="2:4" ht="18.75" x14ac:dyDescent="0.25">
      <c r="B98" s="81" t="s">
        <v>129</v>
      </c>
      <c r="C98" s="82">
        <f>SUMIF('4. EQUIPO TECNOLÓGICOS'!C:C,'Cuadro Resumen'!$B$86:$B$102,'4. EQUIPO TECNOLÓGICOS'!D:D)</f>
        <v>0</v>
      </c>
      <c r="D98" s="82">
        <f>SUMIF('4. EQUIPO TECNOLÓGICOS'!$C:$C,'Cuadro Resumen'!$B$86:$B$102,'4. EQUIPO TECNOLÓGICOS'!F:F)</f>
        <v>0</v>
      </c>
    </row>
    <row r="99" spans="2:4" ht="18.75" x14ac:dyDescent="0.25">
      <c r="B99" s="81" t="s">
        <v>130</v>
      </c>
      <c r="C99" s="82">
        <f>SUMIF('4. EQUIPO TECNOLÓGICOS'!C:C,'Cuadro Resumen'!$B$86:$B$102,'4. EQUIPO TECNOLÓGICOS'!D:D)</f>
        <v>0</v>
      </c>
      <c r="D99" s="82">
        <f>SUMIF('4. EQUIPO TECNOLÓGICOS'!$C:$C,'Cuadro Resumen'!$B$86:$B$102,'4. EQUIPO TECNOLÓGICOS'!F:F)</f>
        <v>0</v>
      </c>
    </row>
    <row r="100" spans="2:4" ht="18.75" x14ac:dyDescent="0.25">
      <c r="B100" s="81" t="s">
        <v>131</v>
      </c>
      <c r="C100" s="82">
        <f>SUMIF('4. EQUIPO TECNOLÓGICOS'!C:C,'Cuadro Resumen'!$B$86:$B$102,'4. EQUIPO TECNOLÓGICOS'!D:D)</f>
        <v>0</v>
      </c>
      <c r="D100" s="82">
        <f>SUMIF('4. EQUIPO TECNOLÓGICOS'!$C:$C,'Cuadro Resumen'!$B$86:$B$102,'4. EQUIPO TECNOLÓGICOS'!F:F)</f>
        <v>0</v>
      </c>
    </row>
    <row r="101" spans="2:4" ht="18.75" x14ac:dyDescent="0.25">
      <c r="B101" s="81" t="s">
        <v>132</v>
      </c>
      <c r="C101" s="82">
        <f>SUMIF('4. EQUIPO TECNOLÓGICOS'!C:C,'Cuadro Resumen'!$B$86:$B$102,'4. EQUIPO TECNOLÓGICOS'!D:D)</f>
        <v>0</v>
      </c>
      <c r="D101" s="82">
        <f>SUMIF('4. EQUIPO TECNOLÓGICOS'!$C:$C,'Cuadro Resumen'!$B$86:$B$102,'4. EQUIPO TECNOLÓGICOS'!F:F)</f>
        <v>0</v>
      </c>
    </row>
    <row r="102" spans="2:4" ht="18.75" x14ac:dyDescent="0.25">
      <c r="B102" s="81" t="s">
        <v>133</v>
      </c>
      <c r="C102" s="82">
        <f>SUMIF('4. EQUIPO TECNOLÓGICOS'!C:C,'Cuadro Resumen'!$B$86:$B$102,'4. EQUIPO TECNOLÓGICOS'!D:D)</f>
        <v>0</v>
      </c>
      <c r="D102" s="82">
        <f>SUMIF('4. EQUIPO TECNOLÓGICOS'!$C:$C,'Cuadro Resumen'!$B$86:$B$102,'4. EQUIPO TECNOLÓGICOS'!F:F)</f>
        <v>0</v>
      </c>
    </row>
    <row r="103" spans="2:4" ht="23.25" x14ac:dyDescent="0.25">
      <c r="B103" s="83" t="s">
        <v>71</v>
      </c>
      <c r="C103" s="84">
        <f>SUM(C86:C102)</f>
        <v>0</v>
      </c>
      <c r="D103" s="84">
        <f>SUM(D86:D102)</f>
        <v>0</v>
      </c>
    </row>
    <row r="107" spans="2:4" x14ac:dyDescent="0.25">
      <c r="B107" s="187" t="s">
        <v>134</v>
      </c>
      <c r="C107" s="429"/>
      <c r="D107" s="429"/>
    </row>
    <row r="128" spans="2:2" x14ac:dyDescent="0.25">
      <c r="B128" s="187" t="s">
        <v>135</v>
      </c>
    </row>
    <row r="129" spans="2:4" x14ac:dyDescent="0.25">
      <c r="B129" s="429" t="s">
        <v>136</v>
      </c>
      <c r="C129" s="429" t="s">
        <v>99</v>
      </c>
      <c r="D129" s="429" t="s">
        <v>100</v>
      </c>
    </row>
    <row r="130" spans="2:4" x14ac:dyDescent="0.25">
      <c r="B130" s="429" t="s">
        <v>137</v>
      </c>
      <c r="C130" s="429"/>
      <c r="D130" s="429"/>
    </row>
    <row r="131" spans="2:4" x14ac:dyDescent="0.25">
      <c r="B131" s="429" t="s">
        <v>138</v>
      </c>
      <c r="C131" s="429"/>
      <c r="D131" s="429"/>
    </row>
    <row r="132" spans="2:4" x14ac:dyDescent="0.25">
      <c r="B132" s="429" t="s">
        <v>139</v>
      </c>
      <c r="C132" s="429"/>
      <c r="D132" s="429"/>
    </row>
    <row r="145" spans="2:2" x14ac:dyDescent="0.25">
      <c r="B145" s="187" t="s">
        <v>140</v>
      </c>
    </row>
    <row r="196" spans="2:9" s="118" customFormat="1" x14ac:dyDescent="0.25">
      <c r="B196" s="430"/>
      <c r="C196" s="430"/>
      <c r="D196" s="430"/>
      <c r="E196" s="430"/>
      <c r="F196" s="430"/>
      <c r="G196" s="430"/>
      <c r="H196" s="430"/>
      <c r="I196" s="417"/>
    </row>
    <row r="198" spans="2:9" hidden="1" x14ac:dyDescent="0.25">
      <c r="B198" s="528" t="s">
        <v>141</v>
      </c>
      <c r="C198" s="528"/>
      <c r="D198" s="528"/>
      <c r="E198" s="528"/>
      <c r="F198" s="528"/>
      <c r="G198" s="429"/>
      <c r="H198" s="429"/>
    </row>
    <row r="199" spans="2:9" hidden="1" x14ac:dyDescent="0.25">
      <c r="B199" s="482" t="s">
        <v>142</v>
      </c>
      <c r="C199" s="418" t="s">
        <v>143</v>
      </c>
      <c r="D199" s="418" t="s">
        <v>143</v>
      </c>
      <c r="E199" s="418" t="s">
        <v>144</v>
      </c>
      <c r="F199" s="418" t="s">
        <v>144</v>
      </c>
      <c r="G199" s="429"/>
      <c r="H199" s="429"/>
    </row>
    <row r="200" spans="2:9" hidden="1" x14ac:dyDescent="0.25">
      <c r="B200" s="429"/>
      <c r="C200" s="429" t="s">
        <v>145</v>
      </c>
      <c r="D200" s="429" t="s">
        <v>146</v>
      </c>
      <c r="E200" s="429" t="s">
        <v>145</v>
      </c>
      <c r="F200" s="429" t="s">
        <v>146</v>
      </c>
      <c r="G200" s="429"/>
      <c r="H200" s="429"/>
    </row>
    <row r="201" spans="2:9" hidden="1" x14ac:dyDescent="0.25">
      <c r="B201" s="482" t="s">
        <v>28</v>
      </c>
      <c r="C201" s="428">
        <v>255</v>
      </c>
      <c r="D201" s="428">
        <v>235</v>
      </c>
      <c r="E201" s="428">
        <v>300</v>
      </c>
      <c r="F201" s="428">
        <v>280</v>
      </c>
      <c r="G201" s="429"/>
      <c r="H201" s="429"/>
    </row>
    <row r="202" spans="2:9" hidden="1" x14ac:dyDescent="0.25">
      <c r="B202" s="482" t="s">
        <v>29</v>
      </c>
      <c r="C202" s="428">
        <v>225</v>
      </c>
      <c r="D202" s="428">
        <v>205</v>
      </c>
      <c r="E202" s="428">
        <v>270</v>
      </c>
      <c r="F202" s="428">
        <v>250</v>
      </c>
      <c r="G202" s="429"/>
      <c r="H202" s="429"/>
    </row>
    <row r="203" spans="2:9" hidden="1" x14ac:dyDescent="0.25">
      <c r="B203" s="482" t="s">
        <v>30</v>
      </c>
      <c r="C203" s="428">
        <v>195</v>
      </c>
      <c r="D203" s="428">
        <v>180</v>
      </c>
      <c r="E203" s="428">
        <v>240</v>
      </c>
      <c r="F203" s="428">
        <v>220</v>
      </c>
      <c r="G203" s="429"/>
      <c r="H203" s="429"/>
    </row>
    <row r="204" spans="2:9" hidden="1" x14ac:dyDescent="0.25">
      <c r="B204" s="482" t="s">
        <v>31</v>
      </c>
      <c r="C204" s="428">
        <v>165</v>
      </c>
      <c r="D204" s="428">
        <v>150</v>
      </c>
      <c r="E204" s="428">
        <v>210</v>
      </c>
      <c r="F204" s="428">
        <v>195</v>
      </c>
      <c r="G204" s="429"/>
      <c r="H204" s="429"/>
    </row>
    <row r="205" spans="2:9" hidden="1" x14ac:dyDescent="0.25">
      <c r="B205" s="482" t="s">
        <v>147</v>
      </c>
      <c r="C205" s="428">
        <v>145</v>
      </c>
      <c r="D205" s="428">
        <v>135</v>
      </c>
      <c r="E205" s="428">
        <v>185</v>
      </c>
      <c r="F205" s="428">
        <v>170</v>
      </c>
      <c r="G205" s="429"/>
      <c r="H205" s="429"/>
    </row>
    <row r="206" spans="2:9" hidden="1" x14ac:dyDescent="0.25">
      <c r="B206" s="429"/>
      <c r="C206" s="429"/>
      <c r="D206" s="429"/>
      <c r="E206" s="429"/>
      <c r="F206" s="429"/>
      <c r="G206" s="429"/>
      <c r="H206" s="429"/>
    </row>
    <row r="207" spans="2:9" hidden="1" x14ac:dyDescent="0.25">
      <c r="B207" s="529" t="s">
        <v>76</v>
      </c>
      <c r="C207" s="529"/>
      <c r="D207" s="529"/>
      <c r="E207" s="440">
        <f>C20</f>
        <v>22.584900000000001</v>
      </c>
      <c r="F207" s="440" t="str">
        <f>D20</f>
        <v>Lunes, 08 de febrero del 2016 Fuente el BCH</v>
      </c>
      <c r="G207" s="429"/>
      <c r="H207" s="429"/>
    </row>
    <row r="208" spans="2:9" hidden="1" x14ac:dyDescent="0.25">
      <c r="B208" s="429"/>
      <c r="C208" s="429"/>
      <c r="D208" s="429"/>
      <c r="E208" s="429"/>
      <c r="F208" s="429"/>
      <c r="G208" s="429"/>
      <c r="H208" s="429"/>
    </row>
    <row r="209" spans="2:9" hidden="1" x14ac:dyDescent="0.25">
      <c r="B209" s="429"/>
      <c r="C209" s="429"/>
      <c r="D209" s="429"/>
      <c r="E209" s="429"/>
      <c r="F209" s="429"/>
      <c r="G209" s="429"/>
      <c r="H209" s="429"/>
    </row>
    <row r="210" spans="2:9" hidden="1" x14ac:dyDescent="0.25">
      <c r="B210" s="528" t="s">
        <v>141</v>
      </c>
      <c r="C210" s="528"/>
      <c r="D210" s="528"/>
      <c r="E210" s="528"/>
      <c r="F210" s="528"/>
      <c r="G210" s="429"/>
      <c r="H210" s="429"/>
    </row>
    <row r="211" spans="2:9" hidden="1" x14ac:dyDescent="0.25">
      <c r="B211" s="482" t="s">
        <v>142</v>
      </c>
      <c r="C211" s="418" t="s">
        <v>143</v>
      </c>
      <c r="D211" s="418" t="s">
        <v>143</v>
      </c>
      <c r="E211" s="418" t="s">
        <v>144</v>
      </c>
      <c r="F211" s="418" t="s">
        <v>144</v>
      </c>
      <c r="G211" s="429"/>
      <c r="H211" s="429"/>
    </row>
    <row r="212" spans="2:9" hidden="1" x14ac:dyDescent="0.25">
      <c r="B212" s="429"/>
      <c r="C212" s="429" t="s">
        <v>145</v>
      </c>
      <c r="D212" s="429" t="s">
        <v>146</v>
      </c>
      <c r="E212" s="429" t="s">
        <v>145</v>
      </c>
      <c r="F212" s="429" t="s">
        <v>146</v>
      </c>
      <c r="G212" s="429"/>
      <c r="H212" s="429"/>
    </row>
    <row r="213" spans="2:9" hidden="1" x14ac:dyDescent="0.25">
      <c r="B213" s="482" t="s">
        <v>28</v>
      </c>
      <c r="C213" s="419">
        <f>+C201*E207</f>
        <v>5759.1495000000004</v>
      </c>
      <c r="D213" s="419">
        <f>+D201*E207</f>
        <v>5307.4515000000001</v>
      </c>
      <c r="E213" s="419">
        <f>+E201*E207</f>
        <v>6775.47</v>
      </c>
      <c r="F213" s="419">
        <f>+F201*E207</f>
        <v>6323.7719999999999</v>
      </c>
      <c r="G213" s="429"/>
      <c r="H213" s="429"/>
    </row>
    <row r="214" spans="2:9" hidden="1" x14ac:dyDescent="0.25">
      <c r="B214" s="482" t="s">
        <v>29</v>
      </c>
      <c r="C214" s="419">
        <f>+C202*E207</f>
        <v>5081.6025</v>
      </c>
      <c r="D214" s="419">
        <f>+D202*E207</f>
        <v>4629.9045000000006</v>
      </c>
      <c r="E214" s="419">
        <f>+E202*E207</f>
        <v>6097.9230000000007</v>
      </c>
      <c r="F214" s="419">
        <f>+F202*E207</f>
        <v>5646.2250000000004</v>
      </c>
      <c r="G214" s="429"/>
      <c r="H214" s="429"/>
    </row>
    <row r="215" spans="2:9" hidden="1" x14ac:dyDescent="0.25">
      <c r="B215" s="482" t="s">
        <v>30</v>
      </c>
      <c r="C215" s="419">
        <f>+C203*E207</f>
        <v>4404.0555000000004</v>
      </c>
      <c r="D215" s="419">
        <f>+D203*E207</f>
        <v>4065.2820000000002</v>
      </c>
      <c r="E215" s="419">
        <f>+E203*E207</f>
        <v>5420.3760000000002</v>
      </c>
      <c r="F215" s="419">
        <f>+F203*E207</f>
        <v>4968.6779999999999</v>
      </c>
      <c r="G215" s="429"/>
      <c r="H215" s="429"/>
    </row>
    <row r="216" spans="2:9" hidden="1" x14ac:dyDescent="0.25">
      <c r="B216" s="482" t="s">
        <v>31</v>
      </c>
      <c r="C216" s="419">
        <f>+C204*E207</f>
        <v>3726.5085000000004</v>
      </c>
      <c r="D216" s="419">
        <f>+D204*E207</f>
        <v>3387.7350000000001</v>
      </c>
      <c r="E216" s="419">
        <f>+E204*E207</f>
        <v>4742.8290000000006</v>
      </c>
      <c r="F216" s="419">
        <f>+F204*E207</f>
        <v>4404.0555000000004</v>
      </c>
      <c r="G216" s="429"/>
      <c r="H216" s="429"/>
    </row>
    <row r="217" spans="2:9" hidden="1" x14ac:dyDescent="0.25">
      <c r="B217" s="482" t="s">
        <v>147</v>
      </c>
      <c r="C217" s="419">
        <f>+C205*E207</f>
        <v>3274.8105</v>
      </c>
      <c r="D217" s="419">
        <f>+D205*E207</f>
        <v>3048.9615000000003</v>
      </c>
      <c r="E217" s="419">
        <f>+E205*E207</f>
        <v>4178.2065000000002</v>
      </c>
      <c r="F217" s="419">
        <f>+F205*E207</f>
        <v>3839.433</v>
      </c>
      <c r="G217" s="429"/>
      <c r="H217" s="429"/>
    </row>
    <row r="218" spans="2:9" hidden="1" x14ac:dyDescent="0.25">
      <c r="B218" s="429"/>
      <c r="C218" s="429"/>
      <c r="D218" s="429"/>
      <c r="E218" s="429"/>
      <c r="F218" s="429"/>
      <c r="G218" s="429"/>
      <c r="H218" s="429"/>
    </row>
    <row r="220" spans="2:9" s="118" customFormat="1" x14ac:dyDescent="0.25">
      <c r="B220" s="430"/>
      <c r="C220" s="430"/>
      <c r="D220" s="430"/>
      <c r="E220" s="430"/>
      <c r="F220" s="430"/>
      <c r="G220" s="430"/>
      <c r="H220" s="430"/>
      <c r="I220" s="417"/>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8"/>
  <sheetViews>
    <sheetView topLeftCell="H1" workbookViewId="0">
      <pane ySplit="8" topLeftCell="A13" activePane="bottomLeft" state="frozen"/>
      <selection activeCell="A7" sqref="A7"/>
      <selection pane="bottomLeft" activeCell="Q19" sqref="Q19"/>
    </sheetView>
  </sheetViews>
  <sheetFormatPr baseColWidth="10" defaultColWidth="11.42578125" defaultRowHeight="15" x14ac:dyDescent="0.25"/>
  <cols>
    <col min="1" max="1" width="28.140625" customWidth="1"/>
    <col min="2" max="2" width="24.42578125" customWidth="1"/>
    <col min="3" max="3" width="27.42578125" customWidth="1"/>
    <col min="4" max="4" width="23" style="428" customWidth="1"/>
    <col min="5" max="5" width="21.85546875" customWidth="1"/>
    <col min="6" max="6" width="12.85546875" customWidth="1"/>
    <col min="7" max="7" width="43" customWidth="1"/>
    <col min="8" max="8" width="15.28515625" customWidth="1"/>
    <col min="9" max="9" width="13.7109375" style="222" bestFit="1" customWidth="1"/>
    <col min="10" max="10" width="15.28515625" customWidth="1"/>
    <col min="11" max="11" width="18.85546875" style="222" customWidth="1"/>
    <col min="13" max="13" width="13.7109375" style="222" bestFit="1" customWidth="1"/>
    <col min="15" max="15" width="13.7109375" style="222" bestFit="1" customWidth="1"/>
    <col min="16" max="16" width="15.28515625" customWidth="1"/>
    <col min="17" max="17" width="18.28515625" style="222" customWidth="1"/>
    <col min="18" max="20" width="14.140625" customWidth="1"/>
    <col min="21" max="21" width="17" customWidth="1"/>
  </cols>
  <sheetData>
    <row r="1" spans="1:23" ht="21.75" customHeight="1" x14ac:dyDescent="0.25">
      <c r="A1" s="428"/>
      <c r="B1" s="266"/>
      <c r="C1" s="266"/>
      <c r="D1" s="266"/>
      <c r="E1" s="266"/>
      <c r="F1" s="266"/>
      <c r="G1" s="266"/>
      <c r="H1" s="266" t="s">
        <v>1549</v>
      </c>
      <c r="J1" s="428"/>
      <c r="K1" s="266"/>
      <c r="L1" s="266"/>
      <c r="M1" s="266"/>
      <c r="N1" s="266"/>
      <c r="O1" s="266"/>
      <c r="P1" s="473" t="s">
        <v>1550</v>
      </c>
      <c r="Q1" s="473" t="s">
        <v>1551</v>
      </c>
      <c r="R1" s="473" t="s">
        <v>1552</v>
      </c>
      <c r="S1" s="473" t="s">
        <v>1553</v>
      </c>
      <c r="T1" s="473" t="s">
        <v>1554</v>
      </c>
      <c r="U1" s="473" t="s">
        <v>1555</v>
      </c>
      <c r="V1" s="473" t="s">
        <v>1556</v>
      </c>
      <c r="W1" s="473" t="s">
        <v>1557</v>
      </c>
    </row>
    <row r="2" spans="1:23" ht="14.25" customHeight="1" x14ac:dyDescent="0.25">
      <c r="A2" s="253" t="s">
        <v>1463</v>
      </c>
      <c r="B2" s="266"/>
      <c r="C2" s="266"/>
      <c r="D2" s="266"/>
      <c r="E2" s="266"/>
      <c r="F2" s="266"/>
      <c r="G2" s="266"/>
      <c r="H2" s="266"/>
      <c r="J2" s="428"/>
      <c r="K2" s="266"/>
      <c r="L2" s="266"/>
      <c r="M2" s="266"/>
      <c r="N2" s="266"/>
      <c r="O2" s="266"/>
      <c r="P2" s="266"/>
      <c r="Q2" s="266"/>
      <c r="R2" s="266"/>
      <c r="S2" s="266"/>
      <c r="T2" s="266"/>
      <c r="U2" s="266"/>
      <c r="V2" s="428"/>
      <c r="W2" s="428"/>
    </row>
    <row r="3" spans="1:23" ht="14.25" customHeight="1" x14ac:dyDescent="0.25">
      <c r="A3" s="592" t="s">
        <v>1558</v>
      </c>
      <c r="B3" s="592"/>
      <c r="C3" s="592"/>
      <c r="D3" s="592"/>
      <c r="E3" s="592"/>
      <c r="F3" s="592"/>
      <c r="G3" s="592"/>
      <c r="H3" s="592"/>
      <c r="I3" s="592"/>
      <c r="J3" s="592"/>
      <c r="K3" s="592"/>
      <c r="L3" s="592"/>
      <c r="M3" s="592"/>
      <c r="N3" s="592"/>
      <c r="O3" s="592"/>
      <c r="P3" s="592"/>
      <c r="Q3" s="592"/>
      <c r="R3" s="592"/>
      <c r="S3" s="592"/>
      <c r="T3" s="592"/>
      <c r="U3" s="592"/>
      <c r="V3" s="428"/>
      <c r="W3" s="428"/>
    </row>
    <row r="4" spans="1:23" s="343" customFormat="1" ht="14.25" customHeight="1" x14ac:dyDescent="0.25">
      <c r="A4" s="350" t="s">
        <v>1559</v>
      </c>
      <c r="B4" s="485"/>
      <c r="C4" s="485"/>
      <c r="D4" s="485"/>
      <c r="E4" s="485"/>
      <c r="F4" s="485"/>
      <c r="G4" s="485"/>
      <c r="H4" s="485"/>
      <c r="I4" s="485"/>
      <c r="J4" s="485"/>
      <c r="K4" s="485"/>
      <c r="L4" s="485"/>
      <c r="M4" s="485"/>
      <c r="N4" s="485"/>
      <c r="O4" s="485"/>
      <c r="P4" s="485"/>
      <c r="Q4" s="485"/>
      <c r="R4" s="485"/>
      <c r="S4" s="485"/>
      <c r="T4" s="485"/>
      <c r="U4" s="485"/>
      <c r="V4" s="428"/>
      <c r="W4" s="428"/>
    </row>
    <row r="5" spans="1:23" ht="17.25" customHeight="1" x14ac:dyDescent="0.25">
      <c r="A5" s="297" t="s">
        <v>1560</v>
      </c>
      <c r="B5" s="253"/>
      <c r="C5" s="253"/>
      <c r="D5" s="253"/>
      <c r="E5" s="253"/>
      <c r="F5" s="253"/>
      <c r="G5" s="253"/>
      <c r="H5" s="253"/>
      <c r="I5" s="253"/>
      <c r="J5" s="253"/>
      <c r="K5" s="253"/>
      <c r="L5" s="253"/>
      <c r="M5" s="253"/>
      <c r="N5" s="253"/>
      <c r="O5" s="253"/>
      <c r="P5" s="253"/>
      <c r="Q5" s="253"/>
      <c r="R5" s="253"/>
      <c r="S5" s="253"/>
      <c r="T5" s="253"/>
      <c r="U5" s="253"/>
      <c r="V5" s="428"/>
      <c r="W5" s="428"/>
    </row>
    <row r="6" spans="1:23" ht="15" customHeight="1" x14ac:dyDescent="0.25">
      <c r="A6" s="540" t="s">
        <v>1353</v>
      </c>
      <c r="B6" s="542" t="s">
        <v>1354</v>
      </c>
      <c r="C6" s="552" t="s">
        <v>1355</v>
      </c>
      <c r="D6" s="552" t="s">
        <v>1356</v>
      </c>
      <c r="E6" s="552" t="s">
        <v>1357</v>
      </c>
      <c r="F6" s="552" t="s">
        <v>1309</v>
      </c>
      <c r="G6" s="552" t="s">
        <v>1358</v>
      </c>
      <c r="H6" s="555" t="s">
        <v>1359</v>
      </c>
      <c r="I6" s="557"/>
      <c r="J6" s="557"/>
      <c r="K6" s="557"/>
      <c r="L6" s="557"/>
      <c r="M6" s="557"/>
      <c r="N6" s="557"/>
      <c r="O6" s="556"/>
      <c r="P6" s="561" t="s">
        <v>1360</v>
      </c>
      <c r="Q6" s="562"/>
      <c r="R6" s="542" t="s">
        <v>1361</v>
      </c>
      <c r="S6" s="542" t="s">
        <v>1362</v>
      </c>
      <c r="T6" s="542" t="s">
        <v>1363</v>
      </c>
      <c r="U6" s="558" t="s">
        <v>1364</v>
      </c>
      <c r="V6" s="428"/>
      <c r="W6" s="428"/>
    </row>
    <row r="7" spans="1:23" ht="15" customHeight="1" x14ac:dyDescent="0.25">
      <c r="A7" s="540"/>
      <c r="B7" s="540"/>
      <c r="C7" s="553"/>
      <c r="D7" s="553"/>
      <c r="E7" s="553"/>
      <c r="F7" s="553"/>
      <c r="G7" s="553"/>
      <c r="H7" s="555" t="s">
        <v>1365</v>
      </c>
      <c r="I7" s="556"/>
      <c r="J7" s="555" t="s">
        <v>1366</v>
      </c>
      <c r="K7" s="556"/>
      <c r="L7" s="555" t="s">
        <v>1367</v>
      </c>
      <c r="M7" s="556"/>
      <c r="N7" s="555" t="s">
        <v>1368</v>
      </c>
      <c r="O7" s="556"/>
      <c r="P7" s="563"/>
      <c r="Q7" s="564"/>
      <c r="R7" s="540"/>
      <c r="S7" s="540"/>
      <c r="T7" s="540"/>
      <c r="U7" s="559"/>
      <c r="V7" s="428"/>
      <c r="W7" s="428"/>
    </row>
    <row r="8" spans="1:23" ht="28.5" customHeight="1" x14ac:dyDescent="0.25">
      <c r="A8" s="541"/>
      <c r="B8" s="541"/>
      <c r="C8" s="554"/>
      <c r="D8" s="554"/>
      <c r="E8" s="554"/>
      <c r="F8" s="554"/>
      <c r="G8" s="554"/>
      <c r="H8" s="409" t="s">
        <v>1369</v>
      </c>
      <c r="I8" s="409" t="s">
        <v>35</v>
      </c>
      <c r="J8" s="409" t="s">
        <v>1369</v>
      </c>
      <c r="K8" s="409" t="s">
        <v>35</v>
      </c>
      <c r="L8" s="409" t="s">
        <v>1369</v>
      </c>
      <c r="M8" s="409" t="s">
        <v>35</v>
      </c>
      <c r="N8" s="409" t="s">
        <v>1369</v>
      </c>
      <c r="O8" s="409" t="s">
        <v>35</v>
      </c>
      <c r="P8" s="409" t="s">
        <v>1369</v>
      </c>
      <c r="Q8" s="409" t="s">
        <v>35</v>
      </c>
      <c r="R8" s="541"/>
      <c r="S8" s="541"/>
      <c r="T8" s="541"/>
      <c r="U8" s="560"/>
      <c r="V8" s="428"/>
      <c r="W8" s="428"/>
    </row>
    <row r="9" spans="1:23" s="343" customFormat="1" ht="15.75" x14ac:dyDescent="0.25">
      <c r="A9" s="410"/>
      <c r="B9" s="411"/>
      <c r="C9" s="412"/>
      <c r="D9" s="412"/>
      <c r="E9" s="412"/>
      <c r="F9" s="413"/>
      <c r="G9" s="412"/>
      <c r="H9" s="414"/>
      <c r="I9" s="414"/>
      <c r="J9" s="414"/>
      <c r="K9" s="414"/>
      <c r="L9" s="414"/>
      <c r="M9" s="414"/>
      <c r="N9" s="414"/>
      <c r="O9" s="414"/>
      <c r="P9" s="414"/>
      <c r="Q9" s="414"/>
      <c r="R9" s="415"/>
      <c r="S9" s="415"/>
      <c r="T9" s="415"/>
      <c r="U9" s="416"/>
      <c r="V9" s="428"/>
      <c r="W9" s="428"/>
    </row>
    <row r="10" spans="1:23" ht="63" x14ac:dyDescent="0.25">
      <c r="A10" s="589" t="s">
        <v>1558</v>
      </c>
      <c r="B10" s="589" t="s">
        <v>1561</v>
      </c>
      <c r="C10" s="589" t="s">
        <v>1550</v>
      </c>
      <c r="D10" s="589" t="s">
        <v>1562</v>
      </c>
      <c r="E10" s="589"/>
      <c r="F10" s="486" t="s">
        <v>1871</v>
      </c>
      <c r="G10" s="489" t="s">
        <v>1870</v>
      </c>
      <c r="H10" s="497"/>
      <c r="I10" s="337"/>
      <c r="J10" s="497">
        <v>0.5</v>
      </c>
      <c r="K10" s="337">
        <f>J10*Q10</f>
        <v>28278.333333333332</v>
      </c>
      <c r="L10" s="497">
        <v>0.5</v>
      </c>
      <c r="M10" s="337">
        <f>L10*Q10</f>
        <v>28278.333333333332</v>
      </c>
      <c r="N10" s="497"/>
      <c r="O10" s="337"/>
      <c r="P10" s="373">
        <f>H10+J10+L10+N10</f>
        <v>1</v>
      </c>
      <c r="Q10" s="374">
        <f>'1. TALLERES SEMINARIOS'!D295</f>
        <v>56556.666666666664</v>
      </c>
      <c r="R10" s="263"/>
      <c r="S10" s="263"/>
      <c r="T10" s="263"/>
      <c r="U10" s="263"/>
      <c r="V10" s="428"/>
      <c r="W10" s="428"/>
    </row>
    <row r="11" spans="1:23" ht="47.25" x14ac:dyDescent="0.25">
      <c r="A11" s="590"/>
      <c r="B11" s="590"/>
      <c r="C11" s="590"/>
      <c r="D11" s="590"/>
      <c r="E11" s="590"/>
      <c r="F11" s="486" t="s">
        <v>1872</v>
      </c>
      <c r="G11" s="263" t="s">
        <v>1869</v>
      </c>
      <c r="H11" s="497">
        <v>0.25</v>
      </c>
      <c r="I11" s="337">
        <f>H11*Q11</f>
        <v>16021.875</v>
      </c>
      <c r="J11" s="497">
        <v>0.25</v>
      </c>
      <c r="K11" s="337">
        <f>J11*Q11</f>
        <v>16021.875</v>
      </c>
      <c r="L11" s="497">
        <v>0.25</v>
      </c>
      <c r="M11" s="337">
        <f>L11*Q11</f>
        <v>16021.875</v>
      </c>
      <c r="N11" s="497">
        <v>0.25</v>
      </c>
      <c r="O11" s="337">
        <f>N11*Q11</f>
        <v>16021.875</v>
      </c>
      <c r="P11" s="373">
        <f t="shared" ref="P11:P39" si="0">H11+J11+L11+N11</f>
        <v>1</v>
      </c>
      <c r="Q11" s="374">
        <f>'1. TALLERES SEMINARIOS'!D314</f>
        <v>64087.5</v>
      </c>
      <c r="R11" s="263"/>
      <c r="S11" s="263"/>
      <c r="T11" s="263"/>
      <c r="U11" s="263"/>
      <c r="V11" s="428"/>
      <c r="W11" s="428"/>
    </row>
    <row r="12" spans="1:23" ht="78.75" x14ac:dyDescent="0.25">
      <c r="A12" s="590"/>
      <c r="B12" s="590"/>
      <c r="C12" s="590"/>
      <c r="D12" s="590"/>
      <c r="E12" s="590"/>
      <c r="F12" s="486" t="s">
        <v>1873</v>
      </c>
      <c r="G12" s="263" t="s">
        <v>1868</v>
      </c>
      <c r="H12" s="497"/>
      <c r="I12" s="337"/>
      <c r="J12" s="497">
        <v>0.5</v>
      </c>
      <c r="K12" s="337">
        <f>J12*Q12</f>
        <v>60489.615000000005</v>
      </c>
      <c r="L12" s="497">
        <v>0.5</v>
      </c>
      <c r="M12" s="337">
        <f>L12*Q12</f>
        <v>60489.615000000005</v>
      </c>
      <c r="N12" s="497"/>
      <c r="O12" s="337"/>
      <c r="P12" s="373">
        <f t="shared" si="0"/>
        <v>1</v>
      </c>
      <c r="Q12" s="374">
        <f>'5. ACTIVIDADES ESPECIALES'!D1243</f>
        <v>120979.23000000001</v>
      </c>
      <c r="R12" s="263"/>
      <c r="S12" s="263"/>
      <c r="T12" s="263"/>
      <c r="U12" s="263"/>
      <c r="V12" s="428"/>
      <c r="W12" s="428"/>
    </row>
    <row r="13" spans="1:23" ht="47.25" x14ac:dyDescent="0.25">
      <c r="A13" s="590"/>
      <c r="B13" s="590"/>
      <c r="C13" s="590"/>
      <c r="D13" s="590"/>
      <c r="E13" s="590"/>
      <c r="F13" s="486" t="s">
        <v>1874</v>
      </c>
      <c r="G13" s="263" t="s">
        <v>1867</v>
      </c>
      <c r="H13" s="497"/>
      <c r="I13" s="337"/>
      <c r="J13" s="497">
        <v>0.33</v>
      </c>
      <c r="K13" s="337">
        <f>J13*Q13</f>
        <v>22899.250000000004</v>
      </c>
      <c r="L13" s="497">
        <v>0.34</v>
      </c>
      <c r="M13" s="337">
        <f>L13*Q13</f>
        <v>23593.166666666672</v>
      </c>
      <c r="N13" s="497">
        <v>0.33</v>
      </c>
      <c r="O13" s="337">
        <f>N13*Q13</f>
        <v>22899.250000000004</v>
      </c>
      <c r="P13" s="373">
        <f t="shared" si="0"/>
        <v>1</v>
      </c>
      <c r="Q13" s="374">
        <f>'1. TALLERES SEMINARIOS'!D333</f>
        <v>69391.666666666672</v>
      </c>
      <c r="R13" s="263"/>
      <c r="S13" s="263"/>
      <c r="T13" s="263"/>
      <c r="U13" s="263"/>
      <c r="V13" s="428"/>
      <c r="W13" s="428"/>
    </row>
    <row r="14" spans="1:23" ht="126" x14ac:dyDescent="0.25">
      <c r="A14" s="590"/>
      <c r="B14" s="590"/>
      <c r="C14" s="590"/>
      <c r="D14" s="591"/>
      <c r="E14" s="591"/>
      <c r="F14" s="486" t="s">
        <v>1875</v>
      </c>
      <c r="G14" s="263" t="s">
        <v>1866</v>
      </c>
      <c r="H14" s="497"/>
      <c r="I14" s="337"/>
      <c r="J14" s="497"/>
      <c r="K14" s="337"/>
      <c r="L14" s="497"/>
      <c r="M14" s="337"/>
      <c r="N14" s="497">
        <v>1</v>
      </c>
      <c r="O14" s="337">
        <f>Q14</f>
        <v>55252.5</v>
      </c>
      <c r="P14" s="373">
        <f t="shared" si="0"/>
        <v>1</v>
      </c>
      <c r="Q14" s="374">
        <f>'1. TALLERES SEMINARIOS'!D352</f>
        <v>55252.5</v>
      </c>
      <c r="R14" s="263"/>
      <c r="S14" s="263"/>
      <c r="T14" s="263"/>
      <c r="U14" s="263"/>
      <c r="V14" s="428"/>
      <c r="W14" s="428"/>
    </row>
    <row r="15" spans="1:23" s="428" customFormat="1" ht="56.25" customHeight="1" x14ac:dyDescent="0.25">
      <c r="A15" s="590"/>
      <c r="B15" s="590"/>
      <c r="C15" s="590"/>
      <c r="D15" s="589" t="s">
        <v>1563</v>
      </c>
      <c r="E15" s="589"/>
      <c r="F15" s="490" t="s">
        <v>1876</v>
      </c>
      <c r="G15" s="263" t="s">
        <v>1865</v>
      </c>
      <c r="H15" s="497">
        <v>1</v>
      </c>
      <c r="I15" s="337">
        <f>Q15</f>
        <v>250000</v>
      </c>
      <c r="J15" s="497"/>
      <c r="K15" s="337"/>
      <c r="L15" s="497"/>
      <c r="M15" s="337"/>
      <c r="N15" s="497"/>
      <c r="O15" s="337"/>
      <c r="P15" s="373"/>
      <c r="Q15" s="374">
        <f>'5. ACTIVIDADES ESPECIALES'!D1288</f>
        <v>250000</v>
      </c>
      <c r="R15" s="263"/>
      <c r="S15" s="263"/>
      <c r="T15" s="263"/>
      <c r="U15" s="263"/>
    </row>
    <row r="16" spans="1:23" s="428" customFormat="1" ht="63" x14ac:dyDescent="0.25">
      <c r="A16" s="590"/>
      <c r="B16" s="590"/>
      <c r="C16" s="590"/>
      <c r="D16" s="591"/>
      <c r="E16" s="591"/>
      <c r="F16" s="490" t="s">
        <v>1877</v>
      </c>
      <c r="G16" s="263" t="s">
        <v>1864</v>
      </c>
      <c r="H16" s="497">
        <v>0.3</v>
      </c>
      <c r="I16" s="337">
        <f>H16*Q16</f>
        <v>33903</v>
      </c>
      <c r="J16" s="497">
        <v>0.3</v>
      </c>
      <c r="K16" s="337">
        <f>J16*Q16</f>
        <v>33903</v>
      </c>
      <c r="L16" s="497">
        <v>0.4</v>
      </c>
      <c r="M16" s="337">
        <f>L16*Q16</f>
        <v>45204</v>
      </c>
      <c r="N16" s="497"/>
      <c r="O16" s="337"/>
      <c r="P16" s="373"/>
      <c r="Q16" s="374">
        <f>'1. TALLERES SEMINARIOS'!D372</f>
        <v>113010</v>
      </c>
      <c r="R16" s="263"/>
      <c r="S16" s="263"/>
      <c r="T16" s="263"/>
      <c r="U16" s="263"/>
    </row>
    <row r="17" spans="1:23" s="428" customFormat="1" ht="31.5" x14ac:dyDescent="0.25">
      <c r="A17" s="590"/>
      <c r="B17" s="590"/>
      <c r="C17" s="590"/>
      <c r="D17" s="589" t="s">
        <v>1564</v>
      </c>
      <c r="E17" s="589"/>
      <c r="F17" s="490" t="s">
        <v>1878</v>
      </c>
      <c r="G17" s="263" t="s">
        <v>1863</v>
      </c>
      <c r="H17" s="497">
        <v>0.25</v>
      </c>
      <c r="I17" s="337">
        <f>H17*Q17</f>
        <v>20278.333333333332</v>
      </c>
      <c r="J17" s="497">
        <v>0.25</v>
      </c>
      <c r="K17" s="337">
        <f>J17*Q17</f>
        <v>20278.333333333332</v>
      </c>
      <c r="L17" s="497">
        <v>0.25</v>
      </c>
      <c r="M17" s="337">
        <f>L17*Q17</f>
        <v>20278.333333333332</v>
      </c>
      <c r="N17" s="497">
        <v>0.25</v>
      </c>
      <c r="O17" s="337">
        <f>N17*Q17</f>
        <v>20278.333333333332</v>
      </c>
      <c r="P17" s="373"/>
      <c r="Q17" s="374">
        <f>'1. TALLERES SEMINARIOS'!D391</f>
        <v>81113.333333333328</v>
      </c>
      <c r="R17" s="263"/>
      <c r="S17" s="263"/>
      <c r="T17" s="263"/>
      <c r="U17" s="263"/>
    </row>
    <row r="18" spans="1:23" s="428" customFormat="1" ht="47.25" x14ac:dyDescent="0.25">
      <c r="A18" s="590"/>
      <c r="B18" s="590"/>
      <c r="C18" s="590"/>
      <c r="D18" s="590"/>
      <c r="E18" s="590"/>
      <c r="F18" s="490" t="s">
        <v>1879</v>
      </c>
      <c r="G18" s="263" t="s">
        <v>1862</v>
      </c>
      <c r="H18" s="497">
        <v>0.25</v>
      </c>
      <c r="I18" s="337">
        <f>H18*Q18</f>
        <v>16000</v>
      </c>
      <c r="J18" s="497">
        <v>0.25</v>
      </c>
      <c r="K18" s="337">
        <f>J18*Q18</f>
        <v>16000</v>
      </c>
      <c r="L18" s="497">
        <v>0.25</v>
      </c>
      <c r="M18" s="337">
        <f>L18*Q18</f>
        <v>16000</v>
      </c>
      <c r="N18" s="497">
        <v>0.25</v>
      </c>
      <c r="O18" s="337">
        <f>N18*Q18</f>
        <v>16000</v>
      </c>
      <c r="P18" s="373"/>
      <c r="Q18" s="374">
        <f>'1. TALLERES SEMINARIOS'!D410</f>
        <v>64000</v>
      </c>
      <c r="R18" s="263"/>
      <c r="S18" s="263"/>
      <c r="T18" s="263"/>
      <c r="U18" s="263"/>
    </row>
    <row r="19" spans="1:23" ht="31.5" x14ac:dyDescent="0.25">
      <c r="A19" s="591"/>
      <c r="B19" s="591"/>
      <c r="C19" s="591"/>
      <c r="D19" s="591"/>
      <c r="E19" s="591"/>
      <c r="F19" s="486" t="s">
        <v>1880</v>
      </c>
      <c r="G19" s="263" t="s">
        <v>1861</v>
      </c>
      <c r="H19" s="497"/>
      <c r="I19" s="337"/>
      <c r="J19" s="497"/>
      <c r="K19" s="337"/>
      <c r="L19" s="497">
        <v>0.5</v>
      </c>
      <c r="M19" s="337">
        <f>L19*Q19</f>
        <v>60489.615000000005</v>
      </c>
      <c r="N19" s="497">
        <v>0.5</v>
      </c>
      <c r="O19" s="337">
        <f>N19*Q19</f>
        <v>60489.615000000005</v>
      </c>
      <c r="P19" s="373">
        <f t="shared" si="0"/>
        <v>1</v>
      </c>
      <c r="Q19" s="374">
        <f>'5. ACTIVIDADES ESPECIALES'!D1332</f>
        <v>120979.23000000001</v>
      </c>
      <c r="R19" s="263"/>
      <c r="S19" s="263"/>
      <c r="T19" s="263"/>
      <c r="U19" s="338"/>
      <c r="V19" s="428"/>
      <c r="W19" s="428"/>
    </row>
    <row r="20" spans="1:23" ht="15.75" customHeight="1" x14ac:dyDescent="0.25">
      <c r="A20" s="589" t="s">
        <v>1559</v>
      </c>
      <c r="B20" s="589" t="s">
        <v>1565</v>
      </c>
      <c r="C20" s="486"/>
      <c r="D20" s="486"/>
      <c r="E20" s="486"/>
      <c r="F20" s="486"/>
      <c r="G20" s="263"/>
      <c r="H20" s="263"/>
      <c r="I20" s="337"/>
      <c r="J20" s="497"/>
      <c r="K20" s="337"/>
      <c r="L20" s="497"/>
      <c r="M20" s="337"/>
      <c r="N20" s="497"/>
      <c r="O20" s="337"/>
      <c r="P20" s="373">
        <f t="shared" si="0"/>
        <v>0</v>
      </c>
      <c r="Q20" s="374">
        <f t="shared" ref="Q20:Q39" si="1">I20+K20+M20+O20</f>
        <v>0</v>
      </c>
      <c r="R20" s="263"/>
      <c r="S20" s="263"/>
      <c r="T20" s="263"/>
      <c r="U20" s="263"/>
      <c r="V20" s="428"/>
      <c r="W20" s="428"/>
    </row>
    <row r="21" spans="1:23" ht="15.75" x14ac:dyDescent="0.25">
      <c r="A21" s="590"/>
      <c r="B21" s="590"/>
      <c r="C21" s="486"/>
      <c r="D21" s="486"/>
      <c r="E21" s="486"/>
      <c r="F21" s="486"/>
      <c r="G21" s="263"/>
      <c r="H21" s="263"/>
      <c r="I21" s="337"/>
      <c r="J21" s="497"/>
      <c r="K21" s="337"/>
      <c r="L21" s="497"/>
      <c r="M21" s="337"/>
      <c r="N21" s="497"/>
      <c r="O21" s="337"/>
      <c r="P21" s="373">
        <f t="shared" si="0"/>
        <v>0</v>
      </c>
      <c r="Q21" s="374">
        <f t="shared" si="1"/>
        <v>0</v>
      </c>
      <c r="R21" s="263"/>
      <c r="S21" s="263"/>
      <c r="T21" s="263"/>
      <c r="U21" s="263"/>
    </row>
    <row r="22" spans="1:23" ht="15.75" x14ac:dyDescent="0.25">
      <c r="A22" s="590"/>
      <c r="B22" s="590"/>
      <c r="C22" s="486"/>
      <c r="D22" s="486"/>
      <c r="E22" s="486"/>
      <c r="F22" s="486"/>
      <c r="G22" s="263"/>
      <c r="H22" s="263"/>
      <c r="I22" s="337"/>
      <c r="J22" s="497"/>
      <c r="K22" s="337"/>
      <c r="L22" s="497"/>
      <c r="M22" s="337"/>
      <c r="N22" s="497"/>
      <c r="O22" s="337"/>
      <c r="P22" s="373">
        <f t="shared" si="0"/>
        <v>0</v>
      </c>
      <c r="Q22" s="374">
        <f t="shared" si="1"/>
        <v>0</v>
      </c>
      <c r="R22" s="263"/>
      <c r="S22" s="263"/>
      <c r="T22" s="263"/>
      <c r="U22" s="263"/>
    </row>
    <row r="23" spans="1:23" ht="15.75" x14ac:dyDescent="0.25">
      <c r="A23" s="590"/>
      <c r="B23" s="590"/>
      <c r="C23" s="486"/>
      <c r="D23" s="486"/>
      <c r="E23" s="486"/>
      <c r="F23" s="486"/>
      <c r="G23" s="263"/>
      <c r="H23" s="263"/>
      <c r="I23" s="337"/>
      <c r="J23" s="497"/>
      <c r="K23" s="337"/>
      <c r="L23" s="497"/>
      <c r="M23" s="337"/>
      <c r="N23" s="497"/>
      <c r="O23" s="337"/>
      <c r="P23" s="373">
        <f t="shared" si="0"/>
        <v>0</v>
      </c>
      <c r="Q23" s="374">
        <f t="shared" si="1"/>
        <v>0</v>
      </c>
      <c r="R23" s="263"/>
      <c r="S23" s="263"/>
      <c r="T23" s="263"/>
      <c r="U23" s="263"/>
    </row>
    <row r="24" spans="1:23" ht="15.75" x14ac:dyDescent="0.25">
      <c r="A24" s="590"/>
      <c r="B24" s="590"/>
      <c r="C24" s="486"/>
      <c r="D24" s="486"/>
      <c r="E24" s="486"/>
      <c r="F24" s="486"/>
      <c r="G24" s="263"/>
      <c r="H24" s="263"/>
      <c r="I24" s="337"/>
      <c r="J24" s="497"/>
      <c r="K24" s="337"/>
      <c r="L24" s="263"/>
      <c r="M24" s="337"/>
      <c r="N24" s="497"/>
      <c r="O24" s="337"/>
      <c r="P24" s="373">
        <f t="shared" si="0"/>
        <v>0</v>
      </c>
      <c r="Q24" s="374">
        <f t="shared" si="1"/>
        <v>0</v>
      </c>
      <c r="R24" s="263"/>
      <c r="S24" s="263"/>
      <c r="T24" s="263"/>
      <c r="U24" s="340"/>
    </row>
    <row r="25" spans="1:23" s="343" customFormat="1" ht="15.75" x14ac:dyDescent="0.25">
      <c r="A25" s="590"/>
      <c r="B25" s="590"/>
      <c r="C25" s="486"/>
      <c r="D25" s="486"/>
      <c r="E25" s="486"/>
      <c r="F25" s="486"/>
      <c r="G25" s="263"/>
      <c r="H25" s="263"/>
      <c r="I25" s="337"/>
      <c r="J25" s="497"/>
      <c r="K25" s="337"/>
      <c r="L25" s="263"/>
      <c r="M25" s="337"/>
      <c r="N25" s="497"/>
      <c r="O25" s="337"/>
      <c r="P25" s="373">
        <f t="shared" si="0"/>
        <v>0</v>
      </c>
      <c r="Q25" s="374">
        <f t="shared" si="1"/>
        <v>0</v>
      </c>
      <c r="R25" s="263"/>
      <c r="S25" s="263"/>
      <c r="T25" s="263"/>
      <c r="U25" s="340"/>
    </row>
    <row r="26" spans="1:23" s="343" customFormat="1" ht="15.75" x14ac:dyDescent="0.25">
      <c r="A26" s="590"/>
      <c r="B26" s="590"/>
      <c r="C26" s="486"/>
      <c r="D26" s="486"/>
      <c r="E26" s="486"/>
      <c r="F26" s="486"/>
      <c r="G26" s="263"/>
      <c r="H26" s="263"/>
      <c r="I26" s="337"/>
      <c r="J26" s="497"/>
      <c r="K26" s="337"/>
      <c r="L26" s="263"/>
      <c r="M26" s="337"/>
      <c r="N26" s="497"/>
      <c r="O26" s="337"/>
      <c r="P26" s="373">
        <f t="shared" si="0"/>
        <v>0</v>
      </c>
      <c r="Q26" s="374">
        <f t="shared" si="1"/>
        <v>0</v>
      </c>
      <c r="R26" s="263"/>
      <c r="S26" s="263"/>
      <c r="T26" s="263"/>
      <c r="U26" s="340"/>
    </row>
    <row r="27" spans="1:23" s="343" customFormat="1" ht="15.75" x14ac:dyDescent="0.25">
      <c r="A27" s="590"/>
      <c r="B27" s="590"/>
      <c r="C27" s="486"/>
      <c r="D27" s="486"/>
      <c r="E27" s="486"/>
      <c r="F27" s="486"/>
      <c r="G27" s="263"/>
      <c r="H27" s="263"/>
      <c r="I27" s="337"/>
      <c r="J27" s="497"/>
      <c r="K27" s="337"/>
      <c r="L27" s="263"/>
      <c r="M27" s="337"/>
      <c r="N27" s="497"/>
      <c r="O27" s="337"/>
      <c r="P27" s="373">
        <f t="shared" si="0"/>
        <v>0</v>
      </c>
      <c r="Q27" s="374">
        <f t="shared" si="1"/>
        <v>0</v>
      </c>
      <c r="R27" s="263"/>
      <c r="S27" s="263"/>
      <c r="T27" s="263"/>
      <c r="U27" s="340"/>
    </row>
    <row r="28" spans="1:23" s="343" customFormat="1" ht="15.75" x14ac:dyDescent="0.25">
      <c r="A28" s="590"/>
      <c r="B28" s="590"/>
      <c r="C28" s="486"/>
      <c r="D28" s="486"/>
      <c r="E28" s="486"/>
      <c r="F28" s="486"/>
      <c r="G28" s="263"/>
      <c r="H28" s="263"/>
      <c r="I28" s="337"/>
      <c r="J28" s="497"/>
      <c r="K28" s="337"/>
      <c r="L28" s="263"/>
      <c r="M28" s="337"/>
      <c r="N28" s="497"/>
      <c r="O28" s="337"/>
      <c r="P28" s="373">
        <f t="shared" si="0"/>
        <v>0</v>
      </c>
      <c r="Q28" s="374">
        <f t="shared" si="1"/>
        <v>0</v>
      </c>
      <c r="R28" s="263"/>
      <c r="S28" s="263"/>
      <c r="T28" s="263"/>
      <c r="U28" s="340"/>
    </row>
    <row r="29" spans="1:23" s="343" customFormat="1" ht="15.75" x14ac:dyDescent="0.25">
      <c r="A29" s="593" t="s">
        <v>1560</v>
      </c>
      <c r="B29" s="593" t="s">
        <v>1566</v>
      </c>
      <c r="C29" s="486"/>
      <c r="D29" s="486"/>
      <c r="E29" s="486"/>
      <c r="F29" s="486"/>
      <c r="G29" s="263"/>
      <c r="H29" s="263"/>
      <c r="I29" s="337"/>
      <c r="J29" s="497"/>
      <c r="K29" s="337"/>
      <c r="L29" s="263"/>
      <c r="M29" s="337"/>
      <c r="N29" s="263"/>
      <c r="O29" s="337"/>
      <c r="P29" s="373">
        <f t="shared" si="0"/>
        <v>0</v>
      </c>
      <c r="Q29" s="374">
        <f t="shared" si="1"/>
        <v>0</v>
      </c>
      <c r="R29" s="263"/>
      <c r="S29" s="263"/>
      <c r="T29" s="263"/>
      <c r="U29" s="340"/>
    </row>
    <row r="30" spans="1:23" s="343" customFormat="1" ht="15.75" x14ac:dyDescent="0.25">
      <c r="A30" s="593"/>
      <c r="B30" s="593"/>
      <c r="C30" s="486"/>
      <c r="D30" s="486"/>
      <c r="E30" s="486"/>
      <c r="F30" s="486"/>
      <c r="G30" s="263"/>
      <c r="H30" s="263"/>
      <c r="I30" s="337"/>
      <c r="J30" s="263"/>
      <c r="K30" s="337"/>
      <c r="L30" s="263"/>
      <c r="M30" s="337"/>
      <c r="N30" s="263"/>
      <c r="O30" s="337"/>
      <c r="P30" s="373">
        <f t="shared" si="0"/>
        <v>0</v>
      </c>
      <c r="Q30" s="374">
        <f t="shared" si="1"/>
        <v>0</v>
      </c>
      <c r="R30" s="263"/>
      <c r="S30" s="263"/>
      <c r="T30" s="263"/>
      <c r="U30" s="340"/>
    </row>
    <row r="31" spans="1:23" s="343" customFormat="1" ht="15.75" x14ac:dyDescent="0.25">
      <c r="A31" s="593"/>
      <c r="B31" s="593"/>
      <c r="C31" s="486"/>
      <c r="D31" s="486"/>
      <c r="E31" s="486"/>
      <c r="F31" s="486"/>
      <c r="G31" s="263"/>
      <c r="H31" s="263"/>
      <c r="I31" s="337"/>
      <c r="J31" s="263"/>
      <c r="K31" s="337"/>
      <c r="L31" s="263"/>
      <c r="M31" s="337"/>
      <c r="N31" s="263"/>
      <c r="O31" s="337"/>
      <c r="P31" s="373">
        <f t="shared" si="0"/>
        <v>0</v>
      </c>
      <c r="Q31" s="374">
        <f t="shared" si="1"/>
        <v>0</v>
      </c>
      <c r="R31" s="263"/>
      <c r="S31" s="263"/>
      <c r="T31" s="263"/>
      <c r="U31" s="340"/>
    </row>
    <row r="32" spans="1:23" s="343" customFormat="1" ht="15.75" x14ac:dyDescent="0.25">
      <c r="A32" s="593"/>
      <c r="B32" s="593"/>
      <c r="C32" s="486"/>
      <c r="D32" s="486"/>
      <c r="E32" s="486"/>
      <c r="F32" s="486"/>
      <c r="G32" s="263"/>
      <c r="H32" s="263"/>
      <c r="I32" s="337"/>
      <c r="J32" s="263"/>
      <c r="K32" s="337"/>
      <c r="L32" s="263"/>
      <c r="M32" s="337"/>
      <c r="N32" s="263"/>
      <c r="O32" s="337"/>
      <c r="P32" s="373">
        <f t="shared" si="0"/>
        <v>0</v>
      </c>
      <c r="Q32" s="374">
        <f t="shared" si="1"/>
        <v>0</v>
      </c>
      <c r="R32" s="263"/>
      <c r="S32" s="263"/>
      <c r="T32" s="263"/>
      <c r="U32" s="340"/>
    </row>
    <row r="33" spans="1:21" s="343" customFormat="1" ht="15.75" x14ac:dyDescent="0.25">
      <c r="A33" s="593"/>
      <c r="B33" s="593"/>
      <c r="C33" s="486"/>
      <c r="D33" s="486"/>
      <c r="E33" s="486"/>
      <c r="F33" s="486"/>
      <c r="G33" s="263"/>
      <c r="H33" s="263"/>
      <c r="I33" s="337"/>
      <c r="J33" s="263"/>
      <c r="K33" s="337"/>
      <c r="L33" s="263"/>
      <c r="M33" s="337"/>
      <c r="N33" s="263"/>
      <c r="O33" s="337"/>
      <c r="P33" s="373">
        <f t="shared" si="0"/>
        <v>0</v>
      </c>
      <c r="Q33" s="374">
        <f t="shared" si="1"/>
        <v>0</v>
      </c>
      <c r="R33" s="263"/>
      <c r="S33" s="263"/>
      <c r="T33" s="263"/>
      <c r="U33" s="340"/>
    </row>
    <row r="34" spans="1:21" s="343" customFormat="1" ht="15.75" x14ac:dyDescent="0.25">
      <c r="A34" s="593"/>
      <c r="B34" s="593"/>
      <c r="C34" s="486"/>
      <c r="D34" s="486"/>
      <c r="E34" s="486"/>
      <c r="F34" s="486"/>
      <c r="G34" s="263"/>
      <c r="H34" s="263"/>
      <c r="I34" s="337"/>
      <c r="J34" s="263"/>
      <c r="K34" s="337"/>
      <c r="L34" s="263"/>
      <c r="M34" s="337"/>
      <c r="N34" s="263"/>
      <c r="O34" s="337"/>
      <c r="P34" s="373">
        <f t="shared" si="0"/>
        <v>0</v>
      </c>
      <c r="Q34" s="374">
        <f t="shared" si="1"/>
        <v>0</v>
      </c>
      <c r="R34" s="263"/>
      <c r="S34" s="263"/>
      <c r="T34" s="263"/>
      <c r="U34" s="340"/>
    </row>
    <row r="35" spans="1:21" s="343" customFormat="1" ht="15.75" x14ac:dyDescent="0.25">
      <c r="A35" s="593"/>
      <c r="B35" s="593"/>
      <c r="C35" s="486"/>
      <c r="D35" s="486"/>
      <c r="E35" s="486"/>
      <c r="F35" s="486"/>
      <c r="G35" s="263"/>
      <c r="H35" s="263"/>
      <c r="I35" s="337"/>
      <c r="J35" s="263"/>
      <c r="K35" s="337"/>
      <c r="L35" s="263"/>
      <c r="M35" s="337"/>
      <c r="N35" s="263"/>
      <c r="O35" s="337"/>
      <c r="P35" s="373">
        <f t="shared" si="0"/>
        <v>0</v>
      </c>
      <c r="Q35" s="374">
        <f t="shared" si="1"/>
        <v>0</v>
      </c>
      <c r="R35" s="263"/>
      <c r="S35" s="263"/>
      <c r="T35" s="263"/>
      <c r="U35" s="340"/>
    </row>
    <row r="36" spans="1:21" s="343" customFormat="1" ht="15.75" x14ac:dyDescent="0.25">
      <c r="A36" s="593"/>
      <c r="B36" s="593"/>
      <c r="C36" s="486"/>
      <c r="D36" s="486"/>
      <c r="E36" s="486"/>
      <c r="F36" s="486"/>
      <c r="G36" s="263"/>
      <c r="H36" s="263"/>
      <c r="I36" s="337"/>
      <c r="J36" s="263"/>
      <c r="K36" s="337"/>
      <c r="L36" s="263"/>
      <c r="M36" s="337"/>
      <c r="N36" s="263"/>
      <c r="O36" s="337"/>
      <c r="P36" s="373">
        <f t="shared" si="0"/>
        <v>0</v>
      </c>
      <c r="Q36" s="374">
        <f t="shared" si="1"/>
        <v>0</v>
      </c>
      <c r="R36" s="263"/>
      <c r="S36" s="263"/>
      <c r="T36" s="263"/>
      <c r="U36" s="340"/>
    </row>
    <row r="37" spans="1:21" s="343" customFormat="1" ht="15.75" x14ac:dyDescent="0.25">
      <c r="A37" s="593"/>
      <c r="B37" s="593"/>
      <c r="C37" s="486"/>
      <c r="D37" s="486"/>
      <c r="E37" s="486"/>
      <c r="F37" s="486"/>
      <c r="G37" s="263"/>
      <c r="H37" s="263"/>
      <c r="I37" s="337"/>
      <c r="J37" s="263"/>
      <c r="K37" s="337"/>
      <c r="L37" s="263"/>
      <c r="M37" s="337"/>
      <c r="N37" s="263"/>
      <c r="O37" s="337"/>
      <c r="P37" s="373">
        <f t="shared" si="0"/>
        <v>0</v>
      </c>
      <c r="Q37" s="374">
        <f t="shared" si="1"/>
        <v>0</v>
      </c>
      <c r="R37" s="263"/>
      <c r="S37" s="263"/>
      <c r="T37" s="263"/>
      <c r="U37" s="340"/>
    </row>
    <row r="38" spans="1:21" s="343" customFormat="1" ht="15.75" x14ac:dyDescent="0.25">
      <c r="A38" s="593"/>
      <c r="B38" s="593"/>
      <c r="C38" s="486"/>
      <c r="D38" s="486"/>
      <c r="E38" s="486"/>
      <c r="F38" s="486"/>
      <c r="G38" s="263"/>
      <c r="H38" s="263"/>
      <c r="I38" s="337"/>
      <c r="J38" s="263"/>
      <c r="K38" s="337"/>
      <c r="L38" s="263"/>
      <c r="M38" s="337"/>
      <c r="N38" s="263"/>
      <c r="O38" s="337"/>
      <c r="P38" s="373">
        <f t="shared" si="0"/>
        <v>0</v>
      </c>
      <c r="Q38" s="374">
        <f t="shared" si="1"/>
        <v>0</v>
      </c>
      <c r="R38" s="263"/>
      <c r="S38" s="263"/>
      <c r="T38" s="263"/>
      <c r="U38" s="340"/>
    </row>
    <row r="39" spans="1:21" ht="15.75" x14ac:dyDescent="0.25">
      <c r="A39" s="593"/>
      <c r="B39" s="593"/>
      <c r="C39" s="486"/>
      <c r="D39" s="486"/>
      <c r="E39" s="486"/>
      <c r="F39" s="486"/>
      <c r="G39" s="263"/>
      <c r="H39" s="263"/>
      <c r="I39" s="337"/>
      <c r="J39" s="263"/>
      <c r="K39" s="337"/>
      <c r="L39" s="263"/>
      <c r="M39" s="337"/>
      <c r="N39" s="263"/>
      <c r="O39" s="337"/>
      <c r="P39" s="373">
        <f t="shared" si="0"/>
        <v>0</v>
      </c>
      <c r="Q39" s="374">
        <f t="shared" si="1"/>
        <v>0</v>
      </c>
      <c r="R39" s="263"/>
      <c r="S39" s="263"/>
      <c r="T39" s="263"/>
      <c r="U39" s="263"/>
    </row>
    <row r="40" spans="1:21" ht="15.75" x14ac:dyDescent="0.25">
      <c r="A40" s="274"/>
      <c r="B40" s="275"/>
      <c r="C40" s="274" t="s">
        <v>1567</v>
      </c>
      <c r="D40" s="275"/>
      <c r="E40" s="275"/>
      <c r="F40" s="275"/>
      <c r="G40" s="276"/>
      <c r="H40" s="264">
        <f t="shared" ref="H40:Q40" si="2">SUM(H10:H39)</f>
        <v>2.0499999999999998</v>
      </c>
      <c r="I40" s="265">
        <f t="shared" si="2"/>
        <v>336203.20833333331</v>
      </c>
      <c r="J40" s="264">
        <f t="shared" si="2"/>
        <v>2.38</v>
      </c>
      <c r="K40" s="265">
        <f t="shared" si="2"/>
        <v>197870.40666666668</v>
      </c>
      <c r="L40" s="264">
        <f t="shared" si="2"/>
        <v>2.99</v>
      </c>
      <c r="M40" s="265">
        <f t="shared" si="2"/>
        <v>270354.93833333335</v>
      </c>
      <c r="N40" s="264">
        <f t="shared" si="2"/>
        <v>2.58</v>
      </c>
      <c r="O40" s="265">
        <f t="shared" si="2"/>
        <v>190941.57333333333</v>
      </c>
      <c r="P40" s="265">
        <f t="shared" si="2"/>
        <v>6</v>
      </c>
      <c r="Q40" s="265">
        <f t="shared" si="2"/>
        <v>995370.12666666671</v>
      </c>
      <c r="R40" s="247"/>
      <c r="S40" s="247"/>
      <c r="T40" s="247"/>
      <c r="U40" s="247"/>
    </row>
    <row r="43" spans="1:21" x14ac:dyDescent="0.25">
      <c r="A43" s="428"/>
      <c r="B43" s="428"/>
      <c r="C43" s="428"/>
      <c r="E43" s="428"/>
      <c r="F43" s="428"/>
      <c r="G43" s="428"/>
      <c r="H43" s="428"/>
      <c r="J43" s="428"/>
      <c r="L43" s="428"/>
      <c r="N43" s="428"/>
      <c r="P43" s="428"/>
      <c r="R43" s="428"/>
      <c r="S43" s="428"/>
      <c r="T43" s="428"/>
      <c r="U43" s="428"/>
    </row>
    <row r="44" spans="1:21" x14ac:dyDescent="0.25">
      <c r="A44" s="428"/>
      <c r="B44" s="428"/>
      <c r="C44" s="428"/>
      <c r="E44" s="428"/>
      <c r="F44" s="428"/>
      <c r="G44" s="428"/>
      <c r="H44" s="428"/>
      <c r="J44" s="428"/>
      <c r="L44" s="428"/>
      <c r="N44" s="428"/>
      <c r="P44" s="428"/>
      <c r="R44" s="428"/>
      <c r="S44" s="428"/>
      <c r="T44" s="428"/>
      <c r="U44" s="428"/>
    </row>
    <row r="45" spans="1:21" x14ac:dyDescent="0.25">
      <c r="A45" s="428"/>
      <c r="B45" s="428"/>
      <c r="C45" s="428"/>
      <c r="E45" s="428"/>
      <c r="F45" s="428"/>
      <c r="G45" s="428"/>
      <c r="H45" s="428"/>
      <c r="J45" s="428"/>
      <c r="L45" s="428"/>
      <c r="N45" s="428"/>
      <c r="P45" s="428"/>
      <c r="R45" s="428"/>
      <c r="S45" s="428"/>
      <c r="T45" s="428"/>
      <c r="U45" s="428"/>
    </row>
    <row r="46" spans="1:21" x14ac:dyDescent="0.25">
      <c r="A46" s="428"/>
      <c r="B46" s="428"/>
      <c r="C46" s="428"/>
      <c r="E46" s="428"/>
      <c r="F46" s="428"/>
      <c r="G46" s="428"/>
      <c r="H46" s="428"/>
      <c r="I46" s="428"/>
      <c r="J46" s="428"/>
      <c r="K46" s="428"/>
      <c r="L46" s="428"/>
      <c r="M46" s="428"/>
      <c r="N46" s="428"/>
      <c r="O46" s="428"/>
      <c r="P46" s="428"/>
      <c r="Q46" s="428"/>
      <c r="R46" s="428"/>
      <c r="S46" s="428"/>
      <c r="T46" s="428"/>
      <c r="U46" s="428"/>
    </row>
    <row r="47" spans="1:21" x14ac:dyDescent="0.25">
      <c r="A47" s="428"/>
      <c r="B47" s="428"/>
      <c r="C47" s="428"/>
      <c r="E47" s="428"/>
      <c r="F47" s="428"/>
      <c r="G47" s="428"/>
      <c r="H47" s="428"/>
      <c r="I47" s="428"/>
      <c r="J47" s="428"/>
      <c r="K47" s="428"/>
      <c r="L47" s="428"/>
      <c r="M47" s="428"/>
      <c r="N47" s="428"/>
      <c r="O47" s="428"/>
      <c r="P47" s="428"/>
      <c r="Q47" s="428"/>
      <c r="R47" s="428"/>
      <c r="S47" s="428"/>
      <c r="T47" s="428"/>
      <c r="U47" s="428"/>
    </row>
    <row r="48" spans="1:21" x14ac:dyDescent="0.25">
      <c r="A48" s="428"/>
      <c r="B48" s="428"/>
      <c r="C48" s="428"/>
      <c r="E48" s="428"/>
      <c r="F48" s="428"/>
      <c r="G48" s="428"/>
      <c r="H48" s="428"/>
      <c r="I48" s="428"/>
      <c r="J48" s="428"/>
      <c r="K48" s="428"/>
      <c r="L48" s="428"/>
      <c r="M48" s="428"/>
      <c r="N48" s="428"/>
      <c r="O48" s="428"/>
      <c r="P48" s="428"/>
      <c r="Q48" s="428"/>
      <c r="R48" s="428"/>
      <c r="S48" s="428"/>
      <c r="T48" s="428"/>
      <c r="U48" s="428"/>
    </row>
    <row r="49" spans="1:21" x14ac:dyDescent="0.25">
      <c r="A49" s="428"/>
      <c r="B49" s="428"/>
      <c r="C49" s="428"/>
      <c r="E49" s="428"/>
      <c r="F49" s="428"/>
      <c r="G49" s="428"/>
      <c r="H49" s="428"/>
      <c r="I49" s="428"/>
      <c r="J49" s="428"/>
      <c r="K49" s="428"/>
      <c r="L49" s="428"/>
      <c r="M49" s="428"/>
      <c r="N49" s="428"/>
      <c r="O49" s="428"/>
      <c r="P49" s="428"/>
      <c r="Q49" s="428"/>
      <c r="R49" s="428"/>
      <c r="S49" s="428"/>
      <c r="T49" s="428"/>
      <c r="U49" s="428"/>
    </row>
    <row r="50" spans="1:21" x14ac:dyDescent="0.25">
      <c r="A50" s="428"/>
      <c r="B50" s="428"/>
      <c r="C50" s="428"/>
      <c r="E50" s="428"/>
      <c r="F50" s="428"/>
      <c r="G50" s="428"/>
      <c r="H50" s="428"/>
      <c r="I50" s="428"/>
      <c r="J50" s="428"/>
      <c r="K50" s="428"/>
      <c r="L50" s="428"/>
      <c r="M50" s="428"/>
      <c r="N50" s="428"/>
      <c r="O50" s="428"/>
      <c r="P50" s="428"/>
      <c r="Q50" s="428"/>
      <c r="R50" s="428"/>
      <c r="S50" s="428"/>
      <c r="T50" s="428"/>
      <c r="U50" s="428"/>
    </row>
    <row r="51" spans="1:21" x14ac:dyDescent="0.25">
      <c r="A51" s="428"/>
      <c r="B51" s="428"/>
      <c r="C51" s="428"/>
      <c r="E51" s="428"/>
      <c r="F51" s="428"/>
      <c r="G51" s="428"/>
      <c r="H51" s="428"/>
      <c r="I51" s="428"/>
      <c r="J51" s="428"/>
      <c r="K51" s="428"/>
      <c r="L51" s="428"/>
      <c r="M51" s="428"/>
      <c r="N51" s="428"/>
      <c r="O51" s="428"/>
      <c r="P51" s="428"/>
      <c r="Q51" s="428"/>
      <c r="R51" s="428"/>
      <c r="S51" s="428"/>
      <c r="T51" s="428"/>
      <c r="U51" s="428"/>
    </row>
    <row r="52" spans="1:21" x14ac:dyDescent="0.25">
      <c r="A52" s="428"/>
      <c r="B52" s="428"/>
      <c r="C52" s="428"/>
      <c r="E52" s="428"/>
      <c r="F52" s="428"/>
      <c r="G52" s="428"/>
      <c r="H52" s="428"/>
      <c r="I52" s="428"/>
      <c r="J52" s="428"/>
      <c r="K52" s="428"/>
      <c r="L52" s="428"/>
      <c r="M52" s="428"/>
      <c r="N52" s="428"/>
      <c r="O52" s="428"/>
      <c r="P52" s="428"/>
      <c r="Q52" s="428"/>
      <c r="R52" s="428"/>
      <c r="S52" s="428"/>
      <c r="T52" s="428"/>
      <c r="U52" s="428"/>
    </row>
    <row r="53" spans="1:21" x14ac:dyDescent="0.25">
      <c r="I53" s="428"/>
      <c r="J53" s="428"/>
      <c r="K53" s="428"/>
      <c r="L53" s="428"/>
      <c r="M53" s="428"/>
      <c r="N53" s="428"/>
      <c r="O53" s="428"/>
      <c r="P53" s="428"/>
      <c r="Q53" s="428"/>
    </row>
    <row r="54" spans="1:21" x14ac:dyDescent="0.25">
      <c r="I54" s="428"/>
      <c r="J54" s="428"/>
      <c r="K54" s="428"/>
      <c r="L54" s="428"/>
      <c r="M54" s="428"/>
      <c r="N54" s="428"/>
      <c r="O54" s="428"/>
      <c r="P54" s="428"/>
      <c r="Q54" s="428"/>
    </row>
    <row r="55" spans="1:21" x14ac:dyDescent="0.25">
      <c r="I55" s="428"/>
      <c r="J55" s="428"/>
      <c r="K55" s="428"/>
      <c r="L55" s="428"/>
      <c r="M55" s="428"/>
      <c r="N55" s="428"/>
      <c r="O55" s="428"/>
      <c r="P55" s="428"/>
      <c r="Q55" s="428"/>
    </row>
    <row r="56" spans="1:21" x14ac:dyDescent="0.25">
      <c r="I56" s="428"/>
      <c r="J56" s="428"/>
      <c r="K56" s="428"/>
      <c r="L56" s="428"/>
      <c r="M56" s="428"/>
      <c r="N56" s="428"/>
      <c r="O56" s="428"/>
      <c r="P56" s="428"/>
      <c r="Q56" s="428"/>
    </row>
    <row r="57" spans="1:21" x14ac:dyDescent="0.25">
      <c r="I57" s="428"/>
      <c r="J57" s="428"/>
      <c r="K57" s="428"/>
      <c r="L57" s="428"/>
      <c r="M57" s="428"/>
      <c r="N57" s="428"/>
      <c r="O57" s="428"/>
      <c r="P57" s="428"/>
      <c r="Q57" s="428"/>
    </row>
    <row r="58" spans="1:21" x14ac:dyDescent="0.25">
      <c r="I58" s="428"/>
      <c r="J58" s="428"/>
      <c r="K58" s="428"/>
      <c r="L58" s="428"/>
      <c r="M58" s="428"/>
      <c r="N58" s="428"/>
      <c r="O58" s="428"/>
      <c r="P58" s="428"/>
      <c r="Q58" s="428"/>
    </row>
  </sheetData>
  <mergeCells count="31">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29:A39"/>
    <mergeCell ref="B29:B39"/>
    <mergeCell ref="B10:B19"/>
    <mergeCell ref="F6:F8"/>
    <mergeCell ref="A6:A8"/>
    <mergeCell ref="A10:A19"/>
    <mergeCell ref="A20:A28"/>
    <mergeCell ref="B20:B28"/>
    <mergeCell ref="D6:D8"/>
    <mergeCell ref="D17:D19"/>
    <mergeCell ref="E17:E19"/>
    <mergeCell ref="D15:D16"/>
    <mergeCell ref="E15:E16"/>
    <mergeCell ref="D10:D14"/>
    <mergeCell ref="E10:E14"/>
    <mergeCell ref="C10:C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 C20:C39">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topLeftCell="L1" zoomScaleNormal="100" workbookViewId="0">
      <pane ySplit="6" topLeftCell="A8" activePane="bottomLeft" state="frozen"/>
      <selection activeCell="A7" sqref="A7"/>
      <selection pane="bottomLeft" activeCell="W10" sqref="W10"/>
    </sheetView>
  </sheetViews>
  <sheetFormatPr baseColWidth="10" defaultColWidth="11.42578125" defaultRowHeight="15" x14ac:dyDescent="0.25"/>
  <cols>
    <col min="1" max="1" width="21.7109375" style="343" customWidth="1"/>
    <col min="2" max="2" width="24.28515625" style="343" customWidth="1"/>
    <col min="3" max="3" width="27.42578125" style="343" customWidth="1"/>
    <col min="4" max="4" width="27.42578125" style="428" customWidth="1"/>
    <col min="5" max="5" width="27.42578125" style="343" customWidth="1"/>
    <col min="6" max="6" width="14" style="343" customWidth="1"/>
    <col min="7" max="7" width="27.42578125" style="343" customWidth="1"/>
    <col min="8" max="8" width="15.28515625" style="343" customWidth="1"/>
    <col min="9" max="9" width="13.7109375" style="222" bestFit="1" customWidth="1"/>
    <col min="10" max="10" width="15.28515625" style="343" customWidth="1"/>
    <col min="11" max="11" width="18.85546875" style="222" customWidth="1"/>
    <col min="12" max="12" width="11.42578125" style="343"/>
    <col min="13" max="13" width="13.7109375" style="222" bestFit="1" customWidth="1"/>
    <col min="14" max="14" width="11.42578125" style="343"/>
    <col min="15" max="15" width="13.7109375" style="222" bestFit="1" customWidth="1"/>
    <col min="16" max="16" width="15.28515625" style="343" customWidth="1"/>
    <col min="17" max="17" width="18.28515625" style="222" customWidth="1"/>
    <col min="18" max="20" width="14.140625" style="343" customWidth="1"/>
    <col min="21" max="21" width="17" style="343" customWidth="1"/>
    <col min="22" max="16384" width="11.42578125" style="343"/>
  </cols>
  <sheetData>
    <row r="1" spans="1:32" ht="18.75" customHeight="1" x14ac:dyDescent="0.25">
      <c r="A1" s="428"/>
      <c r="B1" s="266"/>
      <c r="C1" s="266"/>
      <c r="D1" s="266"/>
      <c r="E1" s="266"/>
      <c r="F1" s="266"/>
      <c r="G1" s="266"/>
      <c r="H1" s="266" t="s">
        <v>1568</v>
      </c>
      <c r="J1" s="428"/>
      <c r="K1" s="266"/>
      <c r="L1" s="266"/>
      <c r="M1" s="473" t="s">
        <v>1569</v>
      </c>
      <c r="N1" s="473" t="s">
        <v>1570</v>
      </c>
      <c r="O1" s="473" t="s">
        <v>1571</v>
      </c>
      <c r="P1" s="473" t="s">
        <v>1572</v>
      </c>
      <c r="Q1" s="473" t="s">
        <v>1573</v>
      </c>
      <c r="R1" s="473" t="s">
        <v>1574</v>
      </c>
      <c r="S1" s="473" t="s">
        <v>1575</v>
      </c>
      <c r="T1" s="473" t="s">
        <v>1576</v>
      </c>
      <c r="U1" s="473" t="s">
        <v>1577</v>
      </c>
      <c r="V1" s="475" t="s">
        <v>1578</v>
      </c>
      <c r="W1" s="473" t="s">
        <v>1579</v>
      </c>
      <c r="X1" s="473" t="s">
        <v>1580</v>
      </c>
      <c r="Y1" s="473" t="s">
        <v>1581</v>
      </c>
      <c r="Z1" s="473" t="s">
        <v>1582</v>
      </c>
      <c r="AA1" s="473" t="s">
        <v>1583</v>
      </c>
      <c r="AB1" s="473" t="s">
        <v>1584</v>
      </c>
      <c r="AC1" s="473" t="s">
        <v>1585</v>
      </c>
      <c r="AD1" s="473" t="s">
        <v>1586</v>
      </c>
      <c r="AE1" s="473" t="s">
        <v>1587</v>
      </c>
      <c r="AF1" s="473" t="s">
        <v>1588</v>
      </c>
    </row>
    <row r="2" spans="1:32" ht="18" customHeight="1" x14ac:dyDescent="0.25">
      <c r="A2" s="253" t="s">
        <v>1463</v>
      </c>
      <c r="B2" s="266"/>
      <c r="C2" s="266"/>
      <c r="D2" s="266"/>
      <c r="E2" s="266"/>
      <c r="F2" s="266"/>
      <c r="G2" s="266"/>
      <c r="H2" s="266"/>
      <c r="J2" s="428"/>
      <c r="K2" s="266"/>
      <c r="L2" s="266"/>
      <c r="M2" s="266"/>
      <c r="N2" s="266"/>
      <c r="O2" s="266"/>
      <c r="P2" s="266"/>
      <c r="Q2" s="266"/>
      <c r="R2" s="266"/>
      <c r="S2" s="266"/>
      <c r="T2" s="266"/>
      <c r="U2" s="266"/>
      <c r="V2" s="428"/>
      <c r="W2" s="428"/>
      <c r="X2" s="428"/>
      <c r="Y2" s="428"/>
      <c r="Z2" s="428"/>
      <c r="AA2" s="428"/>
      <c r="AB2" s="428"/>
      <c r="AC2" s="428"/>
      <c r="AD2" s="428"/>
      <c r="AE2" s="428"/>
      <c r="AF2" s="428"/>
    </row>
    <row r="3" spans="1:32" ht="18" customHeight="1" x14ac:dyDescent="0.25">
      <c r="A3" s="592" t="s">
        <v>1589</v>
      </c>
      <c r="B3" s="592"/>
      <c r="C3" s="592"/>
      <c r="D3" s="592"/>
      <c r="E3" s="592"/>
      <c r="F3" s="592"/>
      <c r="G3" s="592"/>
      <c r="H3" s="592"/>
      <c r="I3" s="592"/>
      <c r="J3" s="592"/>
      <c r="K3" s="592"/>
      <c r="L3" s="592"/>
      <c r="M3" s="592"/>
      <c r="N3" s="592"/>
      <c r="O3" s="592"/>
      <c r="P3" s="592"/>
      <c r="Q3" s="592"/>
      <c r="R3" s="592"/>
      <c r="S3" s="592"/>
      <c r="T3" s="592"/>
      <c r="U3" s="592"/>
      <c r="V3" s="428"/>
      <c r="W3" s="428"/>
      <c r="X3" s="428"/>
      <c r="Y3" s="428"/>
      <c r="Z3" s="428"/>
      <c r="AA3" s="428"/>
      <c r="AB3" s="428"/>
      <c r="AC3" s="428"/>
      <c r="AD3" s="428"/>
      <c r="AE3" s="428"/>
      <c r="AF3" s="428"/>
    </row>
    <row r="4" spans="1:32" ht="15" customHeight="1" x14ac:dyDescent="0.25">
      <c r="A4" s="540" t="s">
        <v>1353</v>
      </c>
      <c r="B4" s="542" t="s">
        <v>1354</v>
      </c>
      <c r="C4" s="552" t="s">
        <v>1355</v>
      </c>
      <c r="D4" s="552" t="s">
        <v>1356</v>
      </c>
      <c r="E4" s="552" t="s">
        <v>1357</v>
      </c>
      <c r="F4" s="552" t="s">
        <v>1309</v>
      </c>
      <c r="G4" s="552" t="s">
        <v>1358</v>
      </c>
      <c r="H4" s="555" t="s">
        <v>1359</v>
      </c>
      <c r="I4" s="557"/>
      <c r="J4" s="557"/>
      <c r="K4" s="557"/>
      <c r="L4" s="557"/>
      <c r="M4" s="557"/>
      <c r="N4" s="557"/>
      <c r="O4" s="556"/>
      <c r="P4" s="561" t="s">
        <v>1360</v>
      </c>
      <c r="Q4" s="562"/>
      <c r="R4" s="542" t="s">
        <v>1361</v>
      </c>
      <c r="S4" s="542" t="s">
        <v>1362</v>
      </c>
      <c r="T4" s="542" t="s">
        <v>1363</v>
      </c>
      <c r="U4" s="558" t="s">
        <v>1364</v>
      </c>
      <c r="V4" s="428"/>
      <c r="W4" s="428"/>
      <c r="X4" s="428"/>
      <c r="Y4" s="428"/>
      <c r="Z4" s="428"/>
      <c r="AA4" s="428"/>
      <c r="AB4" s="428"/>
      <c r="AC4" s="428"/>
      <c r="AD4" s="428"/>
      <c r="AE4" s="428"/>
      <c r="AF4" s="428"/>
    </row>
    <row r="5" spans="1:32" ht="15" customHeight="1" x14ac:dyDescent="0.25">
      <c r="A5" s="540"/>
      <c r="B5" s="540"/>
      <c r="C5" s="553"/>
      <c r="D5" s="553"/>
      <c r="E5" s="553"/>
      <c r="F5" s="553"/>
      <c r="G5" s="553"/>
      <c r="H5" s="555" t="s">
        <v>1365</v>
      </c>
      <c r="I5" s="556"/>
      <c r="J5" s="555" t="s">
        <v>1366</v>
      </c>
      <c r="K5" s="556"/>
      <c r="L5" s="555" t="s">
        <v>1367</v>
      </c>
      <c r="M5" s="556"/>
      <c r="N5" s="555" t="s">
        <v>1368</v>
      </c>
      <c r="O5" s="556"/>
      <c r="P5" s="563"/>
      <c r="Q5" s="564"/>
      <c r="R5" s="540"/>
      <c r="S5" s="540"/>
      <c r="T5" s="540"/>
      <c r="U5" s="559"/>
      <c r="V5" s="428"/>
      <c r="W5" s="428"/>
      <c r="X5" s="428"/>
      <c r="Y5" s="428"/>
      <c r="Z5" s="428"/>
      <c r="AA5" s="428"/>
      <c r="AB5" s="428"/>
      <c r="AC5" s="428"/>
      <c r="AD5" s="428"/>
      <c r="AE5" s="428"/>
      <c r="AF5" s="428"/>
    </row>
    <row r="6" spans="1:32" ht="35.25" customHeight="1" x14ac:dyDescent="0.25">
      <c r="A6" s="541"/>
      <c r="B6" s="541"/>
      <c r="C6" s="554"/>
      <c r="D6" s="554"/>
      <c r="E6" s="554"/>
      <c r="F6" s="554"/>
      <c r="G6" s="554"/>
      <c r="H6" s="409" t="s">
        <v>1369</v>
      </c>
      <c r="I6" s="409" t="s">
        <v>35</v>
      </c>
      <c r="J6" s="409" t="s">
        <v>1369</v>
      </c>
      <c r="K6" s="409" t="s">
        <v>35</v>
      </c>
      <c r="L6" s="409" t="s">
        <v>1369</v>
      </c>
      <c r="M6" s="409" t="s">
        <v>35</v>
      </c>
      <c r="N6" s="409" t="s">
        <v>1369</v>
      </c>
      <c r="O6" s="409" t="s">
        <v>35</v>
      </c>
      <c r="P6" s="409" t="s">
        <v>1369</v>
      </c>
      <c r="Q6" s="409" t="s">
        <v>35</v>
      </c>
      <c r="R6" s="541"/>
      <c r="S6" s="541"/>
      <c r="T6" s="541"/>
      <c r="U6" s="560"/>
      <c r="V6" s="428"/>
      <c r="W6" s="428"/>
      <c r="X6" s="428"/>
      <c r="Y6" s="428"/>
      <c r="Z6" s="428"/>
      <c r="AA6" s="428"/>
      <c r="AB6" s="428"/>
      <c r="AC6" s="428"/>
      <c r="AD6" s="428"/>
      <c r="AE6" s="428"/>
      <c r="AF6" s="428"/>
    </row>
    <row r="7" spans="1:32" ht="15.75" x14ac:dyDescent="0.25">
      <c r="A7" s="410"/>
      <c r="B7" s="411"/>
      <c r="C7" s="412"/>
      <c r="D7" s="412"/>
      <c r="E7" s="412"/>
      <c r="F7" s="413"/>
      <c r="G7" s="412"/>
      <c r="H7" s="414"/>
      <c r="I7" s="414"/>
      <c r="J7" s="414"/>
      <c r="K7" s="414"/>
      <c r="L7" s="414"/>
      <c r="M7" s="414"/>
      <c r="N7" s="414"/>
      <c r="O7" s="414"/>
      <c r="P7" s="414"/>
      <c r="Q7" s="414"/>
      <c r="R7" s="415"/>
      <c r="S7" s="415"/>
      <c r="T7" s="415"/>
      <c r="U7" s="416"/>
      <c r="V7" s="428"/>
      <c r="W7" s="428"/>
      <c r="X7" s="428"/>
      <c r="Y7" s="428"/>
      <c r="Z7" s="428"/>
      <c r="AA7" s="428"/>
      <c r="AB7" s="428"/>
      <c r="AC7" s="428"/>
      <c r="AD7" s="428"/>
      <c r="AE7" s="428"/>
      <c r="AF7" s="428"/>
    </row>
    <row r="8" spans="1:32" ht="15.75" x14ac:dyDescent="0.25">
      <c r="A8" s="589" t="s">
        <v>1590</v>
      </c>
      <c r="B8" s="593" t="s">
        <v>1591</v>
      </c>
      <c r="C8" s="486"/>
      <c r="D8" s="486"/>
      <c r="E8" s="486"/>
      <c r="F8" s="486"/>
      <c r="G8" s="263"/>
      <c r="H8" s="263"/>
      <c r="I8" s="337"/>
      <c r="J8" s="263"/>
      <c r="K8" s="337"/>
      <c r="L8" s="263"/>
      <c r="M8" s="337"/>
      <c r="N8" s="263"/>
      <c r="O8" s="337"/>
      <c r="P8" s="375">
        <f t="shared" ref="P8:P22" si="0">H8+J8+L8+N8</f>
        <v>0</v>
      </c>
      <c r="Q8" s="374">
        <f t="shared" ref="Q8:Q22" si="1">I8+K8+M8+O8</f>
        <v>0</v>
      </c>
      <c r="R8" s="263"/>
      <c r="S8" s="263"/>
      <c r="T8" s="263"/>
      <c r="U8" s="263"/>
      <c r="V8" s="428"/>
      <c r="W8" s="428"/>
      <c r="X8" s="428"/>
      <c r="Y8" s="428"/>
      <c r="Z8" s="428"/>
      <c r="AA8" s="428"/>
      <c r="AB8" s="428"/>
      <c r="AC8" s="428"/>
      <c r="AD8" s="428"/>
      <c r="AE8" s="428"/>
      <c r="AF8" s="428"/>
    </row>
    <row r="9" spans="1:32" ht="15.75" x14ac:dyDescent="0.25">
      <c r="A9" s="590"/>
      <c r="B9" s="593"/>
      <c r="C9" s="486"/>
      <c r="D9" s="486"/>
      <c r="E9" s="486"/>
      <c r="F9" s="486"/>
      <c r="G9" s="263"/>
      <c r="H9" s="263"/>
      <c r="I9" s="337"/>
      <c r="J9" s="263"/>
      <c r="K9" s="337"/>
      <c r="L9" s="263"/>
      <c r="M9" s="337"/>
      <c r="N9" s="263"/>
      <c r="O9" s="337"/>
      <c r="P9" s="375">
        <f t="shared" si="0"/>
        <v>0</v>
      </c>
      <c r="Q9" s="374">
        <f t="shared" si="1"/>
        <v>0</v>
      </c>
      <c r="R9" s="263"/>
      <c r="S9" s="263"/>
      <c r="T9" s="263"/>
      <c r="U9" s="263"/>
      <c r="V9" s="428"/>
      <c r="W9" s="428"/>
      <c r="X9" s="428"/>
      <c r="Y9" s="428"/>
      <c r="Z9" s="428"/>
      <c r="AA9" s="428"/>
      <c r="AB9" s="428"/>
      <c r="AC9" s="428"/>
      <c r="AD9" s="428"/>
      <c r="AE9" s="428"/>
      <c r="AF9" s="428"/>
    </row>
    <row r="10" spans="1:32" ht="15.75" x14ac:dyDescent="0.25">
      <c r="A10" s="590"/>
      <c r="B10" s="593"/>
      <c r="C10" s="486"/>
      <c r="D10" s="486"/>
      <c r="E10" s="486"/>
      <c r="F10" s="486"/>
      <c r="G10" s="263"/>
      <c r="H10" s="263"/>
      <c r="I10" s="337"/>
      <c r="J10" s="263"/>
      <c r="K10" s="337"/>
      <c r="L10" s="263"/>
      <c r="M10" s="337"/>
      <c r="N10" s="263"/>
      <c r="O10" s="337"/>
      <c r="P10" s="375">
        <f t="shared" si="0"/>
        <v>0</v>
      </c>
      <c r="Q10" s="374">
        <f t="shared" si="1"/>
        <v>0</v>
      </c>
      <c r="R10" s="263"/>
      <c r="S10" s="263"/>
      <c r="T10" s="263"/>
      <c r="U10" s="263"/>
      <c r="V10" s="428"/>
      <c r="W10" s="428"/>
      <c r="X10" s="428"/>
      <c r="Y10" s="428"/>
      <c r="Z10" s="428"/>
      <c r="AA10" s="428"/>
      <c r="AB10" s="428"/>
      <c r="AC10" s="428"/>
      <c r="AD10" s="428"/>
      <c r="AE10" s="428"/>
      <c r="AF10" s="428"/>
    </row>
    <row r="11" spans="1:32" ht="15.75" x14ac:dyDescent="0.25">
      <c r="A11" s="590"/>
      <c r="B11" s="593"/>
      <c r="C11" s="486"/>
      <c r="D11" s="486"/>
      <c r="E11" s="486"/>
      <c r="F11" s="486"/>
      <c r="G11" s="263"/>
      <c r="H11" s="263"/>
      <c r="I11" s="337"/>
      <c r="J11" s="263"/>
      <c r="K11" s="337"/>
      <c r="L11" s="263"/>
      <c r="M11" s="337"/>
      <c r="N11" s="263"/>
      <c r="O11" s="337"/>
      <c r="P11" s="375">
        <f t="shared" si="0"/>
        <v>0</v>
      </c>
      <c r="Q11" s="374">
        <f t="shared" si="1"/>
        <v>0</v>
      </c>
      <c r="R11" s="263"/>
      <c r="S11" s="263"/>
      <c r="T11" s="263"/>
      <c r="U11" s="263"/>
      <c r="V11" s="428"/>
      <c r="W11" s="428"/>
      <c r="X11" s="428"/>
      <c r="Y11" s="428"/>
      <c r="Z11" s="428"/>
      <c r="AA11" s="428"/>
      <c r="AB11" s="428"/>
      <c r="AC11" s="428"/>
      <c r="AD11" s="428"/>
      <c r="AE11" s="428"/>
      <c r="AF11" s="428"/>
    </row>
    <row r="12" spans="1:32" ht="15.75" x14ac:dyDescent="0.25">
      <c r="A12" s="590"/>
      <c r="B12" s="593"/>
      <c r="C12" s="486"/>
      <c r="D12" s="486"/>
      <c r="E12" s="486"/>
      <c r="F12" s="486"/>
      <c r="G12" s="263"/>
      <c r="H12" s="263"/>
      <c r="I12" s="337"/>
      <c r="J12" s="263"/>
      <c r="K12" s="337"/>
      <c r="L12" s="263"/>
      <c r="M12" s="337"/>
      <c r="N12" s="263"/>
      <c r="O12" s="337"/>
      <c r="P12" s="375">
        <f t="shared" si="0"/>
        <v>0</v>
      </c>
      <c r="Q12" s="374">
        <f t="shared" si="1"/>
        <v>0</v>
      </c>
      <c r="R12" s="263"/>
      <c r="S12" s="263"/>
      <c r="T12" s="263"/>
      <c r="U12" s="263"/>
      <c r="V12" s="428"/>
      <c r="W12" s="428"/>
      <c r="X12" s="428"/>
      <c r="Y12" s="428"/>
      <c r="Z12" s="428"/>
      <c r="AA12" s="428"/>
      <c r="AB12" s="428"/>
      <c r="AC12" s="428"/>
      <c r="AD12" s="428"/>
      <c r="AE12" s="428"/>
      <c r="AF12" s="428"/>
    </row>
    <row r="13" spans="1:32" ht="15.75" x14ac:dyDescent="0.25">
      <c r="A13" s="590"/>
      <c r="B13" s="593" t="s">
        <v>1592</v>
      </c>
      <c r="C13" s="486"/>
      <c r="D13" s="486"/>
      <c r="E13" s="486"/>
      <c r="F13" s="486"/>
      <c r="G13" s="263"/>
      <c r="H13" s="263"/>
      <c r="I13" s="337"/>
      <c r="J13" s="263"/>
      <c r="K13" s="337"/>
      <c r="L13" s="263"/>
      <c r="M13" s="337"/>
      <c r="N13" s="263"/>
      <c r="O13" s="337"/>
      <c r="P13" s="375">
        <f t="shared" si="0"/>
        <v>0</v>
      </c>
      <c r="Q13" s="374">
        <f t="shared" si="1"/>
        <v>0</v>
      </c>
      <c r="R13" s="263"/>
      <c r="S13" s="263"/>
      <c r="T13" s="263"/>
      <c r="U13" s="263"/>
      <c r="V13" s="428"/>
      <c r="W13" s="428"/>
      <c r="X13" s="428"/>
      <c r="Y13" s="428"/>
      <c r="Z13" s="428"/>
      <c r="AA13" s="428"/>
      <c r="AB13" s="428"/>
      <c r="AC13" s="428"/>
      <c r="AD13" s="428"/>
      <c r="AE13" s="428"/>
      <c r="AF13" s="428"/>
    </row>
    <row r="14" spans="1:32" ht="15.75" x14ac:dyDescent="0.25">
      <c r="A14" s="590"/>
      <c r="B14" s="593"/>
      <c r="C14" s="486"/>
      <c r="D14" s="486"/>
      <c r="E14" s="486"/>
      <c r="F14" s="486"/>
      <c r="G14" s="263"/>
      <c r="H14" s="263"/>
      <c r="I14" s="337"/>
      <c r="J14" s="263"/>
      <c r="K14" s="337"/>
      <c r="L14" s="263"/>
      <c r="M14" s="337"/>
      <c r="N14" s="263"/>
      <c r="O14" s="337"/>
      <c r="P14" s="375">
        <f t="shared" si="0"/>
        <v>0</v>
      </c>
      <c r="Q14" s="374">
        <f t="shared" si="1"/>
        <v>0</v>
      </c>
      <c r="R14" s="263"/>
      <c r="S14" s="263"/>
      <c r="T14" s="263"/>
      <c r="U14" s="338"/>
      <c r="V14" s="428"/>
      <c r="W14" s="428"/>
      <c r="X14" s="428"/>
      <c r="Y14" s="428"/>
      <c r="Z14" s="428"/>
      <c r="AA14" s="428"/>
      <c r="AB14" s="428"/>
      <c r="AC14" s="428"/>
      <c r="AD14" s="428"/>
      <c r="AE14" s="428"/>
      <c r="AF14" s="428"/>
    </row>
    <row r="15" spans="1:32" ht="15.75" x14ac:dyDescent="0.25">
      <c r="A15" s="590"/>
      <c r="B15" s="593"/>
      <c r="C15" s="486"/>
      <c r="D15" s="486"/>
      <c r="E15" s="486"/>
      <c r="F15" s="486"/>
      <c r="G15" s="263"/>
      <c r="H15" s="263"/>
      <c r="I15" s="337"/>
      <c r="J15" s="263"/>
      <c r="K15" s="337"/>
      <c r="L15" s="263"/>
      <c r="M15" s="337"/>
      <c r="N15" s="263"/>
      <c r="O15" s="337"/>
      <c r="P15" s="375">
        <f t="shared" si="0"/>
        <v>0</v>
      </c>
      <c r="Q15" s="374">
        <f t="shared" si="1"/>
        <v>0</v>
      </c>
      <c r="R15" s="263"/>
      <c r="S15" s="263"/>
      <c r="T15" s="263"/>
      <c r="U15" s="338"/>
      <c r="V15" s="428"/>
      <c r="W15" s="428"/>
      <c r="X15" s="428"/>
      <c r="Y15" s="428"/>
      <c r="Z15" s="428"/>
      <c r="AA15" s="428"/>
      <c r="AB15" s="428"/>
      <c r="AC15" s="428"/>
      <c r="AD15" s="428"/>
      <c r="AE15" s="428"/>
      <c r="AF15" s="428"/>
    </row>
    <row r="16" spans="1:32" ht="15.75" x14ac:dyDescent="0.25">
      <c r="A16" s="590"/>
      <c r="B16" s="593"/>
      <c r="C16" s="486"/>
      <c r="D16" s="486"/>
      <c r="E16" s="486"/>
      <c r="F16" s="486"/>
      <c r="G16" s="263"/>
      <c r="H16" s="263"/>
      <c r="I16" s="337"/>
      <c r="J16" s="263"/>
      <c r="K16" s="337"/>
      <c r="L16" s="263"/>
      <c r="M16" s="337"/>
      <c r="N16" s="263"/>
      <c r="O16" s="337"/>
      <c r="P16" s="375">
        <f t="shared" si="0"/>
        <v>0</v>
      </c>
      <c r="Q16" s="374">
        <f t="shared" si="1"/>
        <v>0</v>
      </c>
      <c r="R16" s="263"/>
      <c r="S16" s="263"/>
      <c r="T16" s="263"/>
      <c r="U16" s="338"/>
      <c r="V16" s="428"/>
      <c r="W16" s="428"/>
      <c r="X16" s="428"/>
      <c r="Y16" s="428"/>
      <c r="Z16" s="428"/>
      <c r="AA16" s="428"/>
      <c r="AB16" s="428"/>
      <c r="AC16" s="428"/>
      <c r="AD16" s="428"/>
      <c r="AE16" s="428"/>
      <c r="AF16" s="428"/>
    </row>
    <row r="17" spans="1:21" ht="15.75" x14ac:dyDescent="0.25">
      <c r="A17" s="590"/>
      <c r="B17" s="593"/>
      <c r="C17" s="486"/>
      <c r="D17" s="486"/>
      <c r="E17" s="486"/>
      <c r="F17" s="486"/>
      <c r="G17" s="263"/>
      <c r="H17" s="263"/>
      <c r="I17" s="337"/>
      <c r="J17" s="263"/>
      <c r="K17" s="337"/>
      <c r="L17" s="339"/>
      <c r="M17" s="337"/>
      <c r="N17" s="263"/>
      <c r="O17" s="337"/>
      <c r="P17" s="375">
        <f t="shared" si="0"/>
        <v>0</v>
      </c>
      <c r="Q17" s="374">
        <f t="shared" si="1"/>
        <v>0</v>
      </c>
      <c r="R17" s="263"/>
      <c r="S17" s="263"/>
      <c r="T17" s="263"/>
      <c r="U17" s="263"/>
    </row>
    <row r="18" spans="1:21" ht="15.75" x14ac:dyDescent="0.25">
      <c r="A18" s="590"/>
      <c r="B18" s="593" t="s">
        <v>1593</v>
      </c>
      <c r="C18" s="486"/>
      <c r="D18" s="486"/>
      <c r="E18" s="486"/>
      <c r="F18" s="486"/>
      <c r="G18" s="263"/>
      <c r="H18" s="263"/>
      <c r="I18" s="337"/>
      <c r="J18" s="263"/>
      <c r="K18" s="337"/>
      <c r="L18" s="339"/>
      <c r="M18" s="337"/>
      <c r="N18" s="263"/>
      <c r="O18" s="337"/>
      <c r="P18" s="375">
        <f t="shared" si="0"/>
        <v>0</v>
      </c>
      <c r="Q18" s="374">
        <f t="shared" si="1"/>
        <v>0</v>
      </c>
      <c r="R18" s="263"/>
      <c r="S18" s="263"/>
      <c r="T18" s="263"/>
      <c r="U18" s="263"/>
    </row>
    <row r="19" spans="1:21" ht="15.75" x14ac:dyDescent="0.25">
      <c r="A19" s="590"/>
      <c r="B19" s="593"/>
      <c r="C19" s="486"/>
      <c r="D19" s="486"/>
      <c r="E19" s="486"/>
      <c r="F19" s="486"/>
      <c r="G19" s="263"/>
      <c r="H19" s="263"/>
      <c r="I19" s="337"/>
      <c r="J19" s="263"/>
      <c r="K19" s="337"/>
      <c r="L19" s="339"/>
      <c r="M19" s="337"/>
      <c r="N19" s="263"/>
      <c r="O19" s="337"/>
      <c r="P19" s="375">
        <f t="shared" si="0"/>
        <v>0</v>
      </c>
      <c r="Q19" s="374">
        <f t="shared" si="1"/>
        <v>0</v>
      </c>
      <c r="R19" s="263"/>
      <c r="S19" s="263"/>
      <c r="T19" s="263"/>
      <c r="U19" s="263"/>
    </row>
    <row r="20" spans="1:21" ht="15.75" x14ac:dyDescent="0.25">
      <c r="A20" s="590"/>
      <c r="B20" s="593"/>
      <c r="C20" s="486"/>
      <c r="D20" s="486"/>
      <c r="E20" s="486"/>
      <c r="F20" s="486"/>
      <c r="G20" s="263"/>
      <c r="H20" s="263"/>
      <c r="I20" s="337"/>
      <c r="J20" s="263"/>
      <c r="K20" s="337"/>
      <c r="L20" s="339"/>
      <c r="M20" s="337"/>
      <c r="N20" s="263"/>
      <c r="O20" s="337"/>
      <c r="P20" s="375">
        <f t="shared" si="0"/>
        <v>0</v>
      </c>
      <c r="Q20" s="374">
        <f t="shared" si="1"/>
        <v>0</v>
      </c>
      <c r="R20" s="263"/>
      <c r="S20" s="263"/>
      <c r="T20" s="263"/>
      <c r="U20" s="263"/>
    </row>
    <row r="21" spans="1:21" ht="15.75" x14ac:dyDescent="0.25">
      <c r="A21" s="590"/>
      <c r="B21" s="593"/>
      <c r="C21" s="486"/>
      <c r="D21" s="486"/>
      <c r="E21" s="486"/>
      <c r="F21" s="486"/>
      <c r="G21" s="263"/>
      <c r="H21" s="263"/>
      <c r="I21" s="337"/>
      <c r="J21" s="263"/>
      <c r="K21" s="337"/>
      <c r="L21" s="339"/>
      <c r="M21" s="337"/>
      <c r="N21" s="263"/>
      <c r="O21" s="337"/>
      <c r="P21" s="375">
        <f t="shared" si="0"/>
        <v>0</v>
      </c>
      <c r="Q21" s="374">
        <f t="shared" si="1"/>
        <v>0</v>
      </c>
      <c r="R21" s="263"/>
      <c r="S21" s="263"/>
      <c r="T21" s="263"/>
      <c r="U21" s="263"/>
    </row>
    <row r="22" spans="1:21" ht="15.75" x14ac:dyDescent="0.25">
      <c r="A22" s="590"/>
      <c r="B22" s="593"/>
      <c r="C22" s="486"/>
      <c r="D22" s="486"/>
      <c r="E22" s="486"/>
      <c r="F22" s="486"/>
      <c r="G22" s="263"/>
      <c r="H22" s="263"/>
      <c r="I22" s="337"/>
      <c r="J22" s="263"/>
      <c r="K22" s="337"/>
      <c r="L22" s="339"/>
      <c r="M22" s="337"/>
      <c r="N22" s="263"/>
      <c r="O22" s="337"/>
      <c r="P22" s="375">
        <f t="shared" si="0"/>
        <v>0</v>
      </c>
      <c r="Q22" s="374">
        <f t="shared" si="1"/>
        <v>0</v>
      </c>
      <c r="R22" s="263"/>
      <c r="S22" s="263"/>
      <c r="T22" s="263"/>
      <c r="U22" s="263"/>
    </row>
    <row r="23" spans="1:21" ht="15.75" x14ac:dyDescent="0.25">
      <c r="A23" s="590"/>
      <c r="B23" s="589" t="s">
        <v>1594</v>
      </c>
      <c r="C23" s="486"/>
      <c r="D23" s="486"/>
      <c r="E23" s="486"/>
      <c r="F23" s="486"/>
      <c r="G23" s="263"/>
      <c r="H23" s="263"/>
      <c r="I23" s="337"/>
      <c r="J23" s="263"/>
      <c r="K23" s="337"/>
      <c r="L23" s="339"/>
      <c r="M23" s="337"/>
      <c r="N23" s="263"/>
      <c r="O23" s="337"/>
      <c r="P23" s="375">
        <f t="shared" ref="P23:Q23" si="2">H23+J23+L23+N23</f>
        <v>0</v>
      </c>
      <c r="Q23" s="374">
        <f t="shared" si="2"/>
        <v>0</v>
      </c>
      <c r="R23" s="263"/>
      <c r="S23" s="263"/>
      <c r="T23" s="263"/>
      <c r="U23" s="263"/>
    </row>
    <row r="24" spans="1:21" ht="15.75" x14ac:dyDescent="0.25">
      <c r="A24" s="590"/>
      <c r="B24" s="590"/>
      <c r="C24" s="486"/>
      <c r="D24" s="486"/>
      <c r="E24" s="486"/>
      <c r="F24" s="486"/>
      <c r="G24" s="263"/>
      <c r="H24" s="263"/>
      <c r="I24" s="337"/>
      <c r="J24" s="263"/>
      <c r="K24" s="337"/>
      <c r="L24" s="339"/>
      <c r="M24" s="337"/>
      <c r="N24" s="263"/>
      <c r="O24" s="337"/>
      <c r="P24" s="375">
        <f t="shared" ref="P24:P42" si="3">H24+J24+L24+N24</f>
        <v>0</v>
      </c>
      <c r="Q24" s="374">
        <f t="shared" ref="Q24:Q42" si="4">I24+K24+M24+O24</f>
        <v>0</v>
      </c>
      <c r="R24" s="263"/>
      <c r="S24" s="263"/>
      <c r="T24" s="263"/>
      <c r="U24" s="263"/>
    </row>
    <row r="25" spans="1:21" ht="15.75" x14ac:dyDescent="0.25">
      <c r="A25" s="590"/>
      <c r="B25" s="590"/>
      <c r="C25" s="486"/>
      <c r="D25" s="486"/>
      <c r="E25" s="486"/>
      <c r="F25" s="486"/>
      <c r="G25" s="263"/>
      <c r="H25" s="263"/>
      <c r="I25" s="337"/>
      <c r="J25" s="263"/>
      <c r="K25" s="337"/>
      <c r="L25" s="339"/>
      <c r="M25" s="337"/>
      <c r="N25" s="263"/>
      <c r="O25" s="337"/>
      <c r="P25" s="375">
        <f t="shared" si="3"/>
        <v>0</v>
      </c>
      <c r="Q25" s="374">
        <f t="shared" si="4"/>
        <v>0</v>
      </c>
      <c r="R25" s="263"/>
      <c r="S25" s="263"/>
      <c r="T25" s="263"/>
      <c r="U25" s="263"/>
    </row>
    <row r="26" spans="1:21" ht="15.75" x14ac:dyDescent="0.25">
      <c r="A26" s="590"/>
      <c r="B26" s="590"/>
      <c r="C26" s="486"/>
      <c r="D26" s="486"/>
      <c r="E26" s="486"/>
      <c r="F26" s="486"/>
      <c r="G26" s="263"/>
      <c r="H26" s="263"/>
      <c r="I26" s="337"/>
      <c r="J26" s="263"/>
      <c r="K26" s="337"/>
      <c r="L26" s="339"/>
      <c r="M26" s="337"/>
      <c r="N26" s="263"/>
      <c r="O26" s="337"/>
      <c r="P26" s="375">
        <f t="shared" si="3"/>
        <v>0</v>
      </c>
      <c r="Q26" s="374">
        <f t="shared" si="4"/>
        <v>0</v>
      </c>
      <c r="R26" s="263"/>
      <c r="S26" s="263"/>
      <c r="T26" s="263"/>
      <c r="U26" s="263"/>
    </row>
    <row r="27" spans="1:21" ht="15.75" x14ac:dyDescent="0.25">
      <c r="A27" s="590"/>
      <c r="B27" s="591"/>
      <c r="C27" s="486"/>
      <c r="D27" s="486"/>
      <c r="E27" s="486"/>
      <c r="F27" s="486"/>
      <c r="G27" s="263"/>
      <c r="H27" s="263"/>
      <c r="I27" s="337"/>
      <c r="J27" s="263"/>
      <c r="K27" s="337"/>
      <c r="L27" s="339"/>
      <c r="M27" s="337"/>
      <c r="N27" s="263"/>
      <c r="O27" s="337"/>
      <c r="P27" s="375">
        <f t="shared" si="3"/>
        <v>0</v>
      </c>
      <c r="Q27" s="374">
        <f t="shared" si="4"/>
        <v>0</v>
      </c>
      <c r="R27" s="263"/>
      <c r="S27" s="263"/>
      <c r="T27" s="263"/>
      <c r="U27" s="263"/>
    </row>
    <row r="28" spans="1:21" ht="15.75" x14ac:dyDescent="0.25">
      <c r="A28" s="590"/>
      <c r="B28" s="589" t="s">
        <v>1595</v>
      </c>
      <c r="C28" s="486"/>
      <c r="D28" s="486"/>
      <c r="E28" s="486"/>
      <c r="F28" s="486"/>
      <c r="G28" s="263"/>
      <c r="H28" s="263"/>
      <c r="I28" s="337"/>
      <c r="J28" s="263"/>
      <c r="K28" s="337"/>
      <c r="L28" s="339"/>
      <c r="M28" s="337"/>
      <c r="N28" s="263"/>
      <c r="O28" s="337"/>
      <c r="P28" s="375">
        <f t="shared" si="3"/>
        <v>0</v>
      </c>
      <c r="Q28" s="374">
        <f t="shared" si="4"/>
        <v>0</v>
      </c>
      <c r="R28" s="263"/>
      <c r="S28" s="263"/>
      <c r="T28" s="263"/>
      <c r="U28" s="263"/>
    </row>
    <row r="29" spans="1:21" ht="15.75" x14ac:dyDescent="0.25">
      <c r="A29" s="590"/>
      <c r="B29" s="590"/>
      <c r="C29" s="486"/>
      <c r="D29" s="486"/>
      <c r="E29" s="486"/>
      <c r="F29" s="486"/>
      <c r="G29" s="263"/>
      <c r="H29" s="263"/>
      <c r="I29" s="337"/>
      <c r="J29" s="263"/>
      <c r="K29" s="337"/>
      <c r="L29" s="339"/>
      <c r="M29" s="337"/>
      <c r="N29" s="263"/>
      <c r="O29" s="337"/>
      <c r="P29" s="375">
        <f t="shared" si="3"/>
        <v>0</v>
      </c>
      <c r="Q29" s="374">
        <f t="shared" si="4"/>
        <v>0</v>
      </c>
      <c r="R29" s="263"/>
      <c r="S29" s="263"/>
      <c r="T29" s="263"/>
      <c r="U29" s="263"/>
    </row>
    <row r="30" spans="1:21" ht="15.75" x14ac:dyDescent="0.25">
      <c r="A30" s="590"/>
      <c r="B30" s="590"/>
      <c r="C30" s="486"/>
      <c r="D30" s="486"/>
      <c r="E30" s="486"/>
      <c r="F30" s="486"/>
      <c r="G30" s="263"/>
      <c r="H30" s="263"/>
      <c r="I30" s="337"/>
      <c r="J30" s="263"/>
      <c r="K30" s="337"/>
      <c r="L30" s="339"/>
      <c r="M30" s="337"/>
      <c r="N30" s="263"/>
      <c r="O30" s="337"/>
      <c r="P30" s="375">
        <f t="shared" si="3"/>
        <v>0</v>
      </c>
      <c r="Q30" s="374">
        <f t="shared" si="4"/>
        <v>0</v>
      </c>
      <c r="R30" s="263"/>
      <c r="S30" s="263"/>
      <c r="T30" s="263"/>
      <c r="U30" s="263"/>
    </row>
    <row r="31" spans="1:21" ht="15.75" x14ac:dyDescent="0.25">
      <c r="A31" s="590"/>
      <c r="B31" s="590"/>
      <c r="C31" s="486"/>
      <c r="D31" s="486"/>
      <c r="E31" s="486"/>
      <c r="F31" s="486"/>
      <c r="G31" s="263"/>
      <c r="H31" s="263"/>
      <c r="I31" s="337"/>
      <c r="J31" s="263"/>
      <c r="K31" s="337"/>
      <c r="L31" s="339"/>
      <c r="M31" s="337"/>
      <c r="N31" s="263"/>
      <c r="O31" s="337"/>
      <c r="P31" s="375">
        <f t="shared" si="3"/>
        <v>0</v>
      </c>
      <c r="Q31" s="374">
        <f t="shared" si="4"/>
        <v>0</v>
      </c>
      <c r="R31" s="263"/>
      <c r="S31" s="263"/>
      <c r="T31" s="263"/>
      <c r="U31" s="263"/>
    </row>
    <row r="32" spans="1:21" ht="15.75" x14ac:dyDescent="0.25">
      <c r="A32" s="590"/>
      <c r="B32" s="591"/>
      <c r="C32" s="486"/>
      <c r="D32" s="486"/>
      <c r="E32" s="486"/>
      <c r="F32" s="486"/>
      <c r="G32" s="263"/>
      <c r="H32" s="263"/>
      <c r="I32" s="337"/>
      <c r="J32" s="263"/>
      <c r="K32" s="337"/>
      <c r="L32" s="339"/>
      <c r="M32" s="337"/>
      <c r="N32" s="263"/>
      <c r="O32" s="337"/>
      <c r="P32" s="375">
        <f t="shared" si="3"/>
        <v>0</v>
      </c>
      <c r="Q32" s="374">
        <f t="shared" si="4"/>
        <v>0</v>
      </c>
      <c r="R32" s="263"/>
      <c r="S32" s="263"/>
      <c r="T32" s="263"/>
      <c r="U32" s="263"/>
    </row>
    <row r="33" spans="1:21" ht="15.75" x14ac:dyDescent="0.25">
      <c r="A33" s="590"/>
      <c r="B33" s="593" t="s">
        <v>1596</v>
      </c>
      <c r="C33" s="484"/>
      <c r="D33" s="484"/>
      <c r="E33" s="486"/>
      <c r="F33" s="486"/>
      <c r="G33" s="263"/>
      <c r="H33" s="263"/>
      <c r="I33" s="337"/>
      <c r="J33" s="263"/>
      <c r="K33" s="337"/>
      <c r="L33" s="339"/>
      <c r="M33" s="337"/>
      <c r="N33" s="263"/>
      <c r="O33" s="337"/>
      <c r="P33" s="375">
        <f t="shared" si="3"/>
        <v>0</v>
      </c>
      <c r="Q33" s="374">
        <f t="shared" si="4"/>
        <v>0</v>
      </c>
      <c r="R33" s="263"/>
      <c r="S33" s="263"/>
      <c r="T33" s="263"/>
      <c r="U33" s="263"/>
    </row>
    <row r="34" spans="1:21" ht="15.75" x14ac:dyDescent="0.25">
      <c r="A34" s="590"/>
      <c r="B34" s="593"/>
      <c r="C34" s="484"/>
      <c r="D34" s="484"/>
      <c r="E34" s="486"/>
      <c r="F34" s="486"/>
      <c r="G34" s="263"/>
      <c r="H34" s="263"/>
      <c r="I34" s="337"/>
      <c r="J34" s="263"/>
      <c r="K34" s="337"/>
      <c r="L34" s="339"/>
      <c r="M34" s="337"/>
      <c r="N34" s="263"/>
      <c r="O34" s="337"/>
      <c r="P34" s="375">
        <f t="shared" si="3"/>
        <v>0</v>
      </c>
      <c r="Q34" s="374">
        <f t="shared" si="4"/>
        <v>0</v>
      </c>
      <c r="R34" s="263"/>
      <c r="S34" s="263"/>
      <c r="T34" s="263"/>
      <c r="U34" s="263"/>
    </row>
    <row r="35" spans="1:21" ht="15.75" x14ac:dyDescent="0.25">
      <c r="A35" s="590"/>
      <c r="B35" s="593"/>
      <c r="C35" s="484"/>
      <c r="D35" s="484"/>
      <c r="E35" s="486"/>
      <c r="F35" s="486"/>
      <c r="G35" s="263"/>
      <c r="H35" s="263"/>
      <c r="I35" s="337"/>
      <c r="J35" s="263"/>
      <c r="K35" s="337"/>
      <c r="L35" s="339"/>
      <c r="M35" s="337"/>
      <c r="N35" s="263"/>
      <c r="O35" s="337"/>
      <c r="P35" s="375">
        <f t="shared" si="3"/>
        <v>0</v>
      </c>
      <c r="Q35" s="374">
        <f t="shared" si="4"/>
        <v>0</v>
      </c>
      <c r="R35" s="263"/>
      <c r="S35" s="263"/>
      <c r="T35" s="263"/>
      <c r="U35" s="263"/>
    </row>
    <row r="36" spans="1:21" ht="15.75" x14ac:dyDescent="0.25">
      <c r="A36" s="590"/>
      <c r="B36" s="593"/>
      <c r="C36" s="484"/>
      <c r="D36" s="484"/>
      <c r="E36" s="486"/>
      <c r="F36" s="486"/>
      <c r="G36" s="263"/>
      <c r="H36" s="263"/>
      <c r="I36" s="337"/>
      <c r="J36" s="263"/>
      <c r="K36" s="337"/>
      <c r="L36" s="339"/>
      <c r="M36" s="337"/>
      <c r="N36" s="263"/>
      <c r="O36" s="337"/>
      <c r="P36" s="375">
        <f t="shared" si="3"/>
        <v>0</v>
      </c>
      <c r="Q36" s="374">
        <f t="shared" si="4"/>
        <v>0</v>
      </c>
      <c r="R36" s="263"/>
      <c r="S36" s="263"/>
      <c r="T36" s="263"/>
      <c r="U36" s="263"/>
    </row>
    <row r="37" spans="1:21" ht="15.75" x14ac:dyDescent="0.25">
      <c r="A37" s="590"/>
      <c r="B37" s="593"/>
      <c r="C37" s="484"/>
      <c r="D37" s="484"/>
      <c r="E37" s="486"/>
      <c r="F37" s="486"/>
      <c r="G37" s="263"/>
      <c r="H37" s="263"/>
      <c r="I37" s="337"/>
      <c r="J37" s="263"/>
      <c r="K37" s="337"/>
      <c r="L37" s="339"/>
      <c r="M37" s="337"/>
      <c r="N37" s="263"/>
      <c r="O37" s="337"/>
      <c r="P37" s="375">
        <f t="shared" si="3"/>
        <v>0</v>
      </c>
      <c r="Q37" s="374">
        <f t="shared" si="4"/>
        <v>0</v>
      </c>
      <c r="R37" s="263"/>
      <c r="S37" s="263"/>
      <c r="T37" s="263"/>
      <c r="U37" s="263"/>
    </row>
    <row r="38" spans="1:21" ht="15.75" x14ac:dyDescent="0.25">
      <c r="A38" s="590"/>
      <c r="B38" s="593" t="s">
        <v>1597</v>
      </c>
      <c r="C38" s="484"/>
      <c r="D38" s="484"/>
      <c r="E38" s="486"/>
      <c r="F38" s="486"/>
      <c r="G38" s="263"/>
      <c r="H38" s="263"/>
      <c r="I38" s="337"/>
      <c r="J38" s="263"/>
      <c r="K38" s="337"/>
      <c r="L38" s="339"/>
      <c r="M38" s="337"/>
      <c r="N38" s="263"/>
      <c r="O38" s="337"/>
      <c r="P38" s="375">
        <f t="shared" si="3"/>
        <v>0</v>
      </c>
      <c r="Q38" s="374">
        <f t="shared" si="4"/>
        <v>0</v>
      </c>
      <c r="R38" s="263"/>
      <c r="S38" s="263"/>
      <c r="T38" s="263"/>
      <c r="U38" s="263"/>
    </row>
    <row r="39" spans="1:21" ht="15.75" x14ac:dyDescent="0.25">
      <c r="A39" s="590"/>
      <c r="B39" s="593"/>
      <c r="C39" s="484"/>
      <c r="D39" s="484"/>
      <c r="E39" s="486"/>
      <c r="F39" s="486"/>
      <c r="G39" s="263"/>
      <c r="H39" s="263"/>
      <c r="I39" s="337"/>
      <c r="J39" s="263"/>
      <c r="K39" s="337"/>
      <c r="L39" s="339"/>
      <c r="M39" s="337"/>
      <c r="N39" s="263"/>
      <c r="O39" s="337"/>
      <c r="P39" s="375">
        <f t="shared" si="3"/>
        <v>0</v>
      </c>
      <c r="Q39" s="374">
        <f t="shared" si="4"/>
        <v>0</v>
      </c>
      <c r="R39" s="263"/>
      <c r="S39" s="263"/>
      <c r="T39" s="263"/>
      <c r="U39" s="263"/>
    </row>
    <row r="40" spans="1:21" ht="15.75" x14ac:dyDescent="0.25">
      <c r="A40" s="590"/>
      <c r="B40" s="593"/>
      <c r="C40" s="484"/>
      <c r="D40" s="484"/>
      <c r="E40" s="486"/>
      <c r="F40" s="486"/>
      <c r="G40" s="263"/>
      <c r="H40" s="263"/>
      <c r="I40" s="337"/>
      <c r="J40" s="263"/>
      <c r="K40" s="337"/>
      <c r="L40" s="339"/>
      <c r="M40" s="337"/>
      <c r="N40" s="263"/>
      <c r="O40" s="337"/>
      <c r="P40" s="375">
        <f t="shared" si="3"/>
        <v>0</v>
      </c>
      <c r="Q40" s="374">
        <f t="shared" si="4"/>
        <v>0</v>
      </c>
      <c r="R40" s="263"/>
      <c r="S40" s="263"/>
      <c r="T40" s="263"/>
      <c r="U40" s="263"/>
    </row>
    <row r="41" spans="1:21" ht="15.75" x14ac:dyDescent="0.25">
      <c r="A41" s="590"/>
      <c r="B41" s="593"/>
      <c r="C41" s="484"/>
      <c r="D41" s="484"/>
      <c r="E41" s="486"/>
      <c r="F41" s="486"/>
      <c r="G41" s="263"/>
      <c r="H41" s="263"/>
      <c r="I41" s="337"/>
      <c r="J41" s="263"/>
      <c r="K41" s="337"/>
      <c r="L41" s="339"/>
      <c r="M41" s="337"/>
      <c r="N41" s="263"/>
      <c r="O41" s="337"/>
      <c r="P41" s="375">
        <f t="shared" si="3"/>
        <v>0</v>
      </c>
      <c r="Q41" s="374">
        <f t="shared" si="4"/>
        <v>0</v>
      </c>
      <c r="R41" s="263"/>
      <c r="S41" s="263"/>
      <c r="T41" s="263"/>
      <c r="U41" s="263"/>
    </row>
    <row r="42" spans="1:21" ht="15.75" x14ac:dyDescent="0.25">
      <c r="A42" s="590"/>
      <c r="B42" s="593"/>
      <c r="C42" s="484"/>
      <c r="D42" s="484"/>
      <c r="E42" s="486"/>
      <c r="F42" s="486"/>
      <c r="G42" s="263"/>
      <c r="H42" s="263"/>
      <c r="I42" s="337"/>
      <c r="J42" s="263"/>
      <c r="K42" s="337"/>
      <c r="L42" s="339"/>
      <c r="M42" s="337"/>
      <c r="N42" s="263"/>
      <c r="O42" s="337"/>
      <c r="P42" s="375">
        <f t="shared" si="3"/>
        <v>0</v>
      </c>
      <c r="Q42" s="374">
        <f t="shared" si="4"/>
        <v>0</v>
      </c>
      <c r="R42" s="263"/>
      <c r="S42" s="263"/>
      <c r="T42" s="263"/>
      <c r="U42" s="263"/>
    </row>
    <row r="43" spans="1:21" ht="15.75" x14ac:dyDescent="0.25">
      <c r="A43" s="274"/>
      <c r="B43" s="275"/>
      <c r="C43" s="274" t="s">
        <v>1598</v>
      </c>
      <c r="D43" s="275"/>
      <c r="E43" s="275"/>
      <c r="F43" s="275"/>
      <c r="G43" s="276"/>
      <c r="H43" s="264">
        <f t="shared" ref="H43:Q43" si="5">SUM(H8:H42)</f>
        <v>0</v>
      </c>
      <c r="I43" s="265">
        <f t="shared" si="5"/>
        <v>0</v>
      </c>
      <c r="J43" s="264">
        <f t="shared" si="5"/>
        <v>0</v>
      </c>
      <c r="K43" s="265">
        <f t="shared" si="5"/>
        <v>0</v>
      </c>
      <c r="L43" s="264">
        <f t="shared" si="5"/>
        <v>0</v>
      </c>
      <c r="M43" s="265">
        <f t="shared" si="5"/>
        <v>0</v>
      </c>
      <c r="N43" s="264">
        <f t="shared" si="5"/>
        <v>0</v>
      </c>
      <c r="O43" s="265">
        <f t="shared" si="5"/>
        <v>0</v>
      </c>
      <c r="P43" s="265">
        <f t="shared" si="5"/>
        <v>0</v>
      </c>
      <c r="Q43" s="265">
        <f t="shared" si="5"/>
        <v>0</v>
      </c>
      <c r="R43" s="247"/>
      <c r="S43" s="247"/>
      <c r="T43" s="247"/>
      <c r="U43" s="247"/>
    </row>
    <row r="49" spans="3:17" x14ac:dyDescent="0.25">
      <c r="C49" s="428"/>
      <c r="E49" s="428"/>
      <c r="F49" s="428"/>
      <c r="G49" s="428"/>
      <c r="H49" s="428"/>
      <c r="I49" s="428"/>
      <c r="J49" s="428"/>
      <c r="K49" s="428"/>
      <c r="L49" s="428"/>
      <c r="M49" s="428"/>
      <c r="N49" s="428"/>
      <c r="O49" s="428"/>
      <c r="P49" s="428"/>
      <c r="Q49" s="428"/>
    </row>
    <row r="50" spans="3:17" x14ac:dyDescent="0.25">
      <c r="C50" s="428"/>
      <c r="E50" s="428"/>
      <c r="F50" s="428"/>
      <c r="G50" s="428"/>
      <c r="H50" s="428"/>
      <c r="I50" s="428"/>
      <c r="J50" s="428"/>
      <c r="K50" s="428"/>
      <c r="L50" s="428"/>
      <c r="M50" s="428"/>
      <c r="N50" s="428"/>
      <c r="O50" s="428"/>
      <c r="P50" s="428"/>
      <c r="Q50" s="428"/>
    </row>
    <row r="51" spans="3:17" x14ac:dyDescent="0.25">
      <c r="C51" s="428"/>
      <c r="E51" s="428"/>
      <c r="F51" s="428"/>
      <c r="G51" s="428"/>
      <c r="H51" s="428"/>
      <c r="I51" s="428"/>
      <c r="J51" s="428"/>
      <c r="K51" s="428"/>
      <c r="L51" s="428"/>
      <c r="M51" s="428"/>
      <c r="N51" s="428"/>
      <c r="O51" s="428"/>
      <c r="P51" s="428"/>
      <c r="Q51" s="428"/>
    </row>
    <row r="52" spans="3:17" x14ac:dyDescent="0.25">
      <c r="C52" s="428"/>
      <c r="E52" s="428"/>
      <c r="F52" s="428"/>
      <c r="G52" s="428"/>
      <c r="H52" s="428"/>
      <c r="I52" s="428"/>
      <c r="J52" s="428"/>
      <c r="K52" s="428"/>
      <c r="L52" s="428"/>
      <c r="M52" s="428"/>
      <c r="N52" s="428"/>
      <c r="O52" s="428"/>
      <c r="P52" s="428"/>
      <c r="Q52" s="428"/>
    </row>
    <row r="53" spans="3:17" x14ac:dyDescent="0.25">
      <c r="C53" s="428"/>
      <c r="E53" s="428"/>
      <c r="F53" s="428"/>
      <c r="G53" s="428"/>
      <c r="H53" s="428"/>
      <c r="I53" s="428"/>
      <c r="J53" s="428"/>
      <c r="K53" s="428"/>
      <c r="L53" s="428"/>
      <c r="M53" s="428"/>
      <c r="N53" s="428"/>
      <c r="O53" s="428"/>
      <c r="P53" s="428"/>
      <c r="Q53" s="428"/>
    </row>
    <row r="54" spans="3:17" x14ac:dyDescent="0.25">
      <c r="C54" s="428"/>
      <c r="E54" s="428"/>
      <c r="F54" s="428"/>
      <c r="G54" s="428"/>
      <c r="H54" s="428"/>
      <c r="I54" s="428"/>
      <c r="J54" s="428"/>
      <c r="K54" s="428"/>
      <c r="L54" s="428"/>
      <c r="M54" s="428"/>
      <c r="N54" s="428"/>
      <c r="O54" s="428"/>
      <c r="P54" s="428"/>
      <c r="Q54" s="428"/>
    </row>
    <row r="55" spans="3:17" x14ac:dyDescent="0.25">
      <c r="C55" s="428"/>
      <c r="E55" s="428"/>
      <c r="F55" s="428"/>
      <c r="G55" s="428"/>
      <c r="H55" s="428"/>
      <c r="I55" s="428"/>
      <c r="J55" s="428"/>
      <c r="K55" s="428"/>
      <c r="L55" s="428"/>
      <c r="M55" s="428"/>
      <c r="N55" s="428"/>
      <c r="O55" s="428"/>
      <c r="P55" s="428"/>
      <c r="Q55" s="428"/>
    </row>
    <row r="56" spans="3:17" x14ac:dyDescent="0.25">
      <c r="C56" s="428"/>
      <c r="E56" s="428"/>
      <c r="F56" s="428"/>
      <c r="G56" s="428"/>
      <c r="H56" s="428"/>
      <c r="I56" s="428"/>
      <c r="J56" s="428"/>
      <c r="K56" s="428"/>
      <c r="L56" s="428"/>
      <c r="M56" s="428"/>
      <c r="N56" s="428"/>
      <c r="O56" s="428"/>
      <c r="P56" s="428"/>
      <c r="Q56" s="428"/>
    </row>
    <row r="57" spans="3:17" x14ac:dyDescent="0.25">
      <c r="C57" s="428"/>
      <c r="E57" s="428"/>
      <c r="F57" s="428"/>
      <c r="G57" s="428"/>
      <c r="H57" s="428"/>
      <c r="I57" s="428"/>
      <c r="J57" s="428"/>
      <c r="K57" s="428"/>
      <c r="L57" s="428"/>
      <c r="M57" s="428"/>
      <c r="N57" s="428"/>
      <c r="O57" s="428"/>
      <c r="P57" s="428"/>
      <c r="Q57" s="428"/>
    </row>
    <row r="58" spans="3:17" x14ac:dyDescent="0.25">
      <c r="C58" s="428"/>
      <c r="E58" s="428"/>
      <c r="F58" s="428"/>
      <c r="G58" s="428"/>
      <c r="H58" s="428"/>
      <c r="I58" s="428"/>
      <c r="J58" s="428"/>
      <c r="K58" s="428"/>
      <c r="L58" s="428"/>
      <c r="M58" s="428"/>
      <c r="N58" s="428"/>
      <c r="O58" s="428"/>
      <c r="P58" s="428"/>
      <c r="Q58" s="428"/>
    </row>
    <row r="59" spans="3:17" x14ac:dyDescent="0.25">
      <c r="C59" s="428"/>
      <c r="E59" s="428"/>
      <c r="F59" s="428"/>
      <c r="G59" s="428"/>
      <c r="H59" s="428"/>
      <c r="I59" s="428"/>
      <c r="J59" s="428"/>
      <c r="K59" s="428"/>
      <c r="L59" s="428"/>
      <c r="M59" s="428"/>
      <c r="N59" s="428"/>
      <c r="O59" s="428"/>
      <c r="P59" s="428"/>
      <c r="Q59" s="428"/>
    </row>
    <row r="60" spans="3:17" x14ac:dyDescent="0.25">
      <c r="C60" s="474"/>
      <c r="D60" s="474"/>
      <c r="E60" s="428"/>
      <c r="F60" s="428"/>
      <c r="G60" s="428"/>
      <c r="H60" s="428"/>
      <c r="J60" s="428"/>
      <c r="L60" s="428"/>
      <c r="N60" s="428"/>
      <c r="P60" s="428"/>
    </row>
    <row r="61" spans="3:17" x14ac:dyDescent="0.25">
      <c r="C61" s="428"/>
      <c r="E61" s="428"/>
      <c r="F61" s="428"/>
      <c r="G61" s="428"/>
      <c r="H61" s="428"/>
      <c r="J61" s="428"/>
      <c r="L61" s="428"/>
      <c r="N61" s="428"/>
      <c r="P61" s="428"/>
    </row>
    <row r="62" spans="3:17" x14ac:dyDescent="0.25">
      <c r="C62" s="428"/>
      <c r="E62" s="428"/>
      <c r="F62" s="428"/>
      <c r="G62" s="428"/>
      <c r="H62" s="428"/>
      <c r="J62" s="428"/>
      <c r="L62" s="428"/>
      <c r="N62" s="428"/>
      <c r="P62" s="428"/>
    </row>
    <row r="63" spans="3:17" x14ac:dyDescent="0.25">
      <c r="C63" s="428"/>
      <c r="E63" s="428"/>
      <c r="F63" s="428"/>
      <c r="G63" s="428"/>
      <c r="H63" s="428"/>
      <c r="J63" s="428"/>
      <c r="L63" s="428"/>
      <c r="N63" s="428"/>
      <c r="P63" s="428"/>
    </row>
    <row r="64" spans="3:17" x14ac:dyDescent="0.25">
      <c r="C64" s="428"/>
      <c r="E64" s="428"/>
      <c r="F64" s="428"/>
      <c r="G64" s="428"/>
      <c r="H64" s="428"/>
      <c r="J64" s="428"/>
      <c r="L64" s="428"/>
      <c r="N64" s="428"/>
      <c r="P64" s="428"/>
    </row>
    <row r="65" spans="3:3" x14ac:dyDescent="0.25">
      <c r="C65" s="428"/>
    </row>
    <row r="66" spans="3:3" x14ac:dyDescent="0.25">
      <c r="C66" s="428"/>
    </row>
    <row r="67" spans="3:3" x14ac:dyDescent="0.25">
      <c r="C67" s="428"/>
    </row>
    <row r="68" spans="3:3" x14ac:dyDescent="0.25">
      <c r="C68" s="428"/>
    </row>
    <row r="69" spans="3:3" x14ac:dyDescent="0.25">
      <c r="C69" s="428"/>
    </row>
    <row r="70" spans="3:3" x14ac:dyDescent="0.25">
      <c r="C70" s="428"/>
    </row>
  </sheetData>
  <mergeCells count="2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42"/>
    <mergeCell ref="B8:B12"/>
    <mergeCell ref="B13:B17"/>
    <mergeCell ref="B18:B22"/>
    <mergeCell ref="B23:B27"/>
    <mergeCell ref="B28:B32"/>
    <mergeCell ref="B33:B37"/>
    <mergeCell ref="B38:B42"/>
    <mergeCell ref="D4:D6"/>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topLeftCell="B1" zoomScale="90" zoomScaleNormal="90" workbookViewId="0">
      <pane ySplit="7" topLeftCell="A8" activePane="bottomLeft" state="frozen"/>
      <selection activeCell="Q6" sqref="Q6"/>
      <selection pane="bottomLeft" activeCell="F12" sqref="F12"/>
    </sheetView>
  </sheetViews>
  <sheetFormatPr baseColWidth="10" defaultColWidth="12.5703125" defaultRowHeight="15" x14ac:dyDescent="0.25"/>
  <cols>
    <col min="1" max="2" width="21.7109375" customWidth="1"/>
    <col min="3" max="3" width="27.42578125" customWidth="1"/>
    <col min="4" max="4" width="27.42578125" style="428" customWidth="1"/>
    <col min="5" max="5" width="23.7109375" customWidth="1"/>
    <col min="6" max="6" width="13.28515625" customWidth="1"/>
    <col min="7" max="7" width="30"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59" customFormat="1" ht="21" customHeight="1" x14ac:dyDescent="0.3">
      <c r="H1" s="262" t="s">
        <v>1599</v>
      </c>
      <c r="M1" s="262"/>
      <c r="N1" s="262"/>
      <c r="O1" s="262"/>
      <c r="P1" s="473" t="s">
        <v>1600</v>
      </c>
      <c r="Q1" s="473" t="s">
        <v>1601</v>
      </c>
      <c r="R1" s="473" t="s">
        <v>1602</v>
      </c>
      <c r="S1" s="473" t="s">
        <v>1603</v>
      </c>
      <c r="T1" s="473" t="s">
        <v>1604</v>
      </c>
      <c r="U1" s="473" t="s">
        <v>1605</v>
      </c>
    </row>
    <row r="2" spans="1:21" s="259" customFormat="1" ht="18.75" customHeight="1" x14ac:dyDescent="0.3">
      <c r="A2" s="302" t="s">
        <v>1606</v>
      </c>
      <c r="H2" s="262"/>
      <c r="M2" s="262"/>
      <c r="N2" s="262"/>
      <c r="O2" s="262"/>
      <c r="P2" s="262"/>
      <c r="Q2" s="262"/>
      <c r="R2" s="262"/>
      <c r="S2" s="262"/>
      <c r="T2" s="262"/>
      <c r="U2" s="262"/>
    </row>
    <row r="3" spans="1:21" s="259" customFormat="1" ht="28.5" customHeight="1" x14ac:dyDescent="0.2">
      <c r="A3" s="594" t="s">
        <v>1607</v>
      </c>
      <c r="B3" s="594"/>
      <c r="C3" s="594"/>
      <c r="D3" s="594"/>
      <c r="E3" s="594"/>
      <c r="F3" s="594"/>
      <c r="G3" s="594"/>
      <c r="H3" s="594"/>
      <c r="I3" s="594"/>
      <c r="J3" s="594"/>
      <c r="K3" s="594"/>
      <c r="L3" s="594"/>
      <c r="M3" s="594"/>
      <c r="N3" s="594"/>
      <c r="O3" s="594"/>
      <c r="P3" s="594"/>
      <c r="Q3" s="594"/>
      <c r="R3" s="594"/>
      <c r="S3" s="594"/>
      <c r="T3" s="594"/>
      <c r="U3" s="594"/>
    </row>
    <row r="4" spans="1:21" s="301" customFormat="1" ht="20.25" customHeight="1" x14ac:dyDescent="0.25">
      <c r="A4" s="595" t="s">
        <v>1608</v>
      </c>
      <c r="B4" s="595"/>
      <c r="C4" s="595"/>
      <c r="D4" s="595"/>
      <c r="E4" s="595"/>
      <c r="F4" s="595"/>
      <c r="G4" s="595"/>
      <c r="H4" s="595"/>
      <c r="I4" s="595"/>
      <c r="J4" s="595"/>
      <c r="K4" s="595"/>
      <c r="L4" s="595"/>
      <c r="M4" s="595"/>
      <c r="N4" s="595"/>
      <c r="O4" s="595"/>
      <c r="P4" s="595"/>
      <c r="Q4" s="595"/>
      <c r="R4" s="595"/>
      <c r="S4" s="595"/>
      <c r="T4" s="595"/>
      <c r="U4" s="595"/>
    </row>
    <row r="5" spans="1:21" s="65" customFormat="1" ht="23.25" customHeight="1" x14ac:dyDescent="0.25">
      <c r="A5" s="540" t="s">
        <v>1353</v>
      </c>
      <c r="B5" s="542" t="s">
        <v>1354</v>
      </c>
      <c r="C5" s="552" t="s">
        <v>1355</v>
      </c>
      <c r="D5" s="552" t="s">
        <v>1356</v>
      </c>
      <c r="E5" s="552" t="s">
        <v>1357</v>
      </c>
      <c r="F5" s="552" t="s">
        <v>1309</v>
      </c>
      <c r="G5" s="552" t="s">
        <v>1358</v>
      </c>
      <c r="H5" s="555" t="s">
        <v>1359</v>
      </c>
      <c r="I5" s="557"/>
      <c r="J5" s="557"/>
      <c r="K5" s="557"/>
      <c r="L5" s="557"/>
      <c r="M5" s="557"/>
      <c r="N5" s="557"/>
      <c r="O5" s="556"/>
      <c r="P5" s="561" t="s">
        <v>1360</v>
      </c>
      <c r="Q5" s="562"/>
      <c r="R5" s="542" t="s">
        <v>1361</v>
      </c>
      <c r="S5" s="542" t="s">
        <v>1362</v>
      </c>
      <c r="T5" s="542" t="s">
        <v>1363</v>
      </c>
      <c r="U5" s="558" t="s">
        <v>1364</v>
      </c>
    </row>
    <row r="6" spans="1:21" s="65" customFormat="1" ht="15" customHeight="1" x14ac:dyDescent="0.25">
      <c r="A6" s="540"/>
      <c r="B6" s="540"/>
      <c r="C6" s="553"/>
      <c r="D6" s="553"/>
      <c r="E6" s="553"/>
      <c r="F6" s="553"/>
      <c r="G6" s="553"/>
      <c r="H6" s="555" t="s">
        <v>1365</v>
      </c>
      <c r="I6" s="556"/>
      <c r="J6" s="555" t="s">
        <v>1366</v>
      </c>
      <c r="K6" s="556"/>
      <c r="L6" s="555" t="s">
        <v>1367</v>
      </c>
      <c r="M6" s="556"/>
      <c r="N6" s="555" t="s">
        <v>1368</v>
      </c>
      <c r="O6" s="556"/>
      <c r="P6" s="563"/>
      <c r="Q6" s="564"/>
      <c r="R6" s="540"/>
      <c r="S6" s="540"/>
      <c r="T6" s="540"/>
      <c r="U6" s="559"/>
    </row>
    <row r="7" spans="1:21" s="66" customFormat="1" ht="27" customHeight="1" x14ac:dyDescent="0.25">
      <c r="A7" s="541"/>
      <c r="B7" s="541"/>
      <c r="C7" s="554"/>
      <c r="D7" s="554"/>
      <c r="E7" s="554"/>
      <c r="F7" s="554"/>
      <c r="G7" s="554"/>
      <c r="H7" s="409" t="s">
        <v>1369</v>
      </c>
      <c r="I7" s="409" t="s">
        <v>35</v>
      </c>
      <c r="J7" s="409" t="s">
        <v>1369</v>
      </c>
      <c r="K7" s="409" t="s">
        <v>35</v>
      </c>
      <c r="L7" s="409" t="s">
        <v>1369</v>
      </c>
      <c r="M7" s="409" t="s">
        <v>35</v>
      </c>
      <c r="N7" s="409" t="s">
        <v>1369</v>
      </c>
      <c r="O7" s="409" t="s">
        <v>35</v>
      </c>
      <c r="P7" s="409" t="s">
        <v>1369</v>
      </c>
      <c r="Q7" s="409" t="s">
        <v>35</v>
      </c>
      <c r="R7" s="541"/>
      <c r="S7" s="541"/>
      <c r="T7" s="541"/>
      <c r="U7" s="560"/>
    </row>
    <row r="8" spans="1:21" s="244" customFormat="1" ht="15.75" x14ac:dyDescent="0.25">
      <c r="A8" s="410"/>
      <c r="B8" s="411"/>
      <c r="C8" s="412"/>
      <c r="D8" s="412"/>
      <c r="E8" s="412"/>
      <c r="F8" s="413"/>
      <c r="G8" s="412"/>
      <c r="H8" s="414"/>
      <c r="I8" s="414"/>
      <c r="J8" s="414"/>
      <c r="K8" s="414"/>
      <c r="L8" s="414"/>
      <c r="M8" s="414"/>
      <c r="N8" s="414"/>
      <c r="O8" s="414"/>
      <c r="P8" s="414"/>
      <c r="Q8" s="414"/>
      <c r="R8" s="415"/>
      <c r="S8" s="415"/>
      <c r="T8" s="415"/>
      <c r="U8" s="416"/>
    </row>
    <row r="9" spans="1:21" ht="107.1" customHeight="1" x14ac:dyDescent="0.25">
      <c r="A9" s="568" t="s">
        <v>1609</v>
      </c>
      <c r="B9" s="565" t="s">
        <v>1610</v>
      </c>
      <c r="C9" s="260" t="s">
        <v>1600</v>
      </c>
      <c r="D9" s="260" t="s">
        <v>1735</v>
      </c>
      <c r="E9" s="260"/>
      <c r="F9" s="260" t="s">
        <v>1881</v>
      </c>
      <c r="G9" s="260" t="s">
        <v>1738</v>
      </c>
      <c r="H9" s="341"/>
      <c r="I9" s="342"/>
      <c r="J9" s="260"/>
      <c r="K9" s="342"/>
      <c r="L9" s="260"/>
      <c r="M9" s="342"/>
      <c r="N9" s="260"/>
      <c r="O9" s="342"/>
      <c r="P9" s="373">
        <f t="shared" ref="P9:Q9" si="0">H9+J9+L9+N9</f>
        <v>0</v>
      </c>
      <c r="Q9" s="374">
        <f t="shared" si="0"/>
        <v>0</v>
      </c>
      <c r="R9" s="260"/>
      <c r="S9" s="260"/>
      <c r="T9" s="260"/>
      <c r="U9" s="260"/>
    </row>
    <row r="10" spans="1:21" s="428" customFormat="1" ht="157.5" x14ac:dyDescent="0.25">
      <c r="A10" s="568"/>
      <c r="B10" s="566"/>
      <c r="C10" s="260" t="s">
        <v>1600</v>
      </c>
      <c r="D10" s="260" t="s">
        <v>1736</v>
      </c>
      <c r="E10" s="260"/>
      <c r="F10" s="260" t="s">
        <v>1882</v>
      </c>
      <c r="G10" s="260" t="s">
        <v>1737</v>
      </c>
      <c r="H10" s="505">
        <v>0.25</v>
      </c>
      <c r="I10" s="342">
        <f>H10*Q10</f>
        <v>36065.625</v>
      </c>
      <c r="J10" s="505">
        <v>0.25</v>
      </c>
      <c r="K10" s="342">
        <f>J10*Q10</f>
        <v>36065.625</v>
      </c>
      <c r="L10" s="505">
        <v>0.25</v>
      </c>
      <c r="M10" s="342">
        <f>L10*Q10</f>
        <v>36065.625</v>
      </c>
      <c r="N10" s="505">
        <v>0.25</v>
      </c>
      <c r="O10" s="342">
        <f>N10*Q10</f>
        <v>36065.625</v>
      </c>
      <c r="P10" s="373"/>
      <c r="Q10" s="374">
        <f>'1. TALLERES SEMINARIOS'!D429</f>
        <v>144262.5</v>
      </c>
      <c r="R10" s="260"/>
      <c r="S10" s="260"/>
      <c r="T10" s="260"/>
      <c r="U10" s="260"/>
    </row>
    <row r="11" spans="1:21" ht="15.75" x14ac:dyDescent="0.25">
      <c r="A11" s="568"/>
      <c r="B11" s="567"/>
      <c r="C11" s="260"/>
      <c r="D11" s="260"/>
      <c r="E11" s="260"/>
      <c r="F11" s="260"/>
      <c r="G11" s="260"/>
      <c r="H11" s="505"/>
      <c r="I11" s="342"/>
      <c r="J11" s="505"/>
      <c r="K11" s="342"/>
      <c r="L11" s="505"/>
      <c r="M11" s="342"/>
      <c r="N11" s="505"/>
      <c r="O11" s="342"/>
      <c r="P11" s="373">
        <f t="shared" ref="P11:P35" si="1">H11+J11+L11+N11</f>
        <v>0</v>
      </c>
      <c r="Q11" s="374">
        <f t="shared" ref="Q11:Q35" si="2">I11+K11+M11+O11</f>
        <v>0</v>
      </c>
      <c r="R11" s="260"/>
      <c r="S11" s="260"/>
      <c r="T11" s="260"/>
      <c r="U11" s="260"/>
    </row>
    <row r="12" spans="1:21" ht="78.75" x14ac:dyDescent="0.25">
      <c r="A12" s="568"/>
      <c r="B12" s="565" t="s">
        <v>1611</v>
      </c>
      <c r="C12" s="260" t="s">
        <v>1601</v>
      </c>
      <c r="D12" s="260" t="s">
        <v>1741</v>
      </c>
      <c r="E12" s="260"/>
      <c r="F12" s="260" t="s">
        <v>1883</v>
      </c>
      <c r="G12" s="260" t="s">
        <v>1740</v>
      </c>
      <c r="H12" s="505">
        <v>0.25</v>
      </c>
      <c r="I12" s="342">
        <f>H12*Q12</f>
        <v>16695.833333333336</v>
      </c>
      <c r="J12" s="505">
        <v>0.25</v>
      </c>
      <c r="K12" s="342">
        <f>J12*Q12</f>
        <v>16695.833333333336</v>
      </c>
      <c r="L12" s="505">
        <v>0.25</v>
      </c>
      <c r="M12" s="342">
        <f>L12*Q12</f>
        <v>16695.833333333336</v>
      </c>
      <c r="N12" s="505">
        <v>0.25</v>
      </c>
      <c r="O12" s="342">
        <f>N12*Q12</f>
        <v>16695.833333333336</v>
      </c>
      <c r="P12" s="373">
        <f t="shared" si="1"/>
        <v>1</v>
      </c>
      <c r="Q12" s="506">
        <f>'1. TALLERES SEMINARIOS'!D448</f>
        <v>66783.333333333343</v>
      </c>
      <c r="R12" s="260"/>
      <c r="S12" s="260"/>
      <c r="T12" s="260"/>
      <c r="U12" s="260"/>
    </row>
    <row r="13" spans="1:21" s="343" customFormat="1" ht="15.75" x14ac:dyDescent="0.25">
      <c r="A13" s="568"/>
      <c r="B13" s="566"/>
      <c r="C13" s="260"/>
      <c r="D13" s="260"/>
      <c r="E13" s="260"/>
      <c r="F13" s="260"/>
      <c r="G13" s="260"/>
      <c r="H13" s="341"/>
      <c r="I13" s="342"/>
      <c r="J13" s="260"/>
      <c r="K13" s="342"/>
      <c r="L13" s="260"/>
      <c r="M13" s="342"/>
      <c r="N13" s="260"/>
      <c r="O13" s="342"/>
      <c r="P13" s="373">
        <f t="shared" si="1"/>
        <v>0</v>
      </c>
      <c r="Q13" s="374">
        <f t="shared" si="2"/>
        <v>0</v>
      </c>
      <c r="R13" s="260"/>
      <c r="S13" s="260"/>
      <c r="T13" s="260"/>
      <c r="U13" s="260"/>
    </row>
    <row r="14" spans="1:21" s="343" customFormat="1" ht="15.75" x14ac:dyDescent="0.25">
      <c r="A14" s="568"/>
      <c r="B14" s="566"/>
      <c r="C14" s="260"/>
      <c r="D14" s="260"/>
      <c r="E14" s="260"/>
      <c r="F14" s="260"/>
      <c r="G14" s="260"/>
      <c r="H14" s="341"/>
      <c r="I14" s="342"/>
      <c r="J14" s="260"/>
      <c r="K14" s="342"/>
      <c r="L14" s="260"/>
      <c r="M14" s="342"/>
      <c r="N14" s="260"/>
      <c r="O14" s="342"/>
      <c r="P14" s="373">
        <f t="shared" si="1"/>
        <v>0</v>
      </c>
      <c r="Q14" s="374">
        <f t="shared" si="2"/>
        <v>0</v>
      </c>
      <c r="R14" s="260"/>
      <c r="S14" s="260"/>
      <c r="T14" s="260"/>
      <c r="U14" s="260"/>
    </row>
    <row r="15" spans="1:21" s="343" customFormat="1" ht="15.75" x14ac:dyDescent="0.25">
      <c r="A15" s="568"/>
      <c r="B15" s="566"/>
      <c r="C15" s="260"/>
      <c r="D15" s="260"/>
      <c r="E15" s="260"/>
      <c r="F15" s="260"/>
      <c r="G15" s="260"/>
      <c r="H15" s="341"/>
      <c r="I15" s="342"/>
      <c r="J15" s="260"/>
      <c r="K15" s="342"/>
      <c r="L15" s="260"/>
      <c r="M15" s="342"/>
      <c r="N15" s="260"/>
      <c r="O15" s="342"/>
      <c r="P15" s="373">
        <f t="shared" si="1"/>
        <v>0</v>
      </c>
      <c r="Q15" s="374">
        <f t="shared" si="2"/>
        <v>0</v>
      </c>
      <c r="R15" s="260"/>
      <c r="S15" s="260"/>
      <c r="T15" s="260"/>
      <c r="U15" s="260"/>
    </row>
    <row r="16" spans="1:21" ht="15.75" x14ac:dyDescent="0.25">
      <c r="A16" s="568"/>
      <c r="B16" s="566"/>
      <c r="C16" s="260"/>
      <c r="D16" s="260"/>
      <c r="E16" s="260"/>
      <c r="F16" s="260"/>
      <c r="G16" s="260"/>
      <c r="H16" s="341"/>
      <c r="I16" s="342"/>
      <c r="J16" s="260"/>
      <c r="K16" s="342"/>
      <c r="L16" s="260"/>
      <c r="M16" s="342"/>
      <c r="N16" s="260"/>
      <c r="O16" s="342"/>
      <c r="P16" s="373">
        <f t="shared" si="1"/>
        <v>0</v>
      </c>
      <c r="Q16" s="374">
        <f t="shared" si="2"/>
        <v>0</v>
      </c>
      <c r="R16" s="260"/>
      <c r="S16" s="260"/>
      <c r="T16" s="260"/>
      <c r="U16" s="260"/>
    </row>
    <row r="17" spans="1:21" ht="34.5" customHeight="1" x14ac:dyDescent="0.25">
      <c r="A17" s="568"/>
      <c r="B17" s="567"/>
      <c r="C17" s="260"/>
      <c r="D17" s="260"/>
      <c r="E17" s="260"/>
      <c r="F17" s="260"/>
      <c r="G17" s="260"/>
      <c r="H17" s="341"/>
      <c r="I17" s="342"/>
      <c r="J17" s="260"/>
      <c r="K17" s="342"/>
      <c r="L17" s="260"/>
      <c r="M17" s="342"/>
      <c r="N17" s="260"/>
      <c r="O17" s="342"/>
      <c r="P17" s="373">
        <f t="shared" si="1"/>
        <v>0</v>
      </c>
      <c r="Q17" s="374">
        <f t="shared" si="2"/>
        <v>0</v>
      </c>
      <c r="R17" s="260"/>
      <c r="S17" s="260"/>
      <c r="T17" s="260"/>
      <c r="U17" s="260"/>
    </row>
    <row r="18" spans="1:21" s="343" customFormat="1" ht="15.75" x14ac:dyDescent="0.25">
      <c r="A18" s="568"/>
      <c r="B18" s="565" t="s">
        <v>1612</v>
      </c>
      <c r="C18" s="260"/>
      <c r="D18" s="260"/>
      <c r="E18" s="260"/>
      <c r="F18" s="260"/>
      <c r="G18" s="260"/>
      <c r="H18" s="341"/>
      <c r="I18" s="342"/>
      <c r="J18" s="260"/>
      <c r="K18" s="342"/>
      <c r="L18" s="260"/>
      <c r="M18" s="342"/>
      <c r="N18" s="260"/>
      <c r="O18" s="342"/>
      <c r="P18" s="373">
        <f t="shared" si="1"/>
        <v>0</v>
      </c>
      <c r="Q18" s="374">
        <f t="shared" si="2"/>
        <v>0</v>
      </c>
      <c r="R18" s="260"/>
      <c r="S18" s="260"/>
      <c r="T18" s="260"/>
      <c r="U18" s="260"/>
    </row>
    <row r="19" spans="1:21" s="343" customFormat="1" ht="15.75" x14ac:dyDescent="0.25">
      <c r="A19" s="568"/>
      <c r="B19" s="566"/>
      <c r="C19" s="260"/>
      <c r="D19" s="260"/>
      <c r="E19" s="260"/>
      <c r="F19" s="260"/>
      <c r="G19" s="260"/>
      <c r="H19" s="341"/>
      <c r="I19" s="342"/>
      <c r="J19" s="260"/>
      <c r="K19" s="342"/>
      <c r="L19" s="260"/>
      <c r="M19" s="342"/>
      <c r="N19" s="260"/>
      <c r="O19" s="342"/>
      <c r="P19" s="373">
        <f t="shared" si="1"/>
        <v>0</v>
      </c>
      <c r="Q19" s="374">
        <f t="shared" si="2"/>
        <v>0</v>
      </c>
      <c r="R19" s="260"/>
      <c r="S19" s="260"/>
      <c r="T19" s="260"/>
      <c r="U19" s="260"/>
    </row>
    <row r="20" spans="1:21" s="343" customFormat="1" ht="15.75" x14ac:dyDescent="0.25">
      <c r="A20" s="568"/>
      <c r="B20" s="566"/>
      <c r="C20" s="260"/>
      <c r="D20" s="260"/>
      <c r="E20" s="260"/>
      <c r="F20" s="260"/>
      <c r="G20" s="260"/>
      <c r="H20" s="341"/>
      <c r="I20" s="342"/>
      <c r="J20" s="260"/>
      <c r="K20" s="342"/>
      <c r="L20" s="260"/>
      <c r="M20" s="342"/>
      <c r="N20" s="260"/>
      <c r="O20" s="342"/>
      <c r="P20" s="373">
        <f t="shared" si="1"/>
        <v>0</v>
      </c>
      <c r="Q20" s="374">
        <f t="shared" si="2"/>
        <v>0</v>
      </c>
      <c r="R20" s="260"/>
      <c r="S20" s="260"/>
      <c r="T20" s="260"/>
      <c r="U20" s="260"/>
    </row>
    <row r="21" spans="1:21" s="343" customFormat="1" ht="15.75" x14ac:dyDescent="0.25">
      <c r="A21" s="568"/>
      <c r="B21" s="566"/>
      <c r="C21" s="260"/>
      <c r="D21" s="260"/>
      <c r="E21" s="260"/>
      <c r="F21" s="260"/>
      <c r="G21" s="260"/>
      <c r="H21" s="341"/>
      <c r="I21" s="342"/>
      <c r="J21" s="260"/>
      <c r="K21" s="342"/>
      <c r="L21" s="260"/>
      <c r="M21" s="342"/>
      <c r="N21" s="260"/>
      <c r="O21" s="342"/>
      <c r="P21" s="373">
        <f t="shared" si="1"/>
        <v>0</v>
      </c>
      <c r="Q21" s="374">
        <f t="shared" si="2"/>
        <v>0</v>
      </c>
      <c r="R21" s="260"/>
      <c r="S21" s="260"/>
      <c r="T21" s="260"/>
      <c r="U21" s="260"/>
    </row>
    <row r="22" spans="1:21" s="343" customFormat="1" ht="15.75" x14ac:dyDescent="0.25">
      <c r="A22" s="568"/>
      <c r="B22" s="566"/>
      <c r="C22" s="260"/>
      <c r="D22" s="260"/>
      <c r="E22" s="260"/>
      <c r="F22" s="260"/>
      <c r="G22" s="260"/>
      <c r="H22" s="341"/>
      <c r="I22" s="342"/>
      <c r="J22" s="260"/>
      <c r="K22" s="342"/>
      <c r="L22" s="260"/>
      <c r="M22" s="342"/>
      <c r="N22" s="260"/>
      <c r="O22" s="342"/>
      <c r="P22" s="373">
        <f t="shared" si="1"/>
        <v>0</v>
      </c>
      <c r="Q22" s="374">
        <f t="shared" si="2"/>
        <v>0</v>
      </c>
      <c r="R22" s="260"/>
      <c r="S22" s="260"/>
      <c r="T22" s="260"/>
      <c r="U22" s="260"/>
    </row>
    <row r="23" spans="1:21" ht="15.75" x14ac:dyDescent="0.25">
      <c r="A23" s="568"/>
      <c r="B23" s="567"/>
      <c r="C23" s="260"/>
      <c r="D23" s="260"/>
      <c r="E23" s="260"/>
      <c r="F23" s="260"/>
      <c r="G23" s="260"/>
      <c r="H23" s="260"/>
      <c r="I23" s="342"/>
      <c r="J23" s="260"/>
      <c r="K23" s="342"/>
      <c r="L23" s="260"/>
      <c r="M23" s="342"/>
      <c r="N23" s="260"/>
      <c r="O23" s="342"/>
      <c r="P23" s="373">
        <f t="shared" si="1"/>
        <v>0</v>
      </c>
      <c r="Q23" s="374">
        <f t="shared" si="2"/>
        <v>0</v>
      </c>
      <c r="R23" s="260"/>
      <c r="S23" s="260"/>
      <c r="T23" s="260"/>
      <c r="U23" s="260"/>
    </row>
    <row r="24" spans="1:21" ht="15.75" x14ac:dyDescent="0.25">
      <c r="A24" s="565" t="s">
        <v>1613</v>
      </c>
      <c r="B24" s="565" t="s">
        <v>1614</v>
      </c>
      <c r="C24" s="260"/>
      <c r="D24" s="260"/>
      <c r="E24" s="260"/>
      <c r="F24" s="260"/>
      <c r="G24" s="260"/>
      <c r="H24" s="341"/>
      <c r="I24" s="342"/>
      <c r="J24" s="260"/>
      <c r="K24" s="342"/>
      <c r="L24" s="260"/>
      <c r="M24" s="342"/>
      <c r="N24" s="260"/>
      <c r="O24" s="342"/>
      <c r="P24" s="373">
        <f t="shared" si="1"/>
        <v>0</v>
      </c>
      <c r="Q24" s="374">
        <f t="shared" si="2"/>
        <v>0</v>
      </c>
      <c r="R24" s="260"/>
      <c r="S24" s="260"/>
      <c r="T24" s="260"/>
      <c r="U24" s="260"/>
    </row>
    <row r="25" spans="1:21" s="343" customFormat="1" ht="15.75" x14ac:dyDescent="0.25">
      <c r="A25" s="566"/>
      <c r="B25" s="566"/>
      <c r="C25" s="260"/>
      <c r="D25" s="260"/>
      <c r="E25" s="260"/>
      <c r="F25" s="260"/>
      <c r="G25" s="260"/>
      <c r="H25" s="341"/>
      <c r="I25" s="342"/>
      <c r="J25" s="260"/>
      <c r="K25" s="342"/>
      <c r="L25" s="260"/>
      <c r="M25" s="342"/>
      <c r="N25" s="260"/>
      <c r="O25" s="342"/>
      <c r="P25" s="373">
        <f t="shared" si="1"/>
        <v>0</v>
      </c>
      <c r="Q25" s="374">
        <f t="shared" si="2"/>
        <v>0</v>
      </c>
      <c r="R25" s="260"/>
      <c r="S25" s="260"/>
      <c r="T25" s="260"/>
      <c r="U25" s="260"/>
    </row>
    <row r="26" spans="1:21" s="343" customFormat="1" ht="15.75" x14ac:dyDescent="0.25">
      <c r="A26" s="566"/>
      <c r="B26" s="566"/>
      <c r="C26" s="260"/>
      <c r="D26" s="260"/>
      <c r="E26" s="260"/>
      <c r="F26" s="260"/>
      <c r="G26" s="260"/>
      <c r="H26" s="341"/>
      <c r="I26" s="342"/>
      <c r="J26" s="260"/>
      <c r="K26" s="342"/>
      <c r="L26" s="260"/>
      <c r="M26" s="342"/>
      <c r="N26" s="260"/>
      <c r="O26" s="342"/>
      <c r="P26" s="373">
        <f t="shared" si="1"/>
        <v>0</v>
      </c>
      <c r="Q26" s="374">
        <f t="shared" si="2"/>
        <v>0</v>
      </c>
      <c r="R26" s="260"/>
      <c r="S26" s="260"/>
      <c r="T26" s="260"/>
      <c r="U26" s="260"/>
    </row>
    <row r="27" spans="1:21" s="343" customFormat="1" ht="15.75" x14ac:dyDescent="0.25">
      <c r="A27" s="566"/>
      <c r="B27" s="566"/>
      <c r="C27" s="260"/>
      <c r="D27" s="260"/>
      <c r="E27" s="260"/>
      <c r="F27" s="260"/>
      <c r="G27" s="260"/>
      <c r="H27" s="341"/>
      <c r="I27" s="342"/>
      <c r="J27" s="260"/>
      <c r="K27" s="342"/>
      <c r="L27" s="260"/>
      <c r="M27" s="342"/>
      <c r="N27" s="260"/>
      <c r="O27" s="342"/>
      <c r="P27" s="373">
        <f t="shared" si="1"/>
        <v>0</v>
      </c>
      <c r="Q27" s="374">
        <f t="shared" si="2"/>
        <v>0</v>
      </c>
      <c r="R27" s="260"/>
      <c r="S27" s="260"/>
      <c r="T27" s="260"/>
      <c r="U27" s="260"/>
    </row>
    <row r="28" spans="1:21" s="343" customFormat="1" ht="15.75" x14ac:dyDescent="0.25">
      <c r="A28" s="566"/>
      <c r="B28" s="566"/>
      <c r="C28" s="260"/>
      <c r="D28" s="260"/>
      <c r="E28" s="260"/>
      <c r="F28" s="260"/>
      <c r="G28" s="260"/>
      <c r="H28" s="341"/>
      <c r="I28" s="342"/>
      <c r="J28" s="260"/>
      <c r="K28" s="342"/>
      <c r="L28" s="260"/>
      <c r="M28" s="342"/>
      <c r="N28" s="260"/>
      <c r="O28" s="342"/>
      <c r="P28" s="373">
        <f t="shared" si="1"/>
        <v>0</v>
      </c>
      <c r="Q28" s="374">
        <f t="shared" si="2"/>
        <v>0</v>
      </c>
      <c r="R28" s="260"/>
      <c r="S28" s="260"/>
      <c r="T28" s="260"/>
      <c r="U28" s="260"/>
    </row>
    <row r="29" spans="1:21" s="343" customFormat="1" ht="15.75" x14ac:dyDescent="0.25">
      <c r="A29" s="566"/>
      <c r="B29" s="567"/>
      <c r="C29" s="260"/>
      <c r="D29" s="260"/>
      <c r="E29" s="260"/>
      <c r="F29" s="260"/>
      <c r="G29" s="260"/>
      <c r="H29" s="341"/>
      <c r="I29" s="342"/>
      <c r="J29" s="260"/>
      <c r="K29" s="342"/>
      <c r="L29" s="260"/>
      <c r="M29" s="342"/>
      <c r="N29" s="260"/>
      <c r="O29" s="342"/>
      <c r="P29" s="373">
        <f t="shared" si="1"/>
        <v>0</v>
      </c>
      <c r="Q29" s="374">
        <f t="shared" si="2"/>
        <v>0</v>
      </c>
      <c r="R29" s="260"/>
      <c r="S29" s="260"/>
      <c r="T29" s="260"/>
      <c r="U29" s="260"/>
    </row>
    <row r="30" spans="1:21" ht="111.95" customHeight="1" x14ac:dyDescent="0.25">
      <c r="A30" s="566"/>
      <c r="B30" s="565" t="s">
        <v>1615</v>
      </c>
      <c r="C30" s="260" t="s">
        <v>1605</v>
      </c>
      <c r="D30" s="260" t="s">
        <v>1734</v>
      </c>
      <c r="E30" s="260"/>
      <c r="F30" s="260" t="s">
        <v>1884</v>
      </c>
      <c r="G30" s="260" t="s">
        <v>1739</v>
      </c>
      <c r="H30" s="260"/>
      <c r="I30" s="342"/>
      <c r="J30" s="260"/>
      <c r="K30" s="342"/>
      <c r="L30" s="260"/>
      <c r="M30" s="342"/>
      <c r="N30" s="260"/>
      <c r="O30" s="342"/>
      <c r="P30" s="373">
        <f t="shared" si="1"/>
        <v>0</v>
      </c>
      <c r="Q30" s="374">
        <f t="shared" si="2"/>
        <v>0</v>
      </c>
      <c r="R30" s="260"/>
      <c r="S30" s="260"/>
      <c r="T30" s="260"/>
      <c r="U30" s="260"/>
    </row>
    <row r="31" spans="1:21" s="343" customFormat="1" ht="15.75" x14ac:dyDescent="0.25">
      <c r="A31" s="566"/>
      <c r="B31" s="566"/>
      <c r="C31" s="260"/>
      <c r="D31" s="260"/>
      <c r="E31" s="260"/>
      <c r="F31" s="260"/>
      <c r="G31" s="260"/>
      <c r="H31" s="260"/>
      <c r="I31" s="342"/>
      <c r="J31" s="260"/>
      <c r="K31" s="342"/>
      <c r="L31" s="260"/>
      <c r="M31" s="342"/>
      <c r="N31" s="260"/>
      <c r="O31" s="342"/>
      <c r="P31" s="373">
        <f t="shared" si="1"/>
        <v>0</v>
      </c>
      <c r="Q31" s="374">
        <f t="shared" si="2"/>
        <v>0</v>
      </c>
      <c r="R31" s="260"/>
      <c r="S31" s="260"/>
      <c r="T31" s="260"/>
      <c r="U31" s="260"/>
    </row>
    <row r="32" spans="1:21" s="343" customFormat="1" ht="15.75" x14ac:dyDescent="0.25">
      <c r="A32" s="566"/>
      <c r="B32" s="566"/>
      <c r="C32" s="260"/>
      <c r="D32" s="260"/>
      <c r="E32" s="260"/>
      <c r="F32" s="260"/>
      <c r="G32" s="260"/>
      <c r="H32" s="260"/>
      <c r="I32" s="342"/>
      <c r="J32" s="260"/>
      <c r="K32" s="342"/>
      <c r="L32" s="260"/>
      <c r="M32" s="342"/>
      <c r="N32" s="260"/>
      <c r="O32" s="342"/>
      <c r="P32" s="373">
        <f t="shared" si="1"/>
        <v>0</v>
      </c>
      <c r="Q32" s="374">
        <f t="shared" si="2"/>
        <v>0</v>
      </c>
      <c r="R32" s="260"/>
      <c r="S32" s="260"/>
      <c r="T32" s="260"/>
      <c r="U32" s="260"/>
    </row>
    <row r="33" spans="1:21" s="343" customFormat="1" ht="15.75" x14ac:dyDescent="0.25">
      <c r="A33" s="566"/>
      <c r="B33" s="566"/>
      <c r="C33" s="260"/>
      <c r="D33" s="260"/>
      <c r="E33" s="260"/>
      <c r="F33" s="260"/>
      <c r="G33" s="260"/>
      <c r="H33" s="260"/>
      <c r="I33" s="342"/>
      <c r="J33" s="260"/>
      <c r="K33" s="342"/>
      <c r="L33" s="260"/>
      <c r="M33" s="342"/>
      <c r="N33" s="260"/>
      <c r="O33" s="342"/>
      <c r="P33" s="373">
        <f t="shared" si="1"/>
        <v>0</v>
      </c>
      <c r="Q33" s="374">
        <f t="shared" si="2"/>
        <v>0</v>
      </c>
      <c r="R33" s="260"/>
      <c r="S33" s="260"/>
      <c r="T33" s="260"/>
      <c r="U33" s="260"/>
    </row>
    <row r="34" spans="1:21" ht="15.75" x14ac:dyDescent="0.25">
      <c r="A34" s="566"/>
      <c r="B34" s="566"/>
      <c r="C34" s="260"/>
      <c r="D34" s="260"/>
      <c r="E34" s="260"/>
      <c r="F34" s="260"/>
      <c r="G34" s="260"/>
      <c r="H34" s="260"/>
      <c r="I34" s="342"/>
      <c r="J34" s="260"/>
      <c r="K34" s="342"/>
      <c r="L34" s="260"/>
      <c r="M34" s="342"/>
      <c r="N34" s="260"/>
      <c r="O34" s="342"/>
      <c r="P34" s="373">
        <f t="shared" si="1"/>
        <v>0</v>
      </c>
      <c r="Q34" s="374">
        <f t="shared" si="2"/>
        <v>0</v>
      </c>
      <c r="R34" s="260"/>
      <c r="S34" s="260"/>
      <c r="T34" s="260"/>
      <c r="U34" s="260"/>
    </row>
    <row r="35" spans="1:21" ht="15.75" x14ac:dyDescent="0.25">
      <c r="A35" s="567"/>
      <c r="B35" s="567"/>
      <c r="C35" s="260"/>
      <c r="D35" s="260"/>
      <c r="E35" s="260"/>
      <c r="F35" s="260"/>
      <c r="G35" s="260"/>
      <c r="H35" s="260"/>
      <c r="I35" s="342"/>
      <c r="J35" s="260"/>
      <c r="K35" s="342"/>
      <c r="L35" s="260"/>
      <c r="M35" s="342"/>
      <c r="N35" s="260"/>
      <c r="O35" s="342"/>
      <c r="P35" s="373">
        <f t="shared" si="1"/>
        <v>0</v>
      </c>
      <c r="Q35" s="374">
        <f t="shared" si="2"/>
        <v>0</v>
      </c>
      <c r="R35" s="260"/>
      <c r="S35" s="260"/>
      <c r="T35" s="260"/>
      <c r="U35" s="338"/>
    </row>
    <row r="36" spans="1:21" ht="15.75" x14ac:dyDescent="0.25">
      <c r="A36" s="280"/>
      <c r="B36" s="281"/>
      <c r="C36" s="280" t="s">
        <v>1616</v>
      </c>
      <c r="D36" s="281"/>
      <c r="E36" s="281"/>
      <c r="F36" s="281"/>
      <c r="G36" s="282"/>
      <c r="H36" s="248">
        <f t="shared" ref="H36:Q36" si="3">SUM(H9:H35)</f>
        <v>0.5</v>
      </c>
      <c r="I36" s="221">
        <f t="shared" si="3"/>
        <v>52761.458333333336</v>
      </c>
      <c r="J36" s="248">
        <f t="shared" si="3"/>
        <v>0.5</v>
      </c>
      <c r="K36" s="221">
        <f t="shared" si="3"/>
        <v>52761.458333333336</v>
      </c>
      <c r="L36" s="248">
        <f t="shared" si="3"/>
        <v>0.5</v>
      </c>
      <c r="M36" s="221">
        <f t="shared" si="3"/>
        <v>52761.458333333336</v>
      </c>
      <c r="N36" s="248">
        <f t="shared" si="3"/>
        <v>0.5</v>
      </c>
      <c r="O36" s="221">
        <f t="shared" si="3"/>
        <v>52761.458333333336</v>
      </c>
      <c r="P36" s="221">
        <f t="shared" si="3"/>
        <v>1</v>
      </c>
      <c r="Q36" s="221">
        <f t="shared" si="3"/>
        <v>211045.83333333334</v>
      </c>
      <c r="R36" s="248"/>
      <c r="S36" s="248"/>
      <c r="T36" s="248"/>
      <c r="U36" s="261"/>
    </row>
    <row r="41" spans="1:21" x14ac:dyDescent="0.25">
      <c r="A41" s="428"/>
      <c r="B41" s="428"/>
      <c r="C41" s="428"/>
      <c r="E41" s="428"/>
      <c r="F41" s="428"/>
      <c r="G41" s="428"/>
      <c r="H41" s="428"/>
      <c r="I41" s="428"/>
      <c r="J41" s="428"/>
      <c r="K41" s="428"/>
      <c r="L41" s="428"/>
      <c r="M41" s="428"/>
      <c r="N41" s="428"/>
      <c r="O41" s="428"/>
      <c r="P41" s="428"/>
      <c r="Q41" s="428"/>
      <c r="R41" s="428"/>
      <c r="S41" s="428"/>
      <c r="T41" s="428"/>
      <c r="U41" s="428"/>
    </row>
    <row r="42" spans="1:21" x14ac:dyDescent="0.25">
      <c r="A42" s="428"/>
      <c r="B42" s="428"/>
      <c r="C42" s="428"/>
      <c r="E42" s="428"/>
      <c r="F42" s="428"/>
      <c r="G42" s="428"/>
      <c r="H42" s="428"/>
      <c r="I42" s="428"/>
      <c r="J42" s="428"/>
      <c r="K42" s="428"/>
      <c r="L42" s="428"/>
      <c r="M42" s="428"/>
      <c r="N42" s="428"/>
      <c r="O42" s="428"/>
      <c r="P42" s="428"/>
      <c r="Q42" s="428"/>
      <c r="R42" s="428"/>
      <c r="S42" s="428"/>
      <c r="T42" s="428"/>
      <c r="U42" s="428"/>
    </row>
    <row r="43" spans="1:21" x14ac:dyDescent="0.25">
      <c r="A43" s="428"/>
      <c r="B43" s="428"/>
      <c r="C43" s="428"/>
      <c r="E43" s="428"/>
      <c r="F43" s="428"/>
      <c r="G43" s="428"/>
      <c r="H43" s="428"/>
      <c r="I43" s="428"/>
      <c r="J43" s="428"/>
      <c r="K43" s="428"/>
      <c r="L43" s="428"/>
      <c r="M43" s="428"/>
      <c r="N43" s="428"/>
      <c r="O43" s="428"/>
      <c r="P43" s="428"/>
      <c r="Q43" s="428"/>
      <c r="R43" s="428"/>
      <c r="S43" s="428"/>
      <c r="T43" s="428"/>
      <c r="U43" s="428"/>
    </row>
    <row r="44" spans="1:21" x14ac:dyDescent="0.25">
      <c r="A44" s="428"/>
      <c r="B44" s="428"/>
      <c r="C44" s="428"/>
      <c r="E44" s="428"/>
      <c r="F44" s="428"/>
      <c r="G44" s="428"/>
      <c r="H44" s="428"/>
      <c r="I44" s="428"/>
      <c r="J44" s="428"/>
      <c r="K44" s="428"/>
      <c r="L44" s="428"/>
      <c r="M44" s="428"/>
      <c r="N44" s="428"/>
      <c r="O44" s="428"/>
      <c r="P44" s="428"/>
      <c r="Q44" s="428"/>
      <c r="R44" s="428"/>
      <c r="S44" s="428"/>
      <c r="T44" s="428"/>
      <c r="U44" s="428"/>
    </row>
    <row r="45" spans="1:21" x14ac:dyDescent="0.25">
      <c r="A45" s="428"/>
      <c r="B45" s="428"/>
      <c r="C45" s="428"/>
      <c r="E45" s="428"/>
      <c r="F45" s="428"/>
      <c r="G45" s="428"/>
      <c r="H45" s="428"/>
      <c r="I45" s="428"/>
      <c r="J45" s="428"/>
      <c r="K45" s="428"/>
      <c r="L45" s="428"/>
      <c r="M45" s="428"/>
      <c r="N45" s="428"/>
      <c r="O45" s="428"/>
      <c r="P45" s="428"/>
      <c r="Q45" s="428"/>
      <c r="R45" s="428"/>
      <c r="S45" s="428"/>
      <c r="T45" s="428"/>
      <c r="U45" s="428"/>
    </row>
    <row r="46" spans="1:21" x14ac:dyDescent="0.25">
      <c r="C46" s="428"/>
    </row>
    <row r="56" s="244" customFormat="1" ht="12" x14ac:dyDescent="0.25"/>
    <row r="57" s="244" customFormat="1" ht="12" x14ac:dyDescent="0.25"/>
    <row r="70" s="244" customFormat="1" ht="12" x14ac:dyDescent="0.25"/>
    <row r="71" s="244" customFormat="1" ht="12" x14ac:dyDescent="0.25"/>
  </sheetData>
  <mergeCells count="26">
    <mergeCell ref="D5:D7"/>
    <mergeCell ref="T5:T7"/>
    <mergeCell ref="U5:U7"/>
    <mergeCell ref="P5:Q6"/>
    <mergeCell ref="R5:R7"/>
    <mergeCell ref="N6:O6"/>
    <mergeCell ref="G5:G7"/>
    <mergeCell ref="H5:O5"/>
    <mergeCell ref="H6:I6"/>
    <mergeCell ref="S5:S7"/>
    <mergeCell ref="A3:U3"/>
    <mergeCell ref="B9:B11"/>
    <mergeCell ref="B12:B17"/>
    <mergeCell ref="B18:B23"/>
    <mergeCell ref="B30:B35"/>
    <mergeCell ref="B24:B29"/>
    <mergeCell ref="A5:A7"/>
    <mergeCell ref="B5:B7"/>
    <mergeCell ref="C5:C7"/>
    <mergeCell ref="E5:E7"/>
    <mergeCell ref="A9:A23"/>
    <mergeCell ref="A24:A35"/>
    <mergeCell ref="A4:U4"/>
    <mergeCell ref="F5:F7"/>
    <mergeCell ref="J6:K6"/>
    <mergeCell ref="L6:M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5">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opLeftCell="H1" workbookViewId="0">
      <pane ySplit="6" topLeftCell="A7" activePane="bottomLeft" state="frozen"/>
      <selection activeCell="R5" sqref="R5"/>
      <selection pane="bottomLeft" activeCell="Q9" sqref="Q9"/>
    </sheetView>
  </sheetViews>
  <sheetFormatPr baseColWidth="10" defaultColWidth="11.42578125" defaultRowHeight="15" x14ac:dyDescent="0.25"/>
  <cols>
    <col min="1" max="2" width="21.7109375" customWidth="1"/>
    <col min="3" max="3" width="27.42578125" customWidth="1"/>
    <col min="4" max="4" width="27.42578125" style="428" customWidth="1"/>
    <col min="5" max="5" width="16.85546875" customWidth="1"/>
    <col min="6" max="6" width="13.42578125" customWidth="1"/>
    <col min="7" max="7" width="27.42578125" customWidth="1"/>
    <col min="8" max="8" width="15.28515625" customWidth="1"/>
    <col min="9" max="9" width="12.42578125" style="222" bestFit="1" customWidth="1"/>
    <col min="10" max="10" width="15.28515625" customWidth="1"/>
    <col min="11" max="11" width="18.85546875" style="222" customWidth="1"/>
    <col min="13" max="13" width="12.42578125" style="222" bestFit="1" customWidth="1"/>
    <col min="15" max="15" width="12.42578125" style="222" bestFit="1" customWidth="1"/>
    <col min="16" max="16" width="15.28515625" customWidth="1"/>
    <col min="17" max="17" width="18.28515625" style="222" customWidth="1"/>
    <col min="18" max="18" width="14.140625" hidden="1" customWidth="1"/>
    <col min="19" max="21" width="14.140625" customWidth="1"/>
    <col min="22" max="22" width="17" customWidth="1"/>
  </cols>
  <sheetData>
    <row r="1" spans="1:22" ht="18.75" x14ac:dyDescent="0.25">
      <c r="A1" s="428"/>
      <c r="B1" s="266"/>
      <c r="C1" s="472" t="s">
        <v>1617</v>
      </c>
      <c r="D1" s="266"/>
      <c r="E1" s="266"/>
      <c r="F1" s="266"/>
      <c r="G1" s="428"/>
      <c r="H1" s="266" t="s">
        <v>1618</v>
      </c>
      <c r="J1" s="266"/>
      <c r="K1" s="266"/>
      <c r="L1" s="266"/>
      <c r="M1" s="266"/>
      <c r="N1" s="266"/>
      <c r="O1" s="266"/>
      <c r="P1" s="266"/>
      <c r="Q1" s="266"/>
      <c r="R1" s="266"/>
      <c r="S1" s="266"/>
      <c r="T1" s="266"/>
      <c r="U1" s="266"/>
      <c r="V1" s="266"/>
    </row>
    <row r="2" spans="1:22" s="343" customFormat="1" ht="18.75" x14ac:dyDescent="0.25">
      <c r="A2" s="428" t="s">
        <v>1432</v>
      </c>
      <c r="B2" s="266"/>
      <c r="C2" s="266"/>
      <c r="D2" s="266"/>
      <c r="E2" s="266"/>
      <c r="F2" s="266"/>
      <c r="G2" s="428"/>
      <c r="H2" s="266"/>
      <c r="I2" s="222"/>
      <c r="J2" s="266"/>
      <c r="K2" s="266"/>
      <c r="L2" s="266"/>
      <c r="M2" s="266"/>
      <c r="N2" s="266"/>
      <c r="O2" s="266"/>
      <c r="P2" s="266"/>
      <c r="Q2" s="266"/>
      <c r="R2" s="266"/>
      <c r="S2" s="266"/>
      <c r="T2" s="266"/>
      <c r="U2" s="266"/>
      <c r="V2" s="266"/>
    </row>
    <row r="3" spans="1:22" x14ac:dyDescent="0.25">
      <c r="A3" s="253" t="s">
        <v>1619</v>
      </c>
      <c r="B3" s="253"/>
      <c r="C3" s="253"/>
      <c r="D3" s="253"/>
      <c r="E3" s="253"/>
      <c r="F3" s="253"/>
      <c r="G3" s="253"/>
      <c r="H3" s="253"/>
      <c r="I3" s="253"/>
      <c r="J3" s="253"/>
      <c r="K3" s="253"/>
      <c r="L3" s="253"/>
      <c r="M3" s="253"/>
      <c r="N3" s="253"/>
      <c r="O3" s="253"/>
      <c r="P3" s="253"/>
      <c r="Q3" s="253"/>
      <c r="R3" s="253"/>
      <c r="S3" s="253"/>
      <c r="T3" s="253"/>
      <c r="U3" s="253"/>
      <c r="V3" s="253"/>
    </row>
    <row r="4" spans="1:22" ht="15" customHeight="1" x14ac:dyDescent="0.25">
      <c r="A4" s="540" t="s">
        <v>1353</v>
      </c>
      <c r="B4" s="542" t="s">
        <v>1354</v>
      </c>
      <c r="C4" s="552" t="s">
        <v>1355</v>
      </c>
      <c r="D4" s="552" t="s">
        <v>1356</v>
      </c>
      <c r="E4" s="552" t="s">
        <v>1357</v>
      </c>
      <c r="F4" s="552" t="s">
        <v>1309</v>
      </c>
      <c r="G4" s="552" t="s">
        <v>1358</v>
      </c>
      <c r="H4" s="555" t="s">
        <v>1359</v>
      </c>
      <c r="I4" s="557"/>
      <c r="J4" s="557"/>
      <c r="K4" s="557"/>
      <c r="L4" s="557"/>
      <c r="M4" s="557"/>
      <c r="N4" s="557"/>
      <c r="O4" s="556"/>
      <c r="P4" s="561" t="s">
        <v>1360</v>
      </c>
      <c r="Q4" s="562"/>
      <c r="R4" s="542" t="s">
        <v>1465</v>
      </c>
      <c r="S4" s="542" t="s">
        <v>1361</v>
      </c>
      <c r="T4" s="542" t="s">
        <v>1362</v>
      </c>
      <c r="U4" s="542" t="s">
        <v>1363</v>
      </c>
      <c r="V4" s="558" t="s">
        <v>1364</v>
      </c>
    </row>
    <row r="5" spans="1:22" ht="15" customHeight="1" x14ac:dyDescent="0.25">
      <c r="A5" s="540"/>
      <c r="B5" s="540"/>
      <c r="C5" s="553"/>
      <c r="D5" s="553"/>
      <c r="E5" s="553"/>
      <c r="F5" s="553"/>
      <c r="G5" s="553"/>
      <c r="H5" s="555" t="s">
        <v>1365</v>
      </c>
      <c r="I5" s="556"/>
      <c r="J5" s="555" t="s">
        <v>1366</v>
      </c>
      <c r="K5" s="556"/>
      <c r="L5" s="555" t="s">
        <v>1367</v>
      </c>
      <c r="M5" s="556"/>
      <c r="N5" s="555" t="s">
        <v>1368</v>
      </c>
      <c r="O5" s="556"/>
      <c r="P5" s="563"/>
      <c r="Q5" s="564"/>
      <c r="R5" s="540"/>
      <c r="S5" s="540"/>
      <c r="T5" s="540"/>
      <c r="U5" s="540"/>
      <c r="V5" s="559"/>
    </row>
    <row r="6" spans="1:22" ht="25.5" x14ac:dyDescent="0.25">
      <c r="A6" s="541"/>
      <c r="B6" s="541"/>
      <c r="C6" s="554"/>
      <c r="D6" s="554"/>
      <c r="E6" s="554"/>
      <c r="F6" s="554"/>
      <c r="G6" s="554"/>
      <c r="H6" s="409" t="s">
        <v>1369</v>
      </c>
      <c r="I6" s="409" t="s">
        <v>35</v>
      </c>
      <c r="J6" s="409" t="s">
        <v>1369</v>
      </c>
      <c r="K6" s="409" t="s">
        <v>35</v>
      </c>
      <c r="L6" s="409" t="s">
        <v>1369</v>
      </c>
      <c r="M6" s="409" t="s">
        <v>35</v>
      </c>
      <c r="N6" s="409" t="s">
        <v>1369</v>
      </c>
      <c r="O6" s="409" t="s">
        <v>35</v>
      </c>
      <c r="P6" s="409" t="s">
        <v>1369</v>
      </c>
      <c r="Q6" s="409" t="s">
        <v>35</v>
      </c>
      <c r="R6" s="541"/>
      <c r="S6" s="541"/>
      <c r="T6" s="541"/>
      <c r="U6" s="541"/>
      <c r="V6" s="560"/>
    </row>
    <row r="7" spans="1:22" s="343" customFormat="1" ht="15.75" x14ac:dyDescent="0.25">
      <c r="A7" s="410"/>
      <c r="B7" s="411"/>
      <c r="C7" s="412"/>
      <c r="D7" s="412"/>
      <c r="E7" s="412"/>
      <c r="F7" s="413"/>
      <c r="G7" s="412"/>
      <c r="H7" s="414"/>
      <c r="I7" s="414"/>
      <c r="J7" s="414"/>
      <c r="K7" s="414"/>
      <c r="L7" s="414"/>
      <c r="M7" s="414"/>
      <c r="N7" s="414"/>
      <c r="O7" s="414"/>
      <c r="P7" s="414"/>
      <c r="Q7" s="414"/>
      <c r="R7" s="415"/>
      <c r="S7" s="415"/>
      <c r="T7" s="415"/>
      <c r="U7" s="415"/>
      <c r="V7" s="416"/>
    </row>
    <row r="8" spans="1:22" ht="111.6" customHeight="1" x14ac:dyDescent="0.25">
      <c r="A8" s="568" t="s">
        <v>1620</v>
      </c>
      <c r="B8" s="565" t="s">
        <v>1621</v>
      </c>
      <c r="C8" s="306" t="s">
        <v>1617</v>
      </c>
      <c r="D8" s="306" t="s">
        <v>1622</v>
      </c>
      <c r="E8" s="306"/>
      <c r="F8" s="306" t="s">
        <v>1885</v>
      </c>
      <c r="G8" s="306" t="s">
        <v>1886</v>
      </c>
      <c r="H8" s="335">
        <v>0.25</v>
      </c>
      <c r="I8" s="336">
        <f>H8*Q8</f>
        <v>200734.42250000002</v>
      </c>
      <c r="J8" s="335">
        <v>0.25</v>
      </c>
      <c r="K8" s="336">
        <f>J8*Q8</f>
        <v>200734.42250000002</v>
      </c>
      <c r="L8" s="335">
        <v>0.25</v>
      </c>
      <c r="M8" s="336">
        <f>L8*Q8</f>
        <v>200734.42250000002</v>
      </c>
      <c r="N8" s="335">
        <v>0.25</v>
      </c>
      <c r="O8" s="336">
        <f>N8*Q8</f>
        <v>200734.42250000002</v>
      </c>
      <c r="P8" s="373">
        <f t="shared" ref="P8" si="0">H8+J8+L8+N8</f>
        <v>1</v>
      </c>
      <c r="Q8" s="374">
        <f>'5. ACTIVIDADES ESPECIALES'!D1376</f>
        <v>802937.69000000006</v>
      </c>
      <c r="R8" s="306"/>
      <c r="S8" s="306"/>
      <c r="T8" s="306"/>
      <c r="U8" s="306"/>
      <c r="V8" s="306"/>
    </row>
    <row r="9" spans="1:22" ht="15.75" x14ac:dyDescent="0.25">
      <c r="A9" s="568"/>
      <c r="B9" s="566"/>
      <c r="C9" s="306"/>
      <c r="D9" s="306"/>
      <c r="E9" s="306"/>
      <c r="F9" s="306"/>
      <c r="G9" s="306"/>
      <c r="H9" s="335"/>
      <c r="I9" s="336"/>
      <c r="J9" s="335"/>
      <c r="K9" s="336"/>
      <c r="L9" s="335"/>
      <c r="M9" s="336"/>
      <c r="N9" s="335"/>
      <c r="O9" s="336"/>
      <c r="P9" s="373">
        <f t="shared" ref="P9:P20" si="1">H9+J9+L9+N9</f>
        <v>0</v>
      </c>
      <c r="Q9" s="374">
        <f t="shared" ref="Q9:Q20" si="2">I9+K9+M9+O9</f>
        <v>0</v>
      </c>
      <c r="R9" s="306"/>
      <c r="S9" s="306"/>
      <c r="T9" s="306"/>
      <c r="U9" s="306"/>
      <c r="V9" s="306"/>
    </row>
    <row r="10" spans="1:22" s="343" customFormat="1" ht="15.75" x14ac:dyDescent="0.25">
      <c r="A10" s="568"/>
      <c r="B10" s="566"/>
      <c r="C10" s="306"/>
      <c r="D10" s="306"/>
      <c r="E10" s="306"/>
      <c r="F10" s="306"/>
      <c r="G10" s="306"/>
      <c r="H10" s="335"/>
      <c r="I10" s="336"/>
      <c r="J10" s="335"/>
      <c r="K10" s="336"/>
      <c r="L10" s="335"/>
      <c r="M10" s="336"/>
      <c r="N10" s="335"/>
      <c r="O10" s="336"/>
      <c r="P10" s="373">
        <f t="shared" ref="P10:P15" si="3">H10+J10+L10+N10</f>
        <v>0</v>
      </c>
      <c r="Q10" s="374">
        <f t="shared" ref="Q10:Q15" si="4">I10+K10+M10+O10</f>
        <v>0</v>
      </c>
      <c r="R10" s="306"/>
      <c r="S10" s="306"/>
      <c r="T10" s="306"/>
      <c r="U10" s="306"/>
      <c r="V10" s="306"/>
    </row>
    <row r="11" spans="1:22" s="343" customFormat="1" ht="15.75" x14ac:dyDescent="0.25">
      <c r="A11" s="568"/>
      <c r="B11" s="566"/>
      <c r="C11" s="306"/>
      <c r="D11" s="306"/>
      <c r="E11" s="306"/>
      <c r="F11" s="306"/>
      <c r="G11" s="306"/>
      <c r="H11" s="335"/>
      <c r="I11" s="336"/>
      <c r="J11" s="335"/>
      <c r="K11" s="336"/>
      <c r="L11" s="335"/>
      <c r="M11" s="336"/>
      <c r="N11" s="335"/>
      <c r="O11" s="336"/>
      <c r="P11" s="373">
        <f t="shared" si="3"/>
        <v>0</v>
      </c>
      <c r="Q11" s="374">
        <f t="shared" si="4"/>
        <v>0</v>
      </c>
      <c r="R11" s="306"/>
      <c r="S11" s="306"/>
      <c r="T11" s="306"/>
      <c r="U11" s="306"/>
      <c r="V11" s="306"/>
    </row>
    <row r="12" spans="1:22" s="343" customFormat="1" ht="15.75" x14ac:dyDescent="0.25">
      <c r="A12" s="568"/>
      <c r="B12" s="566"/>
      <c r="C12" s="306"/>
      <c r="D12" s="306"/>
      <c r="E12" s="306"/>
      <c r="F12" s="306"/>
      <c r="G12" s="306"/>
      <c r="H12" s="335"/>
      <c r="I12" s="336"/>
      <c r="J12" s="335"/>
      <c r="K12" s="336"/>
      <c r="L12" s="335"/>
      <c r="M12" s="336"/>
      <c r="N12" s="335"/>
      <c r="O12" s="336"/>
      <c r="P12" s="373">
        <f t="shared" si="3"/>
        <v>0</v>
      </c>
      <c r="Q12" s="374">
        <f t="shared" si="4"/>
        <v>0</v>
      </c>
      <c r="R12" s="306"/>
      <c r="S12" s="306"/>
      <c r="T12" s="306"/>
      <c r="U12" s="306"/>
      <c r="V12" s="306"/>
    </row>
    <row r="13" spans="1:22" s="343" customFormat="1" ht="15.75" x14ac:dyDescent="0.25">
      <c r="A13" s="568"/>
      <c r="B13" s="566"/>
      <c r="C13" s="306"/>
      <c r="D13" s="306"/>
      <c r="E13" s="306"/>
      <c r="F13" s="306"/>
      <c r="G13" s="306"/>
      <c r="H13" s="335"/>
      <c r="I13" s="336"/>
      <c r="J13" s="335"/>
      <c r="K13" s="336"/>
      <c r="L13" s="335"/>
      <c r="M13" s="336"/>
      <c r="N13" s="335"/>
      <c r="O13" s="336"/>
      <c r="P13" s="373">
        <f t="shared" ref="P13:P14" si="5">H13+J13+L13+N13</f>
        <v>0</v>
      </c>
      <c r="Q13" s="374">
        <f t="shared" ref="Q13:Q14" si="6">I13+K13+M13+O13</f>
        <v>0</v>
      </c>
      <c r="R13" s="306"/>
      <c r="S13" s="306"/>
      <c r="T13" s="306"/>
      <c r="U13" s="306"/>
      <c r="V13" s="306"/>
    </row>
    <row r="14" spans="1:22" s="343" customFormat="1" ht="15.75" x14ac:dyDescent="0.25">
      <c r="A14" s="568"/>
      <c r="B14" s="566"/>
      <c r="C14" s="306"/>
      <c r="D14" s="306"/>
      <c r="E14" s="306"/>
      <c r="F14" s="306"/>
      <c r="G14" s="306"/>
      <c r="H14" s="335"/>
      <c r="I14" s="336"/>
      <c r="J14" s="335"/>
      <c r="K14" s="336"/>
      <c r="L14" s="335"/>
      <c r="M14" s="336"/>
      <c r="N14" s="335"/>
      <c r="O14" s="336"/>
      <c r="P14" s="373">
        <f t="shared" si="5"/>
        <v>0</v>
      </c>
      <c r="Q14" s="374">
        <f t="shared" si="6"/>
        <v>0</v>
      </c>
      <c r="R14" s="306"/>
      <c r="S14" s="306"/>
      <c r="T14" s="306"/>
      <c r="U14" s="306"/>
      <c r="V14" s="306"/>
    </row>
    <row r="15" spans="1:22" ht="15.75" x14ac:dyDescent="0.25">
      <c r="A15" s="568"/>
      <c r="B15" s="566"/>
      <c r="C15" s="306"/>
      <c r="D15" s="306"/>
      <c r="E15" s="306"/>
      <c r="F15" s="306"/>
      <c r="G15" s="306"/>
      <c r="H15" s="335"/>
      <c r="I15" s="336"/>
      <c r="J15" s="335"/>
      <c r="K15" s="336"/>
      <c r="L15" s="335"/>
      <c r="M15" s="336"/>
      <c r="N15" s="335"/>
      <c r="O15" s="336"/>
      <c r="P15" s="373">
        <f t="shared" si="3"/>
        <v>0</v>
      </c>
      <c r="Q15" s="374">
        <f t="shared" si="4"/>
        <v>0</v>
      </c>
      <c r="R15" s="306"/>
      <c r="S15" s="306"/>
      <c r="T15" s="306"/>
      <c r="U15" s="306"/>
      <c r="V15" s="306"/>
    </row>
    <row r="16" spans="1:22" ht="15.75" x14ac:dyDescent="0.25">
      <c r="A16" s="568"/>
      <c r="B16" s="566"/>
      <c r="C16" s="306"/>
      <c r="D16" s="306"/>
      <c r="E16" s="306"/>
      <c r="F16" s="306"/>
      <c r="G16" s="306"/>
      <c r="H16" s="335"/>
      <c r="I16" s="336"/>
      <c r="J16" s="335"/>
      <c r="K16" s="336"/>
      <c r="L16" s="335"/>
      <c r="M16" s="336"/>
      <c r="N16" s="335"/>
      <c r="O16" s="336"/>
      <c r="P16" s="373">
        <f t="shared" si="1"/>
        <v>0</v>
      </c>
      <c r="Q16" s="374">
        <f t="shared" si="2"/>
        <v>0</v>
      </c>
      <c r="R16" s="306"/>
      <c r="S16" s="306"/>
      <c r="T16" s="306"/>
      <c r="U16" s="306"/>
      <c r="V16" s="306"/>
    </row>
    <row r="17" spans="1:22" ht="15.75" x14ac:dyDescent="0.25">
      <c r="A17" s="568"/>
      <c r="B17" s="566"/>
      <c r="C17" s="306"/>
      <c r="D17" s="306"/>
      <c r="E17" s="306"/>
      <c r="F17" s="306"/>
      <c r="G17" s="306"/>
      <c r="H17" s="335"/>
      <c r="I17" s="336"/>
      <c r="J17" s="335"/>
      <c r="K17" s="336"/>
      <c r="L17" s="335"/>
      <c r="M17" s="336"/>
      <c r="N17" s="335"/>
      <c r="O17" s="336"/>
      <c r="P17" s="373">
        <f t="shared" si="1"/>
        <v>0</v>
      </c>
      <c r="Q17" s="374">
        <f t="shared" si="2"/>
        <v>0</v>
      </c>
      <c r="R17" s="306"/>
      <c r="S17" s="306"/>
      <c r="T17" s="306"/>
      <c r="U17" s="306"/>
      <c r="V17" s="306"/>
    </row>
    <row r="18" spans="1:22" ht="15.75" x14ac:dyDescent="0.25">
      <c r="A18" s="568"/>
      <c r="B18" s="566"/>
      <c r="C18" s="306"/>
      <c r="D18" s="306"/>
      <c r="E18" s="306"/>
      <c r="F18" s="306"/>
      <c r="G18" s="306"/>
      <c r="H18" s="335"/>
      <c r="I18" s="336"/>
      <c r="J18" s="335"/>
      <c r="K18" s="336"/>
      <c r="L18" s="335"/>
      <c r="M18" s="336"/>
      <c r="N18" s="335"/>
      <c r="O18" s="336"/>
      <c r="P18" s="373">
        <f t="shared" si="1"/>
        <v>0</v>
      </c>
      <c r="Q18" s="374">
        <f t="shared" si="2"/>
        <v>0</v>
      </c>
      <c r="R18" s="306"/>
      <c r="S18" s="306"/>
      <c r="T18" s="306"/>
      <c r="U18" s="306"/>
      <c r="V18" s="306"/>
    </row>
    <row r="19" spans="1:22" ht="15.75" x14ac:dyDescent="0.25">
      <c r="A19" s="568"/>
      <c r="B19" s="566"/>
      <c r="C19" s="306"/>
      <c r="D19" s="306"/>
      <c r="E19" s="306"/>
      <c r="F19" s="306"/>
      <c r="G19" s="306"/>
      <c r="H19" s="335"/>
      <c r="I19" s="336"/>
      <c r="J19" s="335"/>
      <c r="K19" s="336"/>
      <c r="L19" s="335"/>
      <c r="M19" s="336"/>
      <c r="N19" s="335"/>
      <c r="O19" s="336"/>
      <c r="P19" s="373">
        <f t="shared" si="1"/>
        <v>0</v>
      </c>
      <c r="Q19" s="374">
        <f t="shared" si="2"/>
        <v>0</v>
      </c>
      <c r="R19" s="306"/>
      <c r="S19" s="306"/>
      <c r="T19" s="306"/>
      <c r="U19" s="306"/>
      <c r="V19" s="306"/>
    </row>
    <row r="20" spans="1:22" ht="15.75" x14ac:dyDescent="0.25">
      <c r="A20" s="568"/>
      <c r="B20" s="567"/>
      <c r="C20" s="306"/>
      <c r="D20" s="306"/>
      <c r="E20" s="306"/>
      <c r="F20" s="306"/>
      <c r="G20" s="306"/>
      <c r="H20" s="335"/>
      <c r="I20" s="336"/>
      <c r="J20" s="335"/>
      <c r="K20" s="336"/>
      <c r="L20" s="335"/>
      <c r="M20" s="336"/>
      <c r="N20" s="335"/>
      <c r="O20" s="336"/>
      <c r="P20" s="373">
        <f t="shared" si="1"/>
        <v>0</v>
      </c>
      <c r="Q20" s="374">
        <f t="shared" si="2"/>
        <v>0</v>
      </c>
      <c r="R20" s="306"/>
      <c r="S20" s="306"/>
      <c r="T20" s="306"/>
      <c r="U20" s="306"/>
      <c r="V20" s="306"/>
    </row>
    <row r="21" spans="1:22" ht="15.6" customHeight="1" x14ac:dyDescent="0.25">
      <c r="A21" s="274"/>
      <c r="B21" s="275"/>
      <c r="C21" s="274" t="s">
        <v>1623</v>
      </c>
      <c r="D21" s="275"/>
      <c r="E21" s="275"/>
      <c r="F21" s="275"/>
      <c r="G21" s="276"/>
      <c r="H21" s="269">
        <f t="shared" ref="H21:Q21" si="7">SUM(H8:H20)</f>
        <v>0.25</v>
      </c>
      <c r="I21" s="224">
        <f t="shared" si="7"/>
        <v>200734.42250000002</v>
      </c>
      <c r="J21" s="269">
        <f t="shared" si="7"/>
        <v>0.25</v>
      </c>
      <c r="K21" s="224">
        <f t="shared" si="7"/>
        <v>200734.42250000002</v>
      </c>
      <c r="L21" s="269">
        <f t="shared" si="7"/>
        <v>0.25</v>
      </c>
      <c r="M21" s="224">
        <f t="shared" si="7"/>
        <v>200734.42250000002</v>
      </c>
      <c r="N21" s="269">
        <f t="shared" si="7"/>
        <v>0.25</v>
      </c>
      <c r="O21" s="224">
        <f t="shared" si="7"/>
        <v>200734.42250000002</v>
      </c>
      <c r="P21" s="224">
        <f t="shared" si="7"/>
        <v>1</v>
      </c>
      <c r="Q21" s="224">
        <f t="shared" si="7"/>
        <v>802937.69000000006</v>
      </c>
      <c r="R21" s="248"/>
      <c r="S21" s="248"/>
      <c r="T21" s="248"/>
      <c r="U21" s="248"/>
      <c r="V21" s="248"/>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20"/>
    <mergeCell ref="B8:B20"/>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
  <sheetViews>
    <sheetView topLeftCell="F1" zoomScale="58" zoomScaleNormal="58" workbookViewId="0">
      <pane ySplit="7" topLeftCell="A8" activePane="bottomLeft" state="frozen"/>
      <selection activeCell="A7" sqref="A7"/>
      <selection pane="bottomLeft" activeCell="Q11" sqref="Q11"/>
    </sheetView>
  </sheetViews>
  <sheetFormatPr baseColWidth="10" defaultColWidth="11.42578125" defaultRowHeight="15" x14ac:dyDescent="0.25"/>
  <cols>
    <col min="1" max="1" width="33.28515625" customWidth="1"/>
    <col min="2" max="2" width="24.28515625" customWidth="1"/>
    <col min="3" max="3" width="42.42578125" customWidth="1"/>
    <col min="4" max="4" width="27.42578125" style="428" customWidth="1"/>
    <col min="5" max="5" width="21.140625" customWidth="1"/>
    <col min="6" max="6" width="11.5703125" customWidth="1"/>
    <col min="7" max="7" width="27.42578125" customWidth="1"/>
    <col min="8" max="8" width="15.28515625" customWidth="1"/>
    <col min="9" max="9" width="14.85546875" style="222" bestFit="1" customWidth="1"/>
    <col min="10" max="10" width="15.28515625" customWidth="1"/>
    <col min="11" max="11" width="18.85546875" style="222" customWidth="1"/>
    <col min="13" max="13" width="14.85546875" style="222" bestFit="1" customWidth="1"/>
    <col min="15" max="15" width="14.85546875" style="222" bestFit="1" customWidth="1"/>
    <col min="16" max="16" width="15.28515625" customWidth="1"/>
    <col min="17" max="17" width="18.28515625" style="222" customWidth="1"/>
    <col min="18" max="18" width="14.140625" hidden="1" customWidth="1"/>
    <col min="19" max="19" width="28.42578125" customWidth="1"/>
    <col min="20" max="20" width="28.85546875" customWidth="1"/>
    <col min="21" max="21" width="20.28515625" customWidth="1"/>
    <col min="22" max="22" width="22.7109375" customWidth="1"/>
  </cols>
  <sheetData>
    <row r="1" spans="1:22" ht="20.25" customHeight="1" x14ac:dyDescent="0.25">
      <c r="A1" s="428"/>
      <c r="B1" s="227"/>
      <c r="C1" s="473" t="s">
        <v>1624</v>
      </c>
      <c r="D1" s="473" t="s">
        <v>1625</v>
      </c>
      <c r="E1" s="227"/>
      <c r="F1" s="227"/>
      <c r="G1" s="227"/>
      <c r="H1" s="273" t="s">
        <v>1626</v>
      </c>
      <c r="J1" s="428"/>
      <c r="K1" s="227"/>
      <c r="L1" s="227"/>
      <c r="M1" s="227"/>
      <c r="N1" s="227"/>
      <c r="O1" s="227"/>
      <c r="P1" s="227"/>
      <c r="Q1" s="227"/>
      <c r="R1" s="227"/>
      <c r="S1" s="227"/>
      <c r="T1" s="227"/>
      <c r="U1" s="227"/>
      <c r="V1" s="227"/>
    </row>
    <row r="2" spans="1:22" ht="17.25" customHeight="1" x14ac:dyDescent="0.25">
      <c r="A2" s="428"/>
      <c r="B2" s="227"/>
      <c r="C2" s="227"/>
      <c r="D2" s="227"/>
      <c r="E2" s="227"/>
      <c r="F2" s="227"/>
      <c r="G2" s="227"/>
      <c r="H2" s="273"/>
      <c r="J2" s="428"/>
      <c r="K2" s="227"/>
      <c r="L2" s="227"/>
      <c r="M2" s="227"/>
      <c r="N2" s="227"/>
      <c r="O2" s="227"/>
      <c r="P2" s="227"/>
      <c r="Q2" s="227"/>
      <c r="R2" s="227"/>
      <c r="S2" s="227"/>
      <c r="T2" s="227"/>
      <c r="U2" s="227"/>
      <c r="V2" s="227"/>
    </row>
    <row r="3" spans="1:22" ht="20.25" customHeight="1" x14ac:dyDescent="0.25">
      <c r="A3" s="297" t="s">
        <v>1463</v>
      </c>
      <c r="B3" s="227"/>
      <c r="C3" s="227"/>
      <c r="D3" s="227"/>
      <c r="E3" s="227"/>
      <c r="F3" s="227"/>
      <c r="G3" s="227"/>
      <c r="H3" s="273"/>
      <c r="J3" s="428"/>
      <c r="K3" s="227"/>
      <c r="L3" s="227"/>
      <c r="M3" s="227"/>
      <c r="N3" s="227"/>
      <c r="O3" s="227"/>
      <c r="P3" s="227"/>
      <c r="Q3" s="227"/>
      <c r="R3" s="227"/>
      <c r="S3" s="227"/>
      <c r="T3" s="227"/>
      <c r="U3" s="227"/>
      <c r="V3" s="227"/>
    </row>
    <row r="4" spans="1:22" ht="19.5" customHeight="1" x14ac:dyDescent="0.25">
      <c r="A4" s="596" t="s">
        <v>1627</v>
      </c>
      <c r="B4" s="596"/>
      <c r="C4" s="596"/>
      <c r="D4" s="596"/>
      <c r="E4" s="596"/>
      <c r="F4" s="596"/>
      <c r="G4" s="596"/>
      <c r="H4" s="596"/>
      <c r="I4" s="596"/>
      <c r="J4" s="596"/>
      <c r="K4" s="596"/>
      <c r="L4" s="596"/>
      <c r="M4" s="596"/>
      <c r="N4" s="596"/>
      <c r="O4" s="596"/>
      <c r="P4" s="596"/>
      <c r="Q4" s="596"/>
      <c r="R4" s="596"/>
      <c r="S4" s="596"/>
      <c r="T4" s="596"/>
      <c r="U4" s="596"/>
      <c r="V4" s="596"/>
    </row>
    <row r="5" spans="1:22" ht="14.45" customHeight="1" x14ac:dyDescent="0.25">
      <c r="A5" s="540" t="s">
        <v>1353</v>
      </c>
      <c r="B5" s="542" t="s">
        <v>1354</v>
      </c>
      <c r="C5" s="552" t="s">
        <v>1355</v>
      </c>
      <c r="D5" s="552" t="s">
        <v>1356</v>
      </c>
      <c r="E5" s="552" t="s">
        <v>1357</v>
      </c>
      <c r="F5" s="552" t="s">
        <v>1309</v>
      </c>
      <c r="G5" s="552" t="s">
        <v>1358</v>
      </c>
      <c r="H5" s="555" t="s">
        <v>1359</v>
      </c>
      <c r="I5" s="557"/>
      <c r="J5" s="557"/>
      <c r="K5" s="557"/>
      <c r="L5" s="557"/>
      <c r="M5" s="557"/>
      <c r="N5" s="557"/>
      <c r="O5" s="556"/>
      <c r="P5" s="561" t="s">
        <v>1360</v>
      </c>
      <c r="Q5" s="562"/>
      <c r="R5" s="542" t="s">
        <v>1465</v>
      </c>
      <c r="S5" s="542" t="s">
        <v>1361</v>
      </c>
      <c r="T5" s="542" t="s">
        <v>1362</v>
      </c>
      <c r="U5" s="542" t="s">
        <v>1363</v>
      </c>
      <c r="V5" s="558" t="s">
        <v>1364</v>
      </c>
    </row>
    <row r="6" spans="1:22" ht="14.45" customHeight="1" x14ac:dyDescent="0.25">
      <c r="A6" s="540"/>
      <c r="B6" s="540"/>
      <c r="C6" s="553"/>
      <c r="D6" s="553"/>
      <c r="E6" s="553"/>
      <c r="F6" s="553"/>
      <c r="G6" s="553"/>
      <c r="H6" s="555" t="s">
        <v>1365</v>
      </c>
      <c r="I6" s="556"/>
      <c r="J6" s="555" t="s">
        <v>1366</v>
      </c>
      <c r="K6" s="556"/>
      <c r="L6" s="555" t="s">
        <v>1367</v>
      </c>
      <c r="M6" s="556"/>
      <c r="N6" s="555" t="s">
        <v>1368</v>
      </c>
      <c r="O6" s="556"/>
      <c r="P6" s="563"/>
      <c r="Q6" s="564"/>
      <c r="R6" s="540"/>
      <c r="S6" s="540"/>
      <c r="T6" s="540"/>
      <c r="U6" s="540"/>
      <c r="V6" s="559"/>
    </row>
    <row r="7" spans="1:22" ht="25.5" x14ac:dyDescent="0.25">
      <c r="A7" s="541"/>
      <c r="B7" s="541"/>
      <c r="C7" s="554"/>
      <c r="D7" s="554"/>
      <c r="E7" s="554"/>
      <c r="F7" s="554"/>
      <c r="G7" s="554"/>
      <c r="H7" s="409" t="s">
        <v>1369</v>
      </c>
      <c r="I7" s="409" t="s">
        <v>35</v>
      </c>
      <c r="J7" s="409" t="s">
        <v>1369</v>
      </c>
      <c r="K7" s="409" t="s">
        <v>35</v>
      </c>
      <c r="L7" s="409" t="s">
        <v>1369</v>
      </c>
      <c r="M7" s="409" t="s">
        <v>35</v>
      </c>
      <c r="N7" s="409" t="s">
        <v>1369</v>
      </c>
      <c r="O7" s="409" t="s">
        <v>35</v>
      </c>
      <c r="P7" s="409" t="s">
        <v>1369</v>
      </c>
      <c r="Q7" s="409" t="s">
        <v>35</v>
      </c>
      <c r="R7" s="541"/>
      <c r="S7" s="541"/>
      <c r="T7" s="541"/>
      <c r="U7" s="541"/>
      <c r="V7" s="560"/>
    </row>
    <row r="8" spans="1:22" ht="15.6" customHeight="1" x14ac:dyDescent="0.25">
      <c r="A8" s="410"/>
      <c r="B8" s="411"/>
      <c r="C8" s="412"/>
      <c r="D8" s="412"/>
      <c r="E8" s="412"/>
      <c r="F8" s="413"/>
      <c r="G8" s="412"/>
      <c r="H8" s="414"/>
      <c r="I8" s="414"/>
      <c r="J8" s="414"/>
      <c r="K8" s="414"/>
      <c r="L8" s="414"/>
      <c r="M8" s="414"/>
      <c r="N8" s="414"/>
      <c r="O8" s="414"/>
      <c r="P8" s="414"/>
      <c r="Q8" s="414"/>
      <c r="R8" s="415"/>
      <c r="S8" s="415"/>
      <c r="T8" s="415"/>
      <c r="U8" s="415"/>
      <c r="V8" s="416"/>
    </row>
    <row r="9" spans="1:22" ht="141.75" x14ac:dyDescent="0.25">
      <c r="A9" s="597" t="s">
        <v>1628</v>
      </c>
      <c r="B9" s="543" t="s">
        <v>1566</v>
      </c>
      <c r="C9" s="306" t="s">
        <v>1624</v>
      </c>
      <c r="D9" s="306" t="s">
        <v>1629</v>
      </c>
      <c r="E9" s="306"/>
      <c r="F9" s="306" t="s">
        <v>1887</v>
      </c>
      <c r="G9" s="306" t="s">
        <v>1742</v>
      </c>
      <c r="H9" s="495">
        <v>0.25</v>
      </c>
      <c r="I9" s="334">
        <f>H9*Q9</f>
        <v>126805.20833333334</v>
      </c>
      <c r="J9" s="495">
        <v>0.25</v>
      </c>
      <c r="K9" s="334">
        <f>J9*Q9</f>
        <v>126805.20833333334</v>
      </c>
      <c r="L9" s="495">
        <v>0.25</v>
      </c>
      <c r="M9" s="334">
        <f>L9*Q9</f>
        <v>126805.20833333334</v>
      </c>
      <c r="N9" s="495">
        <v>0.25</v>
      </c>
      <c r="O9" s="334">
        <f>N9*Q9</f>
        <v>126805.20833333334</v>
      </c>
      <c r="P9" s="376">
        <f t="shared" ref="P9:Q12" si="0">H9+J9+L9+N9</f>
        <v>1</v>
      </c>
      <c r="Q9" s="374">
        <f>'1. TALLERES SEMINARIOS'!D467</f>
        <v>507220.83333333337</v>
      </c>
      <c r="R9" s="306"/>
      <c r="S9" s="306"/>
      <c r="T9" s="306"/>
      <c r="U9" s="306"/>
      <c r="V9" s="306"/>
    </row>
    <row r="10" spans="1:22" ht="15.75" x14ac:dyDescent="0.25">
      <c r="A10" s="598"/>
      <c r="B10" s="544"/>
      <c r="C10" s="306"/>
      <c r="D10" s="306"/>
      <c r="E10" s="306"/>
      <c r="F10" s="306"/>
      <c r="G10" s="260"/>
      <c r="H10" s="495"/>
      <c r="I10" s="334"/>
      <c r="J10" s="495"/>
      <c r="K10" s="334"/>
      <c r="L10" s="495"/>
      <c r="M10" s="334"/>
      <c r="N10" s="495"/>
      <c r="O10" s="334"/>
      <c r="P10" s="376">
        <f t="shared" si="0"/>
        <v>0</v>
      </c>
      <c r="Q10" s="374">
        <f t="shared" si="0"/>
        <v>0</v>
      </c>
      <c r="R10" s="306"/>
      <c r="S10" s="306"/>
      <c r="T10" s="306"/>
      <c r="U10" s="306"/>
      <c r="V10" s="260"/>
    </row>
    <row r="11" spans="1:22" ht="157.5" x14ac:dyDescent="0.25">
      <c r="A11" s="598"/>
      <c r="B11" s="544"/>
      <c r="C11" s="306" t="s">
        <v>1625</v>
      </c>
      <c r="D11" s="306" t="s">
        <v>1743</v>
      </c>
      <c r="E11" s="306"/>
      <c r="F11" s="306" t="s">
        <v>1888</v>
      </c>
      <c r="G11" s="306" t="s">
        <v>1744</v>
      </c>
      <c r="H11" s="495">
        <v>0.25</v>
      </c>
      <c r="I11" s="334">
        <f>H11*Q11</f>
        <v>42000</v>
      </c>
      <c r="J11" s="495">
        <v>0.25</v>
      </c>
      <c r="K11" s="334">
        <f>J11*Q11</f>
        <v>42000</v>
      </c>
      <c r="L11" s="495">
        <v>0.25</v>
      </c>
      <c r="M11" s="334">
        <f>L11*Q11</f>
        <v>42000</v>
      </c>
      <c r="N11" s="495">
        <v>0.25</v>
      </c>
      <c r="O11" s="334">
        <f>N11*Q11</f>
        <v>42000</v>
      </c>
      <c r="P11" s="376">
        <f t="shared" si="0"/>
        <v>1</v>
      </c>
      <c r="Q11" s="374">
        <f>'1. TALLERES SEMINARIOS'!D486</f>
        <v>168000</v>
      </c>
      <c r="R11" s="306"/>
      <c r="S11" s="306"/>
      <c r="T11" s="306"/>
      <c r="U11" s="306"/>
      <c r="V11" s="306"/>
    </row>
    <row r="12" spans="1:22" ht="15.75" x14ac:dyDescent="0.25">
      <c r="A12" s="599"/>
      <c r="B12" s="545"/>
      <c r="C12" s="306"/>
      <c r="D12" s="306"/>
      <c r="E12" s="306"/>
      <c r="F12" s="306"/>
      <c r="G12" s="306"/>
      <c r="H12" s="331"/>
      <c r="I12" s="334"/>
      <c r="J12" s="331"/>
      <c r="K12" s="334"/>
      <c r="L12" s="331"/>
      <c r="M12" s="334"/>
      <c r="N12" s="331"/>
      <c r="O12" s="334"/>
      <c r="P12" s="376">
        <f t="shared" si="0"/>
        <v>0</v>
      </c>
      <c r="Q12" s="374">
        <f t="shared" si="0"/>
        <v>0</v>
      </c>
      <c r="R12" s="331"/>
      <c r="S12" s="331"/>
      <c r="T12" s="331"/>
      <c r="U12" s="331"/>
      <c r="V12" s="306"/>
    </row>
    <row r="13" spans="1:22" ht="15.6" customHeight="1" x14ac:dyDescent="0.25">
      <c r="A13" s="283"/>
      <c r="B13" s="226"/>
      <c r="C13" s="283" t="s">
        <v>1630</v>
      </c>
      <c r="D13" s="283"/>
      <c r="E13" s="226"/>
      <c r="F13" s="226"/>
      <c r="G13" s="226"/>
      <c r="H13" s="79">
        <f t="shared" ref="H13:Q13" si="1">SUM(H9:H12)</f>
        <v>0.5</v>
      </c>
      <c r="I13" s="223">
        <f t="shared" si="1"/>
        <v>168805.20833333334</v>
      </c>
      <c r="J13" s="79">
        <f t="shared" si="1"/>
        <v>0.5</v>
      </c>
      <c r="K13" s="223">
        <f t="shared" si="1"/>
        <v>168805.20833333334</v>
      </c>
      <c r="L13" s="79">
        <f t="shared" si="1"/>
        <v>0.5</v>
      </c>
      <c r="M13" s="223">
        <f t="shared" si="1"/>
        <v>168805.20833333334</v>
      </c>
      <c r="N13" s="79">
        <f t="shared" si="1"/>
        <v>0.5</v>
      </c>
      <c r="O13" s="223">
        <f t="shared" si="1"/>
        <v>168805.20833333334</v>
      </c>
      <c r="P13" s="223">
        <f t="shared" si="1"/>
        <v>2</v>
      </c>
      <c r="Q13" s="223">
        <f t="shared" si="1"/>
        <v>675220.83333333337</v>
      </c>
      <c r="R13" s="67"/>
      <c r="S13" s="67"/>
      <c r="T13" s="67"/>
      <c r="U13" s="67"/>
      <c r="V13" s="67"/>
    </row>
    <row r="15" spans="1:22" x14ac:dyDescent="0.25">
      <c r="A15" s="428"/>
      <c r="B15" s="428"/>
      <c r="C15" s="428"/>
      <c r="E15" s="428"/>
      <c r="F15" s="428"/>
      <c r="G15" s="428"/>
      <c r="H15" s="428"/>
      <c r="J15" s="428"/>
      <c r="L15" s="428"/>
      <c r="N15" s="428"/>
      <c r="P15" s="428"/>
      <c r="R15" s="428"/>
      <c r="S15" s="428"/>
      <c r="T15" s="428"/>
      <c r="U15" s="428"/>
      <c r="V15" s="428"/>
    </row>
    <row r="16" spans="1:22" x14ac:dyDescent="0.25">
      <c r="A16" s="428"/>
      <c r="B16" s="428"/>
      <c r="C16" s="428"/>
      <c r="E16" s="428"/>
      <c r="F16" s="428"/>
      <c r="G16" s="428"/>
      <c r="H16" s="428"/>
      <c r="J16" s="428"/>
      <c r="L16" s="428"/>
      <c r="N16" s="428"/>
      <c r="P16" s="428"/>
      <c r="R16" s="428"/>
      <c r="S16" s="428"/>
      <c r="T16" s="428"/>
      <c r="U16" s="428"/>
      <c r="V16" s="428"/>
    </row>
  </sheetData>
  <mergeCells count="21">
    <mergeCell ref="A4:V4"/>
    <mergeCell ref="A9:A12"/>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12"/>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12">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
  <sheetViews>
    <sheetView topLeftCell="F1" workbookViewId="0">
      <pane ySplit="6" topLeftCell="A8" activePane="bottomLeft" state="frozen"/>
      <selection activeCell="R7" sqref="R7"/>
      <selection pane="bottomLeft" activeCell="F9" sqref="F9"/>
    </sheetView>
  </sheetViews>
  <sheetFormatPr baseColWidth="10" defaultColWidth="11.42578125" defaultRowHeight="15" x14ac:dyDescent="0.25"/>
  <cols>
    <col min="1" max="1" width="34" customWidth="1"/>
    <col min="2" max="2" width="35.7109375" customWidth="1"/>
    <col min="3" max="3" width="27.42578125" customWidth="1"/>
    <col min="4" max="4" width="27.42578125" style="428" customWidth="1"/>
    <col min="5" max="5" width="27.42578125" customWidth="1"/>
    <col min="6" max="6" width="12.85546875" customWidth="1"/>
    <col min="7" max="7" width="32.5703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 customHeight="1" x14ac:dyDescent="0.3">
      <c r="A1" s="613" t="s">
        <v>1631</v>
      </c>
      <c r="B1" s="613"/>
      <c r="C1" s="613"/>
      <c r="D1" s="613"/>
      <c r="E1" s="613"/>
      <c r="F1" s="613"/>
      <c r="G1" s="613"/>
      <c r="H1" s="613"/>
      <c r="I1" s="613"/>
      <c r="J1" s="613"/>
      <c r="K1" s="613"/>
      <c r="L1" s="613"/>
      <c r="M1" s="613"/>
      <c r="N1" s="613"/>
      <c r="O1" s="613"/>
      <c r="P1" s="613"/>
      <c r="Q1" s="613"/>
      <c r="R1" s="613"/>
      <c r="S1" s="613"/>
      <c r="T1" s="613"/>
      <c r="U1" s="613"/>
      <c r="V1" s="473" t="s">
        <v>1632</v>
      </c>
      <c r="W1" s="473" t="s">
        <v>1633</v>
      </c>
      <c r="X1" s="473" t="s">
        <v>1634</v>
      </c>
      <c r="Y1" s="473" t="s">
        <v>1635</v>
      </c>
      <c r="Z1" s="473" t="s">
        <v>1636</v>
      </c>
      <c r="AA1" s="473" t="s">
        <v>1637</v>
      </c>
      <c r="AB1" s="473" t="s">
        <v>1638</v>
      </c>
    </row>
    <row r="2" spans="1:28" ht="18.75" customHeight="1" x14ac:dyDescent="0.25">
      <c r="A2" s="614" t="s">
        <v>1639</v>
      </c>
      <c r="B2" s="614"/>
      <c r="C2" s="614"/>
      <c r="D2" s="614"/>
      <c r="E2" s="614"/>
      <c r="F2" s="614"/>
      <c r="G2" s="614"/>
      <c r="H2" s="614"/>
      <c r="I2" s="614"/>
      <c r="J2" s="614"/>
      <c r="K2" s="614"/>
      <c r="L2" s="614"/>
      <c r="M2" s="614"/>
      <c r="N2" s="614"/>
      <c r="O2" s="614"/>
      <c r="P2" s="614"/>
      <c r="Q2" s="614"/>
      <c r="R2" s="614"/>
      <c r="S2" s="614"/>
      <c r="T2" s="614"/>
      <c r="U2" s="614"/>
      <c r="V2" s="428"/>
      <c r="W2" s="428"/>
      <c r="X2" s="428"/>
      <c r="Y2" s="428"/>
      <c r="Z2" s="428"/>
      <c r="AA2" s="428"/>
      <c r="AB2" s="428"/>
    </row>
    <row r="3" spans="1:28" ht="17.25" customHeight="1" x14ac:dyDescent="0.25">
      <c r="A3" s="488" t="s">
        <v>1640</v>
      </c>
      <c r="B3" s="295"/>
      <c r="C3" s="295"/>
      <c r="D3" s="295"/>
      <c r="E3" s="295"/>
      <c r="F3" s="295"/>
      <c r="G3" s="295"/>
      <c r="H3" s="295"/>
      <c r="I3" s="295"/>
      <c r="J3" s="295"/>
      <c r="K3" s="295"/>
      <c r="L3" s="295"/>
      <c r="M3" s="476" t="s">
        <v>1641</v>
      </c>
      <c r="N3" s="476" t="s">
        <v>1642</v>
      </c>
      <c r="O3" s="476" t="s">
        <v>1643</v>
      </c>
      <c r="P3" s="476" t="s">
        <v>1644</v>
      </c>
      <c r="Q3" s="295"/>
      <c r="R3" s="295"/>
      <c r="S3" s="295"/>
      <c r="T3" s="295"/>
      <c r="U3" s="295"/>
      <c r="V3" s="428"/>
      <c r="W3" s="428"/>
      <c r="X3" s="428"/>
      <c r="Y3" s="428"/>
      <c r="Z3" s="428"/>
      <c r="AA3" s="428"/>
      <c r="AB3" s="428"/>
    </row>
    <row r="4" spans="1:28" ht="15" customHeight="1" x14ac:dyDescent="0.25">
      <c r="A4" s="540" t="s">
        <v>1353</v>
      </c>
      <c r="B4" s="542" t="s">
        <v>1354</v>
      </c>
      <c r="C4" s="552" t="s">
        <v>1355</v>
      </c>
      <c r="D4" s="552" t="s">
        <v>1356</v>
      </c>
      <c r="E4" s="552" t="s">
        <v>1357</v>
      </c>
      <c r="F4" s="552" t="s">
        <v>1309</v>
      </c>
      <c r="G4" s="552" t="s">
        <v>1358</v>
      </c>
      <c r="H4" s="555" t="s">
        <v>1359</v>
      </c>
      <c r="I4" s="557"/>
      <c r="J4" s="557"/>
      <c r="K4" s="557"/>
      <c r="L4" s="557"/>
      <c r="M4" s="557"/>
      <c r="N4" s="557"/>
      <c r="O4" s="556"/>
      <c r="P4" s="561" t="s">
        <v>1360</v>
      </c>
      <c r="Q4" s="562"/>
      <c r="R4" s="542" t="s">
        <v>1361</v>
      </c>
      <c r="S4" s="542" t="s">
        <v>1362</v>
      </c>
      <c r="T4" s="542" t="s">
        <v>1363</v>
      </c>
      <c r="U4" s="558" t="s">
        <v>1364</v>
      </c>
      <c r="V4" s="428"/>
      <c r="W4" s="428"/>
      <c r="X4" s="428"/>
      <c r="Y4" s="428"/>
      <c r="Z4" s="428"/>
      <c r="AA4" s="428"/>
      <c r="AB4" s="428"/>
    </row>
    <row r="5" spans="1:28" ht="15" customHeight="1" x14ac:dyDescent="0.25">
      <c r="A5" s="540"/>
      <c r="B5" s="540"/>
      <c r="C5" s="553"/>
      <c r="D5" s="553"/>
      <c r="E5" s="553"/>
      <c r="F5" s="553"/>
      <c r="G5" s="553"/>
      <c r="H5" s="555" t="s">
        <v>1365</v>
      </c>
      <c r="I5" s="556"/>
      <c r="J5" s="555" t="s">
        <v>1366</v>
      </c>
      <c r="K5" s="556"/>
      <c r="L5" s="555" t="s">
        <v>1367</v>
      </c>
      <c r="M5" s="556"/>
      <c r="N5" s="555" t="s">
        <v>1368</v>
      </c>
      <c r="O5" s="556"/>
      <c r="P5" s="563"/>
      <c r="Q5" s="564"/>
      <c r="R5" s="540"/>
      <c r="S5" s="540"/>
      <c r="T5" s="540"/>
      <c r="U5" s="559"/>
      <c r="V5" s="428"/>
      <c r="W5" s="428"/>
      <c r="X5" s="428"/>
      <c r="Y5" s="428"/>
      <c r="Z5" s="428"/>
      <c r="AA5" s="428"/>
      <c r="AB5" s="428"/>
    </row>
    <row r="6" spans="1:28" ht="28.5" customHeight="1" x14ac:dyDescent="0.25">
      <c r="A6" s="541"/>
      <c r="B6" s="541"/>
      <c r="C6" s="554"/>
      <c r="D6" s="554"/>
      <c r="E6" s="554"/>
      <c r="F6" s="554"/>
      <c r="G6" s="554"/>
      <c r="H6" s="409" t="s">
        <v>1369</v>
      </c>
      <c r="I6" s="409" t="s">
        <v>35</v>
      </c>
      <c r="J6" s="409" t="s">
        <v>1369</v>
      </c>
      <c r="K6" s="409" t="s">
        <v>35</v>
      </c>
      <c r="L6" s="409" t="s">
        <v>1369</v>
      </c>
      <c r="M6" s="409" t="s">
        <v>35</v>
      </c>
      <c r="N6" s="409" t="s">
        <v>1369</v>
      </c>
      <c r="O6" s="409" t="s">
        <v>35</v>
      </c>
      <c r="P6" s="409" t="s">
        <v>1369</v>
      </c>
      <c r="Q6" s="409" t="s">
        <v>35</v>
      </c>
      <c r="R6" s="541"/>
      <c r="S6" s="541"/>
      <c r="T6" s="541"/>
      <c r="U6" s="560"/>
      <c r="V6" s="428"/>
      <c r="W6" s="428"/>
      <c r="X6" s="428"/>
      <c r="Y6" s="428"/>
      <c r="Z6" s="428"/>
      <c r="AA6" s="428"/>
      <c r="AB6" s="428"/>
    </row>
    <row r="7" spans="1:28" ht="15.75" x14ac:dyDescent="0.25">
      <c r="A7" s="410"/>
      <c r="B7" s="411"/>
      <c r="C7" s="412"/>
      <c r="D7" s="412"/>
      <c r="E7" s="412"/>
      <c r="F7" s="413"/>
      <c r="G7" s="412"/>
      <c r="H7" s="414"/>
      <c r="I7" s="414"/>
      <c r="J7" s="414"/>
      <c r="K7" s="414"/>
      <c r="L7" s="414"/>
      <c r="M7" s="414"/>
      <c r="N7" s="414"/>
      <c r="O7" s="414"/>
      <c r="P7" s="414"/>
      <c r="Q7" s="414"/>
      <c r="R7" s="415"/>
      <c r="S7" s="415"/>
      <c r="T7" s="415"/>
      <c r="U7" s="416"/>
      <c r="V7" s="428"/>
      <c r="W7" s="428"/>
      <c r="X7" s="428"/>
      <c r="Y7" s="428"/>
      <c r="Z7" s="428"/>
      <c r="AA7" s="428"/>
      <c r="AB7" s="428"/>
    </row>
    <row r="8" spans="1:28" ht="94.5" x14ac:dyDescent="0.25">
      <c r="A8" s="608" t="s">
        <v>1645</v>
      </c>
      <c r="B8" s="601" t="s">
        <v>1646</v>
      </c>
      <c r="C8" s="602" t="s">
        <v>1644</v>
      </c>
      <c r="D8" s="602" t="s">
        <v>1647</v>
      </c>
      <c r="E8" s="605" t="s">
        <v>1634</v>
      </c>
      <c r="F8" s="291" t="s">
        <v>1889</v>
      </c>
      <c r="G8" s="260" t="s">
        <v>1745</v>
      </c>
      <c r="H8" s="505">
        <v>0.25</v>
      </c>
      <c r="I8" s="342">
        <f>H8*Q8</f>
        <v>18962.625</v>
      </c>
      <c r="J8" s="505">
        <v>0.25</v>
      </c>
      <c r="K8" s="342">
        <f>J8*Q8</f>
        <v>18962.625</v>
      </c>
      <c r="L8" s="505">
        <v>0.25</v>
      </c>
      <c r="M8" s="342">
        <f>L8*Q8</f>
        <v>18962.625</v>
      </c>
      <c r="N8" s="505">
        <v>0.25</v>
      </c>
      <c r="O8" s="342">
        <f>N8*Q8</f>
        <v>18962.625</v>
      </c>
      <c r="P8" s="373">
        <f t="shared" ref="P8" si="0">H8+J8+L8+N8</f>
        <v>1</v>
      </c>
      <c r="Q8" s="374">
        <f>'1. TALLERES SEMINARIOS'!D505</f>
        <v>75850.5</v>
      </c>
      <c r="R8" s="260"/>
      <c r="S8" s="260"/>
      <c r="T8" s="260"/>
      <c r="U8" s="260"/>
      <c r="V8" s="428"/>
      <c r="W8" s="428"/>
      <c r="X8" s="428"/>
      <c r="Y8" s="428"/>
      <c r="Z8" s="428"/>
      <c r="AA8" s="428"/>
      <c r="AB8" s="428"/>
    </row>
    <row r="9" spans="1:28" s="343" customFormat="1" ht="110.25" x14ac:dyDescent="0.25">
      <c r="A9" s="609"/>
      <c r="B9" s="601"/>
      <c r="C9" s="603"/>
      <c r="D9" s="603"/>
      <c r="E9" s="606"/>
      <c r="F9" s="291" t="s">
        <v>1890</v>
      </c>
      <c r="G9" s="260" t="s">
        <v>1746</v>
      </c>
      <c r="H9" s="505">
        <v>0.25</v>
      </c>
      <c r="I9" s="342"/>
      <c r="J9" s="505">
        <v>0.25</v>
      </c>
      <c r="K9" s="342"/>
      <c r="L9" s="505">
        <v>0.25</v>
      </c>
      <c r="M9" s="342"/>
      <c r="N9" s="505">
        <v>0.25</v>
      </c>
      <c r="O9" s="342"/>
      <c r="P9" s="373">
        <f t="shared" ref="P9:P11" si="1">H9+J9+L9+N9</f>
        <v>1</v>
      </c>
      <c r="Q9" s="374"/>
      <c r="R9" s="260"/>
      <c r="S9" s="260"/>
      <c r="T9" s="260"/>
      <c r="U9" s="260"/>
      <c r="V9" s="428"/>
      <c r="W9" s="428"/>
      <c r="X9" s="428"/>
      <c r="Y9" s="428"/>
      <c r="Z9" s="428"/>
      <c r="AA9" s="428"/>
      <c r="AB9" s="428"/>
    </row>
    <row r="10" spans="1:28" s="343" customFormat="1" ht="126" x14ac:dyDescent="0.25">
      <c r="A10" s="609"/>
      <c r="B10" s="601"/>
      <c r="C10" s="603"/>
      <c r="D10" s="603"/>
      <c r="E10" s="606"/>
      <c r="F10" s="291" t="s">
        <v>1891</v>
      </c>
      <c r="G10" s="260" t="s">
        <v>1747</v>
      </c>
      <c r="H10" s="505"/>
      <c r="I10" s="342"/>
      <c r="J10" s="505"/>
      <c r="K10" s="342"/>
      <c r="L10" s="505"/>
      <c r="M10" s="342"/>
      <c r="N10" s="505"/>
      <c r="O10" s="342"/>
      <c r="P10" s="373">
        <f t="shared" si="1"/>
        <v>0</v>
      </c>
      <c r="Q10" s="374">
        <f t="shared" ref="Q10" si="2">I10+K10+M10+O10</f>
        <v>0</v>
      </c>
      <c r="R10" s="260"/>
      <c r="S10" s="260"/>
      <c r="T10" s="260"/>
      <c r="U10" s="260"/>
      <c r="V10" s="428"/>
      <c r="W10" s="428"/>
      <c r="X10" s="428"/>
      <c r="Y10" s="428"/>
      <c r="Z10" s="428"/>
      <c r="AA10" s="428"/>
      <c r="AB10" s="428"/>
    </row>
    <row r="11" spans="1:28" s="428" customFormat="1" ht="94.5" x14ac:dyDescent="0.25">
      <c r="A11" s="609"/>
      <c r="B11" s="601"/>
      <c r="C11" s="603"/>
      <c r="D11" s="603"/>
      <c r="E11" s="606"/>
      <c r="F11" s="291" t="s">
        <v>1892</v>
      </c>
      <c r="G11" s="260" t="s">
        <v>1749</v>
      </c>
      <c r="H11" s="505">
        <v>0.25</v>
      </c>
      <c r="I11" s="342">
        <f>H11*Q11</f>
        <v>30244.807500000003</v>
      </c>
      <c r="J11" s="505">
        <v>0.25</v>
      </c>
      <c r="K11" s="342">
        <f>J11*Q11</f>
        <v>30244.807500000003</v>
      </c>
      <c r="L11" s="505">
        <v>0.25</v>
      </c>
      <c r="M11" s="342">
        <f>L11*Q11</f>
        <v>30244.807500000003</v>
      </c>
      <c r="N11" s="505">
        <v>0.25</v>
      </c>
      <c r="O11" s="342">
        <f>N11*Q11</f>
        <v>30244.807500000003</v>
      </c>
      <c r="P11" s="373">
        <f t="shared" si="1"/>
        <v>1</v>
      </c>
      <c r="Q11" s="374">
        <f>'5. ACTIVIDADES ESPECIALES'!D1420</f>
        <v>120979.23000000001</v>
      </c>
      <c r="R11" s="260"/>
      <c r="S11" s="260"/>
      <c r="T11" s="260"/>
      <c r="U11" s="260"/>
    </row>
    <row r="12" spans="1:28" s="343" customFormat="1" ht="78.75" x14ac:dyDescent="0.25">
      <c r="A12" s="609"/>
      <c r="B12" s="601"/>
      <c r="C12" s="604"/>
      <c r="D12" s="604"/>
      <c r="E12" s="607"/>
      <c r="F12" s="291" t="s">
        <v>1893</v>
      </c>
      <c r="G12" s="260" t="s">
        <v>1748</v>
      </c>
      <c r="H12" s="505"/>
      <c r="I12" s="342"/>
      <c r="J12" s="505"/>
      <c r="K12" s="342"/>
      <c r="L12" s="505"/>
      <c r="M12" s="342"/>
      <c r="N12" s="505"/>
      <c r="O12" s="342"/>
      <c r="P12" s="373">
        <f t="shared" ref="P12:P22" si="3">H12+J12+L12+N12</f>
        <v>0</v>
      </c>
      <c r="Q12" s="374">
        <f t="shared" ref="Q12:Q22" si="4">I12+K12+M12+O12</f>
        <v>0</v>
      </c>
      <c r="R12" s="260"/>
      <c r="S12" s="260"/>
      <c r="T12" s="260"/>
      <c r="U12" s="260"/>
      <c r="V12" s="428"/>
      <c r="W12" s="428"/>
      <c r="X12" s="428"/>
      <c r="Y12" s="428"/>
      <c r="Z12" s="428"/>
      <c r="AA12" s="428"/>
      <c r="AB12" s="428"/>
    </row>
    <row r="13" spans="1:28" s="428" customFormat="1" ht="63" x14ac:dyDescent="0.25">
      <c r="A13" s="609"/>
      <c r="B13" s="601"/>
      <c r="C13" s="260" t="s">
        <v>1641</v>
      </c>
      <c r="D13" s="260" t="s">
        <v>1750</v>
      </c>
      <c r="E13" s="291"/>
      <c r="F13" s="291" t="s">
        <v>1894</v>
      </c>
      <c r="G13" s="260" t="s">
        <v>1751</v>
      </c>
      <c r="H13" s="505">
        <v>0.25</v>
      </c>
      <c r="I13" s="342">
        <f>H13*Q13</f>
        <v>8673.9583333333339</v>
      </c>
      <c r="J13" s="505">
        <v>0.25</v>
      </c>
      <c r="K13" s="342">
        <f>J13*Q13</f>
        <v>8673.9583333333339</v>
      </c>
      <c r="L13" s="505">
        <v>0.25</v>
      </c>
      <c r="M13" s="342">
        <f>L13*Q13</f>
        <v>8673.9583333333339</v>
      </c>
      <c r="N13" s="505">
        <v>0.25</v>
      </c>
      <c r="O13" s="342">
        <f>N13*Q13</f>
        <v>8673.9583333333339</v>
      </c>
      <c r="P13" s="373">
        <f t="shared" si="3"/>
        <v>1</v>
      </c>
      <c r="Q13" s="374">
        <f>'1. TALLERES SEMINARIOS'!D524</f>
        <v>34695.833333333336</v>
      </c>
      <c r="R13" s="260"/>
      <c r="S13" s="260"/>
      <c r="T13" s="260"/>
      <c r="U13" s="260"/>
    </row>
    <row r="14" spans="1:28" s="428" customFormat="1" ht="15.75" x14ac:dyDescent="0.25">
      <c r="A14" s="609"/>
      <c r="B14" s="601"/>
      <c r="C14" s="260"/>
      <c r="D14" s="260"/>
      <c r="E14" s="291"/>
      <c r="F14" s="291"/>
      <c r="G14" s="260"/>
      <c r="H14" s="505"/>
      <c r="I14" s="342"/>
      <c r="J14" s="505"/>
      <c r="K14" s="342"/>
      <c r="L14" s="505"/>
      <c r="M14" s="342"/>
      <c r="N14" s="505"/>
      <c r="O14" s="342"/>
      <c r="P14" s="373">
        <f t="shared" si="3"/>
        <v>0</v>
      </c>
      <c r="Q14" s="374">
        <f t="shared" si="4"/>
        <v>0</v>
      </c>
      <c r="R14" s="260"/>
      <c r="S14" s="260"/>
      <c r="T14" s="260"/>
      <c r="U14" s="260"/>
    </row>
    <row r="15" spans="1:28" ht="15.75" x14ac:dyDescent="0.25">
      <c r="A15" s="609"/>
      <c r="B15" s="600" t="s">
        <v>1648</v>
      </c>
      <c r="C15" s="260"/>
      <c r="D15" s="260"/>
      <c r="E15" s="291"/>
      <c r="F15" s="260"/>
      <c r="G15" s="260"/>
      <c r="H15" s="505"/>
      <c r="I15" s="342"/>
      <c r="J15" s="505"/>
      <c r="K15" s="342"/>
      <c r="L15" s="260"/>
      <c r="M15" s="342"/>
      <c r="N15" s="505"/>
      <c r="O15" s="342"/>
      <c r="P15" s="373">
        <f t="shared" si="3"/>
        <v>0</v>
      </c>
      <c r="Q15" s="374">
        <f t="shared" si="4"/>
        <v>0</v>
      </c>
      <c r="R15" s="260"/>
      <c r="S15" s="260"/>
      <c r="T15" s="260"/>
      <c r="U15" s="260"/>
    </row>
    <row r="16" spans="1:28" ht="15.75" x14ac:dyDescent="0.25">
      <c r="A16" s="609"/>
      <c r="B16" s="600"/>
      <c r="C16" s="260"/>
      <c r="D16" s="260"/>
      <c r="E16" s="291"/>
      <c r="F16" s="260"/>
      <c r="G16" s="260"/>
      <c r="H16" s="505"/>
      <c r="I16" s="342"/>
      <c r="J16" s="505"/>
      <c r="K16" s="342"/>
      <c r="L16" s="260"/>
      <c r="M16" s="342"/>
      <c r="N16" s="505"/>
      <c r="O16" s="342"/>
      <c r="P16" s="373">
        <f t="shared" si="3"/>
        <v>0</v>
      </c>
      <c r="Q16" s="374">
        <f t="shared" si="4"/>
        <v>0</v>
      </c>
      <c r="R16" s="260"/>
      <c r="S16" s="260"/>
      <c r="T16" s="260"/>
      <c r="U16" s="260"/>
    </row>
    <row r="17" spans="1:21" s="343" customFormat="1" ht="15.75" x14ac:dyDescent="0.25">
      <c r="A17" s="609"/>
      <c r="B17" s="600"/>
      <c r="C17" s="260"/>
      <c r="D17" s="260"/>
      <c r="E17" s="291"/>
      <c r="F17" s="260"/>
      <c r="G17" s="260"/>
      <c r="H17" s="505"/>
      <c r="I17" s="342"/>
      <c r="J17" s="505"/>
      <c r="K17" s="342"/>
      <c r="L17" s="260"/>
      <c r="M17" s="342"/>
      <c r="N17" s="260"/>
      <c r="O17" s="342"/>
      <c r="P17" s="373">
        <f t="shared" si="3"/>
        <v>0</v>
      </c>
      <c r="Q17" s="374">
        <f t="shared" si="4"/>
        <v>0</v>
      </c>
      <c r="R17" s="260"/>
      <c r="S17" s="260"/>
      <c r="T17" s="260"/>
      <c r="U17" s="260"/>
    </row>
    <row r="18" spans="1:21" ht="13.5" customHeight="1" x14ac:dyDescent="0.25">
      <c r="A18" s="609"/>
      <c r="B18" s="600"/>
      <c r="C18" s="260"/>
      <c r="D18" s="260"/>
      <c r="E18" s="291"/>
      <c r="F18" s="260"/>
      <c r="G18" s="260"/>
      <c r="H18" s="505"/>
      <c r="I18" s="342"/>
      <c r="J18" s="505"/>
      <c r="K18" s="342"/>
      <c r="L18" s="260"/>
      <c r="M18" s="342"/>
      <c r="N18" s="260"/>
      <c r="O18" s="342"/>
      <c r="P18" s="373">
        <f t="shared" si="3"/>
        <v>0</v>
      </c>
      <c r="Q18" s="374">
        <f t="shared" si="4"/>
        <v>0</v>
      </c>
      <c r="R18" s="260"/>
      <c r="S18" s="260"/>
      <c r="T18" s="260"/>
      <c r="U18" s="338"/>
    </row>
    <row r="19" spans="1:21" ht="15.75" hidden="1" x14ac:dyDescent="0.25">
      <c r="A19" s="609"/>
      <c r="B19" s="600"/>
      <c r="C19" s="260"/>
      <c r="D19" s="260"/>
      <c r="E19" s="291"/>
      <c r="F19" s="260"/>
      <c r="G19" s="260"/>
      <c r="H19" s="505"/>
      <c r="I19" s="342"/>
      <c r="J19" s="260"/>
      <c r="K19" s="342"/>
      <c r="L19" s="260"/>
      <c r="M19" s="342"/>
      <c r="N19" s="260"/>
      <c r="O19" s="342"/>
      <c r="P19" s="373">
        <f t="shared" si="3"/>
        <v>0</v>
      </c>
      <c r="Q19" s="374">
        <f t="shared" si="4"/>
        <v>0</v>
      </c>
      <c r="R19" s="260"/>
      <c r="S19" s="260"/>
      <c r="T19" s="260"/>
      <c r="U19" s="338"/>
    </row>
    <row r="20" spans="1:21" ht="15.75" hidden="1" x14ac:dyDescent="0.25">
      <c r="A20" s="609"/>
      <c r="B20" s="600"/>
      <c r="C20" s="260"/>
      <c r="D20" s="260"/>
      <c r="E20" s="291"/>
      <c r="F20" s="260"/>
      <c r="G20" s="260"/>
      <c r="H20" s="505"/>
      <c r="I20" s="342"/>
      <c r="J20" s="260"/>
      <c r="K20" s="342"/>
      <c r="L20" s="260"/>
      <c r="M20" s="342"/>
      <c r="N20" s="260"/>
      <c r="O20" s="342"/>
      <c r="P20" s="373">
        <f t="shared" si="3"/>
        <v>0</v>
      </c>
      <c r="Q20" s="374">
        <f t="shared" si="4"/>
        <v>0</v>
      </c>
      <c r="R20" s="260"/>
      <c r="S20" s="260"/>
      <c r="T20" s="260"/>
      <c r="U20" s="338"/>
    </row>
    <row r="21" spans="1:21" ht="15.75" hidden="1" x14ac:dyDescent="0.25">
      <c r="A21" s="609"/>
      <c r="B21" s="600"/>
      <c r="C21" s="260"/>
      <c r="D21" s="260"/>
      <c r="E21" s="291"/>
      <c r="F21" s="260"/>
      <c r="G21" s="260"/>
      <c r="H21" s="505"/>
      <c r="I21" s="342"/>
      <c r="J21" s="260"/>
      <c r="K21" s="342"/>
      <c r="L21" s="260"/>
      <c r="M21" s="342"/>
      <c r="N21" s="260"/>
      <c r="O21" s="342"/>
      <c r="P21" s="373">
        <f t="shared" si="3"/>
        <v>0</v>
      </c>
      <c r="Q21" s="374">
        <f t="shared" si="4"/>
        <v>0</v>
      </c>
      <c r="R21" s="260"/>
      <c r="S21" s="260"/>
      <c r="T21" s="260"/>
      <c r="U21" s="338"/>
    </row>
    <row r="22" spans="1:21" ht="15.75" x14ac:dyDescent="0.25">
      <c r="A22" s="609"/>
      <c r="B22" s="600" t="s">
        <v>1649</v>
      </c>
      <c r="C22" s="260"/>
      <c r="D22" s="260"/>
      <c r="E22" s="291"/>
      <c r="F22" s="260"/>
      <c r="G22" s="260"/>
      <c r="H22" s="505"/>
      <c r="I22" s="342"/>
      <c r="J22" s="260"/>
      <c r="K22" s="342"/>
      <c r="L22" s="260"/>
      <c r="M22" s="342"/>
      <c r="N22" s="260"/>
      <c r="O22" s="342"/>
      <c r="P22" s="373">
        <f t="shared" si="3"/>
        <v>0</v>
      </c>
      <c r="Q22" s="374">
        <f t="shared" si="4"/>
        <v>0</v>
      </c>
      <c r="R22" s="260"/>
      <c r="S22" s="260"/>
      <c r="T22" s="260"/>
      <c r="U22" s="338"/>
    </row>
    <row r="23" spans="1:21" ht="15.75" x14ac:dyDescent="0.25">
      <c r="A23" s="609"/>
      <c r="B23" s="600"/>
      <c r="C23" s="344"/>
      <c r="D23" s="344"/>
      <c r="E23" s="291"/>
      <c r="F23" s="290"/>
      <c r="G23" s="294"/>
      <c r="H23" s="260"/>
      <c r="I23" s="342"/>
      <c r="J23" s="260"/>
      <c r="K23" s="342"/>
      <c r="L23" s="260"/>
      <c r="M23" s="342"/>
      <c r="N23" s="260"/>
      <c r="O23" s="342"/>
      <c r="P23" s="373">
        <f t="shared" ref="P23:P24" si="5">H23+J23+L23+N23</f>
        <v>0</v>
      </c>
      <c r="Q23" s="374">
        <f t="shared" ref="Q23:Q24" si="6">I23+K23+M23+O23</f>
        <v>0</v>
      </c>
      <c r="R23" s="260"/>
      <c r="S23" s="260"/>
      <c r="T23" s="260"/>
      <c r="U23" s="338"/>
    </row>
    <row r="24" spans="1:21" s="343" customFormat="1" ht="15.75" x14ac:dyDescent="0.25">
      <c r="A24" s="609"/>
      <c r="B24" s="600"/>
      <c r="C24" s="344"/>
      <c r="D24" s="344"/>
      <c r="E24" s="291"/>
      <c r="F24" s="290"/>
      <c r="G24" s="294"/>
      <c r="H24" s="260"/>
      <c r="I24" s="342"/>
      <c r="J24" s="260"/>
      <c r="K24" s="342"/>
      <c r="L24" s="260"/>
      <c r="M24" s="342"/>
      <c r="N24" s="260"/>
      <c r="O24" s="342"/>
      <c r="P24" s="373">
        <f t="shared" si="5"/>
        <v>0</v>
      </c>
      <c r="Q24" s="374">
        <f t="shared" si="6"/>
        <v>0</v>
      </c>
      <c r="R24" s="260"/>
      <c r="S24" s="260"/>
      <c r="T24" s="260"/>
      <c r="U24" s="338"/>
    </row>
    <row r="25" spans="1:21" ht="15.75" x14ac:dyDescent="0.25">
      <c r="A25" s="610" t="s">
        <v>1650</v>
      </c>
      <c r="B25" s="611"/>
      <c r="C25" s="611"/>
      <c r="D25" s="611"/>
      <c r="E25" s="611"/>
      <c r="F25" s="611"/>
      <c r="G25" s="612"/>
      <c r="H25" s="221">
        <f t="shared" ref="H25:Q25" si="7">SUM(H8:H24)</f>
        <v>1</v>
      </c>
      <c r="I25" s="221">
        <f t="shared" si="7"/>
        <v>57881.390833333338</v>
      </c>
      <c r="J25" s="221">
        <f t="shared" si="7"/>
        <v>1</v>
      </c>
      <c r="K25" s="221">
        <f t="shared" si="7"/>
        <v>57881.390833333338</v>
      </c>
      <c r="L25" s="221">
        <f t="shared" si="7"/>
        <v>1</v>
      </c>
      <c r="M25" s="221">
        <f t="shared" si="7"/>
        <v>57881.390833333338</v>
      </c>
      <c r="N25" s="221">
        <f t="shared" si="7"/>
        <v>1</v>
      </c>
      <c r="O25" s="221">
        <f t="shared" si="7"/>
        <v>57881.390833333338</v>
      </c>
      <c r="P25" s="221">
        <f t="shared" si="7"/>
        <v>4</v>
      </c>
      <c r="Q25" s="221">
        <f t="shared" si="7"/>
        <v>231525.56333333335</v>
      </c>
      <c r="R25" s="248"/>
      <c r="S25" s="248"/>
      <c r="T25" s="248"/>
      <c r="U25" s="261"/>
    </row>
    <row r="28" spans="1:21" x14ac:dyDescent="0.25">
      <c r="A28" s="428"/>
      <c r="B28" s="428"/>
      <c r="C28" s="428"/>
      <c r="E28" s="428"/>
      <c r="F28" s="428"/>
      <c r="G28" s="428"/>
      <c r="H28" s="428"/>
      <c r="I28" s="428"/>
      <c r="J28" s="428"/>
      <c r="K28" s="428"/>
      <c r="L28" s="428"/>
      <c r="M28" s="428"/>
      <c r="N28" s="428"/>
      <c r="O28" s="428"/>
      <c r="P28" s="428"/>
      <c r="Q28" s="428"/>
      <c r="R28" s="428"/>
      <c r="S28" s="428"/>
      <c r="T28" s="428"/>
      <c r="U28" s="428"/>
    </row>
    <row r="29" spans="1:21" x14ac:dyDescent="0.25">
      <c r="A29" s="428"/>
      <c r="B29" s="428"/>
      <c r="C29" s="428"/>
      <c r="E29" s="428"/>
      <c r="F29" s="428"/>
      <c r="G29" s="428"/>
      <c r="H29" s="428"/>
      <c r="I29" s="428"/>
      <c r="J29" s="428"/>
      <c r="K29" s="428"/>
      <c r="L29" s="428"/>
      <c r="M29" s="428"/>
      <c r="N29" s="428"/>
      <c r="O29" s="428"/>
      <c r="P29" s="428"/>
      <c r="Q29" s="428"/>
      <c r="R29" s="428"/>
      <c r="S29" s="428"/>
      <c r="T29" s="428"/>
      <c r="U29" s="428"/>
    </row>
    <row r="30" spans="1:21" x14ac:dyDescent="0.25">
      <c r="A30" s="428"/>
      <c r="B30" s="428"/>
      <c r="C30" s="428"/>
      <c r="E30" s="428"/>
      <c r="F30" s="428"/>
      <c r="G30" s="428"/>
      <c r="H30" s="428"/>
      <c r="I30" s="428"/>
      <c r="J30" s="428"/>
      <c r="K30" s="428"/>
      <c r="L30" s="428"/>
      <c r="M30" s="428"/>
      <c r="N30" s="428"/>
      <c r="O30" s="428"/>
      <c r="P30" s="428"/>
      <c r="Q30" s="428"/>
      <c r="R30" s="428"/>
      <c r="S30" s="428"/>
      <c r="T30" s="428"/>
      <c r="U30" s="428"/>
    </row>
    <row r="31" spans="1:21" x14ac:dyDescent="0.25">
      <c r="A31" s="428"/>
      <c r="B31" s="428"/>
      <c r="C31" s="428"/>
      <c r="E31" s="428"/>
      <c r="F31" s="428"/>
      <c r="G31" s="428"/>
      <c r="H31" s="428"/>
      <c r="I31" s="428"/>
      <c r="J31" s="428"/>
      <c r="K31" s="428"/>
      <c r="L31" s="428"/>
      <c r="M31" s="428"/>
      <c r="N31" s="428"/>
      <c r="O31" s="428"/>
      <c r="P31" s="428"/>
      <c r="Q31" s="428"/>
      <c r="R31" s="428"/>
      <c r="S31" s="428"/>
      <c r="T31" s="428"/>
      <c r="U31" s="428"/>
    </row>
  </sheetData>
  <mergeCells count="27">
    <mergeCell ref="A4:A6"/>
    <mergeCell ref="A8:A24"/>
    <mergeCell ref="B22:B24"/>
    <mergeCell ref="A25:G25"/>
    <mergeCell ref="A1:U1"/>
    <mergeCell ref="A2:U2"/>
    <mergeCell ref="T4:T6"/>
    <mergeCell ref="U4:U6"/>
    <mergeCell ref="H5:I5"/>
    <mergeCell ref="J5:K5"/>
    <mergeCell ref="L5:M5"/>
    <mergeCell ref="N5:O5"/>
    <mergeCell ref="H4:O4"/>
    <mergeCell ref="P4:Q5"/>
    <mergeCell ref="S4:S6"/>
    <mergeCell ref="R4:R6"/>
    <mergeCell ref="B15:B21"/>
    <mergeCell ref="B8:B14"/>
    <mergeCell ref="G4:G6"/>
    <mergeCell ref="B4:B6"/>
    <mergeCell ref="C4:C6"/>
    <mergeCell ref="E4:E6"/>
    <mergeCell ref="F4:F6"/>
    <mergeCell ref="D4:D6"/>
    <mergeCell ref="D8:D12"/>
    <mergeCell ref="C8:C12"/>
    <mergeCell ref="E8:E12"/>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 C13:C24">
      <formula1>$M$3:$P$3</formula1>
    </dataValidation>
    <dataValidation type="list" allowBlank="1" showInputMessage="1" showErrorMessage="1" sqref="E8 E13:E24">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topLeftCell="H1" workbookViewId="0">
      <pane ySplit="8" topLeftCell="A9" activePane="bottomLeft" state="frozen"/>
      <selection activeCell="K7" sqref="K7"/>
      <selection pane="bottomLeft" activeCell="Q11" sqref="Q11"/>
    </sheetView>
  </sheetViews>
  <sheetFormatPr baseColWidth="10" defaultColWidth="11.42578125" defaultRowHeight="15" x14ac:dyDescent="0.25"/>
  <cols>
    <col min="1" max="1" width="35.7109375" customWidth="1"/>
    <col min="2" max="2" width="35.85546875" customWidth="1"/>
    <col min="3" max="3" width="27.42578125" customWidth="1"/>
    <col min="4" max="4" width="27.42578125" style="428" customWidth="1"/>
    <col min="5" max="5" width="22.5703125" customWidth="1"/>
    <col min="6" max="6" width="15.42578125" customWidth="1"/>
    <col min="7" max="7" width="34.140625" customWidth="1"/>
    <col min="8" max="8" width="15.28515625" customWidth="1"/>
    <col min="9" max="9" width="11.5703125" style="222"/>
    <col min="10" max="10" width="15.28515625" customWidth="1"/>
    <col min="11" max="11" width="18.85546875" style="222" customWidth="1"/>
    <col min="13" max="13" width="11.5703125" style="222"/>
    <col min="15" max="15" width="11.5703125" style="222"/>
    <col min="16" max="16" width="15.28515625" customWidth="1"/>
    <col min="17" max="17" width="18.28515625" style="222" customWidth="1"/>
    <col min="18" max="18" width="14.140625" hidden="1" customWidth="1"/>
    <col min="19" max="21" width="14.140625" customWidth="1"/>
    <col min="22" max="22" width="17" customWidth="1"/>
  </cols>
  <sheetData>
    <row r="1" spans="1:28" ht="24.75" customHeight="1" x14ac:dyDescent="0.25">
      <c r="A1" s="428"/>
      <c r="B1" s="473" t="s">
        <v>1651</v>
      </c>
      <c r="C1" s="473" t="s">
        <v>1652</v>
      </c>
      <c r="D1" s="473" t="s">
        <v>1653</v>
      </c>
      <c r="E1" s="473" t="s">
        <v>1654</v>
      </c>
      <c r="F1" s="616" t="s">
        <v>1655</v>
      </c>
      <c r="G1" s="616"/>
      <c r="H1" s="616"/>
      <c r="I1" s="616"/>
      <c r="J1" s="616"/>
      <c r="K1" s="616"/>
      <c r="L1" s="616"/>
      <c r="M1" s="616"/>
      <c r="N1" s="272"/>
      <c r="O1" s="272"/>
      <c r="P1" s="272"/>
      <c r="Q1" s="272"/>
      <c r="R1" s="272"/>
      <c r="S1" s="272"/>
      <c r="T1" s="272"/>
      <c r="U1" s="272"/>
      <c r="V1" s="272"/>
      <c r="W1" s="272"/>
      <c r="X1" s="272"/>
      <c r="Y1" s="272"/>
      <c r="Z1" s="272"/>
      <c r="AA1" s="272"/>
      <c r="AB1" s="272"/>
    </row>
    <row r="2" spans="1:28" ht="18.75" x14ac:dyDescent="0.25">
      <c r="A2" s="299" t="s">
        <v>1656</v>
      </c>
      <c r="B2" s="428"/>
      <c r="C2" s="428"/>
      <c r="E2" s="428"/>
      <c r="F2" s="428"/>
      <c r="G2" s="428"/>
      <c r="H2" s="272"/>
      <c r="J2" s="272"/>
      <c r="K2" s="272"/>
      <c r="L2" s="272"/>
      <c r="M2" s="272"/>
      <c r="N2" s="272"/>
      <c r="O2" s="272"/>
      <c r="P2" s="272"/>
      <c r="Q2" s="272"/>
      <c r="R2" s="272"/>
      <c r="S2" s="272"/>
      <c r="T2" s="272"/>
      <c r="U2" s="272"/>
      <c r="V2" s="272"/>
      <c r="W2" s="272"/>
      <c r="X2" s="272"/>
      <c r="Y2" s="272"/>
      <c r="Z2" s="272"/>
      <c r="AA2" s="272"/>
      <c r="AB2" s="272"/>
    </row>
    <row r="3" spans="1:28" s="343" customFormat="1" ht="18.75" x14ac:dyDescent="0.25">
      <c r="A3" s="299" t="s">
        <v>1657</v>
      </c>
      <c r="B3" s="428"/>
      <c r="C3" s="428"/>
      <c r="D3" s="428"/>
      <c r="E3" s="428"/>
      <c r="F3" s="428"/>
      <c r="G3" s="428"/>
      <c r="H3" s="272"/>
      <c r="I3" s="222"/>
      <c r="J3" s="272"/>
      <c r="K3" s="272"/>
      <c r="L3" s="272"/>
      <c r="M3" s="272"/>
      <c r="N3" s="272"/>
      <c r="O3" s="272"/>
      <c r="P3" s="272"/>
      <c r="Q3" s="272"/>
      <c r="R3" s="272"/>
      <c r="S3" s="272"/>
      <c r="T3" s="272"/>
      <c r="U3" s="272"/>
      <c r="V3" s="272"/>
      <c r="W3" s="272"/>
      <c r="X3" s="272"/>
      <c r="Y3" s="272"/>
      <c r="Z3" s="272"/>
      <c r="AA3" s="272"/>
      <c r="AB3" s="272"/>
    </row>
    <row r="4" spans="1:28" s="343" customFormat="1" ht="18.75" x14ac:dyDescent="0.25">
      <c r="A4" s="299" t="s">
        <v>1658</v>
      </c>
      <c r="B4" s="428"/>
      <c r="C4" s="428"/>
      <c r="D4" s="428"/>
      <c r="E4" s="428"/>
      <c r="F4" s="428"/>
      <c r="G4" s="428"/>
      <c r="H4" s="272"/>
      <c r="I4" s="222"/>
      <c r="J4" s="272"/>
      <c r="K4" s="272"/>
      <c r="L4" s="272"/>
      <c r="M4" s="272"/>
      <c r="N4" s="272"/>
      <c r="O4" s="272"/>
      <c r="P4" s="272"/>
      <c r="Q4" s="272"/>
      <c r="R4" s="272"/>
      <c r="S4" s="272"/>
      <c r="T4" s="272"/>
      <c r="U4" s="272"/>
      <c r="V4" s="272"/>
      <c r="W4" s="272"/>
      <c r="X4" s="272"/>
      <c r="Y4" s="272"/>
      <c r="Z4" s="272"/>
      <c r="AA4" s="272"/>
      <c r="AB4" s="272"/>
    </row>
    <row r="5" spans="1:28" ht="18.75" customHeight="1" x14ac:dyDescent="0.25">
      <c r="A5" s="596" t="s">
        <v>1659</v>
      </c>
      <c r="B5" s="617"/>
      <c r="C5" s="617"/>
      <c r="D5" s="617"/>
      <c r="E5" s="617"/>
      <c r="F5" s="617"/>
      <c r="G5" s="617"/>
      <c r="H5" s="617"/>
      <c r="I5" s="617"/>
      <c r="J5" s="617"/>
      <c r="K5" s="617"/>
      <c r="L5" s="617"/>
      <c r="M5" s="617"/>
      <c r="N5" s="617"/>
      <c r="O5" s="617"/>
      <c r="P5" s="617"/>
      <c r="Q5" s="617"/>
      <c r="R5" s="617"/>
      <c r="S5" s="617"/>
      <c r="T5" s="617"/>
      <c r="U5" s="617"/>
      <c r="V5" s="617"/>
      <c r="W5" s="428"/>
      <c r="X5" s="428"/>
      <c r="Y5" s="428"/>
      <c r="Z5" s="428"/>
      <c r="AA5" s="428"/>
      <c r="AB5" s="428"/>
    </row>
    <row r="6" spans="1:28" ht="15" customHeight="1" x14ac:dyDescent="0.25">
      <c r="A6" s="540" t="s">
        <v>1353</v>
      </c>
      <c r="B6" s="542" t="s">
        <v>1354</v>
      </c>
      <c r="C6" s="552" t="s">
        <v>1355</v>
      </c>
      <c r="D6" s="552" t="s">
        <v>1356</v>
      </c>
      <c r="E6" s="552" t="s">
        <v>1357</v>
      </c>
      <c r="F6" s="552" t="s">
        <v>1309</v>
      </c>
      <c r="G6" s="552" t="s">
        <v>1358</v>
      </c>
      <c r="H6" s="555" t="s">
        <v>1359</v>
      </c>
      <c r="I6" s="557"/>
      <c r="J6" s="557"/>
      <c r="K6" s="557"/>
      <c r="L6" s="557"/>
      <c r="M6" s="557"/>
      <c r="N6" s="557"/>
      <c r="O6" s="556"/>
      <c r="P6" s="561" t="s">
        <v>1360</v>
      </c>
      <c r="Q6" s="562"/>
      <c r="R6" s="542" t="s">
        <v>1465</v>
      </c>
      <c r="S6" s="542" t="s">
        <v>1361</v>
      </c>
      <c r="T6" s="542" t="s">
        <v>1362</v>
      </c>
      <c r="U6" s="542" t="s">
        <v>1363</v>
      </c>
      <c r="V6" s="558" t="s">
        <v>1364</v>
      </c>
      <c r="W6" s="428"/>
      <c r="X6" s="428"/>
      <c r="Y6" s="428"/>
      <c r="Z6" s="428"/>
      <c r="AA6" s="428"/>
      <c r="AB6" s="428"/>
    </row>
    <row r="7" spans="1:28" ht="15" customHeight="1" x14ac:dyDescent="0.25">
      <c r="A7" s="540"/>
      <c r="B7" s="540"/>
      <c r="C7" s="553"/>
      <c r="D7" s="553"/>
      <c r="E7" s="553"/>
      <c r="F7" s="553"/>
      <c r="G7" s="553"/>
      <c r="H7" s="555" t="s">
        <v>1365</v>
      </c>
      <c r="I7" s="556"/>
      <c r="J7" s="555" t="s">
        <v>1366</v>
      </c>
      <c r="K7" s="556"/>
      <c r="L7" s="555" t="s">
        <v>1367</v>
      </c>
      <c r="M7" s="556"/>
      <c r="N7" s="555" t="s">
        <v>1368</v>
      </c>
      <c r="O7" s="556"/>
      <c r="P7" s="563"/>
      <c r="Q7" s="564"/>
      <c r="R7" s="540"/>
      <c r="S7" s="540"/>
      <c r="T7" s="540"/>
      <c r="U7" s="540"/>
      <c r="V7" s="559"/>
      <c r="W7" s="428"/>
      <c r="X7" s="428"/>
      <c r="Y7" s="428"/>
      <c r="Z7" s="428"/>
      <c r="AA7" s="428"/>
      <c r="AB7" s="428"/>
    </row>
    <row r="8" spans="1:28" ht="9.6" customHeight="1" x14ac:dyDescent="0.25">
      <c r="A8" s="541"/>
      <c r="B8" s="541"/>
      <c r="C8" s="554"/>
      <c r="D8" s="554"/>
      <c r="E8" s="554"/>
      <c r="F8" s="554"/>
      <c r="G8" s="554"/>
      <c r="H8" s="409" t="s">
        <v>1369</v>
      </c>
      <c r="I8" s="409" t="s">
        <v>35</v>
      </c>
      <c r="J8" s="409" t="s">
        <v>1369</v>
      </c>
      <c r="K8" s="409" t="s">
        <v>35</v>
      </c>
      <c r="L8" s="409" t="s">
        <v>1369</v>
      </c>
      <c r="M8" s="409" t="s">
        <v>35</v>
      </c>
      <c r="N8" s="409" t="s">
        <v>1369</v>
      </c>
      <c r="O8" s="409" t="s">
        <v>35</v>
      </c>
      <c r="P8" s="409" t="s">
        <v>1369</v>
      </c>
      <c r="Q8" s="409" t="s">
        <v>35</v>
      </c>
      <c r="R8" s="541"/>
      <c r="S8" s="541"/>
      <c r="T8" s="541"/>
      <c r="U8" s="541"/>
      <c r="V8" s="560"/>
      <c r="W8" s="428"/>
      <c r="X8" s="428"/>
      <c r="Y8" s="428"/>
      <c r="Z8" s="428"/>
      <c r="AA8" s="428"/>
      <c r="AB8" s="428"/>
    </row>
    <row r="9" spans="1:28" s="343" customFormat="1" ht="15.75" x14ac:dyDescent="0.25">
      <c r="A9" s="410"/>
      <c r="B9" s="411"/>
      <c r="C9" s="412"/>
      <c r="D9" s="412"/>
      <c r="E9" s="412"/>
      <c r="F9" s="413"/>
      <c r="G9" s="412"/>
      <c r="H9" s="414"/>
      <c r="I9" s="414"/>
      <c r="J9" s="414"/>
      <c r="K9" s="414"/>
      <c r="L9" s="414"/>
      <c r="M9" s="414"/>
      <c r="N9" s="414"/>
      <c r="O9" s="414"/>
      <c r="P9" s="414"/>
      <c r="Q9" s="414"/>
      <c r="R9" s="415"/>
      <c r="S9" s="415"/>
      <c r="T9" s="415"/>
      <c r="U9" s="415"/>
      <c r="V9" s="416"/>
      <c r="W9" s="428"/>
      <c r="X9" s="428"/>
      <c r="Y9" s="428"/>
      <c r="Z9" s="428"/>
      <c r="AA9" s="428"/>
      <c r="AB9" s="428"/>
    </row>
    <row r="10" spans="1:28" ht="15.75" x14ac:dyDescent="0.25">
      <c r="A10" s="615" t="s">
        <v>1660</v>
      </c>
      <c r="B10" s="615" t="s">
        <v>1661</v>
      </c>
      <c r="C10" s="306"/>
      <c r="D10" s="306"/>
      <c r="E10" s="491"/>
      <c r="F10" s="306"/>
      <c r="G10" s="306"/>
      <c r="H10" s="335"/>
      <c r="I10" s="336"/>
      <c r="J10" s="335"/>
      <c r="K10" s="336"/>
      <c r="L10" s="335"/>
      <c r="M10" s="336"/>
      <c r="N10" s="335"/>
      <c r="O10" s="336"/>
      <c r="P10" s="376">
        <f t="shared" ref="P10:Q10" si="0">H10+J10+L10+N10</f>
        <v>0</v>
      </c>
      <c r="Q10" s="374">
        <f t="shared" si="0"/>
        <v>0</v>
      </c>
      <c r="R10" s="306"/>
      <c r="S10" s="306"/>
      <c r="T10" s="306"/>
      <c r="U10" s="306"/>
      <c r="V10" s="306"/>
      <c r="W10" s="428"/>
      <c r="X10" s="428"/>
      <c r="Y10" s="428"/>
      <c r="Z10" s="428"/>
      <c r="AA10" s="428"/>
      <c r="AB10" s="428"/>
    </row>
    <row r="11" spans="1:28" s="343" customFormat="1" ht="110.25" x14ac:dyDescent="0.25">
      <c r="A11" s="615"/>
      <c r="B11" s="615"/>
      <c r="C11" s="306" t="s">
        <v>1652</v>
      </c>
      <c r="D11" s="306" t="s">
        <v>1752</v>
      </c>
      <c r="E11" s="491"/>
      <c r="F11" s="306" t="s">
        <v>1895</v>
      </c>
      <c r="G11" s="306" t="s">
        <v>1755</v>
      </c>
      <c r="H11" s="496">
        <v>0.25</v>
      </c>
      <c r="I11" s="336">
        <f>H11*Q11</f>
        <v>30000</v>
      </c>
      <c r="J11" s="496">
        <v>0.25</v>
      </c>
      <c r="K11" s="336">
        <f>J11*Q11</f>
        <v>30000</v>
      </c>
      <c r="L11" s="496">
        <v>0.25</v>
      </c>
      <c r="M11" s="336">
        <f>L11*Q11</f>
        <v>30000</v>
      </c>
      <c r="N11" s="496">
        <v>0.25</v>
      </c>
      <c r="O11" s="336">
        <f>N11*Q11</f>
        <v>30000</v>
      </c>
      <c r="P11" s="376">
        <f t="shared" ref="P11:P28" si="1">H11+J11+L11+N11</f>
        <v>1</v>
      </c>
      <c r="Q11" s="374">
        <f>'1. TALLERES SEMINARIOS'!D543</f>
        <v>120000</v>
      </c>
      <c r="R11" s="306"/>
      <c r="S11" s="306"/>
      <c r="T11" s="306"/>
      <c r="U11" s="306"/>
      <c r="V11" s="306"/>
      <c r="W11" s="428"/>
      <c r="X11" s="428"/>
      <c r="Y11" s="428"/>
      <c r="Z11" s="428"/>
      <c r="AA11" s="428"/>
      <c r="AB11" s="428"/>
    </row>
    <row r="12" spans="1:28" s="343" customFormat="1" ht="15.75" x14ac:dyDescent="0.25">
      <c r="A12" s="615"/>
      <c r="B12" s="615"/>
      <c r="C12" s="306"/>
      <c r="D12" s="306"/>
      <c r="E12" s="491"/>
      <c r="F12" s="306"/>
      <c r="G12" s="306"/>
      <c r="H12" s="335"/>
      <c r="I12" s="336"/>
      <c r="J12" s="335"/>
      <c r="K12" s="336"/>
      <c r="L12" s="335"/>
      <c r="M12" s="336"/>
      <c r="N12" s="335"/>
      <c r="O12" s="336"/>
      <c r="P12" s="376">
        <f t="shared" si="1"/>
        <v>0</v>
      </c>
      <c r="Q12" s="374">
        <f t="shared" ref="Q12:Q28" si="2">I12+K12+M12+O12</f>
        <v>0</v>
      </c>
      <c r="R12" s="306"/>
      <c r="S12" s="306"/>
      <c r="T12" s="306"/>
      <c r="U12" s="306"/>
      <c r="V12" s="306"/>
      <c r="W12" s="428"/>
      <c r="X12" s="428"/>
      <c r="Y12" s="428"/>
      <c r="Z12" s="428"/>
      <c r="AA12" s="428"/>
      <c r="AB12" s="428"/>
    </row>
    <row r="13" spans="1:28" s="343" customFormat="1" ht="15.75" x14ac:dyDescent="0.25">
      <c r="A13" s="615"/>
      <c r="B13" s="615"/>
      <c r="C13" s="306"/>
      <c r="D13" s="306"/>
      <c r="E13" s="491"/>
      <c r="F13" s="306"/>
      <c r="G13" s="306"/>
      <c r="H13" s="335"/>
      <c r="I13" s="336"/>
      <c r="J13" s="335"/>
      <c r="K13" s="336"/>
      <c r="L13" s="335"/>
      <c r="M13" s="336"/>
      <c r="N13" s="335"/>
      <c r="O13" s="336"/>
      <c r="P13" s="376">
        <f t="shared" si="1"/>
        <v>0</v>
      </c>
      <c r="Q13" s="374">
        <f t="shared" si="2"/>
        <v>0</v>
      </c>
      <c r="R13" s="306"/>
      <c r="S13" s="306"/>
      <c r="T13" s="306"/>
      <c r="U13" s="306"/>
      <c r="V13" s="306"/>
      <c r="W13" s="428"/>
      <c r="X13" s="428"/>
      <c r="Y13" s="428"/>
      <c r="Z13" s="428"/>
      <c r="AA13" s="428"/>
      <c r="AB13" s="428"/>
    </row>
    <row r="14" spans="1:28" s="343" customFormat="1" ht="15.75" x14ac:dyDescent="0.25">
      <c r="A14" s="615"/>
      <c r="B14" s="615"/>
      <c r="C14" s="306"/>
      <c r="D14" s="306"/>
      <c r="E14" s="306"/>
      <c r="F14" s="306"/>
      <c r="G14" s="306"/>
      <c r="H14" s="335"/>
      <c r="I14" s="336"/>
      <c r="J14" s="335"/>
      <c r="K14" s="336"/>
      <c r="L14" s="335"/>
      <c r="M14" s="336"/>
      <c r="N14" s="335"/>
      <c r="O14" s="336"/>
      <c r="P14" s="376">
        <f t="shared" si="1"/>
        <v>0</v>
      </c>
      <c r="Q14" s="374">
        <f t="shared" si="2"/>
        <v>0</v>
      </c>
      <c r="R14" s="306"/>
      <c r="S14" s="306"/>
      <c r="T14" s="306"/>
      <c r="U14" s="306"/>
      <c r="V14" s="306"/>
      <c r="W14" s="428"/>
      <c r="X14" s="428"/>
      <c r="Y14" s="428"/>
      <c r="Z14" s="428"/>
      <c r="AA14" s="428"/>
      <c r="AB14" s="428"/>
    </row>
    <row r="15" spans="1:28" s="343" customFormat="1" ht="15.75" x14ac:dyDescent="0.25">
      <c r="A15" s="615"/>
      <c r="B15" s="615"/>
      <c r="C15" s="306"/>
      <c r="D15" s="306"/>
      <c r="E15" s="306"/>
      <c r="F15" s="306"/>
      <c r="G15" s="306"/>
      <c r="H15" s="335"/>
      <c r="I15" s="336"/>
      <c r="J15" s="335"/>
      <c r="K15" s="336"/>
      <c r="L15" s="335"/>
      <c r="M15" s="336"/>
      <c r="N15" s="335"/>
      <c r="O15" s="336"/>
      <c r="P15" s="376">
        <f t="shared" si="1"/>
        <v>0</v>
      </c>
      <c r="Q15" s="374">
        <f t="shared" si="2"/>
        <v>0</v>
      </c>
      <c r="R15" s="306"/>
      <c r="S15" s="306"/>
      <c r="T15" s="306"/>
      <c r="U15" s="306"/>
      <c r="V15" s="306"/>
      <c r="W15" s="428"/>
      <c r="X15" s="428"/>
      <c r="Y15" s="428"/>
      <c r="Z15" s="428"/>
      <c r="AA15" s="428"/>
      <c r="AB15" s="428"/>
    </row>
    <row r="16" spans="1:28" ht="15.75" x14ac:dyDescent="0.25">
      <c r="A16" s="615"/>
      <c r="B16" s="615"/>
      <c r="C16" s="306"/>
      <c r="D16" s="306"/>
      <c r="E16" s="306"/>
      <c r="F16" s="306"/>
      <c r="G16" s="306"/>
      <c r="H16" s="335"/>
      <c r="I16" s="336"/>
      <c r="J16" s="335"/>
      <c r="K16" s="336"/>
      <c r="L16" s="335"/>
      <c r="M16" s="336"/>
      <c r="N16" s="335"/>
      <c r="O16" s="336"/>
      <c r="P16" s="376">
        <f t="shared" si="1"/>
        <v>0</v>
      </c>
      <c r="Q16" s="374">
        <f t="shared" si="2"/>
        <v>0</v>
      </c>
      <c r="R16" s="306"/>
      <c r="S16" s="306"/>
      <c r="T16" s="306"/>
      <c r="U16" s="306"/>
      <c r="V16" s="306"/>
      <c r="W16" s="428"/>
      <c r="X16" s="428"/>
      <c r="Y16" s="428"/>
      <c r="Z16" s="428"/>
      <c r="AA16" s="428"/>
      <c r="AB16" s="428"/>
    </row>
    <row r="17" spans="1:22" s="343" customFormat="1" ht="15.75" x14ac:dyDescent="0.25">
      <c r="A17" s="543" t="s">
        <v>1662</v>
      </c>
      <c r="B17" s="543" t="s">
        <v>1663</v>
      </c>
      <c r="C17" s="306"/>
      <c r="D17" s="306"/>
      <c r="E17" s="306"/>
      <c r="F17" s="306"/>
      <c r="G17" s="306"/>
      <c r="H17" s="335"/>
      <c r="I17" s="336"/>
      <c r="J17" s="335"/>
      <c r="K17" s="336"/>
      <c r="L17" s="335"/>
      <c r="M17" s="336"/>
      <c r="N17" s="335"/>
      <c r="O17" s="336"/>
      <c r="P17" s="376">
        <f t="shared" si="1"/>
        <v>0</v>
      </c>
      <c r="Q17" s="374">
        <f t="shared" si="2"/>
        <v>0</v>
      </c>
      <c r="R17" s="306"/>
      <c r="S17" s="306"/>
      <c r="T17" s="306"/>
      <c r="U17" s="306"/>
      <c r="V17" s="306"/>
    </row>
    <row r="18" spans="1:22" s="343" customFormat="1" ht="15.75" x14ac:dyDescent="0.25">
      <c r="A18" s="544"/>
      <c r="B18" s="544"/>
      <c r="C18" s="306"/>
      <c r="D18" s="306"/>
      <c r="E18" s="306"/>
      <c r="F18" s="306"/>
      <c r="G18" s="306"/>
      <c r="H18" s="335"/>
      <c r="I18" s="336"/>
      <c r="J18" s="335"/>
      <c r="K18" s="336"/>
      <c r="L18" s="335"/>
      <c r="M18" s="336"/>
      <c r="N18" s="335"/>
      <c r="O18" s="336"/>
      <c r="P18" s="376">
        <f t="shared" si="1"/>
        <v>0</v>
      </c>
      <c r="Q18" s="374">
        <f t="shared" si="2"/>
        <v>0</v>
      </c>
      <c r="R18" s="306"/>
      <c r="S18" s="306"/>
      <c r="T18" s="306"/>
      <c r="U18" s="306"/>
      <c r="V18" s="306"/>
    </row>
    <row r="19" spans="1:22" s="343" customFormat="1" ht="15.75" x14ac:dyDescent="0.25">
      <c r="A19" s="544"/>
      <c r="B19" s="544"/>
      <c r="C19" s="306"/>
      <c r="D19" s="306"/>
      <c r="E19" s="306"/>
      <c r="F19" s="306"/>
      <c r="G19" s="306"/>
      <c r="H19" s="335"/>
      <c r="I19" s="336"/>
      <c r="J19" s="335"/>
      <c r="K19" s="336"/>
      <c r="L19" s="335"/>
      <c r="M19" s="336"/>
      <c r="N19" s="335"/>
      <c r="O19" s="336"/>
      <c r="P19" s="376">
        <f t="shared" si="1"/>
        <v>0</v>
      </c>
      <c r="Q19" s="374">
        <f t="shared" si="2"/>
        <v>0</v>
      </c>
      <c r="R19" s="306"/>
      <c r="S19" s="306"/>
      <c r="T19" s="306"/>
      <c r="U19" s="306"/>
      <c r="V19" s="306"/>
    </row>
    <row r="20" spans="1:22" s="343" customFormat="1" ht="15.75" x14ac:dyDescent="0.25">
      <c r="A20" s="544"/>
      <c r="B20" s="544"/>
      <c r="C20" s="306"/>
      <c r="D20" s="306"/>
      <c r="E20" s="306"/>
      <c r="F20" s="306"/>
      <c r="G20" s="306"/>
      <c r="H20" s="335"/>
      <c r="I20" s="336"/>
      <c r="J20" s="335"/>
      <c r="K20" s="336"/>
      <c r="L20" s="335"/>
      <c r="M20" s="336"/>
      <c r="N20" s="335"/>
      <c r="O20" s="336"/>
      <c r="P20" s="376">
        <f t="shared" si="1"/>
        <v>0</v>
      </c>
      <c r="Q20" s="374">
        <f t="shared" si="2"/>
        <v>0</v>
      </c>
      <c r="R20" s="306"/>
      <c r="S20" s="306"/>
      <c r="T20" s="306"/>
      <c r="U20" s="306"/>
      <c r="V20" s="306"/>
    </row>
    <row r="21" spans="1:22" s="343" customFormat="1" ht="15.75" x14ac:dyDescent="0.25">
      <c r="A21" s="544"/>
      <c r="B21" s="544"/>
      <c r="C21" s="306"/>
      <c r="D21" s="306"/>
      <c r="E21" s="306"/>
      <c r="F21" s="306"/>
      <c r="G21" s="306"/>
      <c r="H21" s="335"/>
      <c r="I21" s="336"/>
      <c r="J21" s="335"/>
      <c r="K21" s="336"/>
      <c r="L21" s="335"/>
      <c r="M21" s="336"/>
      <c r="N21" s="335"/>
      <c r="O21" s="336"/>
      <c r="P21" s="376">
        <f t="shared" si="1"/>
        <v>0</v>
      </c>
      <c r="Q21" s="374">
        <f t="shared" si="2"/>
        <v>0</v>
      </c>
      <c r="R21" s="306"/>
      <c r="S21" s="306"/>
      <c r="T21" s="306"/>
      <c r="U21" s="306"/>
      <c r="V21" s="306"/>
    </row>
    <row r="22" spans="1:22" s="343" customFormat="1" ht="15.75" x14ac:dyDescent="0.25">
      <c r="A22" s="545"/>
      <c r="B22" s="545"/>
      <c r="C22" s="306"/>
      <c r="D22" s="306"/>
      <c r="E22" s="306"/>
      <c r="F22" s="306"/>
      <c r="G22" s="306"/>
      <c r="H22" s="335"/>
      <c r="I22" s="336"/>
      <c r="J22" s="335"/>
      <c r="K22" s="336"/>
      <c r="L22" s="335"/>
      <c r="M22" s="336"/>
      <c r="N22" s="335"/>
      <c r="O22" s="336"/>
      <c r="P22" s="376">
        <f t="shared" si="1"/>
        <v>0</v>
      </c>
      <c r="Q22" s="374">
        <f t="shared" si="2"/>
        <v>0</v>
      </c>
      <c r="R22" s="306"/>
      <c r="S22" s="306"/>
      <c r="T22" s="306"/>
      <c r="U22" s="306"/>
      <c r="V22" s="306"/>
    </row>
    <row r="23" spans="1:22" s="343" customFormat="1" ht="15.75" x14ac:dyDescent="0.25">
      <c r="A23" s="615" t="s">
        <v>1664</v>
      </c>
      <c r="B23" s="543"/>
      <c r="C23" s="306"/>
      <c r="D23" s="306"/>
      <c r="E23" s="306"/>
      <c r="F23" s="306"/>
      <c r="G23" s="306"/>
      <c r="H23" s="335"/>
      <c r="I23" s="336"/>
      <c r="J23" s="335"/>
      <c r="K23" s="336"/>
      <c r="L23" s="335"/>
      <c r="M23" s="336"/>
      <c r="N23" s="335"/>
      <c r="O23" s="336"/>
      <c r="P23" s="376">
        <f t="shared" si="1"/>
        <v>0</v>
      </c>
      <c r="Q23" s="374">
        <f t="shared" si="2"/>
        <v>0</v>
      </c>
      <c r="R23" s="306"/>
      <c r="S23" s="306"/>
      <c r="T23" s="306"/>
      <c r="U23" s="306"/>
      <c r="V23" s="306"/>
    </row>
    <row r="24" spans="1:22" s="343" customFormat="1" ht="15.75" x14ac:dyDescent="0.25">
      <c r="A24" s="615"/>
      <c r="B24" s="544"/>
      <c r="C24" s="306"/>
      <c r="D24" s="306"/>
      <c r="E24" s="306"/>
      <c r="F24" s="306"/>
      <c r="G24" s="306"/>
      <c r="H24" s="335"/>
      <c r="I24" s="336"/>
      <c r="J24" s="335"/>
      <c r="K24" s="336"/>
      <c r="L24" s="335"/>
      <c r="M24" s="336"/>
      <c r="N24" s="335"/>
      <c r="O24" s="336"/>
      <c r="P24" s="376">
        <f t="shared" si="1"/>
        <v>0</v>
      </c>
      <c r="Q24" s="374">
        <f t="shared" si="2"/>
        <v>0</v>
      </c>
      <c r="R24" s="306"/>
      <c r="S24" s="306"/>
      <c r="T24" s="306"/>
      <c r="U24" s="306"/>
      <c r="V24" s="306"/>
    </row>
    <row r="25" spans="1:22" s="343" customFormat="1" ht="15.75" x14ac:dyDescent="0.25">
      <c r="A25" s="615"/>
      <c r="B25" s="544"/>
      <c r="C25" s="306"/>
      <c r="D25" s="306"/>
      <c r="E25" s="306"/>
      <c r="F25" s="306"/>
      <c r="G25" s="306"/>
      <c r="H25" s="335"/>
      <c r="I25" s="336"/>
      <c r="J25" s="335"/>
      <c r="K25" s="336"/>
      <c r="L25" s="335"/>
      <c r="M25" s="336"/>
      <c r="N25" s="335"/>
      <c r="O25" s="336"/>
      <c r="P25" s="376">
        <f t="shared" si="1"/>
        <v>0</v>
      </c>
      <c r="Q25" s="374">
        <f t="shared" si="2"/>
        <v>0</v>
      </c>
      <c r="R25" s="306"/>
      <c r="S25" s="306"/>
      <c r="T25" s="306"/>
      <c r="U25" s="306"/>
      <c r="V25" s="306"/>
    </row>
    <row r="26" spans="1:22" s="343" customFormat="1" ht="15.75" x14ac:dyDescent="0.25">
      <c r="A26" s="615"/>
      <c r="B26" s="544"/>
      <c r="C26" s="306"/>
      <c r="D26" s="306"/>
      <c r="E26" s="306"/>
      <c r="F26" s="306"/>
      <c r="G26" s="306"/>
      <c r="H26" s="335"/>
      <c r="I26" s="336"/>
      <c r="J26" s="335"/>
      <c r="K26" s="336"/>
      <c r="L26" s="335"/>
      <c r="M26" s="336"/>
      <c r="N26" s="335"/>
      <c r="O26" s="336"/>
      <c r="P26" s="376">
        <f t="shared" si="1"/>
        <v>0</v>
      </c>
      <c r="Q26" s="374">
        <f t="shared" si="2"/>
        <v>0</v>
      </c>
      <c r="R26" s="306"/>
      <c r="S26" s="306"/>
      <c r="T26" s="306"/>
      <c r="U26" s="306"/>
      <c r="V26" s="306"/>
    </row>
    <row r="27" spans="1:22" s="343" customFormat="1" ht="15.75" x14ac:dyDescent="0.25">
      <c r="A27" s="615"/>
      <c r="B27" s="544"/>
      <c r="C27" s="306"/>
      <c r="D27" s="306"/>
      <c r="E27" s="306"/>
      <c r="F27" s="306"/>
      <c r="G27" s="306"/>
      <c r="H27" s="335"/>
      <c r="I27" s="336"/>
      <c r="J27" s="335"/>
      <c r="K27" s="336"/>
      <c r="L27" s="335"/>
      <c r="M27" s="336"/>
      <c r="N27" s="335"/>
      <c r="O27" s="336"/>
      <c r="P27" s="376">
        <f t="shared" si="1"/>
        <v>0</v>
      </c>
      <c r="Q27" s="374">
        <f t="shared" si="2"/>
        <v>0</v>
      </c>
      <c r="R27" s="306"/>
      <c r="S27" s="306"/>
      <c r="T27" s="306"/>
      <c r="U27" s="306"/>
      <c r="V27" s="306"/>
    </row>
    <row r="28" spans="1:22" ht="15.75" x14ac:dyDescent="0.25">
      <c r="A28" s="615"/>
      <c r="B28" s="545"/>
      <c r="C28" s="306"/>
      <c r="D28" s="306"/>
      <c r="E28" s="306"/>
      <c r="F28" s="306"/>
      <c r="G28" s="306"/>
      <c r="H28" s="306"/>
      <c r="I28" s="336"/>
      <c r="J28" s="306"/>
      <c r="K28" s="336"/>
      <c r="L28" s="306"/>
      <c r="M28" s="336"/>
      <c r="N28" s="306"/>
      <c r="O28" s="336"/>
      <c r="P28" s="376">
        <f t="shared" si="1"/>
        <v>0</v>
      </c>
      <c r="Q28" s="374">
        <f t="shared" si="2"/>
        <v>0</v>
      </c>
      <c r="R28" s="306"/>
      <c r="S28" s="70"/>
      <c r="T28" s="306"/>
      <c r="U28" s="306"/>
      <c r="V28" s="306"/>
    </row>
    <row r="29" spans="1:22" ht="15.75" x14ac:dyDescent="0.25">
      <c r="A29" s="277"/>
      <c r="B29" s="278"/>
      <c r="C29" s="278"/>
      <c r="D29" s="278"/>
      <c r="E29" s="277" t="s">
        <v>1665</v>
      </c>
      <c r="F29" s="278"/>
      <c r="G29" s="279"/>
      <c r="H29" s="74">
        <f t="shared" ref="H29:Q29" si="3">SUM(H10:H28)</f>
        <v>0.25</v>
      </c>
      <c r="I29" s="224">
        <f t="shared" si="3"/>
        <v>30000</v>
      </c>
      <c r="J29" s="74">
        <f t="shared" si="3"/>
        <v>0.25</v>
      </c>
      <c r="K29" s="224">
        <f t="shared" si="3"/>
        <v>30000</v>
      </c>
      <c r="L29" s="74">
        <f t="shared" si="3"/>
        <v>0.25</v>
      </c>
      <c r="M29" s="224">
        <f t="shared" si="3"/>
        <v>30000</v>
      </c>
      <c r="N29" s="74">
        <f t="shared" si="3"/>
        <v>0.25</v>
      </c>
      <c r="O29" s="224">
        <f t="shared" si="3"/>
        <v>30000</v>
      </c>
      <c r="P29" s="224">
        <f t="shared" si="3"/>
        <v>1</v>
      </c>
      <c r="Q29" s="224">
        <f t="shared" si="3"/>
        <v>120000</v>
      </c>
      <c r="R29" s="67"/>
      <c r="S29" s="67"/>
      <c r="T29" s="67"/>
      <c r="U29" s="67"/>
      <c r="V29" s="67"/>
    </row>
    <row r="32" spans="1:22" x14ac:dyDescent="0.25">
      <c r="A32" s="428"/>
      <c r="B32" s="428"/>
      <c r="C32" s="428"/>
      <c r="E32" s="428"/>
      <c r="F32" s="428"/>
      <c r="G32" s="428"/>
      <c r="H32" s="428"/>
      <c r="J32" s="428"/>
      <c r="L32" s="428"/>
      <c r="N32" s="428"/>
      <c r="P32" s="428"/>
      <c r="R32" s="428"/>
      <c r="S32" s="428"/>
      <c r="T32" s="428"/>
      <c r="U32" s="428"/>
      <c r="V32" s="428"/>
    </row>
    <row r="33" spans="3:3" x14ac:dyDescent="0.25">
      <c r="C33" s="428"/>
    </row>
    <row r="34" spans="3:3" x14ac:dyDescent="0.25">
      <c r="C34" s="428"/>
    </row>
    <row r="35" spans="3:3" x14ac:dyDescent="0.25">
      <c r="C35" s="428"/>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topLeftCell="F1" zoomScaleNormal="100" workbookViewId="0">
      <pane ySplit="8" topLeftCell="A24" activePane="bottomLeft" state="frozen"/>
      <selection activeCell="K7" sqref="K7"/>
      <selection pane="bottomLeft" activeCell="F42" sqref="F42"/>
    </sheetView>
  </sheetViews>
  <sheetFormatPr baseColWidth="10" defaultColWidth="11.42578125" defaultRowHeight="15" x14ac:dyDescent="0.25"/>
  <cols>
    <col min="1" max="1" width="35.7109375" style="343" customWidth="1"/>
    <col min="2" max="2" width="35.85546875" style="343" customWidth="1"/>
    <col min="3" max="3" width="51" style="343" customWidth="1"/>
    <col min="4" max="4" width="27.42578125" style="428" customWidth="1"/>
    <col min="5" max="5" width="23.85546875" style="343" customWidth="1"/>
    <col min="6" max="6" width="14.140625" style="343" customWidth="1"/>
    <col min="7" max="7" width="27.42578125" style="343" customWidth="1"/>
    <col min="8" max="8" width="15.28515625" style="343" customWidth="1"/>
    <col min="9" max="9" width="11.42578125" style="222"/>
    <col min="10" max="10" width="15.28515625" style="343" customWidth="1"/>
    <col min="11" max="11" width="18.85546875" style="222" customWidth="1"/>
    <col min="12" max="12" width="11.42578125" style="343"/>
    <col min="13" max="13" width="11.42578125" style="222"/>
    <col min="14" max="14" width="11.42578125" style="343"/>
    <col min="15" max="15" width="11.42578125" style="222"/>
    <col min="16" max="16" width="15.28515625" style="343" customWidth="1"/>
    <col min="17" max="17" width="18.28515625" style="222" customWidth="1"/>
    <col min="18" max="20" width="14.140625" style="343" customWidth="1"/>
    <col min="21" max="21" width="17" style="343" customWidth="1"/>
    <col min="22" max="16384" width="11.42578125" style="343"/>
  </cols>
  <sheetData>
    <row r="1" spans="1:42" ht="16.5" customHeight="1" x14ac:dyDescent="0.25">
      <c r="A1" s="379"/>
      <c r="B1" s="379"/>
      <c r="C1" s="379"/>
      <c r="D1" s="379"/>
      <c r="E1" s="379"/>
      <c r="F1" s="621" t="s">
        <v>1666</v>
      </c>
      <c r="G1" s="621"/>
      <c r="H1" s="621"/>
      <c r="I1" s="621"/>
      <c r="J1" s="621"/>
      <c r="K1" s="621"/>
      <c r="L1" s="621"/>
      <c r="M1" s="621"/>
      <c r="N1" s="380"/>
      <c r="O1" s="428" t="s">
        <v>1667</v>
      </c>
      <c r="P1" s="428" t="s">
        <v>1668</v>
      </c>
      <c r="Q1" s="428" t="s">
        <v>1669</v>
      </c>
      <c r="R1" s="428" t="s">
        <v>1670</v>
      </c>
      <c r="S1" s="428" t="s">
        <v>1671</v>
      </c>
      <c r="T1" s="428" t="s">
        <v>1672</v>
      </c>
      <c r="U1" s="428" t="s">
        <v>1673</v>
      </c>
      <c r="V1" s="428" t="s">
        <v>1674</v>
      </c>
      <c r="W1" s="428" t="s">
        <v>1675</v>
      </c>
      <c r="X1" s="428" t="s">
        <v>1676</v>
      </c>
      <c r="Y1" s="428" t="s">
        <v>1677</v>
      </c>
      <c r="Z1" s="428" t="s">
        <v>1678</v>
      </c>
      <c r="AA1" s="428" t="s">
        <v>1679</v>
      </c>
      <c r="AB1" s="428" t="s">
        <v>1680</v>
      </c>
      <c r="AC1" s="428" t="s">
        <v>1681</v>
      </c>
      <c r="AD1" s="428" t="s">
        <v>1682</v>
      </c>
      <c r="AE1" s="428" t="s">
        <v>1683</v>
      </c>
      <c r="AF1" s="379"/>
      <c r="AG1" s="379"/>
      <c r="AH1" s="379"/>
      <c r="AI1" s="379"/>
      <c r="AJ1" s="379"/>
      <c r="AK1" s="379"/>
      <c r="AL1" s="379"/>
      <c r="AM1" s="379"/>
      <c r="AN1" s="379"/>
      <c r="AO1" s="379"/>
      <c r="AP1" s="379"/>
    </row>
    <row r="2" spans="1:42" ht="16.5" customHeight="1" x14ac:dyDescent="0.25">
      <c r="A2" s="378" t="s">
        <v>1656</v>
      </c>
      <c r="B2" s="379"/>
      <c r="C2" s="379"/>
      <c r="D2" s="379"/>
      <c r="E2" s="379"/>
      <c r="F2" s="379"/>
      <c r="G2" s="379"/>
      <c r="H2" s="380"/>
      <c r="I2" s="381"/>
      <c r="J2" s="380"/>
      <c r="K2" s="380"/>
      <c r="L2" s="380"/>
      <c r="M2" s="380"/>
      <c r="N2" s="380"/>
      <c r="O2" s="380"/>
      <c r="P2" s="380"/>
      <c r="Q2" s="380"/>
      <c r="R2" s="380"/>
      <c r="S2" s="380"/>
      <c r="T2" s="380"/>
      <c r="U2" s="380"/>
      <c r="V2" s="380"/>
      <c r="W2" s="380"/>
      <c r="X2" s="380"/>
      <c r="Y2" s="380"/>
      <c r="Z2" s="380"/>
      <c r="AA2" s="380"/>
      <c r="AB2" s="379"/>
      <c r="AC2" s="379"/>
      <c r="AD2" s="379"/>
      <c r="AE2" s="379"/>
      <c r="AF2" s="379"/>
      <c r="AG2" s="379"/>
      <c r="AH2" s="379"/>
      <c r="AI2" s="379"/>
      <c r="AJ2" s="379"/>
      <c r="AK2" s="379"/>
      <c r="AL2" s="379"/>
      <c r="AM2" s="379"/>
      <c r="AN2" s="379"/>
      <c r="AO2" s="379"/>
      <c r="AP2" s="379"/>
    </row>
    <row r="3" spans="1:42" ht="21" customHeight="1" x14ac:dyDescent="0.25">
      <c r="A3" s="378" t="s">
        <v>1684</v>
      </c>
      <c r="B3" s="379"/>
      <c r="C3" s="379"/>
      <c r="D3" s="379"/>
      <c r="E3" s="379"/>
      <c r="F3" s="379"/>
      <c r="G3" s="379"/>
      <c r="H3" s="380"/>
      <c r="I3" s="381"/>
      <c r="J3" s="380"/>
      <c r="K3" s="380"/>
      <c r="L3" s="380"/>
      <c r="M3" s="380"/>
      <c r="N3" s="380"/>
      <c r="O3" s="380"/>
      <c r="P3" s="380"/>
      <c r="Q3" s="380"/>
      <c r="R3" s="380"/>
      <c r="S3" s="380"/>
      <c r="T3" s="380"/>
      <c r="U3" s="380"/>
      <c r="V3" s="380"/>
      <c r="W3" s="380"/>
      <c r="X3" s="380"/>
      <c r="Y3" s="380"/>
      <c r="Z3" s="380"/>
      <c r="AA3" s="380"/>
      <c r="AB3" s="379"/>
      <c r="AC3" s="379"/>
      <c r="AD3" s="379"/>
      <c r="AE3" s="379"/>
      <c r="AF3" s="379"/>
      <c r="AG3" s="379"/>
      <c r="AH3" s="379"/>
      <c r="AI3" s="379"/>
      <c r="AJ3" s="379"/>
      <c r="AK3" s="379"/>
      <c r="AL3" s="379"/>
      <c r="AM3" s="379"/>
      <c r="AN3" s="379"/>
      <c r="AO3" s="379"/>
      <c r="AP3" s="379"/>
    </row>
    <row r="4" spans="1:42" s="379" customFormat="1" ht="17.25" customHeight="1" x14ac:dyDescent="0.25">
      <c r="A4" s="378" t="s">
        <v>1685</v>
      </c>
      <c r="H4" s="380"/>
      <c r="I4" s="381"/>
      <c r="J4" s="380"/>
      <c r="K4" s="380"/>
      <c r="L4" s="380"/>
      <c r="M4" s="380"/>
      <c r="N4" s="380"/>
      <c r="O4" s="380"/>
      <c r="P4" s="380"/>
      <c r="Q4" s="380"/>
      <c r="R4" s="380"/>
      <c r="S4" s="380"/>
      <c r="T4" s="380"/>
      <c r="U4" s="380"/>
      <c r="V4" s="380"/>
      <c r="W4" s="380"/>
      <c r="X4" s="380"/>
      <c r="Y4" s="380"/>
      <c r="Z4" s="380"/>
      <c r="AA4" s="380"/>
    </row>
    <row r="5" spans="1:42" s="379" customFormat="1" ht="18.75" customHeight="1" x14ac:dyDescent="0.25">
      <c r="A5" s="382" t="s">
        <v>1686</v>
      </c>
      <c r="B5" s="383"/>
      <c r="C5" s="383"/>
      <c r="D5" s="383"/>
      <c r="E5" s="383"/>
      <c r="F5" s="383"/>
      <c r="G5" s="383"/>
      <c r="H5" s="383"/>
      <c r="I5" s="383"/>
      <c r="J5" s="383"/>
      <c r="K5" s="383"/>
      <c r="L5" s="383"/>
      <c r="M5" s="383"/>
      <c r="N5" s="383"/>
      <c r="O5" s="383"/>
      <c r="P5" s="383"/>
      <c r="Q5" s="383"/>
      <c r="R5" s="383"/>
      <c r="S5" s="383"/>
      <c r="T5" s="383"/>
      <c r="U5" s="383"/>
    </row>
    <row r="6" spans="1:42" ht="15" customHeight="1" x14ac:dyDescent="0.25">
      <c r="A6" s="540" t="s">
        <v>1353</v>
      </c>
      <c r="B6" s="542" t="s">
        <v>1354</v>
      </c>
      <c r="C6" s="552" t="s">
        <v>1355</v>
      </c>
      <c r="D6" s="552" t="s">
        <v>1356</v>
      </c>
      <c r="E6" s="552" t="s">
        <v>1357</v>
      </c>
      <c r="F6" s="552" t="s">
        <v>1309</v>
      </c>
      <c r="G6" s="552" t="s">
        <v>1358</v>
      </c>
      <c r="H6" s="555" t="s">
        <v>1359</v>
      </c>
      <c r="I6" s="557"/>
      <c r="J6" s="557"/>
      <c r="K6" s="557"/>
      <c r="L6" s="557"/>
      <c r="M6" s="557"/>
      <c r="N6" s="557"/>
      <c r="O6" s="556"/>
      <c r="P6" s="561" t="s">
        <v>1360</v>
      </c>
      <c r="Q6" s="562"/>
      <c r="R6" s="542" t="s">
        <v>1361</v>
      </c>
      <c r="S6" s="542" t="s">
        <v>1362</v>
      </c>
      <c r="T6" s="542" t="s">
        <v>1363</v>
      </c>
      <c r="U6" s="558" t="s">
        <v>1364</v>
      </c>
      <c r="V6" s="428"/>
      <c r="W6" s="428"/>
      <c r="X6" s="428"/>
      <c r="Y6" s="428"/>
      <c r="Z6" s="428"/>
      <c r="AA6" s="428"/>
      <c r="AB6" s="428"/>
      <c r="AC6" s="428"/>
      <c r="AD6" s="428"/>
      <c r="AE6" s="428"/>
      <c r="AF6" s="428"/>
      <c r="AG6" s="428"/>
      <c r="AH6" s="428"/>
      <c r="AI6" s="428"/>
      <c r="AJ6" s="428"/>
      <c r="AK6" s="428"/>
      <c r="AL6" s="428"/>
      <c r="AM6" s="428"/>
      <c r="AN6" s="428"/>
      <c r="AO6" s="428"/>
      <c r="AP6" s="428"/>
    </row>
    <row r="7" spans="1:42" ht="15" customHeight="1" x14ac:dyDescent="0.25">
      <c r="A7" s="540"/>
      <c r="B7" s="540"/>
      <c r="C7" s="553"/>
      <c r="D7" s="553"/>
      <c r="E7" s="553"/>
      <c r="F7" s="553"/>
      <c r="G7" s="553"/>
      <c r="H7" s="555" t="s">
        <v>1365</v>
      </c>
      <c r="I7" s="556"/>
      <c r="J7" s="555" t="s">
        <v>1366</v>
      </c>
      <c r="K7" s="556"/>
      <c r="L7" s="555" t="s">
        <v>1367</v>
      </c>
      <c r="M7" s="556"/>
      <c r="N7" s="555" t="s">
        <v>1368</v>
      </c>
      <c r="O7" s="556"/>
      <c r="P7" s="563"/>
      <c r="Q7" s="564"/>
      <c r="R7" s="540"/>
      <c r="S7" s="540"/>
      <c r="T7" s="540"/>
      <c r="U7" s="559"/>
      <c r="V7" s="428"/>
      <c r="W7" s="428"/>
      <c r="X7" s="428"/>
      <c r="Y7" s="428"/>
      <c r="Z7" s="428"/>
      <c r="AA7" s="428"/>
      <c r="AB7" s="428"/>
      <c r="AC7" s="428"/>
      <c r="AD7" s="428"/>
      <c r="AE7" s="428"/>
      <c r="AF7" s="428"/>
      <c r="AG7" s="428"/>
      <c r="AH7" s="428"/>
      <c r="AI7" s="428"/>
      <c r="AJ7" s="428"/>
      <c r="AK7" s="428"/>
      <c r="AL7" s="428"/>
      <c r="AM7" s="428"/>
      <c r="AN7" s="428"/>
      <c r="AO7" s="428"/>
      <c r="AP7" s="428"/>
    </row>
    <row r="8" spans="1:42" ht="34.5" customHeight="1" x14ac:dyDescent="0.25">
      <c r="A8" s="541"/>
      <c r="B8" s="541"/>
      <c r="C8" s="554"/>
      <c r="D8" s="554"/>
      <c r="E8" s="554"/>
      <c r="F8" s="554"/>
      <c r="G8" s="554"/>
      <c r="H8" s="409" t="s">
        <v>1369</v>
      </c>
      <c r="I8" s="409" t="s">
        <v>35</v>
      </c>
      <c r="J8" s="409" t="s">
        <v>1369</v>
      </c>
      <c r="K8" s="409" t="s">
        <v>35</v>
      </c>
      <c r="L8" s="409" t="s">
        <v>1369</v>
      </c>
      <c r="M8" s="409" t="s">
        <v>35</v>
      </c>
      <c r="N8" s="409" t="s">
        <v>1369</v>
      </c>
      <c r="O8" s="409" t="s">
        <v>35</v>
      </c>
      <c r="P8" s="409" t="s">
        <v>1369</v>
      </c>
      <c r="Q8" s="409" t="s">
        <v>35</v>
      </c>
      <c r="R8" s="541"/>
      <c r="S8" s="541"/>
      <c r="T8" s="541"/>
      <c r="U8" s="560"/>
      <c r="V8" s="428"/>
      <c r="W8" s="428"/>
      <c r="X8" s="428"/>
      <c r="Y8" s="428"/>
      <c r="Z8" s="428"/>
      <c r="AA8" s="428"/>
      <c r="AB8" s="428"/>
      <c r="AC8" s="428"/>
      <c r="AD8" s="428"/>
      <c r="AE8" s="428"/>
      <c r="AF8" s="428"/>
      <c r="AG8" s="428"/>
      <c r="AH8" s="428"/>
      <c r="AI8" s="428"/>
      <c r="AJ8" s="428"/>
      <c r="AK8" s="428"/>
      <c r="AL8" s="428"/>
      <c r="AM8" s="428"/>
      <c r="AN8" s="428"/>
      <c r="AO8" s="428"/>
      <c r="AP8" s="428"/>
    </row>
    <row r="9" spans="1:42" ht="15.75" x14ac:dyDescent="0.25">
      <c r="A9" s="410"/>
      <c r="B9" s="411"/>
      <c r="C9" s="412"/>
      <c r="D9" s="412"/>
      <c r="E9" s="412"/>
      <c r="F9" s="413"/>
      <c r="G9" s="412"/>
      <c r="H9" s="414"/>
      <c r="I9" s="414"/>
      <c r="J9" s="414"/>
      <c r="K9" s="414"/>
      <c r="L9" s="414"/>
      <c r="M9" s="414"/>
      <c r="N9" s="414"/>
      <c r="O9" s="414"/>
      <c r="P9" s="414"/>
      <c r="Q9" s="414"/>
      <c r="R9" s="415"/>
      <c r="S9" s="415"/>
      <c r="T9" s="415"/>
      <c r="U9" s="416"/>
      <c r="V9" s="428"/>
      <c r="W9" s="428"/>
      <c r="X9" s="428"/>
      <c r="Y9" s="428"/>
      <c r="Z9" s="428"/>
      <c r="AA9" s="428"/>
      <c r="AB9" s="428"/>
      <c r="AC9" s="428"/>
      <c r="AD9" s="428"/>
      <c r="AE9" s="428"/>
      <c r="AF9" s="428"/>
      <c r="AG9" s="428"/>
      <c r="AH9" s="428"/>
      <c r="AI9" s="428"/>
      <c r="AJ9" s="428"/>
      <c r="AK9" s="428"/>
      <c r="AL9" s="428"/>
      <c r="AM9" s="428"/>
      <c r="AN9" s="428"/>
      <c r="AO9" s="428"/>
      <c r="AP9" s="428"/>
    </row>
    <row r="10" spans="1:42" ht="15.75" x14ac:dyDescent="0.25">
      <c r="A10" s="543" t="s">
        <v>1687</v>
      </c>
      <c r="B10" s="543" t="s">
        <v>1688</v>
      </c>
      <c r="C10" s="306"/>
      <c r="D10" s="306"/>
      <c r="E10" s="306"/>
      <c r="F10" s="306"/>
      <c r="G10" s="306"/>
      <c r="H10" s="335"/>
      <c r="I10" s="336"/>
      <c r="J10" s="335"/>
      <c r="K10" s="336"/>
      <c r="L10" s="335"/>
      <c r="M10" s="336"/>
      <c r="N10" s="335"/>
      <c r="O10" s="336"/>
      <c r="P10" s="376">
        <f t="shared" ref="P10:Q62" si="0">H10+J10+L10+N10</f>
        <v>0</v>
      </c>
      <c r="Q10" s="374">
        <f t="shared" si="0"/>
        <v>0</v>
      </c>
      <c r="R10" s="306"/>
      <c r="S10" s="306"/>
      <c r="T10" s="306"/>
      <c r="U10" s="306"/>
      <c r="V10" s="428"/>
      <c r="W10" s="428"/>
      <c r="X10" s="428"/>
      <c r="Y10" s="428"/>
      <c r="Z10" s="428"/>
      <c r="AA10" s="428"/>
      <c r="AB10" s="428"/>
      <c r="AC10" s="428"/>
      <c r="AD10" s="428"/>
      <c r="AE10" s="428"/>
      <c r="AF10" s="428"/>
      <c r="AG10" s="428"/>
      <c r="AH10" s="428"/>
      <c r="AI10" s="428"/>
      <c r="AJ10" s="428"/>
      <c r="AK10" s="428"/>
      <c r="AL10" s="428"/>
      <c r="AM10" s="428"/>
      <c r="AN10" s="428"/>
      <c r="AO10" s="428"/>
      <c r="AP10" s="428"/>
    </row>
    <row r="11" spans="1:42" ht="126" x14ac:dyDescent="0.25">
      <c r="A11" s="544"/>
      <c r="B11" s="544"/>
      <c r="C11" s="306" t="s">
        <v>1668</v>
      </c>
      <c r="D11" s="306" t="s">
        <v>1754</v>
      </c>
      <c r="E11" s="491"/>
      <c r="F11" s="306" t="s">
        <v>1906</v>
      </c>
      <c r="G11" s="306" t="s">
        <v>1753</v>
      </c>
      <c r="H11" s="496">
        <v>0.25</v>
      </c>
      <c r="I11" s="336">
        <f>H11*Q11</f>
        <v>11000</v>
      </c>
      <c r="J11" s="496">
        <v>0.25</v>
      </c>
      <c r="K11" s="336">
        <f>J11*Q11</f>
        <v>11000</v>
      </c>
      <c r="L11" s="496">
        <v>0.25</v>
      </c>
      <c r="M11" s="336">
        <f>L11*Q11</f>
        <v>11000</v>
      </c>
      <c r="N11" s="496">
        <v>0.25</v>
      </c>
      <c r="O11" s="336">
        <f>N11*Q11</f>
        <v>11000</v>
      </c>
      <c r="P11" s="376">
        <f t="shared" si="0"/>
        <v>1</v>
      </c>
      <c r="Q11" s="374">
        <f>'1. TALLERES SEMINARIOS'!D562</f>
        <v>44000</v>
      </c>
      <c r="R11" s="306"/>
      <c r="S11" s="306"/>
      <c r="T11" s="306"/>
      <c r="U11" s="306"/>
      <c r="V11" s="428"/>
      <c r="W11" s="428"/>
      <c r="X11" s="428"/>
      <c r="Y11" s="428"/>
      <c r="Z11" s="428"/>
      <c r="AA11" s="428"/>
      <c r="AB11" s="428"/>
      <c r="AC11" s="428"/>
      <c r="AD11" s="428"/>
      <c r="AE11" s="428"/>
      <c r="AF11" s="428"/>
      <c r="AG11" s="428"/>
      <c r="AH11" s="428"/>
      <c r="AI11" s="428"/>
      <c r="AJ11" s="428"/>
      <c r="AK11" s="428"/>
      <c r="AL11" s="428"/>
      <c r="AM11" s="428"/>
      <c r="AN11" s="428"/>
      <c r="AO11" s="428"/>
      <c r="AP11" s="428"/>
    </row>
    <row r="12" spans="1:42" ht="15.75" x14ac:dyDescent="0.25">
      <c r="A12" s="544"/>
      <c r="B12" s="544"/>
      <c r="C12" s="306"/>
      <c r="D12" s="306"/>
      <c r="E12" s="306"/>
      <c r="F12" s="306"/>
      <c r="G12" s="306"/>
      <c r="H12" s="496"/>
      <c r="I12" s="336"/>
      <c r="J12" s="496"/>
      <c r="K12" s="336"/>
      <c r="L12" s="496"/>
      <c r="M12" s="336"/>
      <c r="N12" s="496"/>
      <c r="O12" s="336"/>
      <c r="P12" s="376">
        <f t="shared" si="0"/>
        <v>0</v>
      </c>
      <c r="Q12" s="374">
        <f t="shared" si="0"/>
        <v>0</v>
      </c>
      <c r="R12" s="306"/>
      <c r="S12" s="306"/>
      <c r="T12" s="306"/>
      <c r="U12" s="306"/>
      <c r="V12" s="428"/>
      <c r="W12" s="428"/>
      <c r="X12" s="428"/>
      <c r="Y12" s="428"/>
      <c r="Z12" s="428"/>
      <c r="AA12" s="428"/>
      <c r="AB12" s="428"/>
      <c r="AC12" s="428"/>
      <c r="AD12" s="428"/>
      <c r="AE12" s="428"/>
      <c r="AF12" s="428"/>
      <c r="AG12" s="428"/>
      <c r="AH12" s="428"/>
      <c r="AI12" s="428"/>
      <c r="AJ12" s="428"/>
      <c r="AK12" s="428"/>
      <c r="AL12" s="428"/>
      <c r="AM12" s="428"/>
      <c r="AN12" s="428"/>
      <c r="AO12" s="428"/>
      <c r="AP12" s="428"/>
    </row>
    <row r="13" spans="1:42" ht="15.75" x14ac:dyDescent="0.25">
      <c r="A13" s="544"/>
      <c r="B13" s="544"/>
      <c r="C13" s="306"/>
      <c r="D13" s="306"/>
      <c r="E13" s="306"/>
      <c r="F13" s="306"/>
      <c r="G13" s="306"/>
      <c r="H13" s="496"/>
      <c r="I13" s="336"/>
      <c r="J13" s="496"/>
      <c r="K13" s="336"/>
      <c r="L13" s="496"/>
      <c r="M13" s="336"/>
      <c r="N13" s="496"/>
      <c r="O13" s="336"/>
      <c r="P13" s="376">
        <f t="shared" ref="P13:P25" si="1">H13+J13+L13+N13</f>
        <v>0</v>
      </c>
      <c r="Q13" s="374">
        <f t="shared" ref="Q13:Q24" si="2">I13+K13+M13+O13</f>
        <v>0</v>
      </c>
      <c r="R13" s="306"/>
      <c r="S13" s="306"/>
      <c r="T13" s="306"/>
      <c r="U13" s="306"/>
      <c r="V13" s="428"/>
      <c r="W13" s="428"/>
      <c r="X13" s="428"/>
      <c r="Y13" s="428"/>
      <c r="Z13" s="428"/>
      <c r="AA13" s="428"/>
      <c r="AB13" s="428"/>
      <c r="AC13" s="428"/>
      <c r="AD13" s="428"/>
      <c r="AE13" s="428"/>
      <c r="AF13" s="428"/>
      <c r="AG13" s="428"/>
      <c r="AH13" s="428"/>
      <c r="AI13" s="428"/>
      <c r="AJ13" s="428"/>
      <c r="AK13" s="428"/>
      <c r="AL13" s="428"/>
      <c r="AM13" s="428"/>
      <c r="AN13" s="428"/>
      <c r="AO13" s="428"/>
      <c r="AP13" s="428"/>
    </row>
    <row r="14" spans="1:42" ht="15.75" x14ac:dyDescent="0.25">
      <c r="A14" s="544"/>
      <c r="B14" s="544"/>
      <c r="C14" s="306"/>
      <c r="D14" s="306"/>
      <c r="E14" s="491"/>
      <c r="F14" s="306"/>
      <c r="G14" s="306"/>
      <c r="H14" s="496"/>
      <c r="I14" s="336"/>
      <c r="J14" s="496"/>
      <c r="K14" s="336"/>
      <c r="L14" s="496"/>
      <c r="M14" s="336"/>
      <c r="N14" s="496"/>
      <c r="O14" s="336"/>
      <c r="P14" s="376">
        <f t="shared" si="1"/>
        <v>0</v>
      </c>
      <c r="Q14" s="374">
        <f t="shared" si="2"/>
        <v>0</v>
      </c>
      <c r="R14" s="306"/>
      <c r="S14" s="306"/>
      <c r="T14" s="306"/>
      <c r="U14" s="306"/>
      <c r="V14" s="428"/>
      <c r="W14" s="428"/>
      <c r="X14" s="428"/>
      <c r="Y14" s="428"/>
      <c r="Z14" s="428"/>
      <c r="AA14" s="428"/>
      <c r="AB14" s="428"/>
      <c r="AC14" s="428"/>
      <c r="AD14" s="428"/>
      <c r="AE14" s="428"/>
      <c r="AF14" s="428"/>
      <c r="AG14" s="428"/>
      <c r="AH14" s="428"/>
      <c r="AI14" s="428"/>
      <c r="AJ14" s="428"/>
      <c r="AK14" s="428"/>
      <c r="AL14" s="428"/>
      <c r="AM14" s="428"/>
      <c r="AN14" s="428"/>
      <c r="AO14" s="428"/>
      <c r="AP14" s="428"/>
    </row>
    <row r="15" spans="1:42" ht="15.75" x14ac:dyDescent="0.25">
      <c r="A15" s="544"/>
      <c r="B15" s="544"/>
      <c r="C15" s="306"/>
      <c r="D15" s="306"/>
      <c r="E15" s="491"/>
      <c r="F15" s="306"/>
      <c r="G15" s="306"/>
      <c r="H15" s="496"/>
      <c r="I15" s="336"/>
      <c r="J15" s="496"/>
      <c r="K15" s="336"/>
      <c r="L15" s="496"/>
      <c r="M15" s="336"/>
      <c r="N15" s="496"/>
      <c r="O15" s="336"/>
      <c r="P15" s="376">
        <f t="shared" si="1"/>
        <v>0</v>
      </c>
      <c r="Q15" s="374">
        <f t="shared" si="2"/>
        <v>0</v>
      </c>
      <c r="R15" s="306"/>
      <c r="S15" s="306"/>
      <c r="T15" s="306"/>
      <c r="U15" s="306"/>
      <c r="V15" s="428"/>
      <c r="W15" s="428"/>
      <c r="X15" s="428"/>
      <c r="Y15" s="428"/>
      <c r="Z15" s="428"/>
      <c r="AA15" s="428"/>
      <c r="AB15" s="428"/>
      <c r="AC15" s="428"/>
      <c r="AD15" s="428"/>
      <c r="AE15" s="428"/>
      <c r="AF15" s="428"/>
      <c r="AG15" s="428"/>
      <c r="AH15" s="428"/>
      <c r="AI15" s="428"/>
      <c r="AJ15" s="428"/>
      <c r="AK15" s="428"/>
      <c r="AL15" s="428"/>
      <c r="AM15" s="428"/>
      <c r="AN15" s="428"/>
      <c r="AO15" s="428"/>
      <c r="AP15" s="428"/>
    </row>
    <row r="16" spans="1:42" ht="15.75" x14ac:dyDescent="0.25">
      <c r="A16" s="544"/>
      <c r="B16" s="544"/>
      <c r="C16" s="306"/>
      <c r="D16" s="306"/>
      <c r="E16" s="491"/>
      <c r="F16" s="306"/>
      <c r="G16" s="306"/>
      <c r="H16" s="496"/>
      <c r="I16" s="336"/>
      <c r="J16" s="496"/>
      <c r="K16" s="336"/>
      <c r="L16" s="496"/>
      <c r="M16" s="336"/>
      <c r="N16" s="496"/>
      <c r="O16" s="336"/>
      <c r="P16" s="376">
        <f t="shared" si="1"/>
        <v>0</v>
      </c>
      <c r="Q16" s="374">
        <f t="shared" si="2"/>
        <v>0</v>
      </c>
      <c r="R16" s="306"/>
      <c r="S16" s="306"/>
      <c r="T16" s="306"/>
      <c r="U16" s="306"/>
      <c r="V16" s="428"/>
      <c r="W16" s="428"/>
      <c r="X16" s="428"/>
      <c r="Y16" s="428"/>
      <c r="Z16" s="428"/>
      <c r="AA16" s="428"/>
      <c r="AB16" s="428"/>
      <c r="AC16" s="428"/>
      <c r="AD16" s="428"/>
      <c r="AE16" s="428"/>
      <c r="AF16" s="428"/>
      <c r="AG16" s="428"/>
      <c r="AH16" s="428"/>
      <c r="AI16" s="428"/>
      <c r="AJ16" s="428"/>
      <c r="AK16" s="428"/>
      <c r="AL16" s="428"/>
      <c r="AM16" s="428"/>
      <c r="AN16" s="428"/>
      <c r="AO16" s="428"/>
      <c r="AP16" s="428"/>
    </row>
    <row r="17" spans="1:21" ht="15.75" x14ac:dyDescent="0.25">
      <c r="A17" s="544"/>
      <c r="B17" s="545"/>
      <c r="C17" s="306"/>
      <c r="D17" s="306"/>
      <c r="E17" s="491"/>
      <c r="F17" s="306"/>
      <c r="G17" s="306"/>
      <c r="H17" s="496"/>
      <c r="I17" s="336"/>
      <c r="J17" s="496"/>
      <c r="K17" s="336"/>
      <c r="L17" s="496"/>
      <c r="M17" s="336"/>
      <c r="N17" s="496"/>
      <c r="O17" s="336"/>
      <c r="P17" s="376">
        <f t="shared" si="1"/>
        <v>0</v>
      </c>
      <c r="Q17" s="374">
        <f t="shared" si="2"/>
        <v>0</v>
      </c>
      <c r="R17" s="306"/>
      <c r="S17" s="306"/>
      <c r="T17" s="306"/>
      <c r="U17" s="306"/>
    </row>
    <row r="18" spans="1:21" ht="15.75" x14ac:dyDescent="0.25">
      <c r="A18" s="544"/>
      <c r="B18" s="543" t="s">
        <v>1689</v>
      </c>
      <c r="C18" s="306"/>
      <c r="D18" s="306"/>
      <c r="E18" s="306"/>
      <c r="F18" s="306"/>
      <c r="G18" s="306"/>
      <c r="H18" s="496"/>
      <c r="I18" s="336"/>
      <c r="J18" s="496"/>
      <c r="K18" s="336"/>
      <c r="L18" s="496"/>
      <c r="M18" s="336"/>
      <c r="N18" s="496"/>
      <c r="O18" s="336"/>
      <c r="P18" s="376">
        <f t="shared" si="1"/>
        <v>0</v>
      </c>
      <c r="Q18" s="374">
        <f t="shared" si="2"/>
        <v>0</v>
      </c>
      <c r="R18" s="306"/>
      <c r="S18" s="306"/>
      <c r="T18" s="306"/>
      <c r="U18" s="306"/>
    </row>
    <row r="19" spans="1:21" ht="15.75" x14ac:dyDescent="0.25">
      <c r="A19" s="544"/>
      <c r="B19" s="544"/>
      <c r="C19" s="306"/>
      <c r="D19" s="306"/>
      <c r="E19" s="306"/>
      <c r="F19" s="306"/>
      <c r="G19" s="306"/>
      <c r="H19" s="496"/>
      <c r="I19" s="336"/>
      <c r="J19" s="496"/>
      <c r="K19" s="336"/>
      <c r="L19" s="496"/>
      <c r="M19" s="336"/>
      <c r="N19" s="496"/>
      <c r="O19" s="336"/>
      <c r="P19" s="376"/>
      <c r="Q19" s="374"/>
      <c r="R19" s="306"/>
      <c r="S19" s="306"/>
      <c r="T19" s="306"/>
      <c r="U19" s="306"/>
    </row>
    <row r="20" spans="1:21" ht="15.75" x14ac:dyDescent="0.25">
      <c r="A20" s="544"/>
      <c r="B20" s="544"/>
      <c r="C20" s="306"/>
      <c r="D20" s="306"/>
      <c r="E20" s="306"/>
      <c r="F20" s="306"/>
      <c r="G20" s="306"/>
      <c r="H20" s="496"/>
      <c r="I20" s="336"/>
      <c r="J20" s="496"/>
      <c r="K20" s="336"/>
      <c r="L20" s="496"/>
      <c r="M20" s="336"/>
      <c r="N20" s="496"/>
      <c r="O20" s="336"/>
      <c r="P20" s="376"/>
      <c r="Q20" s="374"/>
      <c r="R20" s="306"/>
      <c r="S20" s="306"/>
      <c r="T20" s="306"/>
      <c r="U20" s="306"/>
    </row>
    <row r="21" spans="1:21" ht="15.75" x14ac:dyDescent="0.25">
      <c r="A21" s="544"/>
      <c r="B21" s="544"/>
      <c r="C21" s="306"/>
      <c r="D21" s="306"/>
      <c r="E21" s="306"/>
      <c r="F21" s="306"/>
      <c r="G21" s="306"/>
      <c r="H21" s="496"/>
      <c r="I21" s="336"/>
      <c r="J21" s="496"/>
      <c r="K21" s="336"/>
      <c r="L21" s="496"/>
      <c r="M21" s="336"/>
      <c r="N21" s="496"/>
      <c r="O21" s="336"/>
      <c r="P21" s="376"/>
      <c r="Q21" s="374"/>
      <c r="R21" s="306"/>
      <c r="S21" s="306"/>
      <c r="T21" s="306"/>
      <c r="U21" s="306"/>
    </row>
    <row r="22" spans="1:21" ht="15.75" x14ac:dyDescent="0.25">
      <c r="A22" s="544"/>
      <c r="B22" s="544"/>
      <c r="C22" s="306"/>
      <c r="D22" s="306"/>
      <c r="E22" s="306"/>
      <c r="F22" s="306"/>
      <c r="G22" s="306"/>
      <c r="H22" s="496"/>
      <c r="I22" s="336"/>
      <c r="J22" s="496"/>
      <c r="K22" s="336"/>
      <c r="L22" s="496"/>
      <c r="M22" s="336"/>
      <c r="N22" s="496"/>
      <c r="O22" s="336"/>
      <c r="P22" s="376"/>
      <c r="Q22" s="374"/>
      <c r="R22" s="306"/>
      <c r="S22" s="306"/>
      <c r="T22" s="306"/>
      <c r="U22" s="306"/>
    </row>
    <row r="23" spans="1:21" ht="15.75" x14ac:dyDescent="0.25">
      <c r="A23" s="544"/>
      <c r="B23" s="544"/>
      <c r="C23" s="306"/>
      <c r="D23" s="306"/>
      <c r="E23" s="306"/>
      <c r="F23" s="306"/>
      <c r="G23" s="306"/>
      <c r="H23" s="496"/>
      <c r="I23" s="336"/>
      <c r="J23" s="496"/>
      <c r="K23" s="336"/>
      <c r="L23" s="496"/>
      <c r="M23" s="336"/>
      <c r="N23" s="496"/>
      <c r="O23" s="336"/>
      <c r="P23" s="376">
        <f t="shared" si="1"/>
        <v>0</v>
      </c>
      <c r="Q23" s="374">
        <f t="shared" si="2"/>
        <v>0</v>
      </c>
      <c r="R23" s="306"/>
      <c r="S23" s="306"/>
      <c r="T23" s="306"/>
      <c r="U23" s="306"/>
    </row>
    <row r="24" spans="1:21" ht="15.75" x14ac:dyDescent="0.25">
      <c r="A24" s="544"/>
      <c r="B24" s="545"/>
      <c r="C24" s="306"/>
      <c r="D24" s="306"/>
      <c r="E24" s="306"/>
      <c r="F24" s="306"/>
      <c r="G24" s="306"/>
      <c r="H24" s="496"/>
      <c r="I24" s="336"/>
      <c r="J24" s="496"/>
      <c r="K24" s="336"/>
      <c r="L24" s="496"/>
      <c r="M24" s="336"/>
      <c r="N24" s="496"/>
      <c r="O24" s="336"/>
      <c r="P24" s="376">
        <f t="shared" si="1"/>
        <v>0</v>
      </c>
      <c r="Q24" s="374">
        <f t="shared" si="2"/>
        <v>0</v>
      </c>
      <c r="R24" s="306"/>
      <c r="S24" s="306"/>
      <c r="T24" s="306"/>
      <c r="U24" s="306"/>
    </row>
    <row r="25" spans="1:21" ht="47.25" x14ac:dyDescent="0.25">
      <c r="A25" s="544"/>
      <c r="B25" s="543" t="s">
        <v>1690</v>
      </c>
      <c r="C25" s="306" t="s">
        <v>1669</v>
      </c>
      <c r="D25" s="306" t="s">
        <v>1756</v>
      </c>
      <c r="E25" s="491"/>
      <c r="F25" s="306" t="s">
        <v>1907</v>
      </c>
      <c r="G25" s="306" t="s">
        <v>1757</v>
      </c>
      <c r="H25" s="496"/>
      <c r="I25" s="336"/>
      <c r="J25" s="496">
        <v>0.33</v>
      </c>
      <c r="K25" s="336">
        <f>J25*Q25</f>
        <v>18755.55</v>
      </c>
      <c r="L25" s="496">
        <v>0.33</v>
      </c>
      <c r="M25" s="336">
        <f>L25*Q25</f>
        <v>18755.55</v>
      </c>
      <c r="N25" s="496">
        <v>0.34</v>
      </c>
      <c r="O25" s="336">
        <f>N25*Q25</f>
        <v>19323.900000000001</v>
      </c>
      <c r="P25" s="376">
        <f t="shared" si="1"/>
        <v>1</v>
      </c>
      <c r="Q25" s="374">
        <f>'1. TALLERES SEMINARIOS'!D581</f>
        <v>56835</v>
      </c>
      <c r="R25" s="306"/>
      <c r="S25" s="306"/>
      <c r="T25" s="306"/>
      <c r="U25" s="306"/>
    </row>
    <row r="26" spans="1:21" ht="15.75" x14ac:dyDescent="0.25">
      <c r="A26" s="544"/>
      <c r="B26" s="544"/>
      <c r="C26" s="306"/>
      <c r="D26" s="306"/>
      <c r="E26" s="306"/>
      <c r="F26" s="306"/>
      <c r="G26" s="306"/>
      <c r="H26" s="496"/>
      <c r="I26" s="336"/>
      <c r="J26" s="496"/>
      <c r="K26" s="336"/>
      <c r="L26" s="496"/>
      <c r="M26" s="336"/>
      <c r="N26" s="496"/>
      <c r="O26" s="336"/>
      <c r="P26" s="376">
        <f t="shared" si="0"/>
        <v>0</v>
      </c>
      <c r="Q26" s="374">
        <f t="shared" si="0"/>
        <v>0</v>
      </c>
      <c r="R26" s="306"/>
      <c r="S26" s="306"/>
      <c r="T26" s="306"/>
      <c r="U26" s="306"/>
    </row>
    <row r="27" spans="1:21" ht="15.75" x14ac:dyDescent="0.25">
      <c r="A27" s="544"/>
      <c r="B27" s="544"/>
      <c r="C27" s="306"/>
      <c r="D27" s="306"/>
      <c r="E27" s="306"/>
      <c r="F27" s="306"/>
      <c r="G27" s="306"/>
      <c r="H27" s="496"/>
      <c r="I27" s="336"/>
      <c r="J27" s="496"/>
      <c r="K27" s="336"/>
      <c r="L27" s="496"/>
      <c r="M27" s="336"/>
      <c r="N27" s="496"/>
      <c r="O27" s="336"/>
      <c r="P27" s="376">
        <f t="shared" si="0"/>
        <v>0</v>
      </c>
      <c r="Q27" s="374">
        <f t="shared" si="0"/>
        <v>0</v>
      </c>
      <c r="R27" s="306"/>
      <c r="S27" s="306"/>
      <c r="T27" s="306"/>
      <c r="U27" s="306"/>
    </row>
    <row r="28" spans="1:21" ht="15.75" x14ac:dyDescent="0.25">
      <c r="A28" s="544"/>
      <c r="B28" s="545"/>
      <c r="C28" s="306"/>
      <c r="D28" s="306"/>
      <c r="E28" s="306"/>
      <c r="F28" s="306"/>
      <c r="G28" s="306"/>
      <c r="H28" s="496"/>
      <c r="I28" s="336"/>
      <c r="J28" s="496"/>
      <c r="K28" s="336"/>
      <c r="L28" s="496"/>
      <c r="M28" s="336"/>
      <c r="N28" s="496"/>
      <c r="O28" s="336"/>
      <c r="P28" s="376">
        <f t="shared" si="0"/>
        <v>0</v>
      </c>
      <c r="Q28" s="374">
        <f t="shared" si="0"/>
        <v>0</v>
      </c>
      <c r="R28" s="306"/>
      <c r="S28" s="306"/>
      <c r="T28" s="306"/>
      <c r="U28" s="306"/>
    </row>
    <row r="29" spans="1:21" ht="15.75" x14ac:dyDescent="0.25">
      <c r="A29" s="544"/>
      <c r="B29" s="543" t="s">
        <v>1691</v>
      </c>
      <c r="C29" s="306"/>
      <c r="D29" s="306"/>
      <c r="E29" s="491"/>
      <c r="F29" s="306"/>
      <c r="G29" s="306"/>
      <c r="H29" s="496"/>
      <c r="I29" s="336"/>
      <c r="J29" s="496"/>
      <c r="K29" s="336"/>
      <c r="L29" s="496"/>
      <c r="M29" s="336"/>
      <c r="N29" s="496"/>
      <c r="O29" s="336"/>
      <c r="P29" s="376">
        <f t="shared" si="0"/>
        <v>0</v>
      </c>
      <c r="Q29" s="374">
        <f t="shared" si="0"/>
        <v>0</v>
      </c>
      <c r="R29" s="306"/>
      <c r="S29" s="306"/>
      <c r="T29" s="306"/>
      <c r="U29" s="306"/>
    </row>
    <row r="30" spans="1:21" ht="15.75" x14ac:dyDescent="0.25">
      <c r="A30" s="544"/>
      <c r="B30" s="544"/>
      <c r="C30" s="306"/>
      <c r="D30" s="306"/>
      <c r="E30" s="306"/>
      <c r="F30" s="306"/>
      <c r="G30" s="306"/>
      <c r="H30" s="496"/>
      <c r="I30" s="336"/>
      <c r="J30" s="496"/>
      <c r="K30" s="336"/>
      <c r="L30" s="496"/>
      <c r="M30" s="336"/>
      <c r="N30" s="496"/>
      <c r="O30" s="336"/>
      <c r="P30" s="376">
        <f t="shared" si="0"/>
        <v>0</v>
      </c>
      <c r="Q30" s="374">
        <f t="shared" si="0"/>
        <v>0</v>
      </c>
      <c r="R30" s="306"/>
      <c r="S30" s="306"/>
      <c r="T30" s="306"/>
      <c r="U30" s="306"/>
    </row>
    <row r="31" spans="1:21" ht="15.75" x14ac:dyDescent="0.25">
      <c r="A31" s="544"/>
      <c r="B31" s="544"/>
      <c r="C31" s="306"/>
      <c r="D31" s="306"/>
      <c r="E31" s="306"/>
      <c r="F31" s="306"/>
      <c r="G31" s="306"/>
      <c r="H31" s="496"/>
      <c r="I31" s="336"/>
      <c r="J31" s="496"/>
      <c r="K31" s="336"/>
      <c r="L31" s="496"/>
      <c r="M31" s="336"/>
      <c r="N31" s="496"/>
      <c r="O31" s="336"/>
      <c r="P31" s="376"/>
      <c r="Q31" s="374"/>
      <c r="R31" s="306"/>
      <c r="S31" s="306"/>
      <c r="T31" s="306"/>
      <c r="U31" s="306"/>
    </row>
    <row r="32" spans="1:21" ht="15.75" x14ac:dyDescent="0.25">
      <c r="A32" s="544"/>
      <c r="B32" s="544"/>
      <c r="C32" s="306"/>
      <c r="D32" s="306"/>
      <c r="E32" s="306"/>
      <c r="F32" s="306"/>
      <c r="G32" s="306"/>
      <c r="H32" s="496"/>
      <c r="I32" s="336"/>
      <c r="J32" s="496"/>
      <c r="K32" s="336"/>
      <c r="L32" s="496"/>
      <c r="M32" s="336"/>
      <c r="N32" s="496"/>
      <c r="O32" s="336"/>
      <c r="P32" s="376"/>
      <c r="Q32" s="374"/>
      <c r="R32" s="306"/>
      <c r="S32" s="306"/>
      <c r="T32" s="306"/>
      <c r="U32" s="306"/>
    </row>
    <row r="33" spans="1:21" ht="15.75" x14ac:dyDescent="0.25">
      <c r="A33" s="544"/>
      <c r="B33" s="544"/>
      <c r="C33" s="306"/>
      <c r="D33" s="306"/>
      <c r="E33" s="306"/>
      <c r="F33" s="306"/>
      <c r="G33" s="306"/>
      <c r="H33" s="496"/>
      <c r="I33" s="336"/>
      <c r="J33" s="496"/>
      <c r="K33" s="336"/>
      <c r="L33" s="496"/>
      <c r="M33" s="336"/>
      <c r="N33" s="496"/>
      <c r="O33" s="336"/>
      <c r="P33" s="376"/>
      <c r="Q33" s="374"/>
      <c r="R33" s="306"/>
      <c r="S33" s="306"/>
      <c r="T33" s="306"/>
      <c r="U33" s="306"/>
    </row>
    <row r="34" spans="1:21" ht="15.75" x14ac:dyDescent="0.25">
      <c r="A34" s="544"/>
      <c r="B34" s="544"/>
      <c r="C34" s="306"/>
      <c r="D34" s="306"/>
      <c r="E34" s="306"/>
      <c r="F34" s="306"/>
      <c r="G34" s="306"/>
      <c r="H34" s="496"/>
      <c r="I34" s="336"/>
      <c r="J34" s="496"/>
      <c r="K34" s="336"/>
      <c r="L34" s="496"/>
      <c r="M34" s="336"/>
      <c r="N34" s="496"/>
      <c r="O34" s="336"/>
      <c r="P34" s="376"/>
      <c r="Q34" s="374"/>
      <c r="R34" s="306"/>
      <c r="S34" s="306"/>
      <c r="T34" s="306"/>
      <c r="U34" s="306"/>
    </row>
    <row r="35" spans="1:21" ht="15.75" x14ac:dyDescent="0.25">
      <c r="A35" s="544"/>
      <c r="B35" s="544"/>
      <c r="C35" s="306"/>
      <c r="D35" s="306"/>
      <c r="E35" s="306"/>
      <c r="F35" s="306"/>
      <c r="G35" s="306"/>
      <c r="H35" s="496"/>
      <c r="I35" s="336"/>
      <c r="J35" s="496"/>
      <c r="K35" s="336"/>
      <c r="L35" s="496"/>
      <c r="M35" s="336"/>
      <c r="N35" s="496"/>
      <c r="O35" s="336"/>
      <c r="P35" s="376">
        <f t="shared" si="0"/>
        <v>0</v>
      </c>
      <c r="Q35" s="374">
        <f t="shared" si="0"/>
        <v>0</v>
      </c>
      <c r="R35" s="306"/>
      <c r="S35" s="306"/>
      <c r="T35" s="306"/>
      <c r="U35" s="306"/>
    </row>
    <row r="36" spans="1:21" ht="15.75" x14ac:dyDescent="0.25">
      <c r="A36" s="544"/>
      <c r="B36" s="544"/>
      <c r="C36" s="306"/>
      <c r="D36" s="306"/>
      <c r="E36" s="306"/>
      <c r="F36" s="306"/>
      <c r="G36" s="306"/>
      <c r="H36" s="496"/>
      <c r="I36" s="336"/>
      <c r="J36" s="496"/>
      <c r="K36" s="336"/>
      <c r="L36" s="496"/>
      <c r="M36" s="336"/>
      <c r="N36" s="496"/>
      <c r="O36" s="336"/>
      <c r="P36" s="376"/>
      <c r="Q36" s="374"/>
      <c r="R36" s="306"/>
      <c r="S36" s="306"/>
      <c r="T36" s="306"/>
      <c r="U36" s="306"/>
    </row>
    <row r="37" spans="1:21" ht="15.75" x14ac:dyDescent="0.25">
      <c r="A37" s="544"/>
      <c r="B37" s="544"/>
      <c r="C37" s="306"/>
      <c r="D37" s="306"/>
      <c r="E37" s="306"/>
      <c r="F37" s="306"/>
      <c r="G37" s="306"/>
      <c r="H37" s="496"/>
      <c r="I37" s="336"/>
      <c r="J37" s="496"/>
      <c r="K37" s="336"/>
      <c r="L37" s="496"/>
      <c r="M37" s="336"/>
      <c r="N37" s="496"/>
      <c r="O37" s="336"/>
      <c r="P37" s="376"/>
      <c r="Q37" s="374"/>
      <c r="R37" s="306"/>
      <c r="S37" s="306"/>
      <c r="T37" s="306"/>
      <c r="U37" s="306"/>
    </row>
    <row r="38" spans="1:21" ht="15.75" x14ac:dyDescent="0.25">
      <c r="A38" s="544"/>
      <c r="B38" s="544"/>
      <c r="C38" s="306"/>
      <c r="D38" s="306"/>
      <c r="E38" s="306"/>
      <c r="F38" s="306"/>
      <c r="G38" s="306"/>
      <c r="H38" s="496"/>
      <c r="I38" s="336"/>
      <c r="J38" s="496"/>
      <c r="K38" s="336"/>
      <c r="L38" s="496"/>
      <c r="M38" s="336"/>
      <c r="N38" s="496"/>
      <c r="O38" s="336"/>
      <c r="P38" s="376"/>
      <c r="Q38" s="374"/>
      <c r="R38" s="306"/>
      <c r="S38" s="306"/>
      <c r="T38" s="306"/>
      <c r="U38" s="306"/>
    </row>
    <row r="39" spans="1:21" ht="15.75" x14ac:dyDescent="0.25">
      <c r="A39" s="544"/>
      <c r="B39" s="544"/>
      <c r="C39" s="306"/>
      <c r="D39" s="306"/>
      <c r="E39" s="306"/>
      <c r="F39" s="306"/>
      <c r="G39" s="306"/>
      <c r="H39" s="496"/>
      <c r="I39" s="336"/>
      <c r="J39" s="496"/>
      <c r="K39" s="336"/>
      <c r="L39" s="496"/>
      <c r="M39" s="336"/>
      <c r="N39" s="496"/>
      <c r="O39" s="336"/>
      <c r="P39" s="376"/>
      <c r="Q39" s="374"/>
      <c r="R39" s="306"/>
      <c r="S39" s="306"/>
      <c r="T39" s="306"/>
      <c r="U39" s="306"/>
    </row>
    <row r="40" spans="1:21" ht="15.75" x14ac:dyDescent="0.25">
      <c r="A40" s="545"/>
      <c r="B40" s="545"/>
      <c r="C40" s="306"/>
      <c r="D40" s="306"/>
      <c r="E40" s="306"/>
      <c r="F40" s="306"/>
      <c r="G40" s="306"/>
      <c r="H40" s="496"/>
      <c r="I40" s="336"/>
      <c r="J40" s="496"/>
      <c r="K40" s="336"/>
      <c r="L40" s="496"/>
      <c r="M40" s="336"/>
      <c r="N40" s="496"/>
      <c r="O40" s="336"/>
      <c r="P40" s="376"/>
      <c r="Q40" s="374"/>
      <c r="R40" s="306"/>
      <c r="S40" s="306"/>
      <c r="T40" s="306"/>
      <c r="U40" s="306"/>
    </row>
    <row r="41" spans="1:21" ht="47.25" x14ac:dyDescent="0.25">
      <c r="A41" s="543" t="s">
        <v>1692</v>
      </c>
      <c r="B41" s="543" t="s">
        <v>1693</v>
      </c>
      <c r="C41" s="582" t="s">
        <v>1670</v>
      </c>
      <c r="D41" s="582" t="s">
        <v>1903</v>
      </c>
      <c r="E41" s="618"/>
      <c r="F41" s="306" t="s">
        <v>1908</v>
      </c>
      <c r="G41" s="306" t="s">
        <v>1757</v>
      </c>
      <c r="H41" s="496">
        <v>0.25</v>
      </c>
      <c r="I41" s="336">
        <f>H41*Q41</f>
        <v>3208.75</v>
      </c>
      <c r="J41" s="496">
        <v>0.25</v>
      </c>
      <c r="K41" s="336">
        <f>J41*Q41</f>
        <v>3208.75</v>
      </c>
      <c r="L41" s="496">
        <v>0.25</v>
      </c>
      <c r="M41" s="336">
        <f>L41*Q41</f>
        <v>3208.75</v>
      </c>
      <c r="N41" s="496">
        <v>0.25</v>
      </c>
      <c r="O41" s="336">
        <f>N41*Q41</f>
        <v>3208.75</v>
      </c>
      <c r="P41" s="376"/>
      <c r="Q41" s="374">
        <f>'1. TALLERES SEMINARIOS'!D600</f>
        <v>12835</v>
      </c>
      <c r="R41" s="306"/>
      <c r="S41" s="306"/>
      <c r="T41" s="306"/>
      <c r="U41" s="306"/>
    </row>
    <row r="42" spans="1:21" ht="63" x14ac:dyDescent="0.25">
      <c r="A42" s="544"/>
      <c r="B42" s="544"/>
      <c r="C42" s="583"/>
      <c r="D42" s="583"/>
      <c r="E42" s="619"/>
      <c r="F42" s="306" t="s">
        <v>1909</v>
      </c>
      <c r="G42" s="306" t="s">
        <v>1904</v>
      </c>
      <c r="H42" s="496"/>
      <c r="I42" s="336"/>
      <c r="J42" s="496">
        <v>0.33</v>
      </c>
      <c r="K42" s="336">
        <f>J42*Q42</f>
        <v>59884.718850000012</v>
      </c>
      <c r="L42" s="496">
        <v>0.33</v>
      </c>
      <c r="M42" s="336">
        <f>L42*Q42</f>
        <v>59884.718850000012</v>
      </c>
      <c r="N42" s="496">
        <v>0.34</v>
      </c>
      <c r="O42" s="336">
        <f>N42*Q42</f>
        <v>61699.407300000013</v>
      </c>
      <c r="P42" s="376"/>
      <c r="Q42" s="374">
        <f>'5. ACTIVIDADES ESPECIALES'!D1464</f>
        <v>181468.84500000003</v>
      </c>
      <c r="R42" s="306"/>
      <c r="S42" s="306"/>
      <c r="T42" s="306"/>
      <c r="U42" s="306"/>
    </row>
    <row r="43" spans="1:21" ht="63" x14ac:dyDescent="0.25">
      <c r="A43" s="544"/>
      <c r="B43" s="544"/>
      <c r="C43" s="584"/>
      <c r="D43" s="584"/>
      <c r="E43" s="620"/>
      <c r="F43" s="306" t="s">
        <v>1910</v>
      </c>
      <c r="G43" s="306" t="s">
        <v>1905</v>
      </c>
      <c r="H43" s="496"/>
      <c r="I43" s="336"/>
      <c r="J43" s="496"/>
      <c r="K43" s="336"/>
      <c r="L43" s="496">
        <v>0.5</v>
      </c>
      <c r="M43" s="336">
        <f>L43*Q43</f>
        <v>28556.666666666664</v>
      </c>
      <c r="N43" s="496">
        <v>0.5</v>
      </c>
      <c r="O43" s="336">
        <f>N43*Q43</f>
        <v>28556.666666666664</v>
      </c>
      <c r="P43" s="376"/>
      <c r="Q43" s="374">
        <f>'1. TALLERES SEMINARIOS'!D619</f>
        <v>57113.333333333328</v>
      </c>
      <c r="R43" s="306"/>
      <c r="S43" s="306"/>
      <c r="T43" s="306"/>
      <c r="U43" s="306"/>
    </row>
    <row r="44" spans="1:21" ht="15.75" x14ac:dyDescent="0.25">
      <c r="A44" s="544"/>
      <c r="B44" s="544"/>
      <c r="C44" s="306"/>
      <c r="D44" s="306"/>
      <c r="E44" s="306"/>
      <c r="F44" s="306"/>
      <c r="G44" s="306"/>
      <c r="H44" s="496"/>
      <c r="I44" s="336"/>
      <c r="J44" s="496"/>
      <c r="K44" s="336"/>
      <c r="L44" s="496"/>
      <c r="M44" s="336"/>
      <c r="N44" s="496"/>
      <c r="O44" s="336"/>
      <c r="P44" s="376"/>
      <c r="Q44" s="374"/>
      <c r="R44" s="306"/>
      <c r="S44" s="306"/>
      <c r="T44" s="306"/>
      <c r="U44" s="306"/>
    </row>
    <row r="45" spans="1:21" ht="15.75" x14ac:dyDescent="0.25">
      <c r="A45" s="544"/>
      <c r="B45" s="544"/>
      <c r="C45" s="306"/>
      <c r="D45" s="306"/>
      <c r="E45" s="306"/>
      <c r="F45" s="306"/>
      <c r="G45" s="306"/>
      <c r="H45" s="335"/>
      <c r="I45" s="336"/>
      <c r="J45" s="335"/>
      <c r="K45" s="336"/>
      <c r="L45" s="335"/>
      <c r="M45" s="336"/>
      <c r="N45" s="335"/>
      <c r="O45" s="336"/>
      <c r="P45" s="376"/>
      <c r="Q45" s="374"/>
      <c r="R45" s="306"/>
      <c r="S45" s="306"/>
      <c r="T45" s="306"/>
      <c r="U45" s="306"/>
    </row>
    <row r="46" spans="1:21" ht="15.75" x14ac:dyDescent="0.25">
      <c r="A46" s="544"/>
      <c r="B46" s="544"/>
      <c r="C46" s="306"/>
      <c r="D46" s="306"/>
      <c r="E46" s="306"/>
      <c r="F46" s="306"/>
      <c r="G46" s="306"/>
      <c r="H46" s="335"/>
      <c r="I46" s="336"/>
      <c r="J46" s="335"/>
      <c r="K46" s="336"/>
      <c r="L46" s="335"/>
      <c r="M46" s="336"/>
      <c r="N46" s="335"/>
      <c r="O46" s="336"/>
      <c r="P46" s="376"/>
      <c r="Q46" s="374"/>
      <c r="R46" s="306"/>
      <c r="S46" s="306"/>
      <c r="T46" s="306"/>
      <c r="U46" s="306"/>
    </row>
    <row r="47" spans="1:21" ht="15.75" x14ac:dyDescent="0.25">
      <c r="A47" s="544"/>
      <c r="B47" s="544"/>
      <c r="C47" s="306"/>
      <c r="D47" s="306"/>
      <c r="E47" s="306"/>
      <c r="F47" s="306"/>
      <c r="G47" s="306"/>
      <c r="H47" s="335"/>
      <c r="I47" s="336"/>
      <c r="J47" s="335"/>
      <c r="K47" s="336"/>
      <c r="L47" s="335"/>
      <c r="M47" s="336"/>
      <c r="N47" s="335"/>
      <c r="O47" s="336"/>
      <c r="P47" s="376">
        <f t="shared" si="0"/>
        <v>0</v>
      </c>
      <c r="Q47" s="374">
        <f t="shared" si="0"/>
        <v>0</v>
      </c>
      <c r="R47" s="306"/>
      <c r="S47" s="306"/>
      <c r="T47" s="306"/>
      <c r="U47" s="306"/>
    </row>
    <row r="48" spans="1:21" ht="15.75" x14ac:dyDescent="0.25">
      <c r="A48" s="544"/>
      <c r="B48" s="544"/>
      <c r="C48" s="306"/>
      <c r="D48" s="306"/>
      <c r="E48" s="306"/>
      <c r="F48" s="306"/>
      <c r="G48" s="306"/>
      <c r="H48" s="335"/>
      <c r="I48" s="336"/>
      <c r="J48" s="335"/>
      <c r="K48" s="336"/>
      <c r="L48" s="335"/>
      <c r="M48" s="336"/>
      <c r="N48" s="335"/>
      <c r="O48" s="336"/>
      <c r="P48" s="376">
        <f t="shared" si="0"/>
        <v>0</v>
      </c>
      <c r="Q48" s="374">
        <f t="shared" si="0"/>
        <v>0</v>
      </c>
      <c r="R48" s="306"/>
      <c r="S48" s="306"/>
      <c r="T48" s="306"/>
      <c r="U48" s="306"/>
    </row>
    <row r="49" spans="1:21" ht="15.75" x14ac:dyDescent="0.25">
      <c r="A49" s="544"/>
      <c r="B49" s="545"/>
      <c r="C49" s="306"/>
      <c r="D49" s="306"/>
      <c r="E49" s="306"/>
      <c r="F49" s="306"/>
      <c r="G49" s="306"/>
      <c r="H49" s="335"/>
      <c r="I49" s="336"/>
      <c r="J49" s="335"/>
      <c r="K49" s="336"/>
      <c r="L49" s="335"/>
      <c r="M49" s="336"/>
      <c r="N49" s="335"/>
      <c r="O49" s="336"/>
      <c r="P49" s="376">
        <f t="shared" si="0"/>
        <v>0</v>
      </c>
      <c r="Q49" s="374">
        <f t="shared" si="0"/>
        <v>0</v>
      </c>
      <c r="R49" s="306"/>
      <c r="S49" s="306"/>
      <c r="T49" s="306"/>
      <c r="U49" s="306"/>
    </row>
    <row r="50" spans="1:21" ht="15.75" x14ac:dyDescent="0.25">
      <c r="A50" s="544"/>
      <c r="B50" s="543" t="s">
        <v>1694</v>
      </c>
      <c r="C50" s="306"/>
      <c r="D50" s="306"/>
      <c r="E50" s="306"/>
      <c r="F50" s="306"/>
      <c r="G50" s="306"/>
      <c r="H50" s="335"/>
      <c r="I50" s="336"/>
      <c r="J50" s="335"/>
      <c r="K50" s="336"/>
      <c r="L50" s="335"/>
      <c r="M50" s="336"/>
      <c r="N50" s="335"/>
      <c r="O50" s="336"/>
      <c r="P50" s="376">
        <f t="shared" si="0"/>
        <v>0</v>
      </c>
      <c r="Q50" s="374">
        <f t="shared" si="0"/>
        <v>0</v>
      </c>
      <c r="R50" s="306"/>
      <c r="S50" s="306"/>
      <c r="T50" s="306"/>
      <c r="U50" s="306"/>
    </row>
    <row r="51" spans="1:21" ht="15.75" x14ac:dyDescent="0.25">
      <c r="A51" s="544"/>
      <c r="B51" s="544"/>
      <c r="C51" s="306"/>
      <c r="D51" s="306"/>
      <c r="E51" s="306"/>
      <c r="F51" s="306"/>
      <c r="G51" s="306"/>
      <c r="H51" s="335"/>
      <c r="I51" s="336"/>
      <c r="J51" s="335"/>
      <c r="K51" s="336"/>
      <c r="L51" s="335"/>
      <c r="M51" s="336"/>
      <c r="N51" s="335"/>
      <c r="O51" s="336"/>
      <c r="P51" s="376"/>
      <c r="Q51" s="374"/>
      <c r="R51" s="306"/>
      <c r="S51" s="306"/>
      <c r="T51" s="306"/>
      <c r="U51" s="306"/>
    </row>
    <row r="52" spans="1:21" ht="15.75" x14ac:dyDescent="0.25">
      <c r="A52" s="544"/>
      <c r="B52" s="544"/>
      <c r="C52" s="306"/>
      <c r="D52" s="306"/>
      <c r="E52" s="306"/>
      <c r="F52" s="306"/>
      <c r="G52" s="306"/>
      <c r="H52" s="335"/>
      <c r="I52" s="336"/>
      <c r="J52" s="335"/>
      <c r="K52" s="336"/>
      <c r="L52" s="335"/>
      <c r="M52" s="336"/>
      <c r="N52" s="335"/>
      <c r="O52" s="336"/>
      <c r="P52" s="376"/>
      <c r="Q52" s="374"/>
      <c r="R52" s="306"/>
      <c r="S52" s="306"/>
      <c r="T52" s="306"/>
      <c r="U52" s="306"/>
    </row>
    <row r="53" spans="1:21" ht="15.75" x14ac:dyDescent="0.25">
      <c r="A53" s="544"/>
      <c r="B53" s="544"/>
      <c r="C53" s="306"/>
      <c r="D53" s="306"/>
      <c r="E53" s="306"/>
      <c r="F53" s="306"/>
      <c r="G53" s="306"/>
      <c r="H53" s="335"/>
      <c r="I53" s="336"/>
      <c r="J53" s="335"/>
      <c r="K53" s="336"/>
      <c r="L53" s="335"/>
      <c r="M53" s="336"/>
      <c r="N53" s="335"/>
      <c r="O53" s="336"/>
      <c r="P53" s="376"/>
      <c r="Q53" s="374"/>
      <c r="R53" s="306"/>
      <c r="S53" s="306"/>
      <c r="T53" s="306"/>
      <c r="U53" s="306"/>
    </row>
    <row r="54" spans="1:21" ht="15.75" x14ac:dyDescent="0.25">
      <c r="A54" s="544"/>
      <c r="B54" s="544"/>
      <c r="C54" s="306"/>
      <c r="D54" s="306"/>
      <c r="E54" s="306"/>
      <c r="F54" s="306"/>
      <c r="G54" s="306"/>
      <c r="H54" s="335"/>
      <c r="I54" s="336"/>
      <c r="J54" s="335"/>
      <c r="K54" s="336"/>
      <c r="L54" s="335"/>
      <c r="M54" s="336"/>
      <c r="N54" s="335"/>
      <c r="O54" s="336"/>
      <c r="P54" s="376"/>
      <c r="Q54" s="374"/>
      <c r="R54" s="306"/>
      <c r="S54" s="306"/>
      <c r="T54" s="306"/>
      <c r="U54" s="306"/>
    </row>
    <row r="55" spans="1:21" ht="15.75" x14ac:dyDescent="0.25">
      <c r="A55" s="544"/>
      <c r="B55" s="544"/>
      <c r="C55" s="306"/>
      <c r="D55" s="306"/>
      <c r="E55" s="306"/>
      <c r="F55" s="306"/>
      <c r="G55" s="306"/>
      <c r="H55" s="335"/>
      <c r="I55" s="336"/>
      <c r="J55" s="335"/>
      <c r="K55" s="336"/>
      <c r="L55" s="335"/>
      <c r="M55" s="336"/>
      <c r="N55" s="335"/>
      <c r="O55" s="336"/>
      <c r="P55" s="376"/>
      <c r="Q55" s="374"/>
      <c r="R55" s="306"/>
      <c r="S55" s="306"/>
      <c r="T55" s="306"/>
      <c r="U55" s="306"/>
    </row>
    <row r="56" spans="1:21" ht="15.75" x14ac:dyDescent="0.25">
      <c r="A56" s="544"/>
      <c r="B56" s="544"/>
      <c r="C56" s="306"/>
      <c r="D56" s="306"/>
      <c r="E56" s="306"/>
      <c r="F56" s="306"/>
      <c r="G56" s="306"/>
      <c r="H56" s="335"/>
      <c r="I56" s="336"/>
      <c r="J56" s="335"/>
      <c r="K56" s="336"/>
      <c r="L56" s="335"/>
      <c r="M56" s="336"/>
      <c r="N56" s="335"/>
      <c r="O56" s="336"/>
      <c r="P56" s="376"/>
      <c r="Q56" s="374"/>
      <c r="R56" s="306"/>
      <c r="S56" s="306"/>
      <c r="T56" s="306"/>
      <c r="U56" s="306"/>
    </row>
    <row r="57" spans="1:21" ht="15.75" x14ac:dyDescent="0.25">
      <c r="A57" s="544"/>
      <c r="B57" s="544"/>
      <c r="C57" s="306"/>
      <c r="D57" s="306"/>
      <c r="E57" s="306"/>
      <c r="F57" s="306"/>
      <c r="G57" s="306"/>
      <c r="H57" s="335"/>
      <c r="I57" s="336"/>
      <c r="J57" s="335"/>
      <c r="K57" s="336"/>
      <c r="L57" s="335"/>
      <c r="M57" s="336"/>
      <c r="N57" s="335"/>
      <c r="O57" s="336"/>
      <c r="P57" s="376"/>
      <c r="Q57" s="374"/>
      <c r="R57" s="306"/>
      <c r="S57" s="306"/>
      <c r="T57" s="306"/>
      <c r="U57" s="306"/>
    </row>
    <row r="58" spans="1:21" ht="15.75" x14ac:dyDescent="0.25">
      <c r="A58" s="544"/>
      <c r="B58" s="544"/>
      <c r="C58" s="306"/>
      <c r="D58" s="306"/>
      <c r="E58" s="306"/>
      <c r="F58" s="306"/>
      <c r="G58" s="306"/>
      <c r="H58" s="335"/>
      <c r="I58" s="336"/>
      <c r="J58" s="335"/>
      <c r="K58" s="336"/>
      <c r="L58" s="335"/>
      <c r="M58" s="336"/>
      <c r="N58" s="335"/>
      <c r="O58" s="336"/>
      <c r="P58" s="376"/>
      <c r="Q58" s="374"/>
      <c r="R58" s="306"/>
      <c r="S58" s="306"/>
      <c r="T58" s="306"/>
      <c r="U58" s="306"/>
    </row>
    <row r="59" spans="1:21" ht="15.75" x14ac:dyDescent="0.25">
      <c r="A59" s="544"/>
      <c r="B59" s="544"/>
      <c r="C59" s="306"/>
      <c r="D59" s="306"/>
      <c r="E59" s="306"/>
      <c r="F59" s="306"/>
      <c r="G59" s="306"/>
      <c r="H59" s="335"/>
      <c r="I59" s="336"/>
      <c r="J59" s="335"/>
      <c r="K59" s="336"/>
      <c r="L59" s="335"/>
      <c r="M59" s="336"/>
      <c r="N59" s="335"/>
      <c r="O59" s="336"/>
      <c r="P59" s="376"/>
      <c r="Q59" s="374"/>
      <c r="R59" s="306"/>
      <c r="S59" s="306"/>
      <c r="T59" s="306"/>
      <c r="U59" s="306"/>
    </row>
    <row r="60" spans="1:21" ht="15.75" x14ac:dyDescent="0.25">
      <c r="A60" s="544"/>
      <c r="B60" s="544"/>
      <c r="C60" s="306"/>
      <c r="D60" s="306"/>
      <c r="E60" s="306"/>
      <c r="F60" s="306"/>
      <c r="G60" s="306"/>
      <c r="H60" s="335"/>
      <c r="I60" s="336"/>
      <c r="J60" s="335"/>
      <c r="K60" s="336"/>
      <c r="L60" s="335"/>
      <c r="M60" s="336"/>
      <c r="N60" s="335"/>
      <c r="O60" s="336"/>
      <c r="P60" s="376"/>
      <c r="Q60" s="374"/>
      <c r="R60" s="306"/>
      <c r="S60" s="306"/>
      <c r="T60" s="306"/>
      <c r="U60" s="306"/>
    </row>
    <row r="61" spans="1:21" ht="15.75" x14ac:dyDescent="0.25">
      <c r="A61" s="544"/>
      <c r="B61" s="544"/>
      <c r="C61" s="306"/>
      <c r="D61" s="306"/>
      <c r="E61" s="306"/>
      <c r="F61" s="306"/>
      <c r="G61" s="306"/>
      <c r="H61" s="335"/>
      <c r="I61" s="336"/>
      <c r="J61" s="335"/>
      <c r="K61" s="336"/>
      <c r="L61" s="335"/>
      <c r="M61" s="336"/>
      <c r="N61" s="335"/>
      <c r="O61" s="336"/>
      <c r="P61" s="376"/>
      <c r="Q61" s="374"/>
      <c r="R61" s="306"/>
      <c r="S61" s="306"/>
      <c r="T61" s="306"/>
      <c r="U61" s="306"/>
    </row>
    <row r="62" spans="1:21" ht="15.75" x14ac:dyDescent="0.25">
      <c r="A62" s="545"/>
      <c r="B62" s="545"/>
      <c r="C62" s="306"/>
      <c r="D62" s="306"/>
      <c r="E62" s="306"/>
      <c r="F62" s="306"/>
      <c r="G62" s="306"/>
      <c r="H62" s="335"/>
      <c r="I62" s="336"/>
      <c r="J62" s="335"/>
      <c r="K62" s="336"/>
      <c r="L62" s="335"/>
      <c r="M62" s="336"/>
      <c r="N62" s="335"/>
      <c r="O62" s="336"/>
      <c r="P62" s="376">
        <f t="shared" si="0"/>
        <v>0</v>
      </c>
      <c r="Q62" s="374">
        <f t="shared" si="0"/>
        <v>0</v>
      </c>
      <c r="R62" s="306"/>
      <c r="S62" s="306"/>
      <c r="T62" s="306"/>
      <c r="U62" s="306"/>
    </row>
    <row r="63" spans="1:21" ht="15.75" x14ac:dyDescent="0.25">
      <c r="A63" s="543" t="s">
        <v>1695</v>
      </c>
      <c r="B63" s="384"/>
      <c r="C63" s="306"/>
      <c r="D63" s="306"/>
      <c r="E63" s="306"/>
      <c r="F63" s="306"/>
      <c r="G63" s="306"/>
      <c r="H63" s="335"/>
      <c r="I63" s="336"/>
      <c r="J63" s="335"/>
      <c r="K63" s="336"/>
      <c r="L63" s="335"/>
      <c r="M63" s="336"/>
      <c r="N63" s="335"/>
      <c r="O63" s="336"/>
      <c r="P63" s="376">
        <f t="shared" ref="P63:Q69" si="3">H63+J63+L63+N63</f>
        <v>0</v>
      </c>
      <c r="Q63" s="374">
        <f t="shared" si="3"/>
        <v>0</v>
      </c>
      <c r="R63" s="306"/>
      <c r="S63" s="306"/>
      <c r="T63" s="306"/>
      <c r="U63" s="306"/>
    </row>
    <row r="64" spans="1:21" ht="15.75" x14ac:dyDescent="0.25">
      <c r="A64" s="544"/>
      <c r="B64" s="384"/>
      <c r="C64" s="306"/>
      <c r="D64" s="306"/>
      <c r="E64" s="306"/>
      <c r="F64" s="306"/>
      <c r="G64" s="306"/>
      <c r="H64" s="335"/>
      <c r="I64" s="336"/>
      <c r="J64" s="335"/>
      <c r="K64" s="336"/>
      <c r="L64" s="335"/>
      <c r="M64" s="336"/>
      <c r="N64" s="335"/>
      <c r="O64" s="336"/>
      <c r="P64" s="376"/>
      <c r="Q64" s="374"/>
      <c r="R64" s="306"/>
      <c r="S64" s="306"/>
      <c r="T64" s="306"/>
      <c r="U64" s="306"/>
    </row>
    <row r="65" spans="1:21" ht="15.75" x14ac:dyDescent="0.25">
      <c r="A65" s="544"/>
      <c r="B65" s="384"/>
      <c r="C65" s="306"/>
      <c r="D65" s="306"/>
      <c r="E65" s="306"/>
      <c r="F65" s="306"/>
      <c r="G65" s="306"/>
      <c r="H65" s="335"/>
      <c r="I65" s="336"/>
      <c r="J65" s="335"/>
      <c r="K65" s="336"/>
      <c r="L65" s="335"/>
      <c r="M65" s="336"/>
      <c r="N65" s="335"/>
      <c r="O65" s="336"/>
      <c r="P65" s="376"/>
      <c r="Q65" s="374"/>
      <c r="R65" s="306"/>
      <c r="S65" s="306"/>
      <c r="T65" s="306"/>
      <c r="U65" s="306"/>
    </row>
    <row r="66" spans="1:21" ht="15.75" x14ac:dyDescent="0.25">
      <c r="A66" s="544"/>
      <c r="B66" s="384"/>
      <c r="C66" s="306"/>
      <c r="D66" s="306"/>
      <c r="E66" s="306"/>
      <c r="F66" s="306"/>
      <c r="G66" s="306"/>
      <c r="H66" s="335"/>
      <c r="I66" s="336"/>
      <c r="J66" s="335"/>
      <c r="K66" s="336"/>
      <c r="L66" s="335"/>
      <c r="M66" s="336"/>
      <c r="N66" s="335"/>
      <c r="O66" s="336"/>
      <c r="P66" s="376"/>
      <c r="Q66" s="374"/>
      <c r="R66" s="306"/>
      <c r="S66" s="306"/>
      <c r="T66" s="306"/>
      <c r="U66" s="306"/>
    </row>
    <row r="67" spans="1:21" ht="15.75" x14ac:dyDescent="0.25">
      <c r="A67" s="544"/>
      <c r="B67" s="384"/>
      <c r="C67" s="306"/>
      <c r="D67" s="306"/>
      <c r="E67" s="306"/>
      <c r="F67" s="306"/>
      <c r="G67" s="306"/>
      <c r="H67" s="335"/>
      <c r="I67" s="336"/>
      <c r="J67" s="335"/>
      <c r="K67" s="336"/>
      <c r="L67" s="335"/>
      <c r="M67" s="336"/>
      <c r="N67" s="335"/>
      <c r="O67" s="336"/>
      <c r="P67" s="376"/>
      <c r="Q67" s="374"/>
      <c r="R67" s="306"/>
      <c r="S67" s="306"/>
      <c r="T67" s="306"/>
      <c r="U67" s="306"/>
    </row>
    <row r="68" spans="1:21" ht="15.75" x14ac:dyDescent="0.25">
      <c r="A68" s="544"/>
      <c r="B68" s="384"/>
      <c r="C68" s="306"/>
      <c r="D68" s="306"/>
      <c r="E68" s="306"/>
      <c r="F68" s="306"/>
      <c r="G68" s="306"/>
      <c r="H68" s="335"/>
      <c r="I68" s="336"/>
      <c r="J68" s="335"/>
      <c r="K68" s="336"/>
      <c r="L68" s="335"/>
      <c r="M68" s="336"/>
      <c r="N68" s="335"/>
      <c r="O68" s="336"/>
      <c r="P68" s="376">
        <f t="shared" si="3"/>
        <v>0</v>
      </c>
      <c r="Q68" s="374">
        <f t="shared" si="3"/>
        <v>0</v>
      </c>
      <c r="R68" s="306"/>
      <c r="S68" s="306"/>
      <c r="T68" s="306"/>
      <c r="U68" s="306"/>
    </row>
    <row r="69" spans="1:21" ht="15.75" x14ac:dyDescent="0.25">
      <c r="A69" s="545"/>
      <c r="B69" s="384"/>
      <c r="C69" s="306"/>
      <c r="D69" s="306"/>
      <c r="E69" s="306"/>
      <c r="F69" s="306"/>
      <c r="G69" s="306"/>
      <c r="H69" s="306"/>
      <c r="I69" s="336"/>
      <c r="J69" s="306"/>
      <c r="K69" s="336"/>
      <c r="L69" s="306"/>
      <c r="M69" s="336"/>
      <c r="N69" s="306"/>
      <c r="O69" s="336"/>
      <c r="P69" s="376">
        <f t="shared" si="3"/>
        <v>0</v>
      </c>
      <c r="Q69" s="374">
        <f t="shared" si="3"/>
        <v>0</v>
      </c>
      <c r="R69" s="70"/>
      <c r="S69" s="306"/>
      <c r="T69" s="306"/>
      <c r="U69" s="306"/>
    </row>
    <row r="70" spans="1:21" ht="15.75" x14ac:dyDescent="0.25">
      <c r="A70" s="277"/>
      <c r="B70" s="278"/>
      <c r="C70" s="278"/>
      <c r="D70" s="278"/>
      <c r="E70" s="277" t="s">
        <v>1696</v>
      </c>
      <c r="F70" s="278"/>
      <c r="G70" s="279"/>
      <c r="H70" s="74">
        <f t="shared" ref="H70:Q70" si="4">SUM(H10:H69)</f>
        <v>0.5</v>
      </c>
      <c r="I70" s="224">
        <f t="shared" si="4"/>
        <v>14208.75</v>
      </c>
      <c r="J70" s="74">
        <f t="shared" si="4"/>
        <v>1.1600000000000001</v>
      </c>
      <c r="K70" s="224">
        <f t="shared" si="4"/>
        <v>92849.018850000022</v>
      </c>
      <c r="L70" s="74">
        <f t="shared" si="4"/>
        <v>1.6600000000000001</v>
      </c>
      <c r="M70" s="224">
        <f t="shared" si="4"/>
        <v>121405.68551666668</v>
      </c>
      <c r="N70" s="74">
        <f t="shared" si="4"/>
        <v>1.6800000000000002</v>
      </c>
      <c r="O70" s="224">
        <f t="shared" si="4"/>
        <v>123788.72396666667</v>
      </c>
      <c r="P70" s="224">
        <f t="shared" si="4"/>
        <v>2</v>
      </c>
      <c r="Q70" s="224">
        <f t="shared" si="4"/>
        <v>352252.17833333334</v>
      </c>
      <c r="R70" s="67"/>
      <c r="S70" s="67"/>
      <c r="T70" s="67"/>
      <c r="U70" s="67"/>
    </row>
    <row r="77" spans="1:21" x14ac:dyDescent="0.25">
      <c r="A77" s="428"/>
      <c r="B77" s="428"/>
      <c r="C77" s="428"/>
      <c r="E77" s="428"/>
      <c r="F77" s="428"/>
      <c r="G77" s="428"/>
      <c r="H77" s="428"/>
      <c r="J77" s="428"/>
      <c r="L77" s="428"/>
      <c r="N77" s="428"/>
      <c r="P77" s="428"/>
      <c r="R77" s="428"/>
      <c r="S77" s="428"/>
      <c r="T77" s="428"/>
      <c r="U77" s="428"/>
    </row>
    <row r="78" spans="1:21" x14ac:dyDescent="0.25">
      <c r="A78" s="428"/>
      <c r="B78" s="428"/>
      <c r="C78" s="428"/>
      <c r="E78" s="428"/>
      <c r="F78" s="428"/>
      <c r="G78" s="428"/>
      <c r="H78" s="428"/>
      <c r="J78" s="428"/>
      <c r="L78" s="428"/>
      <c r="N78" s="428"/>
      <c r="P78" s="428"/>
      <c r="R78" s="428"/>
      <c r="S78" s="428"/>
      <c r="T78" s="428"/>
      <c r="U78" s="428"/>
    </row>
    <row r="79" spans="1:21" x14ac:dyDescent="0.25">
      <c r="A79" s="428"/>
      <c r="B79" s="428"/>
      <c r="C79" s="428"/>
      <c r="E79" s="428"/>
      <c r="F79" s="428"/>
      <c r="G79" s="428"/>
      <c r="H79" s="428"/>
      <c r="J79" s="428"/>
      <c r="L79" s="428"/>
      <c r="N79" s="428"/>
      <c r="P79" s="428"/>
      <c r="R79" s="428"/>
      <c r="S79" s="428"/>
      <c r="T79" s="428"/>
      <c r="U79" s="428"/>
    </row>
    <row r="80" spans="1:21" x14ac:dyDescent="0.25">
      <c r="A80" s="428"/>
      <c r="B80" s="428"/>
      <c r="C80" s="428"/>
      <c r="E80" s="428"/>
      <c r="F80" s="428"/>
      <c r="G80" s="428"/>
      <c r="H80" s="428"/>
      <c r="J80" s="428"/>
      <c r="L80" s="428"/>
      <c r="N80" s="428"/>
      <c r="P80" s="428"/>
      <c r="R80" s="428"/>
      <c r="S80" s="428"/>
      <c r="T80" s="428"/>
      <c r="U80" s="428"/>
    </row>
    <row r="81" spans="3:3" x14ac:dyDescent="0.25">
      <c r="C81" s="428"/>
    </row>
    <row r="82" spans="3:3" x14ac:dyDescent="0.25">
      <c r="C82" s="428"/>
    </row>
    <row r="83" spans="3:3" x14ac:dyDescent="0.25">
      <c r="C83" s="428"/>
    </row>
    <row r="84" spans="3:3" x14ac:dyDescent="0.25">
      <c r="C84" s="428"/>
    </row>
    <row r="85" spans="3:3" x14ac:dyDescent="0.25">
      <c r="C85" s="428"/>
    </row>
    <row r="86" spans="3:3" x14ac:dyDescent="0.25">
      <c r="C86" s="428"/>
    </row>
    <row r="87" spans="3:3" x14ac:dyDescent="0.25">
      <c r="C87" s="428"/>
    </row>
    <row r="88" spans="3:3" x14ac:dyDescent="0.25">
      <c r="C88" s="428"/>
    </row>
    <row r="89" spans="3:3" x14ac:dyDescent="0.25">
      <c r="C89" s="428"/>
    </row>
    <row r="90" spans="3:3" x14ac:dyDescent="0.25">
      <c r="C90" s="428"/>
    </row>
    <row r="91" spans="3:3" x14ac:dyDescent="0.25">
      <c r="C91" s="428"/>
    </row>
    <row r="92" spans="3:3" x14ac:dyDescent="0.25">
      <c r="C92" s="428"/>
    </row>
    <row r="93" spans="3:3" x14ac:dyDescent="0.25">
      <c r="C93" s="428"/>
    </row>
  </sheetData>
  <mergeCells count="30">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U6:U8"/>
    <mergeCell ref="F1:M1"/>
    <mergeCell ref="G6:G8"/>
    <mergeCell ref="H6:O6"/>
    <mergeCell ref="R6:R8"/>
    <mergeCell ref="P6:Q7"/>
    <mergeCell ref="H7:I7"/>
    <mergeCell ref="J7:K7"/>
    <mergeCell ref="L7:M7"/>
    <mergeCell ref="N7:O7"/>
    <mergeCell ref="E41:E43"/>
    <mergeCell ref="D41:D43"/>
    <mergeCell ref="C41:C43"/>
    <mergeCell ref="S6:S8"/>
    <mergeCell ref="T6:T8"/>
  </mergeCells>
  <dataValidations disablePrompts="1"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41 C44: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opLeftCell="H1" zoomScale="75" zoomScaleNormal="75" workbookViewId="0">
      <pane ySplit="9" topLeftCell="A67" activePane="bottomLeft" state="frozen"/>
      <selection activeCell="K7" sqref="K7"/>
      <selection pane="bottomLeft" activeCell="Q66" sqref="Q66"/>
    </sheetView>
  </sheetViews>
  <sheetFormatPr baseColWidth="10" defaultColWidth="11.42578125" defaultRowHeight="15" x14ac:dyDescent="0.25"/>
  <cols>
    <col min="1" max="1" width="35.7109375" style="428" customWidth="1"/>
    <col min="2" max="2" width="35.85546875" style="428" customWidth="1"/>
    <col min="3" max="4" width="27.42578125" style="428" customWidth="1"/>
    <col min="5" max="5" width="25" style="428" customWidth="1"/>
    <col min="6" max="6" width="14.42578125" style="428" customWidth="1"/>
    <col min="7" max="7" width="27.42578125" style="428" customWidth="1"/>
    <col min="8" max="8" width="15.28515625" style="428" customWidth="1"/>
    <col min="9" max="9" width="11.42578125" style="222"/>
    <col min="10" max="10" width="15.28515625" style="428" customWidth="1"/>
    <col min="11" max="11" width="18.85546875" style="222" customWidth="1"/>
    <col min="12" max="12" width="11.42578125" style="428"/>
    <col min="13" max="13" width="11.42578125" style="222"/>
    <col min="14" max="14" width="11.42578125" style="428"/>
    <col min="15" max="15" width="11.42578125" style="222"/>
    <col min="16" max="16" width="15.28515625" style="428" customWidth="1"/>
    <col min="17" max="17" width="18.28515625" style="222" customWidth="1"/>
    <col min="18" max="20" width="14.140625" style="428" customWidth="1"/>
    <col min="21" max="21" width="17" style="428" customWidth="1"/>
    <col min="22" max="16384" width="11.42578125" style="428"/>
  </cols>
  <sheetData>
    <row r="1" spans="1:42" ht="21" customHeight="1" x14ac:dyDescent="0.25">
      <c r="A1" s="379"/>
      <c r="B1" s="379"/>
      <c r="C1" s="379"/>
      <c r="D1" s="379"/>
      <c r="E1" s="379"/>
      <c r="F1" s="621" t="s">
        <v>1697</v>
      </c>
      <c r="G1" s="621"/>
      <c r="H1" s="621"/>
      <c r="I1" s="621"/>
      <c r="J1" s="621"/>
      <c r="K1" s="621"/>
      <c r="L1" s="621"/>
      <c r="M1" s="621"/>
      <c r="N1" s="380"/>
      <c r="O1" s="380"/>
      <c r="P1" s="473" t="s">
        <v>1698</v>
      </c>
      <c r="Q1" s="473" t="s">
        <v>1699</v>
      </c>
      <c r="R1" s="473" t="s">
        <v>1700</v>
      </c>
      <c r="S1" s="473" t="s">
        <v>1701</v>
      </c>
      <c r="T1" s="473" t="s">
        <v>1702</v>
      </c>
      <c r="U1" s="473" t="s">
        <v>1703</v>
      </c>
      <c r="V1" s="473" t="s">
        <v>1704</v>
      </c>
      <c r="W1" s="473" t="s">
        <v>1705</v>
      </c>
      <c r="X1" s="473" t="s">
        <v>1706</v>
      </c>
      <c r="Y1" s="473" t="s">
        <v>1707</v>
      </c>
      <c r="Z1" s="473" t="s">
        <v>1708</v>
      </c>
      <c r="AA1" s="473" t="s">
        <v>1709</v>
      </c>
      <c r="AB1" s="473" t="s">
        <v>1710</v>
      </c>
      <c r="AC1" s="473" t="s">
        <v>1711</v>
      </c>
      <c r="AD1" s="473" t="s">
        <v>1712</v>
      </c>
      <c r="AE1" s="477"/>
      <c r="AF1" s="477"/>
      <c r="AG1" s="477"/>
      <c r="AH1" s="477"/>
      <c r="AI1" s="477"/>
      <c r="AJ1" s="477"/>
      <c r="AK1" s="477"/>
      <c r="AL1" s="379"/>
      <c r="AM1" s="379"/>
      <c r="AN1" s="379"/>
      <c r="AO1" s="379"/>
      <c r="AP1" s="379"/>
    </row>
    <row r="2" spans="1:42" ht="21.75" customHeight="1" x14ac:dyDescent="0.25">
      <c r="A2" s="378" t="s">
        <v>1656</v>
      </c>
      <c r="B2" s="379"/>
      <c r="C2" s="379"/>
      <c r="D2" s="379"/>
      <c r="E2" s="379"/>
      <c r="F2" s="379"/>
      <c r="G2" s="379"/>
      <c r="H2" s="380"/>
      <c r="I2" s="381"/>
      <c r="J2" s="380"/>
      <c r="K2" s="380"/>
      <c r="L2" s="380"/>
      <c r="M2" s="380"/>
      <c r="N2" s="380"/>
      <c r="O2" s="380"/>
      <c r="P2" s="380"/>
      <c r="Q2" s="380"/>
      <c r="R2" s="380"/>
      <c r="S2" s="380"/>
      <c r="T2" s="380"/>
      <c r="U2" s="380"/>
      <c r="V2" s="380"/>
      <c r="W2" s="380"/>
      <c r="X2" s="380"/>
      <c r="Y2" s="380"/>
      <c r="Z2" s="380"/>
      <c r="AA2" s="380"/>
      <c r="AB2" s="379"/>
      <c r="AC2" s="379"/>
      <c r="AD2" s="379"/>
      <c r="AE2" s="379"/>
      <c r="AF2" s="379"/>
      <c r="AG2" s="379"/>
      <c r="AH2" s="379"/>
      <c r="AI2" s="379"/>
      <c r="AJ2" s="379"/>
      <c r="AK2" s="379"/>
      <c r="AL2" s="379"/>
      <c r="AM2" s="379"/>
      <c r="AN2" s="379"/>
      <c r="AO2" s="379"/>
      <c r="AP2" s="379"/>
    </row>
    <row r="3" spans="1:42" ht="22.5" customHeight="1" x14ac:dyDescent="0.25">
      <c r="A3" s="378" t="s">
        <v>1713</v>
      </c>
      <c r="B3" s="379"/>
      <c r="C3" s="379"/>
      <c r="D3" s="379"/>
      <c r="E3" s="379"/>
      <c r="F3" s="379"/>
      <c r="G3" s="379"/>
      <c r="H3" s="380"/>
      <c r="I3" s="381"/>
      <c r="J3" s="380"/>
      <c r="K3" s="380"/>
      <c r="L3" s="380"/>
      <c r="M3" s="380"/>
      <c r="N3" s="380"/>
      <c r="O3" s="380"/>
      <c r="P3" s="380"/>
      <c r="Q3" s="380"/>
      <c r="R3" s="380"/>
      <c r="S3" s="380"/>
      <c r="T3" s="380"/>
      <c r="U3" s="380"/>
      <c r="V3" s="380"/>
      <c r="W3" s="380"/>
      <c r="X3" s="380"/>
      <c r="Y3" s="380"/>
      <c r="Z3" s="380"/>
      <c r="AA3" s="380"/>
      <c r="AB3" s="379"/>
      <c r="AC3" s="379"/>
      <c r="AD3" s="379"/>
      <c r="AE3" s="379"/>
      <c r="AF3" s="379"/>
      <c r="AG3" s="379"/>
      <c r="AH3" s="379"/>
      <c r="AI3" s="379"/>
      <c r="AJ3" s="379"/>
      <c r="AK3" s="379"/>
      <c r="AL3" s="379"/>
      <c r="AM3" s="379"/>
      <c r="AN3" s="379"/>
      <c r="AO3" s="379"/>
      <c r="AP3" s="379"/>
    </row>
    <row r="4" spans="1:42" s="379" customFormat="1" ht="20.25" customHeight="1" x14ac:dyDescent="0.25">
      <c r="A4" s="378" t="s">
        <v>1714</v>
      </c>
      <c r="H4" s="380"/>
      <c r="I4" s="381"/>
      <c r="J4" s="380"/>
      <c r="K4" s="380"/>
      <c r="L4" s="380"/>
      <c r="M4" s="380"/>
      <c r="N4" s="380"/>
      <c r="O4" s="380"/>
      <c r="P4" s="380"/>
      <c r="Q4" s="380"/>
      <c r="R4" s="380"/>
      <c r="S4" s="380"/>
      <c r="T4" s="380"/>
      <c r="U4" s="380"/>
      <c r="V4" s="380"/>
      <c r="W4" s="380"/>
      <c r="X4" s="380"/>
      <c r="Y4" s="380"/>
      <c r="Z4" s="380"/>
      <c r="AA4" s="380"/>
    </row>
    <row r="5" spans="1:42" s="379" customFormat="1" ht="18.75" customHeight="1" x14ac:dyDescent="0.25">
      <c r="A5" s="378" t="s">
        <v>1715</v>
      </c>
      <c r="H5" s="380"/>
      <c r="I5" s="381"/>
      <c r="J5" s="380"/>
      <c r="K5" s="380"/>
      <c r="L5" s="380"/>
      <c r="M5" s="380"/>
      <c r="N5" s="380"/>
      <c r="O5" s="380"/>
      <c r="P5" s="380"/>
      <c r="Q5" s="380"/>
      <c r="R5" s="380"/>
      <c r="S5" s="380"/>
      <c r="T5" s="380"/>
      <c r="U5" s="380"/>
      <c r="V5" s="380"/>
      <c r="W5" s="380"/>
      <c r="X5" s="380"/>
      <c r="Y5" s="380"/>
      <c r="Z5" s="380"/>
      <c r="AA5" s="380"/>
    </row>
    <row r="6" spans="1:42" s="379" customFormat="1" ht="18.75" customHeight="1" x14ac:dyDescent="0.25">
      <c r="A6" s="383" t="s">
        <v>1716</v>
      </c>
      <c r="B6" s="383"/>
      <c r="C6" s="383"/>
      <c r="D6" s="383"/>
      <c r="E6" s="383"/>
      <c r="F6" s="383"/>
      <c r="G6" s="383"/>
      <c r="H6" s="383"/>
      <c r="I6" s="383"/>
      <c r="J6" s="383"/>
      <c r="K6" s="383"/>
      <c r="L6" s="383"/>
      <c r="M6" s="383"/>
      <c r="N6" s="383"/>
      <c r="O6" s="383"/>
      <c r="P6" s="383"/>
      <c r="Q6" s="383"/>
      <c r="R6" s="383"/>
      <c r="S6" s="383"/>
      <c r="T6" s="383"/>
      <c r="U6" s="383"/>
    </row>
    <row r="7" spans="1:42" ht="15" customHeight="1" x14ac:dyDescent="0.25">
      <c r="A7" s="540" t="s">
        <v>1353</v>
      </c>
      <c r="B7" s="542" t="s">
        <v>1354</v>
      </c>
      <c r="C7" s="552" t="s">
        <v>1355</v>
      </c>
      <c r="D7" s="552" t="s">
        <v>1356</v>
      </c>
      <c r="E7" s="552" t="s">
        <v>1357</v>
      </c>
      <c r="F7" s="552" t="s">
        <v>1309</v>
      </c>
      <c r="G7" s="552" t="s">
        <v>1358</v>
      </c>
      <c r="H7" s="555" t="s">
        <v>1359</v>
      </c>
      <c r="I7" s="557"/>
      <c r="J7" s="557"/>
      <c r="K7" s="557"/>
      <c r="L7" s="557"/>
      <c r="M7" s="557"/>
      <c r="N7" s="557"/>
      <c r="O7" s="556"/>
      <c r="P7" s="561" t="s">
        <v>1360</v>
      </c>
      <c r="Q7" s="562"/>
      <c r="R7" s="542" t="s">
        <v>1361</v>
      </c>
      <c r="S7" s="542" t="s">
        <v>1362</v>
      </c>
      <c r="T7" s="542" t="s">
        <v>1363</v>
      </c>
      <c r="U7" s="558" t="s">
        <v>1364</v>
      </c>
    </row>
    <row r="8" spans="1:42" ht="15" customHeight="1" x14ac:dyDescent="0.25">
      <c r="A8" s="540"/>
      <c r="B8" s="540"/>
      <c r="C8" s="553"/>
      <c r="D8" s="553"/>
      <c r="E8" s="553"/>
      <c r="F8" s="553"/>
      <c r="G8" s="553"/>
      <c r="H8" s="555" t="s">
        <v>1365</v>
      </c>
      <c r="I8" s="556"/>
      <c r="J8" s="555" t="s">
        <v>1366</v>
      </c>
      <c r="K8" s="556"/>
      <c r="L8" s="555" t="s">
        <v>1367</v>
      </c>
      <c r="M8" s="556"/>
      <c r="N8" s="555" t="s">
        <v>1368</v>
      </c>
      <c r="O8" s="556"/>
      <c r="P8" s="563"/>
      <c r="Q8" s="564"/>
      <c r="R8" s="540"/>
      <c r="S8" s="540"/>
      <c r="T8" s="540"/>
      <c r="U8" s="559"/>
    </row>
    <row r="9" spans="1:42" ht="27.75" customHeight="1" x14ac:dyDescent="0.25">
      <c r="A9" s="541"/>
      <c r="B9" s="541"/>
      <c r="C9" s="554"/>
      <c r="D9" s="554"/>
      <c r="E9" s="554"/>
      <c r="F9" s="554"/>
      <c r="G9" s="554"/>
      <c r="H9" s="409" t="s">
        <v>1369</v>
      </c>
      <c r="I9" s="409" t="s">
        <v>35</v>
      </c>
      <c r="J9" s="409" t="s">
        <v>1369</v>
      </c>
      <c r="K9" s="409" t="s">
        <v>35</v>
      </c>
      <c r="L9" s="409" t="s">
        <v>1369</v>
      </c>
      <c r="M9" s="409" t="s">
        <v>35</v>
      </c>
      <c r="N9" s="409" t="s">
        <v>1369</v>
      </c>
      <c r="O9" s="409" t="s">
        <v>35</v>
      </c>
      <c r="P9" s="409" t="s">
        <v>1369</v>
      </c>
      <c r="Q9" s="409" t="s">
        <v>35</v>
      </c>
      <c r="R9" s="541"/>
      <c r="S9" s="541"/>
      <c r="T9" s="541"/>
      <c r="U9" s="560"/>
    </row>
    <row r="10" spans="1:42" ht="15.75" x14ac:dyDescent="0.25">
      <c r="A10" s="463"/>
      <c r="B10" s="464"/>
      <c r="C10" s="412"/>
      <c r="D10" s="412"/>
      <c r="E10" s="412"/>
      <c r="F10" s="413"/>
      <c r="G10" s="412"/>
      <c r="H10" s="414"/>
      <c r="I10" s="414"/>
      <c r="J10" s="414"/>
      <c r="K10" s="414"/>
      <c r="L10" s="414"/>
      <c r="M10" s="414"/>
      <c r="N10" s="414"/>
      <c r="O10" s="414"/>
      <c r="P10" s="414"/>
      <c r="Q10" s="414"/>
      <c r="R10" s="415"/>
      <c r="S10" s="415"/>
      <c r="T10" s="415"/>
      <c r="U10" s="416"/>
    </row>
    <row r="11" spans="1:42" s="462" customFormat="1" ht="15.75" x14ac:dyDescent="0.25">
      <c r="A11" s="624" t="s">
        <v>1713</v>
      </c>
      <c r="B11" s="626" t="s">
        <v>1717</v>
      </c>
      <c r="C11" s="457"/>
      <c r="D11" s="457"/>
      <c r="E11" s="457"/>
      <c r="F11" s="493"/>
      <c r="G11" s="457"/>
      <c r="H11" s="459"/>
      <c r="I11" s="459"/>
      <c r="J11" s="459"/>
      <c r="K11" s="459"/>
      <c r="L11" s="459"/>
      <c r="M11" s="459"/>
      <c r="N11" s="459"/>
      <c r="O11" s="459"/>
      <c r="P11" s="459"/>
      <c r="Q11" s="459"/>
      <c r="R11" s="460"/>
      <c r="S11" s="460"/>
      <c r="T11" s="460"/>
      <c r="U11" s="461"/>
    </row>
    <row r="12" spans="1:42" s="462" customFormat="1" ht="15.75" x14ac:dyDescent="0.25">
      <c r="A12" s="624"/>
      <c r="B12" s="627"/>
      <c r="C12" s="457"/>
      <c r="D12" s="457"/>
      <c r="E12" s="457"/>
      <c r="F12" s="458"/>
      <c r="G12" s="457"/>
      <c r="H12" s="459"/>
      <c r="I12" s="459"/>
      <c r="J12" s="459"/>
      <c r="K12" s="459"/>
      <c r="L12" s="459"/>
      <c r="M12" s="459"/>
      <c r="N12" s="459"/>
      <c r="O12" s="459"/>
      <c r="P12" s="459"/>
      <c r="Q12" s="459"/>
      <c r="R12" s="460"/>
      <c r="S12" s="460"/>
      <c r="T12" s="460"/>
      <c r="U12" s="461"/>
    </row>
    <row r="13" spans="1:42" s="462" customFormat="1" ht="15.75" x14ac:dyDescent="0.25">
      <c r="A13" s="624"/>
      <c r="B13" s="627"/>
      <c r="C13" s="457"/>
      <c r="D13" s="457"/>
      <c r="E13" s="457"/>
      <c r="F13" s="458"/>
      <c r="G13" s="457"/>
      <c r="H13" s="459"/>
      <c r="I13" s="459"/>
      <c r="J13" s="459"/>
      <c r="K13" s="459"/>
      <c r="L13" s="459"/>
      <c r="M13" s="459"/>
      <c r="N13" s="459"/>
      <c r="O13" s="459"/>
      <c r="P13" s="459"/>
      <c r="Q13" s="459"/>
      <c r="R13" s="460"/>
      <c r="S13" s="460"/>
      <c r="T13" s="460"/>
      <c r="U13" s="461"/>
    </row>
    <row r="14" spans="1:42" s="462" customFormat="1" ht="15.75" x14ac:dyDescent="0.25">
      <c r="A14" s="624"/>
      <c r="B14" s="627"/>
      <c r="C14" s="457"/>
      <c r="D14" s="457"/>
      <c r="E14" s="457"/>
      <c r="F14" s="458"/>
      <c r="G14" s="457"/>
      <c r="H14" s="459"/>
      <c r="I14" s="459"/>
      <c r="J14" s="459"/>
      <c r="K14" s="459"/>
      <c r="L14" s="459"/>
      <c r="M14" s="459"/>
      <c r="N14" s="459"/>
      <c r="O14" s="459"/>
      <c r="P14" s="459"/>
      <c r="Q14" s="459"/>
      <c r="R14" s="460"/>
      <c r="S14" s="460"/>
      <c r="T14" s="460"/>
      <c r="U14" s="461"/>
    </row>
    <row r="15" spans="1:42" s="462" customFormat="1" ht="15.75" x14ac:dyDescent="0.25">
      <c r="A15" s="624"/>
      <c r="B15" s="627"/>
      <c r="C15" s="457"/>
      <c r="D15" s="457"/>
      <c r="E15" s="457"/>
      <c r="F15" s="458"/>
      <c r="G15" s="457"/>
      <c r="H15" s="459"/>
      <c r="I15" s="459"/>
      <c r="J15" s="459"/>
      <c r="K15" s="459"/>
      <c r="L15" s="459"/>
      <c r="M15" s="459"/>
      <c r="N15" s="459"/>
      <c r="O15" s="459"/>
      <c r="P15" s="459"/>
      <c r="Q15" s="459"/>
      <c r="R15" s="460"/>
      <c r="S15" s="460"/>
      <c r="T15" s="460"/>
      <c r="U15" s="461"/>
    </row>
    <row r="16" spans="1:42" s="462" customFormat="1" ht="15.75" x14ac:dyDescent="0.25">
      <c r="A16" s="624"/>
      <c r="B16" s="627"/>
      <c r="C16" s="457"/>
      <c r="D16" s="457"/>
      <c r="E16" s="457"/>
      <c r="F16" s="458"/>
      <c r="G16" s="457"/>
      <c r="H16" s="459"/>
      <c r="I16" s="459"/>
      <c r="J16" s="459"/>
      <c r="K16" s="459"/>
      <c r="L16" s="459"/>
      <c r="M16" s="459"/>
      <c r="N16" s="459"/>
      <c r="O16" s="459"/>
      <c r="P16" s="459"/>
      <c r="Q16" s="459"/>
      <c r="R16" s="460"/>
      <c r="S16" s="460"/>
      <c r="T16" s="460"/>
      <c r="U16" s="461"/>
    </row>
    <row r="17" spans="1:21" s="462" customFormat="1" ht="15.75" hidden="1" x14ac:dyDescent="0.25">
      <c r="A17" s="624"/>
      <c r="B17" s="628"/>
      <c r="C17" s="457"/>
      <c r="D17" s="457"/>
      <c r="E17" s="457"/>
      <c r="F17" s="458"/>
      <c r="G17" s="457"/>
      <c r="H17" s="459"/>
      <c r="I17" s="459"/>
      <c r="J17" s="459"/>
      <c r="K17" s="459"/>
      <c r="L17" s="459"/>
      <c r="M17" s="459"/>
      <c r="N17" s="459"/>
      <c r="O17" s="459"/>
      <c r="P17" s="459"/>
      <c r="Q17" s="459"/>
      <c r="R17" s="460"/>
      <c r="S17" s="460"/>
      <c r="T17" s="460"/>
      <c r="U17" s="461"/>
    </row>
    <row r="18" spans="1:21" ht="78.75" x14ac:dyDescent="0.25">
      <c r="A18" s="624"/>
      <c r="B18" s="543" t="s">
        <v>1718</v>
      </c>
      <c r="C18" s="457" t="s">
        <v>1699</v>
      </c>
      <c r="D18" s="457" t="s">
        <v>1758</v>
      </c>
      <c r="E18" s="457"/>
      <c r="F18" s="493" t="s">
        <v>1896</v>
      </c>
      <c r="G18" s="457" t="s">
        <v>1762</v>
      </c>
      <c r="H18" s="454"/>
      <c r="I18" s="455"/>
      <c r="J18" s="454"/>
      <c r="K18" s="455"/>
      <c r="L18" s="454"/>
      <c r="M18" s="455"/>
      <c r="N18" s="454"/>
      <c r="O18" s="455"/>
      <c r="P18" s="376">
        <f t="shared" ref="P18:Q22" si="0">H18+J18+L18+N18</f>
        <v>0</v>
      </c>
      <c r="Q18" s="374">
        <f t="shared" si="0"/>
        <v>0</v>
      </c>
      <c r="R18" s="340"/>
      <c r="S18" s="340"/>
      <c r="T18" s="340"/>
      <c r="U18" s="340"/>
    </row>
    <row r="19" spans="1:21" ht="15.75" x14ac:dyDescent="0.25">
      <c r="A19" s="624"/>
      <c r="B19" s="544"/>
      <c r="C19" s="453"/>
      <c r="D19" s="453"/>
      <c r="E19" s="453"/>
      <c r="F19" s="453"/>
      <c r="G19" s="340"/>
      <c r="H19" s="454"/>
      <c r="I19" s="455"/>
      <c r="J19" s="454"/>
      <c r="K19" s="455"/>
      <c r="L19" s="454"/>
      <c r="M19" s="455"/>
      <c r="N19" s="454"/>
      <c r="O19" s="455"/>
      <c r="P19" s="376">
        <f t="shared" si="0"/>
        <v>0</v>
      </c>
      <c r="Q19" s="374">
        <f t="shared" si="0"/>
        <v>0</v>
      </c>
      <c r="R19" s="340"/>
      <c r="S19" s="340"/>
      <c r="T19" s="340"/>
      <c r="U19" s="340"/>
    </row>
    <row r="20" spans="1:21" ht="15.75" x14ac:dyDescent="0.25">
      <c r="A20" s="624"/>
      <c r="B20" s="544"/>
      <c r="C20" s="453"/>
      <c r="D20" s="453"/>
      <c r="E20" s="453"/>
      <c r="F20" s="453"/>
      <c r="G20" s="340"/>
      <c r="H20" s="454"/>
      <c r="I20" s="455"/>
      <c r="J20" s="454"/>
      <c r="K20" s="455"/>
      <c r="L20" s="454"/>
      <c r="M20" s="455"/>
      <c r="N20" s="454"/>
      <c r="O20" s="455"/>
      <c r="P20" s="376">
        <f t="shared" si="0"/>
        <v>0</v>
      </c>
      <c r="Q20" s="374">
        <f t="shared" si="0"/>
        <v>0</v>
      </c>
      <c r="R20" s="340"/>
      <c r="S20" s="340"/>
      <c r="T20" s="340"/>
      <c r="U20" s="340"/>
    </row>
    <row r="21" spans="1:21" ht="15.75" x14ac:dyDescent="0.25">
      <c r="A21" s="624"/>
      <c r="B21" s="544"/>
      <c r="C21" s="453"/>
      <c r="D21" s="453"/>
      <c r="E21" s="453"/>
      <c r="F21" s="453"/>
      <c r="G21" s="340"/>
      <c r="H21" s="454"/>
      <c r="I21" s="455"/>
      <c r="J21" s="454"/>
      <c r="K21" s="455"/>
      <c r="L21" s="454"/>
      <c r="M21" s="455"/>
      <c r="N21" s="454"/>
      <c r="O21" s="455"/>
      <c r="P21" s="376">
        <f t="shared" si="0"/>
        <v>0</v>
      </c>
      <c r="Q21" s="374">
        <f t="shared" si="0"/>
        <v>0</v>
      </c>
      <c r="R21" s="340"/>
      <c r="S21" s="340"/>
      <c r="T21" s="340"/>
      <c r="U21" s="340"/>
    </row>
    <row r="22" spans="1:21" ht="15.75" x14ac:dyDescent="0.25">
      <c r="A22" s="624"/>
      <c r="B22" s="543" t="s">
        <v>1719</v>
      </c>
      <c r="C22" s="453"/>
      <c r="D22" s="453"/>
      <c r="E22" s="453"/>
      <c r="F22" s="453"/>
      <c r="G22" s="340"/>
      <c r="H22" s="454"/>
      <c r="I22" s="455"/>
      <c r="J22" s="454"/>
      <c r="K22" s="455"/>
      <c r="L22" s="454"/>
      <c r="M22" s="455"/>
      <c r="N22" s="454"/>
      <c r="O22" s="455"/>
      <c r="P22" s="376">
        <f t="shared" si="0"/>
        <v>0</v>
      </c>
      <c r="Q22" s="374">
        <f t="shared" si="0"/>
        <v>0</v>
      </c>
      <c r="R22" s="340"/>
      <c r="S22" s="340"/>
      <c r="T22" s="340"/>
      <c r="U22" s="340"/>
    </row>
    <row r="23" spans="1:21" ht="15.75" x14ac:dyDescent="0.25">
      <c r="A23" s="624"/>
      <c r="B23" s="544"/>
      <c r="C23" s="453"/>
      <c r="D23" s="453"/>
      <c r="E23" s="453"/>
      <c r="F23" s="453"/>
      <c r="G23" s="340"/>
      <c r="H23" s="454"/>
      <c r="I23" s="455"/>
      <c r="J23" s="454"/>
      <c r="K23" s="455"/>
      <c r="L23" s="454"/>
      <c r="M23" s="455"/>
      <c r="N23" s="454"/>
      <c r="O23" s="455"/>
      <c r="P23" s="376">
        <f t="shared" ref="P23:P72" si="1">H23+J23+L23+N23</f>
        <v>0</v>
      </c>
      <c r="Q23" s="374">
        <f t="shared" ref="Q23:Q72" si="2">I23+K23+M23+O23</f>
        <v>0</v>
      </c>
      <c r="R23" s="340"/>
      <c r="S23" s="340"/>
      <c r="T23" s="340"/>
      <c r="U23" s="340"/>
    </row>
    <row r="24" spans="1:21" ht="15.75" x14ac:dyDescent="0.25">
      <c r="A24" s="624"/>
      <c r="B24" s="544"/>
      <c r="C24" s="453"/>
      <c r="D24" s="453"/>
      <c r="E24" s="453"/>
      <c r="F24" s="453"/>
      <c r="G24" s="340"/>
      <c r="H24" s="454"/>
      <c r="I24" s="455"/>
      <c r="J24" s="454"/>
      <c r="K24" s="455"/>
      <c r="L24" s="454"/>
      <c r="M24" s="455"/>
      <c r="N24" s="454"/>
      <c r="O24" s="455"/>
      <c r="P24" s="376">
        <f t="shared" si="1"/>
        <v>0</v>
      </c>
      <c r="Q24" s="374">
        <f t="shared" si="2"/>
        <v>0</v>
      </c>
      <c r="R24" s="340"/>
      <c r="S24" s="340"/>
      <c r="T24" s="340"/>
      <c r="U24" s="340"/>
    </row>
    <row r="25" spans="1:21" ht="15.75" x14ac:dyDescent="0.25">
      <c r="A25" s="624"/>
      <c r="B25" s="545"/>
      <c r="C25" s="453"/>
      <c r="D25" s="453"/>
      <c r="E25" s="453"/>
      <c r="F25" s="453"/>
      <c r="G25" s="340"/>
      <c r="H25" s="454"/>
      <c r="I25" s="455"/>
      <c r="J25" s="454"/>
      <c r="K25" s="455"/>
      <c r="L25" s="454"/>
      <c r="M25" s="455"/>
      <c r="N25" s="454"/>
      <c r="O25" s="455"/>
      <c r="P25" s="376">
        <f t="shared" si="1"/>
        <v>0</v>
      </c>
      <c r="Q25" s="374">
        <f t="shared" si="2"/>
        <v>0</v>
      </c>
      <c r="R25" s="340"/>
      <c r="S25" s="340"/>
      <c r="T25" s="340"/>
      <c r="U25" s="340"/>
    </row>
    <row r="26" spans="1:21" ht="15.75" x14ac:dyDescent="0.25">
      <c r="A26" s="624"/>
      <c r="B26" s="543" t="s">
        <v>1720</v>
      </c>
      <c r="C26" s="453"/>
      <c r="D26" s="453"/>
      <c r="E26" s="453"/>
      <c r="F26" s="453"/>
      <c r="G26" s="340"/>
      <c r="H26" s="454"/>
      <c r="I26" s="455"/>
      <c r="J26" s="454"/>
      <c r="K26" s="455"/>
      <c r="L26" s="454"/>
      <c r="M26" s="455"/>
      <c r="N26" s="454"/>
      <c r="O26" s="455"/>
      <c r="P26" s="376">
        <f t="shared" si="1"/>
        <v>0</v>
      </c>
      <c r="Q26" s="374">
        <f t="shared" si="2"/>
        <v>0</v>
      </c>
      <c r="R26" s="340"/>
      <c r="S26" s="340"/>
      <c r="T26" s="340"/>
      <c r="U26" s="340"/>
    </row>
    <row r="27" spans="1:21" ht="15.75" x14ac:dyDescent="0.25">
      <c r="A27" s="624"/>
      <c r="B27" s="544"/>
      <c r="C27" s="453"/>
      <c r="D27" s="453"/>
      <c r="E27" s="453"/>
      <c r="F27" s="453"/>
      <c r="G27" s="340"/>
      <c r="H27" s="454"/>
      <c r="I27" s="455"/>
      <c r="J27" s="454"/>
      <c r="K27" s="455"/>
      <c r="L27" s="454"/>
      <c r="M27" s="455"/>
      <c r="N27" s="454"/>
      <c r="O27" s="455"/>
      <c r="P27" s="376">
        <f t="shared" si="1"/>
        <v>0</v>
      </c>
      <c r="Q27" s="374">
        <f t="shared" si="2"/>
        <v>0</v>
      </c>
      <c r="R27" s="340"/>
      <c r="S27" s="340"/>
      <c r="T27" s="340"/>
      <c r="U27" s="340"/>
    </row>
    <row r="28" spans="1:21" ht="15.75" x14ac:dyDescent="0.25">
      <c r="A28" s="624"/>
      <c r="B28" s="544"/>
      <c r="C28" s="453"/>
      <c r="D28" s="453"/>
      <c r="E28" s="453"/>
      <c r="F28" s="453"/>
      <c r="G28" s="340"/>
      <c r="H28" s="454"/>
      <c r="I28" s="455"/>
      <c r="J28" s="454"/>
      <c r="K28" s="455"/>
      <c r="L28" s="454"/>
      <c r="M28" s="455"/>
      <c r="N28" s="454"/>
      <c r="O28" s="455"/>
      <c r="P28" s="376">
        <f t="shared" si="1"/>
        <v>0</v>
      </c>
      <c r="Q28" s="374">
        <f t="shared" si="2"/>
        <v>0</v>
      </c>
      <c r="R28" s="340"/>
      <c r="S28" s="340"/>
      <c r="T28" s="340"/>
      <c r="U28" s="340"/>
    </row>
    <row r="29" spans="1:21" ht="15.75" x14ac:dyDescent="0.25">
      <c r="A29" s="624"/>
      <c r="B29" s="545"/>
      <c r="C29" s="453"/>
      <c r="D29" s="453"/>
      <c r="E29" s="453"/>
      <c r="F29" s="453"/>
      <c r="G29" s="340"/>
      <c r="H29" s="454"/>
      <c r="I29" s="455"/>
      <c r="J29" s="454"/>
      <c r="K29" s="455"/>
      <c r="L29" s="454"/>
      <c r="M29" s="455"/>
      <c r="N29" s="454"/>
      <c r="O29" s="455"/>
      <c r="P29" s="376">
        <f t="shared" si="1"/>
        <v>0</v>
      </c>
      <c r="Q29" s="374">
        <f t="shared" si="2"/>
        <v>0</v>
      </c>
      <c r="R29" s="340"/>
      <c r="S29" s="340"/>
      <c r="T29" s="340"/>
      <c r="U29" s="340"/>
    </row>
    <row r="30" spans="1:21" ht="15.75" x14ac:dyDescent="0.25">
      <c r="A30" s="624"/>
      <c r="B30" s="615" t="s">
        <v>1721</v>
      </c>
      <c r="C30" s="453"/>
      <c r="D30" s="453"/>
      <c r="E30" s="453"/>
      <c r="F30" s="453"/>
      <c r="G30" s="340"/>
      <c r="H30" s="454"/>
      <c r="I30" s="455"/>
      <c r="J30" s="454"/>
      <c r="K30" s="455"/>
      <c r="L30" s="454"/>
      <c r="M30" s="455"/>
      <c r="N30" s="454"/>
      <c r="O30" s="455"/>
      <c r="P30" s="376">
        <f t="shared" si="1"/>
        <v>0</v>
      </c>
      <c r="Q30" s="374">
        <f t="shared" si="2"/>
        <v>0</v>
      </c>
      <c r="R30" s="340"/>
      <c r="S30" s="340"/>
      <c r="T30" s="340"/>
      <c r="U30" s="340"/>
    </row>
    <row r="31" spans="1:21" ht="15.75" x14ac:dyDescent="0.25">
      <c r="A31" s="624"/>
      <c r="B31" s="615"/>
      <c r="C31" s="453"/>
      <c r="D31" s="453"/>
      <c r="E31" s="453"/>
      <c r="F31" s="453"/>
      <c r="G31" s="340"/>
      <c r="H31" s="454"/>
      <c r="I31" s="455"/>
      <c r="J31" s="454"/>
      <c r="K31" s="455"/>
      <c r="L31" s="454"/>
      <c r="M31" s="455"/>
      <c r="N31" s="454"/>
      <c r="O31" s="455"/>
      <c r="P31" s="376">
        <f t="shared" si="1"/>
        <v>0</v>
      </c>
      <c r="Q31" s="374">
        <f t="shared" si="2"/>
        <v>0</v>
      </c>
      <c r="R31" s="340"/>
      <c r="S31" s="340"/>
      <c r="T31" s="340"/>
      <c r="U31" s="340"/>
    </row>
    <row r="32" spans="1:21" ht="15.75" x14ac:dyDescent="0.25">
      <c r="A32" s="624"/>
      <c r="B32" s="615"/>
      <c r="C32" s="453"/>
      <c r="D32" s="453"/>
      <c r="E32" s="453"/>
      <c r="F32" s="453"/>
      <c r="G32" s="340"/>
      <c r="H32" s="454"/>
      <c r="I32" s="455"/>
      <c r="J32" s="454"/>
      <c r="K32" s="455"/>
      <c r="L32" s="454"/>
      <c r="M32" s="455"/>
      <c r="N32" s="454"/>
      <c r="O32" s="455"/>
      <c r="P32" s="376">
        <f t="shared" si="1"/>
        <v>0</v>
      </c>
      <c r="Q32" s="374">
        <f t="shared" si="2"/>
        <v>0</v>
      </c>
      <c r="R32" s="340"/>
      <c r="S32" s="340"/>
      <c r="T32" s="340"/>
      <c r="U32" s="340"/>
    </row>
    <row r="33" spans="1:21" ht="15.75" x14ac:dyDescent="0.25">
      <c r="A33" s="624"/>
      <c r="B33" s="615"/>
      <c r="C33" s="453"/>
      <c r="D33" s="453"/>
      <c r="E33" s="453"/>
      <c r="F33" s="453"/>
      <c r="G33" s="340"/>
      <c r="H33" s="454"/>
      <c r="I33" s="455"/>
      <c r="J33" s="454"/>
      <c r="K33" s="455"/>
      <c r="L33" s="454"/>
      <c r="M33" s="455"/>
      <c r="N33" s="454"/>
      <c r="O33" s="455"/>
      <c r="P33" s="376">
        <f t="shared" si="1"/>
        <v>0</v>
      </c>
      <c r="Q33" s="374">
        <f t="shared" si="2"/>
        <v>0</v>
      </c>
      <c r="R33" s="340"/>
      <c r="S33" s="340"/>
      <c r="T33" s="340"/>
      <c r="U33" s="340"/>
    </row>
    <row r="34" spans="1:21" ht="15.75" x14ac:dyDescent="0.25">
      <c r="A34" s="624"/>
      <c r="B34" s="615" t="s">
        <v>1722</v>
      </c>
      <c r="C34" s="453"/>
      <c r="D34" s="453"/>
      <c r="E34" s="453"/>
      <c r="F34" s="453"/>
      <c r="G34" s="340"/>
      <c r="H34" s="454"/>
      <c r="I34" s="455"/>
      <c r="J34" s="454"/>
      <c r="K34" s="455"/>
      <c r="L34" s="454"/>
      <c r="M34" s="455"/>
      <c r="N34" s="454"/>
      <c r="O34" s="455"/>
      <c r="P34" s="376">
        <f t="shared" si="1"/>
        <v>0</v>
      </c>
      <c r="Q34" s="374">
        <f t="shared" si="2"/>
        <v>0</v>
      </c>
      <c r="R34" s="340"/>
      <c r="S34" s="340"/>
      <c r="T34" s="340"/>
      <c r="U34" s="340"/>
    </row>
    <row r="35" spans="1:21" ht="15.75" x14ac:dyDescent="0.25">
      <c r="A35" s="624"/>
      <c r="B35" s="615"/>
      <c r="C35" s="453"/>
      <c r="D35" s="453"/>
      <c r="E35" s="453"/>
      <c r="F35" s="453"/>
      <c r="G35" s="340"/>
      <c r="H35" s="454"/>
      <c r="I35" s="455"/>
      <c r="J35" s="454"/>
      <c r="K35" s="455"/>
      <c r="L35" s="454"/>
      <c r="M35" s="455"/>
      <c r="N35" s="454"/>
      <c r="O35" s="455"/>
      <c r="P35" s="376">
        <f t="shared" si="1"/>
        <v>0</v>
      </c>
      <c r="Q35" s="374">
        <f t="shared" si="2"/>
        <v>0</v>
      </c>
      <c r="R35" s="340"/>
      <c r="S35" s="340"/>
      <c r="T35" s="340"/>
      <c r="U35" s="340"/>
    </row>
    <row r="36" spans="1:21" ht="15.75" x14ac:dyDescent="0.25">
      <c r="A36" s="624"/>
      <c r="B36" s="615"/>
      <c r="C36" s="453"/>
      <c r="D36" s="453"/>
      <c r="E36" s="453"/>
      <c r="F36" s="453"/>
      <c r="G36" s="340"/>
      <c r="H36" s="454"/>
      <c r="I36" s="455"/>
      <c r="J36" s="454"/>
      <c r="K36" s="455"/>
      <c r="L36" s="454"/>
      <c r="M36" s="455"/>
      <c r="N36" s="454"/>
      <c r="O36" s="455"/>
      <c r="P36" s="376">
        <f t="shared" si="1"/>
        <v>0</v>
      </c>
      <c r="Q36" s="374">
        <f t="shared" si="2"/>
        <v>0</v>
      </c>
      <c r="R36" s="340"/>
      <c r="S36" s="340"/>
      <c r="T36" s="340"/>
      <c r="U36" s="340"/>
    </row>
    <row r="37" spans="1:21" ht="15.75" x14ac:dyDescent="0.25">
      <c r="A37" s="625"/>
      <c r="B37" s="615"/>
      <c r="C37" s="453"/>
      <c r="D37" s="453"/>
      <c r="E37" s="453"/>
      <c r="F37" s="453"/>
      <c r="G37" s="340"/>
      <c r="H37" s="454"/>
      <c r="I37" s="455"/>
      <c r="J37" s="454"/>
      <c r="K37" s="455"/>
      <c r="L37" s="454"/>
      <c r="M37" s="455"/>
      <c r="N37" s="454"/>
      <c r="O37" s="455"/>
      <c r="P37" s="376">
        <f t="shared" si="1"/>
        <v>0</v>
      </c>
      <c r="Q37" s="374">
        <f t="shared" si="2"/>
        <v>0</v>
      </c>
      <c r="R37" s="340"/>
      <c r="S37" s="340"/>
      <c r="T37" s="340"/>
      <c r="U37" s="340"/>
    </row>
    <row r="38" spans="1:21" ht="15.75" customHeight="1" x14ac:dyDescent="0.25">
      <c r="A38" s="615" t="s">
        <v>1714</v>
      </c>
      <c r="B38" s="543" t="s">
        <v>1723</v>
      </c>
      <c r="C38" s="453"/>
      <c r="D38" s="453"/>
      <c r="E38" s="453"/>
      <c r="F38" s="453"/>
      <c r="G38" s="340"/>
      <c r="H38" s="454"/>
      <c r="I38" s="455"/>
      <c r="J38" s="454"/>
      <c r="K38" s="455"/>
      <c r="L38" s="454"/>
      <c r="M38" s="455"/>
      <c r="N38" s="454"/>
      <c r="O38" s="455"/>
      <c r="P38" s="376">
        <f t="shared" si="1"/>
        <v>0</v>
      </c>
      <c r="Q38" s="374">
        <f t="shared" si="2"/>
        <v>0</v>
      </c>
      <c r="R38" s="340"/>
      <c r="S38" s="340"/>
      <c r="T38" s="340"/>
      <c r="U38" s="340"/>
    </row>
    <row r="39" spans="1:21" ht="15.75" x14ac:dyDescent="0.25">
      <c r="A39" s="615"/>
      <c r="B39" s="544"/>
      <c r="C39" s="453"/>
      <c r="D39" s="453"/>
      <c r="E39" s="453"/>
      <c r="F39" s="453"/>
      <c r="G39" s="340"/>
      <c r="H39" s="454"/>
      <c r="I39" s="455"/>
      <c r="J39" s="454"/>
      <c r="K39" s="455"/>
      <c r="L39" s="454"/>
      <c r="M39" s="455"/>
      <c r="N39" s="454"/>
      <c r="O39" s="455"/>
      <c r="P39" s="376">
        <f t="shared" si="1"/>
        <v>0</v>
      </c>
      <c r="Q39" s="374">
        <f t="shared" si="2"/>
        <v>0</v>
      </c>
      <c r="R39" s="340"/>
      <c r="S39" s="340"/>
      <c r="T39" s="340"/>
      <c r="U39" s="340"/>
    </row>
    <row r="40" spans="1:21" ht="15.75" x14ac:dyDescent="0.25">
      <c r="A40" s="615"/>
      <c r="B40" s="544"/>
      <c r="C40" s="453"/>
      <c r="D40" s="453"/>
      <c r="E40" s="453"/>
      <c r="F40" s="453"/>
      <c r="G40" s="340"/>
      <c r="H40" s="454"/>
      <c r="I40" s="455"/>
      <c r="J40" s="454"/>
      <c r="K40" s="455"/>
      <c r="L40" s="454"/>
      <c r="M40" s="455"/>
      <c r="N40" s="454"/>
      <c r="O40" s="455"/>
      <c r="P40" s="376">
        <f t="shared" si="1"/>
        <v>0</v>
      </c>
      <c r="Q40" s="374">
        <f t="shared" si="2"/>
        <v>0</v>
      </c>
      <c r="R40" s="340"/>
      <c r="S40" s="340"/>
      <c r="T40" s="340"/>
      <c r="U40" s="340"/>
    </row>
    <row r="41" spans="1:21" ht="15.75" x14ac:dyDescent="0.25">
      <c r="A41" s="615"/>
      <c r="B41" s="545"/>
      <c r="C41" s="453"/>
      <c r="D41" s="453"/>
      <c r="E41" s="453"/>
      <c r="F41" s="453"/>
      <c r="G41" s="340"/>
      <c r="H41" s="454"/>
      <c r="I41" s="455"/>
      <c r="J41" s="454"/>
      <c r="K41" s="455"/>
      <c r="L41" s="454"/>
      <c r="M41" s="455"/>
      <c r="N41" s="454"/>
      <c r="O41" s="455"/>
      <c r="P41" s="376">
        <f t="shared" si="1"/>
        <v>0</v>
      </c>
      <c r="Q41" s="374">
        <f t="shared" si="2"/>
        <v>0</v>
      </c>
      <c r="R41" s="340"/>
      <c r="S41" s="340"/>
      <c r="T41" s="340"/>
      <c r="U41" s="340"/>
    </row>
    <row r="42" spans="1:21" ht="15.75" x14ac:dyDescent="0.25">
      <c r="A42" s="615"/>
      <c r="B42" s="543" t="s">
        <v>1724</v>
      </c>
      <c r="C42" s="453"/>
      <c r="D42" s="453"/>
      <c r="E42" s="453"/>
      <c r="F42" s="453"/>
      <c r="G42" s="340"/>
      <c r="H42" s="454"/>
      <c r="I42" s="455"/>
      <c r="J42" s="454"/>
      <c r="K42" s="455"/>
      <c r="L42" s="454"/>
      <c r="M42" s="455"/>
      <c r="N42" s="454"/>
      <c r="O42" s="455"/>
      <c r="P42" s="376">
        <f t="shared" si="1"/>
        <v>0</v>
      </c>
      <c r="Q42" s="374">
        <f t="shared" si="2"/>
        <v>0</v>
      </c>
      <c r="R42" s="340"/>
      <c r="S42" s="340"/>
      <c r="T42" s="340"/>
      <c r="U42" s="340"/>
    </row>
    <row r="43" spans="1:21" ht="15.75" x14ac:dyDescent="0.25">
      <c r="A43" s="615"/>
      <c r="B43" s="544"/>
      <c r="C43" s="453"/>
      <c r="D43" s="453"/>
      <c r="E43" s="453"/>
      <c r="F43" s="453"/>
      <c r="G43" s="340"/>
      <c r="H43" s="454"/>
      <c r="I43" s="455"/>
      <c r="J43" s="454"/>
      <c r="K43" s="455"/>
      <c r="L43" s="454"/>
      <c r="M43" s="455"/>
      <c r="N43" s="454"/>
      <c r="O43" s="455"/>
      <c r="P43" s="376">
        <f t="shared" si="1"/>
        <v>0</v>
      </c>
      <c r="Q43" s="374">
        <f t="shared" si="2"/>
        <v>0</v>
      </c>
      <c r="R43" s="340"/>
      <c r="S43" s="340"/>
      <c r="T43" s="340"/>
      <c r="U43" s="340"/>
    </row>
    <row r="44" spans="1:21" ht="15.75" x14ac:dyDescent="0.25">
      <c r="A44" s="615"/>
      <c r="B44" s="544"/>
      <c r="C44" s="453"/>
      <c r="D44" s="453"/>
      <c r="E44" s="453"/>
      <c r="F44" s="453"/>
      <c r="G44" s="340"/>
      <c r="H44" s="454"/>
      <c r="I44" s="455"/>
      <c r="J44" s="454"/>
      <c r="K44" s="455"/>
      <c r="L44" s="454"/>
      <c r="M44" s="455"/>
      <c r="N44" s="454"/>
      <c r="O44" s="455"/>
      <c r="P44" s="376">
        <f t="shared" si="1"/>
        <v>0</v>
      </c>
      <c r="Q44" s="374">
        <f t="shared" si="2"/>
        <v>0</v>
      </c>
      <c r="R44" s="340"/>
      <c r="S44" s="340"/>
      <c r="T44" s="340"/>
      <c r="U44" s="340"/>
    </row>
    <row r="45" spans="1:21" ht="15.75" x14ac:dyDescent="0.25">
      <c r="A45" s="615"/>
      <c r="B45" s="545"/>
      <c r="C45" s="453"/>
      <c r="D45" s="453"/>
      <c r="E45" s="453"/>
      <c r="F45" s="453"/>
      <c r="G45" s="340"/>
      <c r="H45" s="454"/>
      <c r="I45" s="455"/>
      <c r="J45" s="454"/>
      <c r="K45" s="455"/>
      <c r="L45" s="454"/>
      <c r="M45" s="455"/>
      <c r="N45" s="454"/>
      <c r="O45" s="455"/>
      <c r="P45" s="376">
        <f t="shared" si="1"/>
        <v>0</v>
      </c>
      <c r="Q45" s="374">
        <f t="shared" si="2"/>
        <v>0</v>
      </c>
      <c r="R45" s="340"/>
      <c r="S45" s="340"/>
      <c r="T45" s="340"/>
      <c r="U45" s="340"/>
    </row>
    <row r="46" spans="1:21" ht="15.75" x14ac:dyDescent="0.25">
      <c r="A46" s="543" t="s">
        <v>1715</v>
      </c>
      <c r="B46" s="615" t="s">
        <v>1725</v>
      </c>
      <c r="C46" s="453"/>
      <c r="D46" s="453"/>
      <c r="E46" s="453"/>
      <c r="F46" s="453"/>
      <c r="G46" s="340"/>
      <c r="H46" s="454"/>
      <c r="I46" s="455"/>
      <c r="J46" s="454"/>
      <c r="K46" s="455"/>
      <c r="L46" s="454"/>
      <c r="M46" s="455"/>
      <c r="N46" s="454"/>
      <c r="O46" s="455"/>
      <c r="P46" s="376">
        <f t="shared" si="1"/>
        <v>0</v>
      </c>
      <c r="Q46" s="374">
        <f t="shared" si="2"/>
        <v>0</v>
      </c>
      <c r="R46" s="340"/>
      <c r="S46" s="340"/>
      <c r="T46" s="340"/>
      <c r="U46" s="340"/>
    </row>
    <row r="47" spans="1:21" ht="15.75" x14ac:dyDescent="0.25">
      <c r="A47" s="544"/>
      <c r="B47" s="615"/>
      <c r="C47" s="453"/>
      <c r="D47" s="453"/>
      <c r="E47" s="453"/>
      <c r="F47" s="453"/>
      <c r="G47" s="340"/>
      <c r="H47" s="454"/>
      <c r="I47" s="455"/>
      <c r="J47" s="454"/>
      <c r="K47" s="455"/>
      <c r="L47" s="454"/>
      <c r="M47" s="455"/>
      <c r="N47" s="454"/>
      <c r="O47" s="455"/>
      <c r="P47" s="376">
        <f t="shared" si="1"/>
        <v>0</v>
      </c>
      <c r="Q47" s="374">
        <f t="shared" si="2"/>
        <v>0</v>
      </c>
      <c r="R47" s="340"/>
      <c r="S47" s="340"/>
      <c r="T47" s="340"/>
      <c r="U47" s="340"/>
    </row>
    <row r="48" spans="1:21" ht="15.75" x14ac:dyDescent="0.25">
      <c r="A48" s="544"/>
      <c r="B48" s="615"/>
      <c r="C48" s="453"/>
      <c r="D48" s="453"/>
      <c r="E48" s="453"/>
      <c r="F48" s="453"/>
      <c r="G48" s="340"/>
      <c r="H48" s="454"/>
      <c r="I48" s="455"/>
      <c r="J48" s="454"/>
      <c r="K48" s="455"/>
      <c r="L48" s="454"/>
      <c r="M48" s="455"/>
      <c r="N48" s="454"/>
      <c r="O48" s="455"/>
      <c r="P48" s="376">
        <f t="shared" si="1"/>
        <v>0</v>
      </c>
      <c r="Q48" s="374">
        <f t="shared" si="2"/>
        <v>0</v>
      </c>
      <c r="R48" s="340"/>
      <c r="S48" s="340"/>
      <c r="T48" s="340"/>
      <c r="U48" s="340"/>
    </row>
    <row r="49" spans="1:21" ht="15.75" x14ac:dyDescent="0.25">
      <c r="A49" s="544"/>
      <c r="B49" s="615"/>
      <c r="C49" s="453"/>
      <c r="D49" s="453"/>
      <c r="E49" s="453"/>
      <c r="F49" s="453"/>
      <c r="G49" s="340"/>
      <c r="H49" s="454"/>
      <c r="I49" s="455"/>
      <c r="J49" s="454"/>
      <c r="K49" s="455"/>
      <c r="L49" s="454"/>
      <c r="M49" s="455"/>
      <c r="N49" s="454"/>
      <c r="O49" s="455"/>
      <c r="P49" s="376">
        <f t="shared" si="1"/>
        <v>0</v>
      </c>
      <c r="Q49" s="374">
        <f t="shared" si="2"/>
        <v>0</v>
      </c>
      <c r="R49" s="340"/>
      <c r="S49" s="340"/>
      <c r="T49" s="340"/>
      <c r="U49" s="340"/>
    </row>
    <row r="50" spans="1:21" ht="78.75" x14ac:dyDescent="0.25">
      <c r="A50" s="544"/>
      <c r="B50" s="615" t="s">
        <v>1726</v>
      </c>
      <c r="C50" s="453" t="s">
        <v>1707</v>
      </c>
      <c r="D50" s="453" t="s">
        <v>1759</v>
      </c>
      <c r="E50" s="453"/>
      <c r="F50" s="453" t="s">
        <v>1897</v>
      </c>
      <c r="G50" s="340" t="s">
        <v>1763</v>
      </c>
      <c r="H50" s="508">
        <v>0.25</v>
      </c>
      <c r="I50" s="455">
        <f>H50*Q50</f>
        <v>3208.75</v>
      </c>
      <c r="J50" s="508">
        <v>0.25</v>
      </c>
      <c r="K50" s="455">
        <f>J50*Q50</f>
        <v>3208.75</v>
      </c>
      <c r="L50" s="508">
        <v>0.25</v>
      </c>
      <c r="M50" s="455">
        <f>L50*Q50</f>
        <v>3208.75</v>
      </c>
      <c r="N50" s="508">
        <v>0.25</v>
      </c>
      <c r="O50" s="455">
        <f>N50*Q50</f>
        <v>3208.75</v>
      </c>
      <c r="P50" s="376">
        <f t="shared" si="1"/>
        <v>1</v>
      </c>
      <c r="Q50" s="374">
        <f>'1. TALLERES SEMINARIOS'!D638</f>
        <v>12835</v>
      </c>
      <c r="R50" s="340"/>
      <c r="S50" s="340"/>
      <c r="T50" s="340"/>
      <c r="U50" s="340"/>
    </row>
    <row r="51" spans="1:21" ht="141.75" customHeight="1" x14ac:dyDescent="0.25">
      <c r="A51" s="544"/>
      <c r="B51" s="615"/>
      <c r="C51" s="622" t="s">
        <v>1708</v>
      </c>
      <c r="D51" s="622" t="s">
        <v>1760</v>
      </c>
      <c r="E51" s="622"/>
      <c r="F51" s="453" t="s">
        <v>1898</v>
      </c>
      <c r="G51" s="340" t="s">
        <v>1901</v>
      </c>
      <c r="H51" s="508"/>
      <c r="I51" s="455"/>
      <c r="J51" s="508"/>
      <c r="K51" s="455"/>
      <c r="L51" s="508"/>
      <c r="M51" s="455"/>
      <c r="N51" s="508"/>
      <c r="O51" s="455"/>
      <c r="P51" s="376">
        <f t="shared" si="1"/>
        <v>0</v>
      </c>
      <c r="Q51" s="374">
        <f t="shared" si="2"/>
        <v>0</v>
      </c>
      <c r="R51" s="340"/>
      <c r="S51" s="340"/>
      <c r="T51" s="340"/>
      <c r="U51" s="340"/>
    </row>
    <row r="52" spans="1:21" ht="31.5" x14ac:dyDescent="0.25">
      <c r="A52" s="544"/>
      <c r="B52" s="615"/>
      <c r="C52" s="623"/>
      <c r="D52" s="623"/>
      <c r="E52" s="623"/>
      <c r="F52" s="453" t="s">
        <v>1902</v>
      </c>
      <c r="G52" s="340" t="s">
        <v>1900</v>
      </c>
      <c r="H52" s="508"/>
      <c r="I52" s="455"/>
      <c r="J52" s="508"/>
      <c r="K52" s="455"/>
      <c r="L52" s="508"/>
      <c r="M52" s="455"/>
      <c r="N52" s="508"/>
      <c r="O52" s="455"/>
      <c r="P52" s="376">
        <f t="shared" si="1"/>
        <v>0</v>
      </c>
      <c r="Q52" s="374">
        <f t="shared" si="2"/>
        <v>0</v>
      </c>
      <c r="R52" s="340"/>
      <c r="S52" s="340"/>
      <c r="T52" s="340"/>
      <c r="U52" s="340"/>
    </row>
    <row r="53" spans="1:21" ht="15.75" x14ac:dyDescent="0.25">
      <c r="A53" s="544"/>
      <c r="B53" s="615"/>
      <c r="C53" s="453"/>
      <c r="D53" s="453"/>
      <c r="E53" s="453"/>
      <c r="F53" s="453"/>
      <c r="G53" s="340"/>
      <c r="H53" s="508"/>
      <c r="I53" s="455"/>
      <c r="J53" s="508"/>
      <c r="K53" s="455"/>
      <c r="L53" s="508"/>
      <c r="M53" s="455"/>
      <c r="N53" s="508"/>
      <c r="O53" s="455"/>
      <c r="P53" s="376">
        <f t="shared" si="1"/>
        <v>0</v>
      </c>
      <c r="Q53" s="374">
        <f t="shared" si="2"/>
        <v>0</v>
      </c>
      <c r="R53" s="340"/>
      <c r="S53" s="340"/>
      <c r="T53" s="340"/>
      <c r="U53" s="340"/>
    </row>
    <row r="54" spans="1:21" ht="15.75" x14ac:dyDescent="0.25">
      <c r="A54" s="544"/>
      <c r="B54" s="543" t="s">
        <v>1727</v>
      </c>
      <c r="C54" s="453"/>
      <c r="D54" s="453"/>
      <c r="E54" s="453"/>
      <c r="F54" s="453"/>
      <c r="G54" s="340"/>
      <c r="H54" s="508"/>
      <c r="I54" s="455"/>
      <c r="J54" s="508"/>
      <c r="K54" s="455"/>
      <c r="L54" s="508"/>
      <c r="M54" s="455"/>
      <c r="N54" s="508"/>
      <c r="O54" s="455"/>
      <c r="P54" s="376">
        <f t="shared" si="1"/>
        <v>0</v>
      </c>
      <c r="Q54" s="374">
        <f t="shared" si="2"/>
        <v>0</v>
      </c>
      <c r="R54" s="340"/>
      <c r="S54" s="340"/>
      <c r="T54" s="340"/>
      <c r="U54" s="340"/>
    </row>
    <row r="55" spans="1:21" ht="15.75" x14ac:dyDescent="0.25">
      <c r="A55" s="544"/>
      <c r="B55" s="544"/>
      <c r="C55" s="453"/>
      <c r="D55" s="453"/>
      <c r="E55" s="453"/>
      <c r="F55" s="453"/>
      <c r="G55" s="340"/>
      <c r="H55" s="508"/>
      <c r="I55" s="455"/>
      <c r="J55" s="508"/>
      <c r="K55" s="455"/>
      <c r="L55" s="508"/>
      <c r="M55" s="455"/>
      <c r="N55" s="508"/>
      <c r="O55" s="455"/>
      <c r="P55" s="376">
        <f t="shared" si="1"/>
        <v>0</v>
      </c>
      <c r="Q55" s="374">
        <f t="shared" si="2"/>
        <v>0</v>
      </c>
      <c r="R55" s="340"/>
      <c r="S55" s="340"/>
      <c r="T55" s="340"/>
      <c r="U55" s="340"/>
    </row>
    <row r="56" spans="1:21" ht="15.75" x14ac:dyDescent="0.25">
      <c r="A56" s="544"/>
      <c r="B56" s="544"/>
      <c r="C56" s="453"/>
      <c r="D56" s="453"/>
      <c r="E56" s="453"/>
      <c r="F56" s="453"/>
      <c r="G56" s="340"/>
      <c r="H56" s="508"/>
      <c r="I56" s="455"/>
      <c r="J56" s="508"/>
      <c r="K56" s="455"/>
      <c r="L56" s="508"/>
      <c r="M56" s="455"/>
      <c r="N56" s="508"/>
      <c r="O56" s="455"/>
      <c r="P56" s="376">
        <f t="shared" si="1"/>
        <v>0</v>
      </c>
      <c r="Q56" s="374">
        <f t="shared" si="2"/>
        <v>0</v>
      </c>
      <c r="R56" s="340"/>
      <c r="S56" s="340"/>
      <c r="T56" s="340"/>
      <c r="U56" s="340"/>
    </row>
    <row r="57" spans="1:21" ht="15.75" x14ac:dyDescent="0.25">
      <c r="A57" s="545"/>
      <c r="B57" s="545"/>
      <c r="C57" s="453"/>
      <c r="D57" s="453"/>
      <c r="E57" s="453"/>
      <c r="F57" s="453"/>
      <c r="G57" s="340"/>
      <c r="H57" s="508"/>
      <c r="I57" s="455"/>
      <c r="J57" s="508"/>
      <c r="K57" s="455"/>
      <c r="L57" s="508"/>
      <c r="M57" s="455"/>
      <c r="N57" s="508"/>
      <c r="O57" s="455"/>
      <c r="P57" s="376">
        <f t="shared" si="1"/>
        <v>0</v>
      </c>
      <c r="Q57" s="374">
        <f t="shared" si="2"/>
        <v>0</v>
      </c>
      <c r="R57" s="340"/>
      <c r="S57" s="340"/>
      <c r="T57" s="340"/>
      <c r="U57" s="340"/>
    </row>
    <row r="58" spans="1:21" ht="15.75" x14ac:dyDescent="0.25">
      <c r="A58" s="543" t="s">
        <v>1716</v>
      </c>
      <c r="B58" s="543" t="s">
        <v>1728</v>
      </c>
      <c r="C58" s="453"/>
      <c r="D58" s="453"/>
      <c r="E58" s="453"/>
      <c r="F58" s="453"/>
      <c r="G58" s="340"/>
      <c r="H58" s="508"/>
      <c r="I58" s="455"/>
      <c r="J58" s="508"/>
      <c r="K58" s="455"/>
      <c r="L58" s="508"/>
      <c r="M58" s="455"/>
      <c r="N58" s="508"/>
      <c r="O58" s="455"/>
      <c r="P58" s="376">
        <f t="shared" si="1"/>
        <v>0</v>
      </c>
      <c r="Q58" s="374">
        <f t="shared" si="2"/>
        <v>0</v>
      </c>
      <c r="R58" s="340"/>
      <c r="S58" s="340"/>
      <c r="T58" s="340"/>
      <c r="U58" s="340"/>
    </row>
    <row r="59" spans="1:21" ht="15.75" x14ac:dyDescent="0.25">
      <c r="A59" s="544"/>
      <c r="B59" s="544"/>
      <c r="C59" s="453"/>
      <c r="D59" s="453"/>
      <c r="E59" s="453"/>
      <c r="F59" s="453"/>
      <c r="G59" s="340"/>
      <c r="H59" s="508"/>
      <c r="I59" s="455"/>
      <c r="J59" s="508"/>
      <c r="K59" s="455"/>
      <c r="L59" s="508"/>
      <c r="M59" s="455"/>
      <c r="N59" s="508"/>
      <c r="O59" s="455"/>
      <c r="P59" s="376">
        <f t="shared" si="1"/>
        <v>0</v>
      </c>
      <c r="Q59" s="374">
        <f t="shared" si="2"/>
        <v>0</v>
      </c>
      <c r="R59" s="340"/>
      <c r="S59" s="340"/>
      <c r="T59" s="340"/>
      <c r="U59" s="340"/>
    </row>
    <row r="60" spans="1:21" ht="15.75" x14ac:dyDescent="0.25">
      <c r="A60" s="544"/>
      <c r="B60" s="544"/>
      <c r="C60" s="453"/>
      <c r="D60" s="453"/>
      <c r="E60" s="453"/>
      <c r="F60" s="453"/>
      <c r="G60" s="340"/>
      <c r="H60" s="508"/>
      <c r="I60" s="455"/>
      <c r="J60" s="508"/>
      <c r="K60" s="455"/>
      <c r="L60" s="508"/>
      <c r="M60" s="455"/>
      <c r="N60" s="508"/>
      <c r="O60" s="455"/>
      <c r="P60" s="376">
        <f t="shared" si="1"/>
        <v>0</v>
      </c>
      <c r="Q60" s="374">
        <f t="shared" si="2"/>
        <v>0</v>
      </c>
      <c r="R60" s="340"/>
      <c r="S60" s="340"/>
      <c r="T60" s="340"/>
      <c r="U60" s="340"/>
    </row>
    <row r="61" spans="1:21" ht="15.75" x14ac:dyDescent="0.25">
      <c r="A61" s="544"/>
      <c r="B61" s="545"/>
      <c r="C61" s="453"/>
      <c r="D61" s="453"/>
      <c r="E61" s="453"/>
      <c r="F61" s="453"/>
      <c r="G61" s="340"/>
      <c r="H61" s="508"/>
      <c r="I61" s="455"/>
      <c r="J61" s="508"/>
      <c r="K61" s="455"/>
      <c r="L61" s="508"/>
      <c r="M61" s="455"/>
      <c r="N61" s="508"/>
      <c r="O61" s="455"/>
      <c r="P61" s="376">
        <f t="shared" si="1"/>
        <v>0</v>
      </c>
      <c r="Q61" s="374">
        <f t="shared" si="2"/>
        <v>0</v>
      </c>
      <c r="R61" s="340"/>
      <c r="S61" s="340"/>
      <c r="T61" s="340"/>
      <c r="U61" s="340"/>
    </row>
    <row r="62" spans="1:21" ht="15.75" x14ac:dyDescent="0.25">
      <c r="A62" s="544"/>
      <c r="B62" s="543" t="s">
        <v>1729</v>
      </c>
      <c r="C62" s="453"/>
      <c r="D62" s="453"/>
      <c r="E62" s="453"/>
      <c r="F62" s="453"/>
      <c r="G62" s="340"/>
      <c r="H62" s="508"/>
      <c r="I62" s="455"/>
      <c r="J62" s="508"/>
      <c r="K62" s="455"/>
      <c r="L62" s="508"/>
      <c r="M62" s="455"/>
      <c r="N62" s="508"/>
      <c r="O62" s="455"/>
      <c r="P62" s="376">
        <f t="shared" si="1"/>
        <v>0</v>
      </c>
      <c r="Q62" s="374">
        <f t="shared" si="2"/>
        <v>0</v>
      </c>
      <c r="R62" s="340"/>
      <c r="S62" s="340"/>
      <c r="T62" s="340"/>
      <c r="U62" s="340"/>
    </row>
    <row r="63" spans="1:21" ht="15.75" x14ac:dyDescent="0.25">
      <c r="A63" s="544"/>
      <c r="B63" s="544"/>
      <c r="C63" s="453"/>
      <c r="D63" s="453"/>
      <c r="E63" s="453"/>
      <c r="F63" s="453"/>
      <c r="G63" s="340"/>
      <c r="H63" s="508"/>
      <c r="I63" s="455"/>
      <c r="J63" s="508"/>
      <c r="K63" s="455"/>
      <c r="L63" s="508"/>
      <c r="M63" s="455"/>
      <c r="N63" s="508"/>
      <c r="O63" s="455"/>
      <c r="P63" s="376">
        <f t="shared" si="1"/>
        <v>0</v>
      </c>
      <c r="Q63" s="374">
        <f t="shared" si="2"/>
        <v>0</v>
      </c>
      <c r="R63" s="340"/>
      <c r="S63" s="340"/>
      <c r="T63" s="340"/>
      <c r="U63" s="340"/>
    </row>
    <row r="64" spans="1:21" ht="15.75" x14ac:dyDescent="0.25">
      <c r="A64" s="544"/>
      <c r="B64" s="544"/>
      <c r="C64" s="453"/>
      <c r="D64" s="453"/>
      <c r="E64" s="453"/>
      <c r="F64" s="453"/>
      <c r="G64" s="340"/>
      <c r="H64" s="508"/>
      <c r="I64" s="455"/>
      <c r="J64" s="508"/>
      <c r="K64" s="455"/>
      <c r="L64" s="508"/>
      <c r="M64" s="455"/>
      <c r="N64" s="508"/>
      <c r="O64" s="455"/>
      <c r="P64" s="376">
        <f t="shared" si="1"/>
        <v>0</v>
      </c>
      <c r="Q64" s="374">
        <f t="shared" si="2"/>
        <v>0</v>
      </c>
      <c r="R64" s="340"/>
      <c r="S64" s="340"/>
      <c r="T64" s="340"/>
      <c r="U64" s="340"/>
    </row>
    <row r="65" spans="1:21" ht="15.75" x14ac:dyDescent="0.25">
      <c r="A65" s="544"/>
      <c r="B65" s="545"/>
      <c r="C65" s="453"/>
      <c r="D65" s="453"/>
      <c r="E65" s="453"/>
      <c r="F65" s="453"/>
      <c r="G65" s="340"/>
      <c r="H65" s="508"/>
      <c r="I65" s="455"/>
      <c r="J65" s="508"/>
      <c r="K65" s="455"/>
      <c r="L65" s="508"/>
      <c r="M65" s="455"/>
      <c r="N65" s="508"/>
      <c r="O65" s="455"/>
      <c r="P65" s="376">
        <f t="shared" si="1"/>
        <v>0</v>
      </c>
      <c r="Q65" s="374">
        <f t="shared" si="2"/>
        <v>0</v>
      </c>
      <c r="R65" s="340"/>
      <c r="S65" s="340"/>
      <c r="T65" s="340"/>
      <c r="U65" s="340"/>
    </row>
    <row r="66" spans="1:21" ht="78.75" x14ac:dyDescent="0.25">
      <c r="A66" s="544"/>
      <c r="B66" s="543" t="s">
        <v>1730</v>
      </c>
      <c r="C66" s="453" t="s">
        <v>1711</v>
      </c>
      <c r="D66" s="453" t="s">
        <v>1761</v>
      </c>
      <c r="E66" s="453"/>
      <c r="F66" s="453" t="s">
        <v>1899</v>
      </c>
      <c r="G66" s="340" t="s">
        <v>1764</v>
      </c>
      <c r="H66" s="508">
        <v>0.25</v>
      </c>
      <c r="I66" s="455">
        <f>H66*Q66</f>
        <v>2139.1666666666665</v>
      </c>
      <c r="J66" s="508">
        <v>0.25</v>
      </c>
      <c r="K66" s="455">
        <f>J66*Q66</f>
        <v>2139.1666666666665</v>
      </c>
      <c r="L66" s="508">
        <v>0.25</v>
      </c>
      <c r="M66" s="455">
        <f>L66*Q66</f>
        <v>2139.1666666666665</v>
      </c>
      <c r="N66" s="508">
        <v>0.25</v>
      </c>
      <c r="O66" s="455">
        <f>N66*Q66</f>
        <v>2139.1666666666665</v>
      </c>
      <c r="P66" s="376">
        <f t="shared" si="1"/>
        <v>1</v>
      </c>
      <c r="Q66" s="374">
        <f>'1. TALLERES SEMINARIOS'!D657</f>
        <v>8556.6666666666661</v>
      </c>
      <c r="R66" s="340"/>
      <c r="S66" s="340"/>
      <c r="T66" s="340"/>
      <c r="U66" s="340"/>
    </row>
    <row r="67" spans="1:21" ht="15.75" x14ac:dyDescent="0.25">
      <c r="A67" s="544"/>
      <c r="B67" s="544"/>
      <c r="C67" s="453"/>
      <c r="D67" s="453"/>
      <c r="E67" s="453"/>
      <c r="F67" s="453"/>
      <c r="G67" s="340"/>
      <c r="H67" s="508"/>
      <c r="I67" s="455"/>
      <c r="J67" s="454"/>
      <c r="K67" s="455"/>
      <c r="L67" s="454"/>
      <c r="M67" s="455"/>
      <c r="N67" s="508"/>
      <c r="O67" s="455"/>
      <c r="P67" s="376">
        <f t="shared" si="1"/>
        <v>0</v>
      </c>
      <c r="Q67" s="374">
        <f t="shared" si="2"/>
        <v>0</v>
      </c>
      <c r="R67" s="340"/>
      <c r="S67" s="340"/>
      <c r="T67" s="340"/>
      <c r="U67" s="340"/>
    </row>
    <row r="68" spans="1:21" ht="15.75" x14ac:dyDescent="0.25">
      <c r="A68" s="544"/>
      <c r="B68" s="544"/>
      <c r="C68" s="453"/>
      <c r="D68" s="453"/>
      <c r="E68" s="453"/>
      <c r="F68" s="453"/>
      <c r="G68" s="340"/>
      <c r="H68" s="454"/>
      <c r="I68" s="455"/>
      <c r="J68" s="454"/>
      <c r="K68" s="455"/>
      <c r="L68" s="454"/>
      <c r="M68" s="455"/>
      <c r="N68" s="454"/>
      <c r="O68" s="455"/>
      <c r="P68" s="376">
        <f t="shared" si="1"/>
        <v>0</v>
      </c>
      <c r="Q68" s="374">
        <f t="shared" si="2"/>
        <v>0</v>
      </c>
      <c r="R68" s="340"/>
      <c r="S68" s="340"/>
      <c r="T68" s="340"/>
      <c r="U68" s="340"/>
    </row>
    <row r="69" spans="1:21" ht="15.75" x14ac:dyDescent="0.25">
      <c r="A69" s="544"/>
      <c r="B69" s="545"/>
      <c r="C69" s="453"/>
      <c r="D69" s="453"/>
      <c r="E69" s="453"/>
      <c r="F69" s="453"/>
      <c r="G69" s="340"/>
      <c r="H69" s="454"/>
      <c r="I69" s="455"/>
      <c r="J69" s="454"/>
      <c r="K69" s="455"/>
      <c r="L69" s="454"/>
      <c r="M69" s="455"/>
      <c r="N69" s="454"/>
      <c r="O69" s="455"/>
      <c r="P69" s="376">
        <f t="shared" si="1"/>
        <v>0</v>
      </c>
      <c r="Q69" s="374">
        <f t="shared" si="2"/>
        <v>0</v>
      </c>
      <c r="R69" s="340"/>
      <c r="S69" s="340"/>
      <c r="T69" s="340"/>
      <c r="U69" s="340"/>
    </row>
    <row r="70" spans="1:21" ht="15.75" x14ac:dyDescent="0.25">
      <c r="A70" s="544"/>
      <c r="B70" s="543" t="s">
        <v>1731</v>
      </c>
      <c r="C70" s="453"/>
      <c r="D70" s="453"/>
      <c r="E70" s="453"/>
      <c r="F70" s="453"/>
      <c r="G70" s="340"/>
      <c r="H70" s="454"/>
      <c r="I70" s="455"/>
      <c r="J70" s="454"/>
      <c r="K70" s="455"/>
      <c r="L70" s="454"/>
      <c r="M70" s="455"/>
      <c r="N70" s="454"/>
      <c r="O70" s="455"/>
      <c r="P70" s="376">
        <f t="shared" si="1"/>
        <v>0</v>
      </c>
      <c r="Q70" s="374">
        <f t="shared" si="2"/>
        <v>0</v>
      </c>
      <c r="R70" s="340"/>
      <c r="S70" s="340"/>
      <c r="T70" s="340"/>
      <c r="U70" s="340"/>
    </row>
    <row r="71" spans="1:21" ht="15.75" x14ac:dyDescent="0.25">
      <c r="A71" s="544"/>
      <c r="B71" s="544"/>
      <c r="C71" s="453"/>
      <c r="D71" s="453"/>
      <c r="E71" s="453"/>
      <c r="F71" s="453"/>
      <c r="G71" s="340"/>
      <c r="H71" s="454"/>
      <c r="I71" s="455"/>
      <c r="J71" s="454"/>
      <c r="K71" s="455"/>
      <c r="L71" s="454"/>
      <c r="M71" s="455"/>
      <c r="N71" s="454"/>
      <c r="O71" s="455"/>
      <c r="P71" s="376">
        <f t="shared" si="1"/>
        <v>0</v>
      </c>
      <c r="Q71" s="374">
        <f t="shared" si="2"/>
        <v>0</v>
      </c>
      <c r="R71" s="340"/>
      <c r="S71" s="340"/>
      <c r="T71" s="340"/>
      <c r="U71" s="340"/>
    </row>
    <row r="72" spans="1:21" ht="15.75" x14ac:dyDescent="0.25">
      <c r="A72" s="544"/>
      <c r="B72" s="544"/>
      <c r="C72" s="453"/>
      <c r="D72" s="453"/>
      <c r="E72" s="453"/>
      <c r="F72" s="453"/>
      <c r="G72" s="340"/>
      <c r="H72" s="454"/>
      <c r="I72" s="455"/>
      <c r="J72" s="454"/>
      <c r="K72" s="455"/>
      <c r="L72" s="454"/>
      <c r="M72" s="455"/>
      <c r="N72" s="454"/>
      <c r="O72" s="455"/>
      <c r="P72" s="376">
        <f t="shared" si="1"/>
        <v>0</v>
      </c>
      <c r="Q72" s="374">
        <f t="shared" si="2"/>
        <v>0</v>
      </c>
      <c r="R72" s="340"/>
      <c r="S72" s="340"/>
      <c r="T72" s="340"/>
      <c r="U72" s="340"/>
    </row>
    <row r="73" spans="1:21" ht="15.75" x14ac:dyDescent="0.25">
      <c r="A73" s="545"/>
      <c r="B73" s="545"/>
      <c r="C73" s="453"/>
      <c r="D73" s="453"/>
      <c r="E73" s="453"/>
      <c r="F73" s="453"/>
      <c r="G73" s="340"/>
      <c r="H73" s="340"/>
      <c r="I73" s="455"/>
      <c r="J73" s="340"/>
      <c r="K73" s="455"/>
      <c r="L73" s="340"/>
      <c r="M73" s="455"/>
      <c r="N73" s="340"/>
      <c r="O73" s="455"/>
      <c r="P73" s="376">
        <f t="shared" ref="P73:Q73" si="3">H73+J73+L73+N73</f>
        <v>0</v>
      </c>
      <c r="Q73" s="374">
        <f t="shared" si="3"/>
        <v>0</v>
      </c>
      <c r="R73" s="456"/>
      <c r="S73" s="340"/>
      <c r="T73" s="340"/>
      <c r="U73" s="340"/>
    </row>
    <row r="74" spans="1:21" ht="15.75" x14ac:dyDescent="0.25">
      <c r="A74" s="277"/>
      <c r="B74" s="278"/>
      <c r="C74" s="278"/>
      <c r="D74" s="278"/>
      <c r="E74" s="277" t="s">
        <v>1732</v>
      </c>
      <c r="F74" s="278"/>
      <c r="G74" s="279"/>
      <c r="H74" s="74">
        <f t="shared" ref="H74:Q74" si="4">SUM(H18:H73)</f>
        <v>0.5</v>
      </c>
      <c r="I74" s="224">
        <f t="shared" si="4"/>
        <v>5347.9166666666661</v>
      </c>
      <c r="J74" s="74">
        <f t="shared" si="4"/>
        <v>0.5</v>
      </c>
      <c r="K74" s="224">
        <f t="shared" si="4"/>
        <v>5347.9166666666661</v>
      </c>
      <c r="L74" s="74">
        <f t="shared" si="4"/>
        <v>0.5</v>
      </c>
      <c r="M74" s="224">
        <f t="shared" si="4"/>
        <v>5347.9166666666661</v>
      </c>
      <c r="N74" s="74">
        <f t="shared" si="4"/>
        <v>0.5</v>
      </c>
      <c r="O74" s="224">
        <f t="shared" si="4"/>
        <v>5347.9166666666661</v>
      </c>
      <c r="P74" s="224">
        <f t="shared" si="4"/>
        <v>2</v>
      </c>
      <c r="Q74" s="224">
        <f t="shared" si="4"/>
        <v>21391.666666666664</v>
      </c>
      <c r="R74" s="67"/>
      <c r="S74" s="67"/>
      <c r="T74" s="67"/>
      <c r="U74" s="67"/>
    </row>
  </sheetData>
  <mergeCells count="40">
    <mergeCell ref="B66:B69"/>
    <mergeCell ref="B70:B73"/>
    <mergeCell ref="A38:A45"/>
    <mergeCell ref="B38:B41"/>
    <mergeCell ref="B42:B45"/>
    <mergeCell ref="A46:A57"/>
    <mergeCell ref="B46:B49"/>
    <mergeCell ref="B50:B53"/>
    <mergeCell ref="B54:B57"/>
    <mergeCell ref="A58:A73"/>
    <mergeCell ref="B58:B61"/>
    <mergeCell ref="B62:B65"/>
    <mergeCell ref="S7:S9"/>
    <mergeCell ref="T7:T9"/>
    <mergeCell ref="U7:U9"/>
    <mergeCell ref="P7:Q8"/>
    <mergeCell ref="F7:F9"/>
    <mergeCell ref="R7:R9"/>
    <mergeCell ref="F1:M1"/>
    <mergeCell ref="G7:G9"/>
    <mergeCell ref="H7:O7"/>
    <mergeCell ref="H8:I8"/>
    <mergeCell ref="J8:K8"/>
    <mergeCell ref="L8:M8"/>
    <mergeCell ref="N8:O8"/>
    <mergeCell ref="D51:D52"/>
    <mergeCell ref="C51:C52"/>
    <mergeCell ref="E51:E52"/>
    <mergeCell ref="A7:A9"/>
    <mergeCell ref="B7:B9"/>
    <mergeCell ref="C7:C9"/>
    <mergeCell ref="E7:E9"/>
    <mergeCell ref="B34:B37"/>
    <mergeCell ref="A11:A37"/>
    <mergeCell ref="B11:B17"/>
    <mergeCell ref="B18:B21"/>
    <mergeCell ref="B22:B25"/>
    <mergeCell ref="B26:B29"/>
    <mergeCell ref="B30:B33"/>
    <mergeCell ref="D7: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8"/>
    <dataValidation allowBlank="1" showInputMessage="1" showErrorMessage="1" promptTitle="INDICADORES DE RESULTADOS" prompt="Medidas o variables para verificar el cumplimiento de cada paso._x000a_" sqref="E7:E1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10 D10:D1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51 C53: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304" activePane="bottomLeft" state="frozen"/>
      <selection activeCell="A11" sqref="A11"/>
      <selection pane="bottomLeft" activeCell="B315" sqref="B315"/>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7" width="34.28515625" style="170" customWidth="1"/>
    <col min="28" max="44" width="24.28515625" style="170" customWidth="1"/>
    <col min="45" max="16384" width="11.5703125" style="85"/>
  </cols>
  <sheetData>
    <row r="1" spans="1:571" ht="26.25" hidden="1" x14ac:dyDescent="0.25">
      <c r="A1" s="435"/>
      <c r="B1" s="436"/>
      <c r="C1" s="435" t="s">
        <v>148</v>
      </c>
      <c r="D1" s="436" t="s">
        <v>149</v>
      </c>
      <c r="E1" s="433" t="s">
        <v>150</v>
      </c>
      <c r="F1" s="433" t="s">
        <v>151</v>
      </c>
      <c r="G1" s="433" t="s">
        <v>152</v>
      </c>
      <c r="H1" s="433" t="s">
        <v>153</v>
      </c>
      <c r="I1" s="433" t="s">
        <v>154</v>
      </c>
      <c r="J1" s="433" t="s">
        <v>155</v>
      </c>
      <c r="K1" s="433" t="s">
        <v>156</v>
      </c>
      <c r="L1" s="433" t="s">
        <v>157</v>
      </c>
      <c r="M1" s="433" t="s">
        <v>158</v>
      </c>
      <c r="N1" s="433" t="s">
        <v>159</v>
      </c>
      <c r="O1" s="433" t="s">
        <v>160</v>
      </c>
      <c r="P1" s="433" t="s">
        <v>161</v>
      </c>
      <c r="Q1" s="433" t="s">
        <v>162</v>
      </c>
      <c r="R1" s="433" t="s">
        <v>161</v>
      </c>
      <c r="S1" s="433" t="s">
        <v>162</v>
      </c>
      <c r="T1" s="433" t="s">
        <v>162</v>
      </c>
      <c r="U1" s="433" t="s">
        <v>163</v>
      </c>
      <c r="V1" s="433" t="s">
        <v>164</v>
      </c>
      <c r="W1" s="433" t="s">
        <v>165</v>
      </c>
      <c r="X1" s="433" t="s">
        <v>165</v>
      </c>
      <c r="Y1" s="433" t="s">
        <v>166</v>
      </c>
      <c r="Z1" s="433"/>
      <c r="AA1" s="433" t="s">
        <v>166</v>
      </c>
      <c r="AB1" s="433" t="s">
        <v>167</v>
      </c>
      <c r="AC1" s="433" t="s">
        <v>168</v>
      </c>
      <c r="AD1" s="433" t="s">
        <v>169</v>
      </c>
      <c r="AE1" s="433" t="s">
        <v>170</v>
      </c>
      <c r="AF1" s="433" t="s">
        <v>171</v>
      </c>
      <c r="AG1" s="433" t="s">
        <v>172</v>
      </c>
      <c r="AH1" s="433" t="s">
        <v>173</v>
      </c>
      <c r="AI1" s="433" t="s">
        <v>174</v>
      </c>
      <c r="AJ1" s="433" t="s">
        <v>175</v>
      </c>
      <c r="AK1" s="433" t="s">
        <v>176</v>
      </c>
      <c r="AL1" s="433" t="s">
        <v>177</v>
      </c>
      <c r="AM1" s="433" t="s">
        <v>178</v>
      </c>
      <c r="AN1" s="433" t="s">
        <v>179</v>
      </c>
      <c r="AO1" s="433" t="s">
        <v>180</v>
      </c>
      <c r="AP1" s="433" t="s">
        <v>181</v>
      </c>
      <c r="AQ1" s="433" t="s">
        <v>182</v>
      </c>
      <c r="AR1" s="436" t="s">
        <v>183</v>
      </c>
      <c r="AS1" s="433" t="s">
        <v>184</v>
      </c>
      <c r="AT1" s="433" t="s">
        <v>185</v>
      </c>
      <c r="AU1" s="433" t="s">
        <v>186</v>
      </c>
      <c r="AV1" s="433" t="s">
        <v>187</v>
      </c>
      <c r="AW1" s="433" t="s">
        <v>188</v>
      </c>
      <c r="AX1" s="433" t="s">
        <v>189</v>
      </c>
      <c r="AY1" s="433" t="s">
        <v>190</v>
      </c>
      <c r="AZ1" s="433" t="s">
        <v>191</v>
      </c>
      <c r="BA1" s="433" t="s">
        <v>192</v>
      </c>
      <c r="BB1" s="433" t="s">
        <v>193</v>
      </c>
      <c r="BC1" s="433" t="s">
        <v>194</v>
      </c>
      <c r="BD1" s="433" t="s">
        <v>195</v>
      </c>
      <c r="BE1" s="433" t="s">
        <v>196</v>
      </c>
      <c r="BF1" s="433" t="s">
        <v>197</v>
      </c>
      <c r="BG1" s="433" t="s">
        <v>198</v>
      </c>
      <c r="BH1" s="433" t="s">
        <v>199</v>
      </c>
      <c r="BI1" s="433" t="s">
        <v>200</v>
      </c>
      <c r="BJ1" s="433" t="s">
        <v>201</v>
      </c>
      <c r="BK1" s="433" t="s">
        <v>202</v>
      </c>
      <c r="BL1" s="433" t="s">
        <v>203</v>
      </c>
      <c r="BM1" s="433" t="s">
        <v>204</v>
      </c>
      <c r="BN1" s="433" t="s">
        <v>205</v>
      </c>
      <c r="BO1" s="433" t="s">
        <v>206</v>
      </c>
      <c r="BP1" s="433" t="s">
        <v>207</v>
      </c>
      <c r="BQ1" s="433" t="s">
        <v>208</v>
      </c>
      <c r="BR1" s="433" t="s">
        <v>209</v>
      </c>
      <c r="BS1" s="433" t="s">
        <v>210</v>
      </c>
      <c r="BT1" s="433" t="s">
        <v>211</v>
      </c>
      <c r="BU1" s="433" t="s">
        <v>212</v>
      </c>
      <c r="BV1" s="433" t="s">
        <v>213</v>
      </c>
      <c r="BW1" s="433" t="s">
        <v>214</v>
      </c>
      <c r="BX1" s="433" t="s">
        <v>215</v>
      </c>
      <c r="BY1" s="433" t="s">
        <v>216</v>
      </c>
      <c r="BZ1" s="433" t="s">
        <v>217</v>
      </c>
      <c r="CA1" s="433" t="s">
        <v>218</v>
      </c>
      <c r="CB1" s="436" t="s">
        <v>219</v>
      </c>
      <c r="CC1" s="433" t="s">
        <v>220</v>
      </c>
      <c r="CD1" s="433" t="s">
        <v>221</v>
      </c>
      <c r="CE1" s="433" t="s">
        <v>222</v>
      </c>
      <c r="CF1" s="433" t="s">
        <v>223</v>
      </c>
      <c r="CG1" s="433" t="s">
        <v>224</v>
      </c>
      <c r="CH1" s="436" t="s">
        <v>225</v>
      </c>
      <c r="CI1" s="433" t="s">
        <v>226</v>
      </c>
      <c r="CJ1" s="433" t="s">
        <v>227</v>
      </c>
      <c r="CK1" s="433" t="s">
        <v>228</v>
      </c>
      <c r="CL1" s="433" t="s">
        <v>229</v>
      </c>
      <c r="CM1" s="433" t="s">
        <v>230</v>
      </c>
      <c r="CN1" s="433" t="s">
        <v>231</v>
      </c>
      <c r="CO1" s="436" t="s">
        <v>232</v>
      </c>
      <c r="CP1" s="433" t="s">
        <v>233</v>
      </c>
      <c r="CQ1" s="433" t="s">
        <v>234</v>
      </c>
      <c r="CR1" s="433" t="s">
        <v>235</v>
      </c>
      <c r="CS1" s="433" t="s">
        <v>236</v>
      </c>
      <c r="CT1" s="433" t="s">
        <v>237</v>
      </c>
      <c r="CU1" s="433" t="s">
        <v>238</v>
      </c>
      <c r="CV1" s="433" t="s">
        <v>239</v>
      </c>
      <c r="CW1" s="433" t="s">
        <v>240</v>
      </c>
      <c r="CX1" s="433" t="s">
        <v>241</v>
      </c>
      <c r="CY1" s="432" t="s">
        <v>242</v>
      </c>
      <c r="CZ1" s="436" t="s">
        <v>243</v>
      </c>
      <c r="DA1" s="433" t="s">
        <v>244</v>
      </c>
      <c r="DB1" s="433" t="s">
        <v>245</v>
      </c>
      <c r="DC1" s="433" t="s">
        <v>246</v>
      </c>
      <c r="DD1" s="433" t="s">
        <v>247</v>
      </c>
      <c r="DE1" s="433" t="s">
        <v>248</v>
      </c>
      <c r="DF1" s="433" t="s">
        <v>249</v>
      </c>
      <c r="DG1" s="433" t="s">
        <v>250</v>
      </c>
      <c r="DH1" s="433" t="s">
        <v>251</v>
      </c>
      <c r="DI1" s="433" t="s">
        <v>252</v>
      </c>
      <c r="DJ1" s="433" t="s">
        <v>253</v>
      </c>
      <c r="DK1" s="436" t="s">
        <v>254</v>
      </c>
      <c r="DL1" s="433" t="s">
        <v>255</v>
      </c>
      <c r="DM1" s="433" t="s">
        <v>256</v>
      </c>
      <c r="DN1" s="433" t="s">
        <v>257</v>
      </c>
      <c r="DO1" s="433" t="s">
        <v>258</v>
      </c>
      <c r="DP1" s="433" t="s">
        <v>259</v>
      </c>
      <c r="DQ1" s="433" t="s">
        <v>260</v>
      </c>
      <c r="DR1" s="433" t="s">
        <v>261</v>
      </c>
      <c r="DS1" s="433" t="s">
        <v>262</v>
      </c>
      <c r="DT1" s="433" t="s">
        <v>263</v>
      </c>
      <c r="DU1" s="433" t="s">
        <v>264</v>
      </c>
      <c r="DV1" s="433" t="s">
        <v>265</v>
      </c>
      <c r="DW1" s="433" t="s">
        <v>266</v>
      </c>
      <c r="DX1" s="433" t="s">
        <v>267</v>
      </c>
      <c r="DY1" s="433" t="s">
        <v>268</v>
      </c>
      <c r="DZ1" s="436" t="s">
        <v>269</v>
      </c>
      <c r="EA1" s="433" t="s">
        <v>270</v>
      </c>
      <c r="EB1" s="433" t="s">
        <v>271</v>
      </c>
      <c r="EC1" s="433" t="s">
        <v>272</v>
      </c>
      <c r="ED1" s="433" t="s">
        <v>273</v>
      </c>
      <c r="EE1" s="433" t="s">
        <v>274</v>
      </c>
      <c r="EF1" s="433" t="s">
        <v>275</v>
      </c>
      <c r="EG1" s="433" t="s">
        <v>276</v>
      </c>
      <c r="EH1" s="433" t="s">
        <v>277</v>
      </c>
      <c r="EI1" s="433" t="s">
        <v>278</v>
      </c>
      <c r="EJ1" s="433" t="s">
        <v>279</v>
      </c>
      <c r="EK1" s="433" t="s">
        <v>280</v>
      </c>
      <c r="EL1" s="433" t="s">
        <v>281</v>
      </c>
      <c r="EM1" s="433" t="s">
        <v>282</v>
      </c>
      <c r="EN1" s="433" t="s">
        <v>283</v>
      </c>
      <c r="EO1" s="433" t="s">
        <v>284</v>
      </c>
      <c r="EP1" s="436" t="s">
        <v>285</v>
      </c>
      <c r="EQ1" s="433" t="s">
        <v>286</v>
      </c>
      <c r="ER1" s="433" t="s">
        <v>287</v>
      </c>
      <c r="ES1" s="433" t="s">
        <v>288</v>
      </c>
      <c r="ET1" s="433" t="s">
        <v>289</v>
      </c>
      <c r="EU1" s="433" t="s">
        <v>290</v>
      </c>
      <c r="EV1" s="433" t="s">
        <v>291</v>
      </c>
      <c r="EW1" s="433" t="s">
        <v>292</v>
      </c>
      <c r="EX1" s="433" t="s">
        <v>293</v>
      </c>
      <c r="EY1" s="433" t="s">
        <v>294</v>
      </c>
      <c r="EZ1" s="433" t="s">
        <v>295</v>
      </c>
      <c r="FA1" s="433" t="s">
        <v>296</v>
      </c>
      <c r="FB1" s="433" t="s">
        <v>297</v>
      </c>
      <c r="FC1" s="433" t="s">
        <v>298</v>
      </c>
      <c r="FD1" s="433" t="s">
        <v>299</v>
      </c>
      <c r="FE1" s="436" t="s">
        <v>300</v>
      </c>
      <c r="FF1" s="433" t="s">
        <v>301</v>
      </c>
      <c r="FG1" s="433" t="s">
        <v>302</v>
      </c>
      <c r="FH1" s="433" t="s">
        <v>303</v>
      </c>
      <c r="FI1" s="433" t="s">
        <v>304</v>
      </c>
      <c r="FJ1" s="433" t="s">
        <v>305</v>
      </c>
      <c r="FK1" s="433" t="s">
        <v>306</v>
      </c>
      <c r="FL1" s="433" t="s">
        <v>307</v>
      </c>
      <c r="FM1" s="433" t="s">
        <v>308</v>
      </c>
      <c r="FN1" s="433" t="s">
        <v>309</v>
      </c>
      <c r="FO1" s="433" t="s">
        <v>310</v>
      </c>
      <c r="FP1" s="433" t="s">
        <v>311</v>
      </c>
      <c r="FQ1" s="433" t="s">
        <v>312</v>
      </c>
      <c r="FR1" s="433" t="s">
        <v>313</v>
      </c>
      <c r="FS1" s="433" t="s">
        <v>314</v>
      </c>
      <c r="FT1" s="433" t="s">
        <v>315</v>
      </c>
      <c r="FU1" s="433" t="s">
        <v>316</v>
      </c>
      <c r="FV1" s="433" t="s">
        <v>317</v>
      </c>
      <c r="FW1" s="433" t="s">
        <v>318</v>
      </c>
      <c r="FX1" s="433" t="s">
        <v>319</v>
      </c>
      <c r="FY1" s="433" t="s">
        <v>320</v>
      </c>
      <c r="FZ1" s="433" t="s">
        <v>321</v>
      </c>
      <c r="GA1" s="433" t="s">
        <v>322</v>
      </c>
      <c r="GB1" s="433" t="s">
        <v>323</v>
      </c>
      <c r="GC1" s="433" t="s">
        <v>324</v>
      </c>
      <c r="GD1" s="433" t="s">
        <v>325</v>
      </c>
      <c r="GE1" s="436" t="s">
        <v>326</v>
      </c>
      <c r="GF1" s="436" t="s">
        <v>327</v>
      </c>
      <c r="GG1" s="433" t="s">
        <v>328</v>
      </c>
      <c r="GH1" s="433" t="s">
        <v>329</v>
      </c>
      <c r="GI1" s="433" t="s">
        <v>330</v>
      </c>
      <c r="GJ1" s="433" t="s">
        <v>331</v>
      </c>
      <c r="GK1" s="433" t="s">
        <v>332</v>
      </c>
      <c r="GL1" s="433" t="s">
        <v>333</v>
      </c>
      <c r="GM1" s="433" t="s">
        <v>334</v>
      </c>
      <c r="GN1" s="436" t="s">
        <v>335</v>
      </c>
      <c r="GO1" s="433" t="s">
        <v>336</v>
      </c>
      <c r="GP1" s="433" t="s">
        <v>337</v>
      </c>
      <c r="GQ1" s="433" t="s">
        <v>338</v>
      </c>
      <c r="GR1" s="433" t="s">
        <v>339</v>
      </c>
      <c r="GS1" s="433" t="s">
        <v>340</v>
      </c>
      <c r="GT1" s="433" t="s">
        <v>341</v>
      </c>
      <c r="GU1" s="433" t="s">
        <v>342</v>
      </c>
      <c r="GV1" s="436" t="s">
        <v>343</v>
      </c>
      <c r="GW1" s="433" t="s">
        <v>344</v>
      </c>
      <c r="GX1" s="433" t="s">
        <v>345</v>
      </c>
      <c r="GY1" s="433" t="s">
        <v>346</v>
      </c>
      <c r="GZ1" s="433" t="s">
        <v>347</v>
      </c>
      <c r="HA1" s="433" t="s">
        <v>348</v>
      </c>
      <c r="HB1" s="433" t="s">
        <v>349</v>
      </c>
      <c r="HC1" s="436" t="s">
        <v>350</v>
      </c>
      <c r="HD1" s="433" t="s">
        <v>351</v>
      </c>
      <c r="HE1" s="433" t="s">
        <v>352</v>
      </c>
      <c r="HF1" s="433" t="s">
        <v>353</v>
      </c>
      <c r="HG1" s="433" t="s">
        <v>354</v>
      </c>
      <c r="HH1" s="433" t="s">
        <v>355</v>
      </c>
      <c r="HI1" s="433" t="s">
        <v>356</v>
      </c>
      <c r="HJ1" s="433" t="s">
        <v>357</v>
      </c>
      <c r="HK1" s="432" t="s">
        <v>358</v>
      </c>
      <c r="HL1" s="436" t="s">
        <v>359</v>
      </c>
      <c r="HM1" s="433" t="s">
        <v>360</v>
      </c>
      <c r="HN1" s="433" t="s">
        <v>361</v>
      </c>
      <c r="HO1" s="433" t="s">
        <v>362</v>
      </c>
      <c r="HP1" s="433" t="s">
        <v>363</v>
      </c>
      <c r="HQ1" s="433" t="s">
        <v>364</v>
      </c>
      <c r="HR1" s="433" t="s">
        <v>365</v>
      </c>
      <c r="HS1" s="433" t="s">
        <v>366</v>
      </c>
      <c r="HT1" s="433" t="s">
        <v>367</v>
      </c>
      <c r="HU1" s="433" t="s">
        <v>368</v>
      </c>
      <c r="HV1" s="433" t="s">
        <v>369</v>
      </c>
      <c r="HW1" s="433" t="s">
        <v>370</v>
      </c>
      <c r="HX1" s="436" t="s">
        <v>371</v>
      </c>
      <c r="HY1" s="433" t="s">
        <v>372</v>
      </c>
      <c r="HZ1" s="433" t="s">
        <v>373</v>
      </c>
      <c r="IA1" s="433" t="s">
        <v>374</v>
      </c>
      <c r="IB1" s="433" t="s">
        <v>375</v>
      </c>
      <c r="IC1" s="433" t="s">
        <v>376</v>
      </c>
      <c r="ID1" s="433" t="s">
        <v>377</v>
      </c>
      <c r="IE1" s="433" t="s">
        <v>378</v>
      </c>
      <c r="IF1" s="436" t="s">
        <v>379</v>
      </c>
      <c r="IG1" s="433" t="s">
        <v>380</v>
      </c>
      <c r="IH1" s="433" t="s">
        <v>381</v>
      </c>
      <c r="II1" s="433" t="s">
        <v>382</v>
      </c>
      <c r="IJ1" s="433" t="s">
        <v>383</v>
      </c>
      <c r="IK1" s="433" t="s">
        <v>384</v>
      </c>
      <c r="IL1" s="433" t="s">
        <v>385</v>
      </c>
      <c r="IM1" s="433" t="s">
        <v>386</v>
      </c>
      <c r="IN1" s="433" t="s">
        <v>387</v>
      </c>
      <c r="IO1" s="433" t="s">
        <v>388</v>
      </c>
      <c r="IP1" s="433" t="s">
        <v>389</v>
      </c>
      <c r="IQ1" s="433" t="s">
        <v>390</v>
      </c>
      <c r="IR1" s="433" t="s">
        <v>391</v>
      </c>
      <c r="IS1" s="433" t="s">
        <v>392</v>
      </c>
      <c r="IT1" s="433" t="s">
        <v>393</v>
      </c>
      <c r="IU1" s="433" t="s">
        <v>394</v>
      </c>
      <c r="IV1" s="433" t="s">
        <v>395</v>
      </c>
      <c r="IW1" s="436" t="s">
        <v>396</v>
      </c>
      <c r="IX1" s="433" t="s">
        <v>397</v>
      </c>
      <c r="IY1" s="433" t="s">
        <v>398</v>
      </c>
      <c r="IZ1" s="433" t="s">
        <v>399</v>
      </c>
      <c r="JA1" s="433" t="s">
        <v>400</v>
      </c>
      <c r="JB1" s="433" t="s">
        <v>401</v>
      </c>
      <c r="JC1" s="433" t="s">
        <v>402</v>
      </c>
      <c r="JD1" s="436" t="s">
        <v>403</v>
      </c>
      <c r="JE1" s="433" t="s">
        <v>404</v>
      </c>
      <c r="JF1" s="433" t="s">
        <v>405</v>
      </c>
      <c r="JG1" s="433" t="s">
        <v>406</v>
      </c>
      <c r="JH1" s="433" t="s">
        <v>407</v>
      </c>
      <c r="JI1" s="433" t="s">
        <v>408</v>
      </c>
      <c r="JJ1" s="433" t="s">
        <v>409</v>
      </c>
      <c r="JK1" s="433" t="s">
        <v>410</v>
      </c>
      <c r="JL1" s="433" t="s">
        <v>411</v>
      </c>
      <c r="JM1" s="433" t="s">
        <v>412</v>
      </c>
      <c r="JN1" s="433" t="s">
        <v>413</v>
      </c>
      <c r="JO1" s="433" t="s">
        <v>414</v>
      </c>
      <c r="JP1" s="433" t="s">
        <v>415</v>
      </c>
      <c r="JQ1" s="433" t="s">
        <v>416</v>
      </c>
      <c r="JR1" s="433" t="s">
        <v>417</v>
      </c>
      <c r="JS1" s="433" t="s">
        <v>418</v>
      </c>
      <c r="JT1" s="433" t="s">
        <v>419</v>
      </c>
      <c r="JU1" s="433" t="s">
        <v>420</v>
      </c>
      <c r="JV1" s="433" t="s">
        <v>421</v>
      </c>
      <c r="JW1" s="433" t="s">
        <v>422</v>
      </c>
      <c r="JX1" s="433" t="s">
        <v>423</v>
      </c>
      <c r="JY1" s="433" t="s">
        <v>424</v>
      </c>
      <c r="JZ1" s="433" t="s">
        <v>425</v>
      </c>
      <c r="KA1" s="433" t="s">
        <v>426</v>
      </c>
      <c r="KB1" s="433" t="s">
        <v>427</v>
      </c>
      <c r="KC1" s="433" t="s">
        <v>428</v>
      </c>
      <c r="KD1" s="433" t="s">
        <v>429</v>
      </c>
      <c r="KE1" s="433" t="s">
        <v>430</v>
      </c>
      <c r="KF1" s="433" t="s">
        <v>431</v>
      </c>
      <c r="KG1" s="433" t="s">
        <v>432</v>
      </c>
      <c r="KH1" s="433" t="s">
        <v>433</v>
      </c>
      <c r="KI1" s="433" t="s">
        <v>434</v>
      </c>
      <c r="KJ1" s="433" t="s">
        <v>435</v>
      </c>
      <c r="KK1" s="433" t="s">
        <v>436</v>
      </c>
      <c r="KL1" s="433" t="s">
        <v>437</v>
      </c>
      <c r="KM1" s="433" t="s">
        <v>438</v>
      </c>
      <c r="KN1" s="433" t="s">
        <v>439</v>
      </c>
      <c r="KO1" s="433" t="s">
        <v>440</v>
      </c>
      <c r="KP1" s="433" t="s">
        <v>441</v>
      </c>
      <c r="KQ1" s="433" t="s">
        <v>442</v>
      </c>
      <c r="KR1" s="433" t="s">
        <v>443</v>
      </c>
      <c r="KS1" s="433" t="s">
        <v>444</v>
      </c>
      <c r="KT1" s="433" t="s">
        <v>445</v>
      </c>
      <c r="KU1" s="433" t="s">
        <v>446</v>
      </c>
      <c r="KV1" s="433" t="s">
        <v>447</v>
      </c>
      <c r="KW1" s="436" t="s">
        <v>448</v>
      </c>
      <c r="KX1" s="433" t="s">
        <v>449</v>
      </c>
      <c r="KY1" s="433" t="s">
        <v>450</v>
      </c>
      <c r="KZ1" s="433" t="s">
        <v>451</v>
      </c>
      <c r="LA1" s="433" t="s">
        <v>452</v>
      </c>
      <c r="LB1" s="433" t="s">
        <v>453</v>
      </c>
      <c r="LC1" s="433" t="s">
        <v>454</v>
      </c>
      <c r="LD1" s="433" t="s">
        <v>455</v>
      </c>
      <c r="LE1" s="433" t="s">
        <v>456</v>
      </c>
      <c r="LF1" s="433" t="s">
        <v>457</v>
      </c>
      <c r="LG1" s="433" t="s">
        <v>458</v>
      </c>
      <c r="LH1" s="433" t="s">
        <v>459</v>
      </c>
      <c r="LI1" s="433" t="s">
        <v>460</v>
      </c>
      <c r="LJ1" s="433" t="s">
        <v>461</v>
      </c>
      <c r="LK1" s="433" t="s">
        <v>462</v>
      </c>
      <c r="LL1" s="432" t="s">
        <v>463</v>
      </c>
      <c r="LM1" s="436" t="s">
        <v>464</v>
      </c>
      <c r="LN1" s="433" t="s">
        <v>465</v>
      </c>
      <c r="LO1" s="433" t="s">
        <v>466</v>
      </c>
      <c r="LP1" s="436" t="s">
        <v>467</v>
      </c>
      <c r="LQ1" s="433" t="s">
        <v>468</v>
      </c>
      <c r="LR1" s="433" t="s">
        <v>469</v>
      </c>
      <c r="LS1" s="433" t="s">
        <v>470</v>
      </c>
      <c r="LT1" s="433" t="s">
        <v>471</v>
      </c>
      <c r="LU1" s="433" t="s">
        <v>472</v>
      </c>
      <c r="LV1" s="433" t="s">
        <v>473</v>
      </c>
      <c r="LW1" s="433" t="s">
        <v>474</v>
      </c>
      <c r="LX1" s="433" t="s">
        <v>475</v>
      </c>
      <c r="LY1" s="433" t="s">
        <v>476</v>
      </c>
      <c r="LZ1" s="433" t="s">
        <v>477</v>
      </c>
      <c r="MA1" s="433" t="s">
        <v>478</v>
      </c>
      <c r="MB1" s="433" t="s">
        <v>479</v>
      </c>
      <c r="MC1" s="433" t="s">
        <v>480</v>
      </c>
      <c r="MD1" s="433" t="s">
        <v>481</v>
      </c>
      <c r="ME1" s="433" t="s">
        <v>482</v>
      </c>
      <c r="MF1" s="433" t="s">
        <v>483</v>
      </c>
      <c r="MG1" s="433" t="s">
        <v>484</v>
      </c>
      <c r="MH1" s="433" t="s">
        <v>485</v>
      </c>
      <c r="MI1" s="433" t="s">
        <v>486</v>
      </c>
      <c r="MJ1" s="433" t="s">
        <v>487</v>
      </c>
      <c r="MK1" s="433" t="s">
        <v>488</v>
      </c>
      <c r="ML1" s="433" t="s">
        <v>489</v>
      </c>
      <c r="MM1" s="433" t="s">
        <v>490</v>
      </c>
      <c r="MN1" s="433" t="s">
        <v>491</v>
      </c>
      <c r="MO1" s="433" t="s">
        <v>492</v>
      </c>
      <c r="MP1" s="433" t="s">
        <v>493</v>
      </c>
      <c r="MQ1" s="433" t="s">
        <v>494</v>
      </c>
      <c r="MR1" s="433" t="s">
        <v>495</v>
      </c>
      <c r="MS1" s="433" t="s">
        <v>496</v>
      </c>
      <c r="MT1" s="433" t="s">
        <v>497</v>
      </c>
      <c r="MU1" s="433" t="s">
        <v>498</v>
      </c>
      <c r="MV1" s="433" t="s">
        <v>499</v>
      </c>
      <c r="MW1" s="433" t="s">
        <v>500</v>
      </c>
      <c r="MX1" s="433" t="s">
        <v>501</v>
      </c>
      <c r="MY1" s="433" t="s">
        <v>502</v>
      </c>
      <c r="MZ1" s="433" t="s">
        <v>503</v>
      </c>
      <c r="NA1" s="433" t="s">
        <v>504</v>
      </c>
      <c r="NB1" s="436" t="s">
        <v>505</v>
      </c>
      <c r="NC1" s="433" t="s">
        <v>506</v>
      </c>
      <c r="ND1" s="433" t="s">
        <v>507</v>
      </c>
      <c r="NE1" s="433" t="s">
        <v>508</v>
      </c>
      <c r="NF1" s="433" t="s">
        <v>509</v>
      </c>
      <c r="NG1" s="433" t="s">
        <v>510</v>
      </c>
      <c r="NH1" s="436" t="s">
        <v>511</v>
      </c>
      <c r="NI1" s="433" t="s">
        <v>512</v>
      </c>
      <c r="NJ1" s="433" t="s">
        <v>513</v>
      </c>
      <c r="NK1" s="433" t="s">
        <v>514</v>
      </c>
      <c r="NL1" s="433" t="s">
        <v>515</v>
      </c>
      <c r="NM1" s="433" t="s">
        <v>516</v>
      </c>
      <c r="NN1" s="433" t="s">
        <v>517</v>
      </c>
      <c r="NO1" s="433" t="s">
        <v>518</v>
      </c>
      <c r="NP1" s="433" t="s">
        <v>519</v>
      </c>
      <c r="NQ1" s="432" t="s">
        <v>464</v>
      </c>
      <c r="NR1" s="436" t="s">
        <v>465</v>
      </c>
      <c r="NS1" s="433" t="s">
        <v>520</v>
      </c>
      <c r="NT1" s="433" t="s">
        <v>521</v>
      </c>
      <c r="NU1" s="433" t="s">
        <v>522</v>
      </c>
      <c r="NV1" s="433" t="s">
        <v>523</v>
      </c>
      <c r="NW1" s="433" t="s">
        <v>524</v>
      </c>
      <c r="NX1" s="433" t="s">
        <v>525</v>
      </c>
      <c r="NY1" s="433" t="s">
        <v>526</v>
      </c>
      <c r="NZ1" s="433" t="s">
        <v>527</v>
      </c>
      <c r="OA1" s="433" t="s">
        <v>528</v>
      </c>
      <c r="OB1" s="436" t="s">
        <v>466</v>
      </c>
      <c r="OC1" s="433" t="s">
        <v>529</v>
      </c>
      <c r="OD1" s="433" t="s">
        <v>530</v>
      </c>
      <c r="OE1" s="432" t="s">
        <v>466</v>
      </c>
      <c r="OF1" s="436" t="s">
        <v>530</v>
      </c>
      <c r="OG1" s="433" t="s">
        <v>531</v>
      </c>
      <c r="OH1" s="433" t="s">
        <v>532</v>
      </c>
      <c r="OI1" s="433" t="s">
        <v>533</v>
      </c>
      <c r="OJ1" s="432" t="s">
        <v>534</v>
      </c>
      <c r="OK1" s="436" t="s">
        <v>535</v>
      </c>
      <c r="OL1" s="433" t="s">
        <v>536</v>
      </c>
      <c r="OM1" s="433" t="s">
        <v>537</v>
      </c>
      <c r="ON1" s="433" t="s">
        <v>538</v>
      </c>
      <c r="OO1" s="433" t="s">
        <v>539</v>
      </c>
      <c r="OP1" s="433" t="s">
        <v>540</v>
      </c>
      <c r="OQ1" s="433" t="s">
        <v>541</v>
      </c>
      <c r="OR1" s="433" t="s">
        <v>542</v>
      </c>
      <c r="OS1" s="433" t="s">
        <v>543</v>
      </c>
      <c r="OT1" s="433" t="s">
        <v>544</v>
      </c>
      <c r="OU1" s="433" t="s">
        <v>545</v>
      </c>
      <c r="OV1" s="433" t="s">
        <v>546</v>
      </c>
      <c r="OW1" s="433" t="s">
        <v>547</v>
      </c>
      <c r="OX1" s="433" t="s">
        <v>548</v>
      </c>
      <c r="OY1" s="433" t="s">
        <v>549</v>
      </c>
      <c r="OZ1" s="433" t="s">
        <v>550</v>
      </c>
      <c r="PA1" s="433" t="s">
        <v>551</v>
      </c>
      <c r="PB1" s="433" t="s">
        <v>552</v>
      </c>
      <c r="PC1" s="433" t="s">
        <v>553</v>
      </c>
      <c r="PD1" s="433" t="s">
        <v>554</v>
      </c>
      <c r="PE1" s="433" t="s">
        <v>555</v>
      </c>
      <c r="PF1" s="433" t="s">
        <v>556</v>
      </c>
      <c r="PG1" s="433" t="s">
        <v>557</v>
      </c>
      <c r="PH1" s="433" t="s">
        <v>558</v>
      </c>
      <c r="PI1" s="433" t="s">
        <v>559</v>
      </c>
      <c r="PJ1" s="433" t="s">
        <v>560</v>
      </c>
      <c r="PK1" s="433" t="s">
        <v>561</v>
      </c>
      <c r="PL1" s="433" t="s">
        <v>562</v>
      </c>
      <c r="PM1" s="433" t="s">
        <v>563</v>
      </c>
      <c r="PN1" s="433" t="s">
        <v>564</v>
      </c>
      <c r="PO1" s="433" t="s">
        <v>565</v>
      </c>
      <c r="PP1" s="433" t="s">
        <v>566</v>
      </c>
      <c r="PQ1" s="433" t="s">
        <v>567</v>
      </c>
      <c r="PR1" s="433" t="s">
        <v>568</v>
      </c>
      <c r="PS1" s="433" t="s">
        <v>569</v>
      </c>
      <c r="PT1" s="433" t="s">
        <v>570</v>
      </c>
      <c r="PU1" s="433" t="s">
        <v>571</v>
      </c>
      <c r="PV1" s="433" t="s">
        <v>572</v>
      </c>
      <c r="PW1" s="433" t="s">
        <v>573</v>
      </c>
      <c r="PX1" s="433" t="s">
        <v>574</v>
      </c>
      <c r="PY1" s="433" t="s">
        <v>575</v>
      </c>
      <c r="PZ1" s="433" t="s">
        <v>576</v>
      </c>
      <c r="QA1" s="433" t="s">
        <v>577</v>
      </c>
      <c r="QB1" s="433" t="s">
        <v>578</v>
      </c>
      <c r="QC1" s="433" t="s">
        <v>579</v>
      </c>
      <c r="QD1" s="433" t="s">
        <v>580</v>
      </c>
      <c r="QE1" s="433" t="s">
        <v>581</v>
      </c>
      <c r="QF1" s="433" t="s">
        <v>582</v>
      </c>
      <c r="QG1" s="433" t="s">
        <v>583</v>
      </c>
      <c r="QH1" s="433" t="s">
        <v>584</v>
      </c>
      <c r="QI1" s="433" t="s">
        <v>585</v>
      </c>
      <c r="QJ1" s="433" t="s">
        <v>586</v>
      </c>
      <c r="QK1" s="433" t="s">
        <v>587</v>
      </c>
      <c r="QL1" s="433" t="s">
        <v>588</v>
      </c>
      <c r="QM1" s="433" t="s">
        <v>589</v>
      </c>
      <c r="QN1" s="433" t="s">
        <v>590</v>
      </c>
      <c r="QO1" s="433" t="s">
        <v>591</v>
      </c>
      <c r="QP1" s="433" t="s">
        <v>592</v>
      </c>
      <c r="QQ1" s="433" t="s">
        <v>593</v>
      </c>
      <c r="QR1" s="433" t="s">
        <v>594</v>
      </c>
      <c r="QS1" s="433" t="s">
        <v>595</v>
      </c>
      <c r="QT1" s="436" t="s">
        <v>596</v>
      </c>
      <c r="QU1" s="433" t="s">
        <v>597</v>
      </c>
      <c r="QV1" s="433" t="s">
        <v>598</v>
      </c>
      <c r="QW1" s="433" t="s">
        <v>599</v>
      </c>
      <c r="QX1" s="433" t="s">
        <v>600</v>
      </c>
      <c r="QY1" s="433" t="s">
        <v>601</v>
      </c>
      <c r="QZ1" s="433" t="s">
        <v>602</v>
      </c>
      <c r="RA1" s="433" t="s">
        <v>603</v>
      </c>
      <c r="RB1" s="436" t="s">
        <v>604</v>
      </c>
      <c r="RC1" s="433" t="s">
        <v>605</v>
      </c>
      <c r="RD1" s="433" t="s">
        <v>606</v>
      </c>
      <c r="RE1" s="436" t="s">
        <v>607</v>
      </c>
      <c r="RF1" s="433" t="s">
        <v>608</v>
      </c>
      <c r="RG1" s="433" t="s">
        <v>609</v>
      </c>
      <c r="RH1" s="433" t="s">
        <v>610</v>
      </c>
      <c r="RI1" s="436" t="s">
        <v>611</v>
      </c>
      <c r="RJ1" s="433" t="s">
        <v>612</v>
      </c>
      <c r="RK1" s="433" t="s">
        <v>613</v>
      </c>
      <c r="RL1" s="433" t="s">
        <v>614</v>
      </c>
      <c r="RM1" s="433" t="s">
        <v>615</v>
      </c>
      <c r="RN1" s="433" t="s">
        <v>616</v>
      </c>
      <c r="RO1" s="433" t="s">
        <v>617</v>
      </c>
      <c r="RP1" s="433" t="s">
        <v>618</v>
      </c>
      <c r="RQ1" s="433" t="s">
        <v>619</v>
      </c>
      <c r="RR1" s="433" t="s">
        <v>620</v>
      </c>
      <c r="RS1" s="432" t="s">
        <v>604</v>
      </c>
      <c r="RT1" s="436" t="s">
        <v>606</v>
      </c>
      <c r="RU1" s="433" t="s">
        <v>621</v>
      </c>
      <c r="RV1" s="433" t="s">
        <v>622</v>
      </c>
      <c r="RW1" s="433" t="s">
        <v>623</v>
      </c>
      <c r="RX1" s="433" t="s">
        <v>624</v>
      </c>
      <c r="RY1" s="433" t="s">
        <v>625</v>
      </c>
      <c r="RZ1" s="433" t="s">
        <v>626</v>
      </c>
      <c r="SA1" s="433" t="s">
        <v>627</v>
      </c>
      <c r="SB1" s="433" t="s">
        <v>628</v>
      </c>
      <c r="SC1" s="433" t="s">
        <v>629</v>
      </c>
      <c r="SD1" s="433" t="s">
        <v>630</v>
      </c>
      <c r="SE1" s="433" t="s">
        <v>631</v>
      </c>
      <c r="SF1" s="433" t="s">
        <v>632</v>
      </c>
      <c r="SG1" s="433" t="s">
        <v>633</v>
      </c>
      <c r="SH1" s="433" t="s">
        <v>634</v>
      </c>
      <c r="SI1" s="433" t="s">
        <v>635</v>
      </c>
      <c r="SJ1" s="432" t="s">
        <v>636</v>
      </c>
      <c r="SK1" s="436" t="s">
        <v>637</v>
      </c>
      <c r="SL1" s="433" t="s">
        <v>638</v>
      </c>
      <c r="SM1" s="433" t="s">
        <v>639</v>
      </c>
      <c r="SN1" s="433" t="s">
        <v>640</v>
      </c>
      <c r="SO1" s="433" t="s">
        <v>641</v>
      </c>
      <c r="SP1" s="433" t="s">
        <v>642</v>
      </c>
      <c r="SQ1" s="433" t="s">
        <v>643</v>
      </c>
      <c r="SR1" s="433" t="s">
        <v>644</v>
      </c>
      <c r="SS1" s="433" t="s">
        <v>645</v>
      </c>
      <c r="ST1" s="436" t="s">
        <v>646</v>
      </c>
      <c r="SU1" s="433" t="s">
        <v>647</v>
      </c>
      <c r="SV1" s="433" t="s">
        <v>648</v>
      </c>
      <c r="SW1" s="433" t="s">
        <v>649</v>
      </c>
      <c r="SX1" s="433" t="s">
        <v>650</v>
      </c>
      <c r="SY1" s="433" t="s">
        <v>651</v>
      </c>
      <c r="SZ1" s="433" t="s">
        <v>652</v>
      </c>
      <c r="TA1" s="433" t="s">
        <v>653</v>
      </c>
      <c r="TB1" s="433" t="s">
        <v>654</v>
      </c>
      <c r="TC1" s="433" t="s">
        <v>655</v>
      </c>
      <c r="TD1" s="433" t="s">
        <v>656</v>
      </c>
      <c r="TE1" s="433" t="s">
        <v>657</v>
      </c>
      <c r="TF1" s="433" t="s">
        <v>658</v>
      </c>
      <c r="TG1" s="433" t="s">
        <v>659</v>
      </c>
      <c r="TH1" s="433" t="s">
        <v>660</v>
      </c>
      <c r="TI1" s="433" t="s">
        <v>661</v>
      </c>
      <c r="TJ1" s="433" t="s">
        <v>662</v>
      </c>
      <c r="TK1" s="432" t="s">
        <v>663</v>
      </c>
      <c r="TL1" s="436" t="s">
        <v>664</v>
      </c>
      <c r="TM1" s="433" t="s">
        <v>665</v>
      </c>
      <c r="TN1" s="433" t="s">
        <v>666</v>
      </c>
      <c r="TO1" s="433" t="s">
        <v>667</v>
      </c>
      <c r="TP1" s="433" t="s">
        <v>668</v>
      </c>
      <c r="TQ1" s="433" t="s">
        <v>669</v>
      </c>
      <c r="TR1" s="433" t="s">
        <v>670</v>
      </c>
      <c r="TS1" s="433" t="s">
        <v>671</v>
      </c>
      <c r="TT1" s="433" t="s">
        <v>672</v>
      </c>
      <c r="TU1" s="433" t="s">
        <v>673</v>
      </c>
      <c r="TV1" s="433" t="s">
        <v>674</v>
      </c>
      <c r="TW1" s="433" t="s">
        <v>675</v>
      </c>
      <c r="TX1" s="433" t="s">
        <v>676</v>
      </c>
      <c r="TY1" s="433" t="s">
        <v>677</v>
      </c>
      <c r="TZ1" s="436" t="s">
        <v>678</v>
      </c>
      <c r="UA1" s="433" t="s">
        <v>679</v>
      </c>
      <c r="UB1" s="433" t="s">
        <v>680</v>
      </c>
      <c r="UC1" s="433" t="s">
        <v>681</v>
      </c>
      <c r="UD1" s="433" t="s">
        <v>682</v>
      </c>
      <c r="UE1" s="433" t="s">
        <v>683</v>
      </c>
      <c r="UF1" s="433" t="s">
        <v>684</v>
      </c>
      <c r="UG1" s="433" t="s">
        <v>685</v>
      </c>
      <c r="UH1" s="433" t="s">
        <v>686</v>
      </c>
      <c r="UI1" s="433" t="s">
        <v>687</v>
      </c>
      <c r="UJ1" s="433" t="s">
        <v>688</v>
      </c>
      <c r="UK1" s="433" t="s">
        <v>689</v>
      </c>
      <c r="UL1" s="433" t="s">
        <v>690</v>
      </c>
      <c r="UM1" s="433" t="s">
        <v>691</v>
      </c>
      <c r="UN1" s="433" t="s">
        <v>692</v>
      </c>
      <c r="UO1" s="433" t="s">
        <v>693</v>
      </c>
      <c r="UP1" s="433" t="s">
        <v>694</v>
      </c>
      <c r="UQ1" s="433" t="s">
        <v>695</v>
      </c>
      <c r="UR1" s="433" t="s">
        <v>696</v>
      </c>
      <c r="US1" s="432" t="s">
        <v>697</v>
      </c>
      <c r="UT1" s="433" t="s">
        <v>698</v>
      </c>
      <c r="UU1" s="433" t="s">
        <v>699</v>
      </c>
      <c r="UV1" s="433" t="s">
        <v>700</v>
      </c>
      <c r="UW1" s="433" t="s">
        <v>701</v>
      </c>
      <c r="UX1" s="433" t="s">
        <v>702</v>
      </c>
      <c r="UY1" s="434"/>
    </row>
    <row r="2" spans="1:571" s="118" customFormat="1" hidden="1" x14ac:dyDescent="0.25">
      <c r="A2" s="430"/>
      <c r="B2" s="430"/>
      <c r="C2" s="430"/>
      <c r="D2" s="430"/>
      <c r="E2" s="430"/>
      <c r="F2" s="430"/>
      <c r="G2" s="430"/>
      <c r="H2" s="430"/>
      <c r="I2" s="430"/>
      <c r="J2" s="430"/>
      <c r="K2" s="431"/>
      <c r="L2" s="430"/>
      <c r="M2" s="430"/>
      <c r="N2" s="430"/>
      <c r="O2" s="430"/>
      <c r="P2" s="430"/>
      <c r="Q2" s="430"/>
      <c r="R2" s="430"/>
      <c r="S2" s="430"/>
      <c r="T2" s="430"/>
      <c r="U2" s="430"/>
      <c r="V2" s="430"/>
      <c r="W2" s="430"/>
      <c r="X2" s="430"/>
      <c r="Y2" s="430"/>
      <c r="Z2" s="430"/>
      <c r="AA2" s="430"/>
      <c r="AB2" s="430" t="s">
        <v>703</v>
      </c>
      <c r="AC2" s="430" t="s">
        <v>704</v>
      </c>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c r="UJ2" s="430"/>
      <c r="UK2" s="430"/>
      <c r="UL2" s="430"/>
      <c r="UM2" s="430"/>
      <c r="UN2" s="430"/>
      <c r="UO2" s="430"/>
      <c r="UP2" s="430"/>
      <c r="UQ2" s="430"/>
      <c r="UR2" s="430"/>
      <c r="US2" s="430"/>
      <c r="UT2" s="430"/>
      <c r="UU2" s="430"/>
      <c r="UV2" s="430"/>
      <c r="UW2" s="430"/>
      <c r="UX2" s="430"/>
      <c r="UY2" s="430"/>
    </row>
    <row r="3" spans="1:571" hidden="1" x14ac:dyDescent="0.25">
      <c r="A3" s="429"/>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c r="UJ3" s="429"/>
      <c r="UK3" s="429"/>
      <c r="UL3" s="429"/>
      <c r="UM3" s="429"/>
      <c r="UN3" s="429"/>
      <c r="UO3" s="429"/>
      <c r="UP3" s="429"/>
      <c r="UQ3" s="429"/>
      <c r="UR3" s="429"/>
      <c r="US3" s="429"/>
      <c r="UT3" s="429"/>
      <c r="UU3" s="429"/>
      <c r="UV3" s="429"/>
      <c r="UW3" s="429"/>
      <c r="UX3" s="429"/>
      <c r="UY3" s="429"/>
    </row>
    <row r="4" spans="1:571" hidden="1" x14ac:dyDescent="0.25">
      <c r="A4" s="429"/>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29"/>
      <c r="JP4" s="429"/>
      <c r="JQ4" s="429"/>
      <c r="JR4" s="429"/>
      <c r="JS4" s="429"/>
      <c r="JT4" s="429"/>
      <c r="JU4" s="429"/>
      <c r="JV4" s="429"/>
      <c r="JW4" s="429"/>
      <c r="JX4" s="429"/>
      <c r="JY4" s="429"/>
      <c r="JZ4" s="429"/>
      <c r="KA4" s="429"/>
      <c r="KB4" s="429"/>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29"/>
      <c r="LA4" s="429"/>
      <c r="LB4" s="429"/>
      <c r="LC4" s="429"/>
      <c r="LD4" s="429"/>
      <c r="LE4" s="429"/>
      <c r="LF4" s="429"/>
      <c r="LG4" s="429"/>
      <c r="LH4" s="429"/>
      <c r="LI4" s="429"/>
      <c r="LJ4" s="429"/>
      <c r="LK4" s="429"/>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29"/>
      <c r="OZ4" s="429"/>
      <c r="PA4" s="429"/>
      <c r="PB4" s="429"/>
      <c r="PC4" s="429"/>
      <c r="PD4" s="429"/>
      <c r="PE4" s="429"/>
      <c r="PF4" s="429"/>
      <c r="PG4" s="429"/>
      <c r="PH4" s="429"/>
      <c r="PI4" s="429"/>
      <c r="PJ4" s="429"/>
      <c r="PK4" s="429"/>
      <c r="PL4" s="429"/>
      <c r="PM4" s="429"/>
      <c r="PN4" s="429"/>
      <c r="PO4" s="429"/>
      <c r="PP4" s="429"/>
      <c r="PQ4" s="429"/>
      <c r="PR4" s="429"/>
      <c r="PS4" s="429"/>
      <c r="PT4" s="429"/>
      <c r="PU4" s="429"/>
      <c r="PV4" s="429"/>
      <c r="PW4" s="429"/>
      <c r="PX4" s="429"/>
      <c r="PY4" s="429"/>
      <c r="PZ4" s="429"/>
      <c r="QA4" s="429"/>
      <c r="QB4" s="429"/>
      <c r="QC4" s="429"/>
      <c r="QD4" s="429"/>
      <c r="QE4" s="429"/>
      <c r="QF4" s="429"/>
      <c r="QG4" s="429"/>
      <c r="QH4" s="429"/>
      <c r="QI4" s="429"/>
      <c r="QJ4" s="429"/>
      <c r="QK4" s="429"/>
      <c r="QL4" s="429"/>
      <c r="QM4" s="429"/>
      <c r="QN4" s="429"/>
      <c r="QO4" s="429"/>
      <c r="QP4" s="429"/>
      <c r="QQ4" s="429"/>
      <c r="QR4" s="429"/>
      <c r="QS4" s="429"/>
      <c r="QT4" s="429"/>
      <c r="QU4" s="429"/>
      <c r="QV4" s="429"/>
      <c r="QW4" s="429"/>
      <c r="QX4" s="429"/>
      <c r="QY4" s="429"/>
      <c r="QZ4" s="429"/>
      <c r="RA4" s="429"/>
      <c r="RB4" s="429"/>
      <c r="RC4" s="429"/>
      <c r="RD4" s="429"/>
      <c r="RE4" s="429"/>
      <c r="RF4" s="429"/>
      <c r="RG4" s="429"/>
      <c r="RH4" s="429"/>
      <c r="RI4" s="429"/>
      <c r="RJ4" s="429"/>
      <c r="RK4" s="429"/>
      <c r="RL4" s="429"/>
      <c r="RM4" s="429"/>
      <c r="RN4" s="429"/>
      <c r="RO4" s="429"/>
      <c r="RP4" s="429"/>
      <c r="RQ4" s="429"/>
      <c r="RR4" s="429"/>
      <c r="RS4" s="429"/>
      <c r="RT4" s="429"/>
      <c r="RU4" s="429"/>
      <c r="RV4" s="429"/>
      <c r="RW4" s="429"/>
      <c r="RX4" s="429"/>
      <c r="RY4" s="429"/>
      <c r="RZ4" s="429"/>
      <c r="SA4" s="429"/>
      <c r="SB4" s="429"/>
      <c r="SC4" s="429"/>
      <c r="SD4" s="429"/>
      <c r="SE4" s="429"/>
      <c r="SF4" s="429"/>
      <c r="SG4" s="429"/>
      <c r="SH4" s="429"/>
      <c r="SI4" s="429"/>
      <c r="SJ4" s="429"/>
      <c r="SK4" s="429"/>
      <c r="SL4" s="429"/>
      <c r="SM4" s="429"/>
      <c r="SN4" s="429"/>
      <c r="SO4" s="429"/>
      <c r="SP4" s="429"/>
      <c r="SQ4" s="429"/>
      <c r="SR4" s="429"/>
      <c r="SS4" s="429"/>
      <c r="ST4" s="429"/>
      <c r="SU4" s="429"/>
      <c r="SV4" s="429"/>
      <c r="SW4" s="429"/>
      <c r="SX4" s="429"/>
      <c r="SY4" s="429"/>
      <c r="SZ4" s="429"/>
      <c r="TA4" s="429"/>
      <c r="TB4" s="429"/>
      <c r="TC4" s="429"/>
      <c r="TD4" s="429"/>
      <c r="TE4" s="429"/>
      <c r="TF4" s="429"/>
      <c r="TG4" s="429"/>
      <c r="TH4" s="429"/>
      <c r="TI4" s="429"/>
      <c r="TJ4" s="429"/>
      <c r="TK4" s="429"/>
      <c r="TL4" s="429"/>
      <c r="TM4" s="429"/>
      <c r="TN4" s="429"/>
      <c r="TO4" s="429"/>
      <c r="TP4" s="429"/>
      <c r="TQ4" s="429"/>
      <c r="TR4" s="429"/>
      <c r="TS4" s="429"/>
      <c r="TT4" s="429"/>
      <c r="TU4" s="429"/>
      <c r="TV4" s="429"/>
      <c r="TW4" s="429"/>
      <c r="TX4" s="429"/>
      <c r="TY4" s="429"/>
      <c r="TZ4" s="429"/>
      <c r="UA4" s="429"/>
      <c r="UB4" s="429"/>
      <c r="UC4" s="429"/>
      <c r="UD4" s="429"/>
      <c r="UE4" s="429"/>
      <c r="UF4" s="429"/>
      <c r="UG4" s="429"/>
      <c r="UH4" s="429"/>
      <c r="UI4" s="429"/>
      <c r="UJ4" s="429"/>
      <c r="UK4" s="429"/>
      <c r="UL4" s="429"/>
      <c r="UM4" s="429"/>
      <c r="UN4" s="429"/>
      <c r="UO4" s="429"/>
      <c r="UP4" s="429"/>
      <c r="UQ4" s="429"/>
      <c r="UR4" s="429"/>
      <c r="US4" s="429"/>
      <c r="UT4" s="429"/>
      <c r="UU4" s="429"/>
      <c r="UV4" s="429"/>
      <c r="UW4" s="429"/>
      <c r="UX4" s="429"/>
      <c r="UY4" s="429"/>
    </row>
    <row r="5" spans="1:571" x14ac:dyDescent="0.25">
      <c r="A5" s="429"/>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c r="UJ5" s="429"/>
      <c r="UK5" s="429"/>
      <c r="UL5" s="429"/>
      <c r="UM5" s="429"/>
      <c r="UN5" s="429"/>
      <c r="UO5" s="429"/>
      <c r="UP5" s="429"/>
      <c r="UQ5" s="429"/>
      <c r="UR5" s="429"/>
      <c r="US5" s="429"/>
      <c r="UT5" s="429"/>
      <c r="UU5" s="429"/>
      <c r="UV5" s="429"/>
      <c r="UW5" s="429"/>
      <c r="UX5" s="429"/>
      <c r="UY5" s="429"/>
    </row>
    <row r="6" spans="1:571" x14ac:dyDescent="0.25">
      <c r="A6" s="429"/>
      <c r="B6" s="87"/>
      <c r="C6" s="88" t="s">
        <v>705</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c r="UJ6" s="429"/>
      <c r="UK6" s="429"/>
      <c r="UL6" s="429"/>
      <c r="UM6" s="429"/>
      <c r="UN6" s="429"/>
      <c r="UO6" s="429"/>
      <c r="UP6" s="429"/>
      <c r="UQ6" s="429"/>
      <c r="UR6" s="429"/>
      <c r="US6" s="429"/>
      <c r="UT6" s="429"/>
      <c r="UU6" s="429"/>
      <c r="UV6" s="429"/>
      <c r="UW6" s="429"/>
      <c r="UX6" s="429"/>
      <c r="UY6" s="429"/>
    </row>
    <row r="7" spans="1:571" x14ac:dyDescent="0.25">
      <c r="A7" s="429"/>
      <c r="B7" s="429"/>
      <c r="C7" s="88" t="s">
        <v>706</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c r="UJ7" s="429"/>
      <c r="UK7" s="429"/>
      <c r="UL7" s="429"/>
      <c r="UM7" s="429"/>
      <c r="UN7" s="429"/>
      <c r="UO7" s="429"/>
      <c r="UP7" s="429"/>
      <c r="UQ7" s="429"/>
      <c r="UR7" s="429"/>
      <c r="US7" s="429"/>
      <c r="UT7" s="429"/>
      <c r="UU7" s="429"/>
      <c r="UV7" s="429"/>
      <c r="UW7" s="429"/>
      <c r="UX7" s="429"/>
      <c r="UY7" s="429"/>
    </row>
    <row r="8" spans="1:571" x14ac:dyDescent="0.25">
      <c r="A8" s="429"/>
      <c r="B8" s="90"/>
      <c r="C8" s="88" t="s">
        <v>707</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c r="UJ8" s="429"/>
      <c r="UK8" s="429"/>
      <c r="UL8" s="429"/>
      <c r="UM8" s="429"/>
      <c r="UN8" s="429"/>
      <c r="UO8" s="429"/>
      <c r="UP8" s="429"/>
      <c r="UQ8" s="429"/>
      <c r="UR8" s="429"/>
      <c r="US8" s="429"/>
      <c r="UT8" s="429"/>
      <c r="UU8" s="429"/>
      <c r="UV8" s="429"/>
      <c r="UW8" s="429"/>
      <c r="UX8" s="429"/>
      <c r="UY8" s="429"/>
    </row>
    <row r="9" spans="1:571" x14ac:dyDescent="0.25">
      <c r="A9" s="429"/>
      <c r="B9" s="429"/>
      <c r="C9" s="88" t="s">
        <v>708</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c r="UJ9" s="429"/>
      <c r="UK9" s="429"/>
      <c r="UL9" s="429"/>
      <c r="UM9" s="429"/>
      <c r="UN9" s="429"/>
      <c r="UO9" s="429"/>
      <c r="UP9" s="429"/>
      <c r="UQ9" s="429"/>
      <c r="UR9" s="429"/>
      <c r="US9" s="429"/>
      <c r="UT9" s="429"/>
      <c r="UU9" s="429"/>
      <c r="UV9" s="429"/>
      <c r="UW9" s="429"/>
      <c r="UX9" s="429"/>
      <c r="UY9" s="429"/>
    </row>
    <row r="10" spans="1:571" ht="15.75" customHeight="1" thickBot="1" x14ac:dyDescent="0.3">
      <c r="A10" s="429"/>
      <c r="B10" s="418"/>
      <c r="C10" s="429"/>
      <c r="K10" s="530" t="s">
        <v>709</v>
      </c>
      <c r="L10" s="530"/>
      <c r="M10" s="530"/>
      <c r="N10" s="530"/>
      <c r="O10" s="530"/>
      <c r="P10" s="530"/>
      <c r="Q10" s="530"/>
      <c r="R10" s="530"/>
      <c r="S10" s="530"/>
      <c r="T10" s="530"/>
      <c r="U10" s="530"/>
      <c r="V10" s="530"/>
      <c r="W10" s="530"/>
      <c r="X10" s="530"/>
      <c r="Y10" s="530"/>
      <c r="Z10" s="530"/>
      <c r="AA10" s="530"/>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c r="UJ10" s="429"/>
      <c r="UK10" s="429"/>
      <c r="UL10" s="429"/>
      <c r="UM10" s="429"/>
      <c r="UN10" s="429"/>
      <c r="UO10" s="429"/>
      <c r="UP10" s="429"/>
      <c r="UQ10" s="429"/>
      <c r="UR10" s="429"/>
      <c r="US10" s="429"/>
      <c r="UT10" s="429"/>
      <c r="UU10" s="429"/>
      <c r="UV10" s="429"/>
      <c r="UW10" s="429"/>
      <c r="UX10" s="429"/>
      <c r="UY10" s="429"/>
    </row>
    <row r="11" spans="1:571" ht="79.5" thickBot="1" x14ac:dyDescent="0.3">
      <c r="A11" s="349"/>
      <c r="B11" s="304" t="s">
        <v>710</v>
      </c>
      <c r="C11" s="183" t="s">
        <v>711</v>
      </c>
      <c r="D11" s="184" t="s">
        <v>703</v>
      </c>
      <c r="E11" s="200" t="s">
        <v>712</v>
      </c>
      <c r="F11" s="184" t="s">
        <v>713</v>
      </c>
      <c r="G11" s="184" t="s">
        <v>714</v>
      </c>
      <c r="H11" s="184" t="s">
        <v>715</v>
      </c>
      <c r="I11" s="200" t="s">
        <v>716</v>
      </c>
      <c r="J11" s="184" t="s">
        <v>717</v>
      </c>
      <c r="K11" s="320" t="s">
        <v>49</v>
      </c>
      <c r="L11" s="320" t="s">
        <v>51</v>
      </c>
      <c r="M11" s="320" t="s">
        <v>53</v>
      </c>
      <c r="N11" s="320" t="s">
        <v>57</v>
      </c>
      <c r="O11" s="320" t="s">
        <v>60</v>
      </c>
      <c r="P11" s="320" t="s">
        <v>63</v>
      </c>
      <c r="Q11" s="320" t="s">
        <v>66</v>
      </c>
      <c r="R11" s="320" t="s">
        <v>718</v>
      </c>
      <c r="S11" s="320" t="s">
        <v>69</v>
      </c>
      <c r="T11" s="320" t="s">
        <v>72</v>
      </c>
      <c r="U11" s="320" t="s">
        <v>74</v>
      </c>
      <c r="V11" s="320" t="s">
        <v>75</v>
      </c>
      <c r="W11" s="320" t="s">
        <v>78</v>
      </c>
      <c r="X11" s="320" t="s">
        <v>79</v>
      </c>
      <c r="Y11" s="320" t="s">
        <v>80</v>
      </c>
      <c r="Z11" s="320" t="s">
        <v>81</v>
      </c>
      <c r="AA11" s="320" t="s">
        <v>82</v>
      </c>
      <c r="AB11" s="319" t="s">
        <v>719</v>
      </c>
      <c r="AC11" s="200" t="s">
        <v>720</v>
      </c>
      <c r="AD11" s="200" t="s">
        <v>721</v>
      </c>
      <c r="AE11" s="200" t="s">
        <v>722</v>
      </c>
      <c r="AF11" s="200" t="s">
        <v>723</v>
      </c>
      <c r="AG11" s="200" t="s">
        <v>724</v>
      </c>
      <c r="AH11" s="200" t="s">
        <v>725</v>
      </c>
      <c r="AI11" s="200" t="s">
        <v>726</v>
      </c>
      <c r="AJ11" s="200" t="s">
        <v>727</v>
      </c>
      <c r="AK11" s="200" t="s">
        <v>728</v>
      </c>
      <c r="AL11" s="200" t="s">
        <v>729</v>
      </c>
      <c r="AM11" s="200" t="s">
        <v>730</v>
      </c>
      <c r="AN11" s="200" t="s">
        <v>731</v>
      </c>
      <c r="AO11" s="200" t="s">
        <v>732</v>
      </c>
      <c r="AP11" s="200" t="s">
        <v>733</v>
      </c>
      <c r="AQ11" s="200" t="s">
        <v>734</v>
      </c>
      <c r="AR11" s="200" t="s">
        <v>68</v>
      </c>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c r="UJ11" s="429"/>
      <c r="UK11" s="429"/>
      <c r="UL11" s="429"/>
      <c r="UM11" s="429"/>
      <c r="UN11" s="429"/>
      <c r="UO11" s="429"/>
      <c r="UP11" s="429"/>
      <c r="UQ11" s="429"/>
      <c r="UR11" s="429"/>
      <c r="US11" s="429"/>
      <c r="UT11" s="429"/>
      <c r="UU11" s="429"/>
      <c r="UV11" s="429"/>
      <c r="UW11" s="429"/>
      <c r="UX11" s="429"/>
      <c r="UY11" s="429"/>
    </row>
    <row r="12" spans="1:571" x14ac:dyDescent="0.25">
      <c r="A12" s="348"/>
      <c r="B12" s="435" t="s">
        <v>148</v>
      </c>
      <c r="C12" s="179" t="s">
        <v>735</v>
      </c>
      <c r="D12" s="180">
        <f>D13+D47+D83+D89+D96</f>
        <v>0</v>
      </c>
      <c r="E12" s="180">
        <f>E13+E47+E83+E89+E96</f>
        <v>0</v>
      </c>
      <c r="F12" s="180">
        <f t="shared" ref="F12:F106" si="0">D12+E12</f>
        <v>0</v>
      </c>
      <c r="G12" s="180">
        <f>G13+G47+G83+G89+G96</f>
        <v>0</v>
      </c>
      <c r="H12" s="180">
        <f>F12-G12</f>
        <v>0</v>
      </c>
      <c r="I12" s="180">
        <f>I13+I47+I83+I89+I96</f>
        <v>0</v>
      </c>
      <c r="J12" s="180">
        <f>F12-I12</f>
        <v>0</v>
      </c>
      <c r="K12" s="180">
        <f t="shared" ref="K12:AD12" si="1">K13+K47+K83+K89+K96</f>
        <v>0</v>
      </c>
      <c r="L12" s="180">
        <f t="shared" si="1"/>
        <v>0</v>
      </c>
      <c r="M12" s="180">
        <f t="shared" si="1"/>
        <v>0</v>
      </c>
      <c r="N12" s="180">
        <f t="shared" si="1"/>
        <v>0</v>
      </c>
      <c r="O12" s="180">
        <f t="shared" si="1"/>
        <v>0</v>
      </c>
      <c r="P12" s="180">
        <f t="shared" si="1"/>
        <v>0</v>
      </c>
      <c r="Q12" s="180">
        <f t="shared" si="1"/>
        <v>0</v>
      </c>
      <c r="R12" s="180">
        <f t="shared" si="1"/>
        <v>0</v>
      </c>
      <c r="S12" s="180">
        <f t="shared" si="1"/>
        <v>0</v>
      </c>
      <c r="T12" s="180">
        <f t="shared" ref="T12" si="2">T13+T47+T83+T89+T96</f>
        <v>0</v>
      </c>
      <c r="U12" s="180">
        <f t="shared" si="1"/>
        <v>0</v>
      </c>
      <c r="V12" s="180">
        <f t="shared" si="1"/>
        <v>0</v>
      </c>
      <c r="W12" s="180">
        <f t="shared" si="1"/>
        <v>0</v>
      </c>
      <c r="X12" s="180">
        <f t="shared" si="1"/>
        <v>0</v>
      </c>
      <c r="Y12" s="180">
        <f t="shared" ref="Y12:Z12" si="3">Y13+Y47+Y83+Y89+Y96</f>
        <v>0</v>
      </c>
      <c r="Z12" s="180">
        <f t="shared" si="3"/>
        <v>0</v>
      </c>
      <c r="AA12" s="180">
        <f t="shared" si="1"/>
        <v>0</v>
      </c>
      <c r="AB12" s="180">
        <f t="shared" si="1"/>
        <v>0</v>
      </c>
      <c r="AC12" s="180">
        <f t="shared" si="1"/>
        <v>0</v>
      </c>
      <c r="AD12" s="180">
        <f t="shared" si="1"/>
        <v>0</v>
      </c>
      <c r="AE12" s="180">
        <f>AB12+AC12+AD12</f>
        <v>0</v>
      </c>
      <c r="AF12" s="180">
        <f>AF13+AF47+AF83+AF89+AF96</f>
        <v>0</v>
      </c>
      <c r="AG12" s="180">
        <f>AG13+AG47+AG83+AG89+AG96</f>
        <v>0</v>
      </c>
      <c r="AH12" s="180">
        <f>AH13+AH47+AH83+AH89+AH96</f>
        <v>0</v>
      </c>
      <c r="AI12" s="180">
        <f>AF12+AG12+AH12</f>
        <v>0</v>
      </c>
      <c r="AJ12" s="180">
        <f>AJ13+AJ47+AJ83+AJ89+AJ96</f>
        <v>0</v>
      </c>
      <c r="AK12" s="180">
        <f>AK13+AK47+AK83+AK89+AK96</f>
        <v>0</v>
      </c>
      <c r="AL12" s="180">
        <f>AL13+AL47+AL83+AL89+AL96</f>
        <v>0</v>
      </c>
      <c r="AM12" s="180">
        <f>AJ12+AK12+AL12</f>
        <v>0</v>
      </c>
      <c r="AN12" s="180">
        <f>AN13+AN47+AN83+AN89+AN96</f>
        <v>0</v>
      </c>
      <c r="AO12" s="180">
        <f>AO13+AO47+AO83+AO89+AO96</f>
        <v>0</v>
      </c>
      <c r="AP12" s="180">
        <f>AP13+AP47+AP83+AP89+AP96</f>
        <v>0</v>
      </c>
      <c r="AQ12" s="180">
        <f>AN12+AO12+AP12</f>
        <v>0</v>
      </c>
      <c r="AR12" s="180">
        <f>AE12+AI12+AM12+AQ12</f>
        <v>0</v>
      </c>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c r="UJ12" s="429"/>
      <c r="UK12" s="429"/>
      <c r="UL12" s="429"/>
      <c r="UM12" s="429"/>
      <c r="UN12" s="429"/>
      <c r="UO12" s="429"/>
      <c r="UP12" s="429"/>
      <c r="UQ12" s="429"/>
      <c r="UR12" s="429"/>
      <c r="US12" s="429"/>
      <c r="UT12" s="429"/>
      <c r="UU12" s="429"/>
      <c r="UV12" s="429"/>
      <c r="UW12" s="429"/>
      <c r="UX12" s="429"/>
      <c r="UY12" s="429"/>
    </row>
    <row r="13" spans="1:571" x14ac:dyDescent="0.25">
      <c r="A13" s="429"/>
      <c r="B13" s="436" t="s">
        <v>149</v>
      </c>
      <c r="C13" s="181" t="s">
        <v>736</v>
      </c>
      <c r="D13" s="182">
        <f>SUM(D14:D46)</f>
        <v>0</v>
      </c>
      <c r="E13" s="182">
        <f>SUM(E14:E46)</f>
        <v>0</v>
      </c>
      <c r="F13" s="182">
        <f t="shared" si="0"/>
        <v>0</v>
      </c>
      <c r="G13" s="182">
        <f>SUM(G14:G46)</f>
        <v>0</v>
      </c>
      <c r="H13" s="182">
        <f t="shared" ref="H13:H220" si="4">F13-G13</f>
        <v>0</v>
      </c>
      <c r="I13" s="182">
        <f>SUM(I14:I46)</f>
        <v>0</v>
      </c>
      <c r="J13" s="182">
        <f t="shared" ref="J13:J220" si="5">F13-I13</f>
        <v>0</v>
      </c>
      <c r="K13" s="182">
        <f t="shared" ref="K13:AD13" si="6">SUM(K14:K46)</f>
        <v>0</v>
      </c>
      <c r="L13" s="182">
        <f t="shared" si="6"/>
        <v>0</v>
      </c>
      <c r="M13" s="182">
        <f t="shared" si="6"/>
        <v>0</v>
      </c>
      <c r="N13" s="182">
        <f t="shared" si="6"/>
        <v>0</v>
      </c>
      <c r="O13" s="182">
        <f t="shared" si="6"/>
        <v>0</v>
      </c>
      <c r="P13" s="182">
        <f t="shared" si="6"/>
        <v>0</v>
      </c>
      <c r="Q13" s="182">
        <f t="shared" si="6"/>
        <v>0</v>
      </c>
      <c r="R13" s="182">
        <f t="shared" si="6"/>
        <v>0</v>
      </c>
      <c r="S13" s="182">
        <f t="shared" si="6"/>
        <v>0</v>
      </c>
      <c r="T13" s="182">
        <f t="shared" ref="T13" si="7">SUM(T14:T46)</f>
        <v>0</v>
      </c>
      <c r="U13" s="182">
        <f t="shared" si="6"/>
        <v>0</v>
      </c>
      <c r="V13" s="182">
        <f t="shared" si="6"/>
        <v>0</v>
      </c>
      <c r="W13" s="182">
        <f t="shared" si="6"/>
        <v>0</v>
      </c>
      <c r="X13" s="182">
        <f t="shared" si="6"/>
        <v>0</v>
      </c>
      <c r="Y13" s="182">
        <f t="shared" ref="Y13:Z13" si="8">SUM(Y14:Y46)</f>
        <v>0</v>
      </c>
      <c r="Z13" s="182">
        <f t="shared" si="8"/>
        <v>0</v>
      </c>
      <c r="AA13" s="182">
        <f t="shared" si="6"/>
        <v>0</v>
      </c>
      <c r="AB13" s="182">
        <f t="shared" si="6"/>
        <v>0</v>
      </c>
      <c r="AC13" s="182">
        <f t="shared" si="6"/>
        <v>0</v>
      </c>
      <c r="AD13" s="182">
        <f t="shared" si="6"/>
        <v>0</v>
      </c>
      <c r="AE13" s="182">
        <f t="shared" ref="AE13:AE220" si="9">AB13+AC13+AD13</f>
        <v>0</v>
      </c>
      <c r="AF13" s="182">
        <f>SUM(AF14:AF46)</f>
        <v>0</v>
      </c>
      <c r="AG13" s="182">
        <f>SUM(AG14:AG46)</f>
        <v>0</v>
      </c>
      <c r="AH13" s="182">
        <f>SUM(AH14:AH46)</f>
        <v>0</v>
      </c>
      <c r="AI13" s="182">
        <f t="shared" ref="AI13:AI220" si="10">AF13+AG13+AH13</f>
        <v>0</v>
      </c>
      <c r="AJ13" s="182">
        <f>SUM(AJ14:AJ46)</f>
        <v>0</v>
      </c>
      <c r="AK13" s="182">
        <f>SUM(AK14:AK46)</f>
        <v>0</v>
      </c>
      <c r="AL13" s="182">
        <f>SUM(AL14:AL46)</f>
        <v>0</v>
      </c>
      <c r="AM13" s="182">
        <f t="shared" ref="AM13:AM220" si="11">AJ13+AK13+AL13</f>
        <v>0</v>
      </c>
      <c r="AN13" s="182">
        <f>SUM(AN14:AN46)</f>
        <v>0</v>
      </c>
      <c r="AO13" s="182">
        <f>SUM(AO14:AO46)</f>
        <v>0</v>
      </c>
      <c r="AP13" s="182">
        <f>SUM(AP14:AP46)</f>
        <v>0</v>
      </c>
      <c r="AQ13" s="182">
        <f t="shared" ref="AQ13:AQ220" si="12">AN13+AO13+AP13</f>
        <v>0</v>
      </c>
      <c r="AR13" s="182">
        <f t="shared" ref="AR13:AR220" si="13">AE13+AI13+AM13+AQ13</f>
        <v>0</v>
      </c>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c r="UJ13" s="429"/>
      <c r="UK13" s="429"/>
      <c r="UL13" s="429"/>
      <c r="UM13" s="429"/>
      <c r="UN13" s="429"/>
      <c r="UO13" s="429"/>
      <c r="UP13" s="429"/>
      <c r="UQ13" s="429"/>
      <c r="UR13" s="429"/>
      <c r="US13" s="429"/>
      <c r="UT13" s="429"/>
      <c r="UU13" s="429"/>
      <c r="UV13" s="429"/>
      <c r="UW13" s="429"/>
      <c r="UX13" s="429"/>
      <c r="UY13" s="429"/>
    </row>
    <row r="14" spans="1:571" x14ac:dyDescent="0.25">
      <c r="A14" s="429"/>
      <c r="B14" s="433" t="s">
        <v>150</v>
      </c>
      <c r="C14" s="175" t="s">
        <v>737</v>
      </c>
      <c r="D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6">
        <f t="shared" si="0"/>
        <v>0</v>
      </c>
      <c r="G14" s="176"/>
      <c r="H14" s="176">
        <f t="shared" si="4"/>
        <v>0</v>
      </c>
      <c r="I14" s="176"/>
      <c r="J14" s="176">
        <f t="shared" si="5"/>
        <v>0</v>
      </c>
      <c r="K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6">
        <f t="shared" si="9"/>
        <v>0</v>
      </c>
      <c r="AF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6">
        <f t="shared" si="10"/>
        <v>0</v>
      </c>
      <c r="AJ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6">
        <f t="shared" si="11"/>
        <v>0</v>
      </c>
      <c r="AN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6">
        <f t="shared" si="12"/>
        <v>0</v>
      </c>
      <c r="AR14" s="176">
        <f t="shared" si="13"/>
        <v>0</v>
      </c>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c r="UJ14" s="429"/>
      <c r="UK14" s="429"/>
      <c r="UL14" s="429"/>
      <c r="UM14" s="429"/>
      <c r="UN14" s="429"/>
      <c r="UO14" s="429"/>
      <c r="UP14" s="429"/>
      <c r="UQ14" s="429"/>
      <c r="UR14" s="429"/>
      <c r="US14" s="429"/>
      <c r="UT14" s="429"/>
      <c r="UU14" s="429"/>
      <c r="UV14" s="429"/>
      <c r="UW14" s="429"/>
      <c r="UX14" s="429"/>
      <c r="UY14" s="429"/>
    </row>
    <row r="15" spans="1:571" x14ac:dyDescent="0.25">
      <c r="A15" s="429"/>
      <c r="B15" s="433" t="s">
        <v>151</v>
      </c>
      <c r="C15" s="175" t="s">
        <v>738</v>
      </c>
      <c r="D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6">
        <f t="shared" si="0"/>
        <v>0</v>
      </c>
      <c r="G15" s="176"/>
      <c r="H15" s="176">
        <f t="shared" si="4"/>
        <v>0</v>
      </c>
      <c r="I15" s="176"/>
      <c r="J15" s="176">
        <f t="shared" si="5"/>
        <v>0</v>
      </c>
      <c r="K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6">
        <f t="shared" si="9"/>
        <v>0</v>
      </c>
      <c r="AF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6">
        <f t="shared" si="10"/>
        <v>0</v>
      </c>
      <c r="AJ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6">
        <f t="shared" si="11"/>
        <v>0</v>
      </c>
      <c r="AN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6">
        <f t="shared" si="12"/>
        <v>0</v>
      </c>
      <c r="AR15" s="176">
        <f t="shared" si="13"/>
        <v>0</v>
      </c>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c r="UJ15" s="429"/>
      <c r="UK15" s="429"/>
      <c r="UL15" s="429"/>
      <c r="UM15" s="429"/>
      <c r="UN15" s="429"/>
      <c r="UO15" s="429"/>
      <c r="UP15" s="429"/>
      <c r="UQ15" s="429"/>
      <c r="UR15" s="429"/>
      <c r="US15" s="429"/>
      <c r="UT15" s="429"/>
      <c r="UU15" s="429"/>
      <c r="UV15" s="429"/>
      <c r="UW15" s="429"/>
      <c r="UX15" s="429"/>
      <c r="UY15" s="429"/>
    </row>
    <row r="16" spans="1:571" x14ac:dyDescent="0.25">
      <c r="A16" s="429"/>
      <c r="B16" s="433" t="s">
        <v>152</v>
      </c>
      <c r="C16" s="175" t="s">
        <v>739</v>
      </c>
      <c r="D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6">
        <f t="shared" si="0"/>
        <v>0</v>
      </c>
      <c r="G16" s="176"/>
      <c r="H16" s="176">
        <f t="shared" si="4"/>
        <v>0</v>
      </c>
      <c r="I16" s="176"/>
      <c r="J16" s="176">
        <f t="shared" si="5"/>
        <v>0</v>
      </c>
      <c r="K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6">
        <f t="shared" si="9"/>
        <v>0</v>
      </c>
      <c r="AF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6">
        <f t="shared" si="10"/>
        <v>0</v>
      </c>
      <c r="AJ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6">
        <f t="shared" si="11"/>
        <v>0</v>
      </c>
      <c r="AN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6">
        <f t="shared" si="12"/>
        <v>0</v>
      </c>
      <c r="AR16" s="176">
        <f t="shared" si="13"/>
        <v>0</v>
      </c>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c r="UJ16" s="429"/>
      <c r="UK16" s="429"/>
      <c r="UL16" s="429"/>
      <c r="UM16" s="429"/>
      <c r="UN16" s="429"/>
      <c r="UO16" s="429"/>
      <c r="UP16" s="429"/>
      <c r="UQ16" s="429"/>
      <c r="UR16" s="429"/>
      <c r="US16" s="429"/>
      <c r="UT16" s="429"/>
      <c r="UU16" s="429"/>
      <c r="UV16" s="429"/>
      <c r="UW16" s="429"/>
      <c r="UX16" s="429"/>
      <c r="UY16" s="429"/>
    </row>
    <row r="17" spans="2:44" x14ac:dyDescent="0.25">
      <c r="B17" s="433" t="s">
        <v>153</v>
      </c>
      <c r="C17" s="175" t="s">
        <v>740</v>
      </c>
      <c r="D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6">
        <f t="shared" si="0"/>
        <v>0</v>
      </c>
      <c r="G17" s="176"/>
      <c r="H17" s="176">
        <f t="shared" si="4"/>
        <v>0</v>
      </c>
      <c r="I17" s="176"/>
      <c r="J17" s="176">
        <f t="shared" si="5"/>
        <v>0</v>
      </c>
      <c r="K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6">
        <f t="shared" si="9"/>
        <v>0</v>
      </c>
      <c r="AF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6">
        <f t="shared" si="10"/>
        <v>0</v>
      </c>
      <c r="AJ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6">
        <f t="shared" si="11"/>
        <v>0</v>
      </c>
      <c r="AN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6">
        <f t="shared" si="12"/>
        <v>0</v>
      </c>
      <c r="AR17" s="176">
        <f t="shared" si="13"/>
        <v>0</v>
      </c>
    </row>
    <row r="18" spans="2:44" x14ac:dyDescent="0.25">
      <c r="B18" s="433" t="s">
        <v>154</v>
      </c>
      <c r="C18" s="175" t="s">
        <v>741</v>
      </c>
      <c r="D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6">
        <f t="shared" si="0"/>
        <v>0</v>
      </c>
      <c r="G18" s="176"/>
      <c r="H18" s="176">
        <f t="shared" si="4"/>
        <v>0</v>
      </c>
      <c r="I18" s="176"/>
      <c r="J18" s="176">
        <f t="shared" si="5"/>
        <v>0</v>
      </c>
      <c r="K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6">
        <f t="shared" si="9"/>
        <v>0</v>
      </c>
      <c r="AF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6">
        <f t="shared" si="10"/>
        <v>0</v>
      </c>
      <c r="AJ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6">
        <f t="shared" si="11"/>
        <v>0</v>
      </c>
      <c r="AN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6">
        <f t="shared" si="12"/>
        <v>0</v>
      </c>
      <c r="AR18" s="176">
        <f t="shared" si="13"/>
        <v>0</v>
      </c>
    </row>
    <row r="19" spans="2:44" x14ac:dyDescent="0.25">
      <c r="B19" s="433" t="s">
        <v>155</v>
      </c>
      <c r="C19" s="175" t="s">
        <v>742</v>
      </c>
      <c r="D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6">
        <f t="shared" si="0"/>
        <v>0</v>
      </c>
      <c r="G19" s="176"/>
      <c r="H19" s="176">
        <f t="shared" si="4"/>
        <v>0</v>
      </c>
      <c r="I19" s="176"/>
      <c r="J19" s="176">
        <f t="shared" si="5"/>
        <v>0</v>
      </c>
      <c r="K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6">
        <f t="shared" si="9"/>
        <v>0</v>
      </c>
      <c r="AF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6">
        <f t="shared" si="10"/>
        <v>0</v>
      </c>
      <c r="AJ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6">
        <f t="shared" si="11"/>
        <v>0</v>
      </c>
      <c r="AN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6">
        <f t="shared" si="12"/>
        <v>0</v>
      </c>
      <c r="AR19" s="176">
        <f t="shared" si="13"/>
        <v>0</v>
      </c>
    </row>
    <row r="20" spans="2:44" x14ac:dyDescent="0.25">
      <c r="B20" s="433" t="s">
        <v>156</v>
      </c>
      <c r="C20" s="175" t="s">
        <v>743</v>
      </c>
      <c r="D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6">
        <f t="shared" si="0"/>
        <v>0</v>
      </c>
      <c r="G20" s="176"/>
      <c r="H20" s="176">
        <f t="shared" si="4"/>
        <v>0</v>
      </c>
      <c r="I20" s="176"/>
      <c r="J20" s="176">
        <f t="shared" si="5"/>
        <v>0</v>
      </c>
      <c r="K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6">
        <f t="shared" si="9"/>
        <v>0</v>
      </c>
      <c r="AF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6">
        <f t="shared" si="10"/>
        <v>0</v>
      </c>
      <c r="AJ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6">
        <f t="shared" si="11"/>
        <v>0</v>
      </c>
      <c r="AN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6">
        <f t="shared" si="12"/>
        <v>0</v>
      </c>
      <c r="AR20" s="176">
        <f t="shared" si="13"/>
        <v>0</v>
      </c>
    </row>
    <row r="21" spans="2:44" x14ac:dyDescent="0.25">
      <c r="B21" s="433" t="s">
        <v>157</v>
      </c>
      <c r="C21" s="175" t="s">
        <v>744</v>
      </c>
      <c r="D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6">
        <f t="shared" ref="F21:F46" si="14">D21+E21</f>
        <v>0</v>
      </c>
      <c r="G21" s="176"/>
      <c r="H21" s="176">
        <f t="shared" ref="H21:H46" si="15">F21-G21</f>
        <v>0</v>
      </c>
      <c r="I21" s="176"/>
      <c r="J21" s="176">
        <f t="shared" ref="J21:J46" si="16">F21-I21</f>
        <v>0</v>
      </c>
      <c r="K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6">
        <f t="shared" ref="AE21:AE47" si="17">AB21+AC21+AD21</f>
        <v>0</v>
      </c>
      <c r="AF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6">
        <f t="shared" ref="AI21:AI46" si="18">AF21+AG21+AH21</f>
        <v>0</v>
      </c>
      <c r="AJ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6">
        <f t="shared" ref="AM21:AM46" si="19">AJ21+AK21+AL21</f>
        <v>0</v>
      </c>
      <c r="AN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6">
        <f t="shared" ref="AQ21:AQ46" si="20">AN21+AO21+AP21</f>
        <v>0</v>
      </c>
      <c r="AR21" s="176">
        <f t="shared" ref="AR21:AR46" si="21">AE21+AI21+AM21+AQ21</f>
        <v>0</v>
      </c>
    </row>
    <row r="22" spans="2:44" x14ac:dyDescent="0.25">
      <c r="B22" s="433" t="s">
        <v>158</v>
      </c>
      <c r="C22" s="175" t="s">
        <v>745</v>
      </c>
      <c r="D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6">
        <f t="shared" ref="F22" si="22">D22+E22</f>
        <v>0</v>
      </c>
      <c r="G22" s="176"/>
      <c r="H22" s="176">
        <f t="shared" ref="H22" si="23">F22-G22</f>
        <v>0</v>
      </c>
      <c r="I22" s="176"/>
      <c r="J22" s="176">
        <f t="shared" ref="J22" si="24">F22-I22</f>
        <v>0</v>
      </c>
      <c r="K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6">
        <f t="shared" ref="AE22" si="25">AB22+AC22+AD22</f>
        <v>0</v>
      </c>
      <c r="AF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6">
        <f t="shared" ref="AI22" si="26">AF22+AG22+AH22</f>
        <v>0</v>
      </c>
      <c r="AJ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6">
        <f t="shared" ref="AM22" si="27">AJ22+AK22+AL22</f>
        <v>0</v>
      </c>
      <c r="AN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6">
        <f t="shared" ref="AQ22" si="28">AN22+AO22+AP22</f>
        <v>0</v>
      </c>
      <c r="AR22" s="176">
        <f t="shared" ref="AR22" si="29">AE22+AI22+AM22+AQ22</f>
        <v>0</v>
      </c>
    </row>
    <row r="23" spans="2:44" x14ac:dyDescent="0.25">
      <c r="B23" s="433" t="s">
        <v>159</v>
      </c>
      <c r="C23" s="175" t="s">
        <v>746</v>
      </c>
      <c r="D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6">
        <f t="shared" si="14"/>
        <v>0</v>
      </c>
      <c r="G23" s="176"/>
      <c r="H23" s="176">
        <f t="shared" si="15"/>
        <v>0</v>
      </c>
      <c r="I23" s="176"/>
      <c r="J23" s="176">
        <f t="shared" si="16"/>
        <v>0</v>
      </c>
      <c r="K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6">
        <f t="shared" si="17"/>
        <v>0</v>
      </c>
      <c r="AF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6">
        <f t="shared" si="18"/>
        <v>0</v>
      </c>
      <c r="AJ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6">
        <f t="shared" si="19"/>
        <v>0</v>
      </c>
      <c r="AN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6">
        <f t="shared" si="20"/>
        <v>0</v>
      </c>
      <c r="AR23" s="176">
        <f t="shared" si="21"/>
        <v>0</v>
      </c>
    </row>
    <row r="24" spans="2:44" x14ac:dyDescent="0.25">
      <c r="B24" s="433" t="s">
        <v>160</v>
      </c>
      <c r="C24" s="175" t="s">
        <v>747</v>
      </c>
      <c r="D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6">
        <f t="shared" ref="F24:F27" si="30">D24+E24</f>
        <v>0</v>
      </c>
      <c r="G24" s="176"/>
      <c r="H24" s="176">
        <f t="shared" ref="H24:H27" si="31">F24-G24</f>
        <v>0</v>
      </c>
      <c r="I24" s="176"/>
      <c r="J24" s="176">
        <f t="shared" ref="J24:J27" si="32">F24-I24</f>
        <v>0</v>
      </c>
      <c r="K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6">
        <f t="shared" ref="AE24:AE27" si="33">AB24+AC24+AD24</f>
        <v>0</v>
      </c>
      <c r="AF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6">
        <f t="shared" ref="AI24:AI27" si="34">AF24+AG24+AH24</f>
        <v>0</v>
      </c>
      <c r="AJ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6">
        <f t="shared" ref="AM24:AM27" si="35">AJ24+AK24+AL24</f>
        <v>0</v>
      </c>
      <c r="AN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6">
        <f t="shared" ref="AQ24:AQ27" si="36">AN24+AO24+AP24</f>
        <v>0</v>
      </c>
      <c r="AR24" s="176">
        <f t="shared" ref="AR24:AR27" si="37">AE24+AI24+AM24+AQ24</f>
        <v>0</v>
      </c>
    </row>
    <row r="25" spans="2:44" x14ac:dyDescent="0.25">
      <c r="B25" s="433" t="s">
        <v>161</v>
      </c>
      <c r="C25" s="175" t="s">
        <v>748</v>
      </c>
      <c r="D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6">
        <f t="shared" si="30"/>
        <v>0</v>
      </c>
      <c r="G25" s="176"/>
      <c r="H25" s="176">
        <f t="shared" si="31"/>
        <v>0</v>
      </c>
      <c r="I25" s="176"/>
      <c r="J25" s="176">
        <f t="shared" si="32"/>
        <v>0</v>
      </c>
      <c r="K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6">
        <f t="shared" si="33"/>
        <v>0</v>
      </c>
      <c r="AF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6">
        <f t="shared" si="34"/>
        <v>0</v>
      </c>
      <c r="AJ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6">
        <f t="shared" si="35"/>
        <v>0</v>
      </c>
      <c r="AN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6">
        <f t="shared" si="36"/>
        <v>0</v>
      </c>
      <c r="AR25" s="176">
        <f t="shared" si="37"/>
        <v>0</v>
      </c>
    </row>
    <row r="26" spans="2:44" x14ac:dyDescent="0.25">
      <c r="B26" s="433" t="s">
        <v>162</v>
      </c>
      <c r="C26" s="175" t="s">
        <v>749</v>
      </c>
      <c r="D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6">
        <f t="shared" si="30"/>
        <v>0</v>
      </c>
      <c r="G26" s="176"/>
      <c r="H26" s="176">
        <f t="shared" si="31"/>
        <v>0</v>
      </c>
      <c r="I26" s="176"/>
      <c r="J26" s="176">
        <f t="shared" si="32"/>
        <v>0</v>
      </c>
      <c r="K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6">
        <f t="shared" si="33"/>
        <v>0</v>
      </c>
      <c r="AF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6">
        <f t="shared" si="34"/>
        <v>0</v>
      </c>
      <c r="AJ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6">
        <f t="shared" si="35"/>
        <v>0</v>
      </c>
      <c r="AN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6">
        <f t="shared" si="36"/>
        <v>0</v>
      </c>
      <c r="AR26" s="176">
        <f t="shared" si="37"/>
        <v>0</v>
      </c>
    </row>
    <row r="27" spans="2:44" x14ac:dyDescent="0.25">
      <c r="B27" s="433" t="s">
        <v>163</v>
      </c>
      <c r="C27" s="175" t="s">
        <v>750</v>
      </c>
      <c r="D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6">
        <f t="shared" si="30"/>
        <v>0</v>
      </c>
      <c r="G27" s="176"/>
      <c r="H27" s="176">
        <f t="shared" si="31"/>
        <v>0</v>
      </c>
      <c r="I27" s="176"/>
      <c r="J27" s="176">
        <f t="shared" si="32"/>
        <v>0</v>
      </c>
      <c r="K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6">
        <f t="shared" si="33"/>
        <v>0</v>
      </c>
      <c r="AF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6">
        <f t="shared" si="34"/>
        <v>0</v>
      </c>
      <c r="AJ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6">
        <f t="shared" si="35"/>
        <v>0</v>
      </c>
      <c r="AN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6">
        <f t="shared" si="36"/>
        <v>0</v>
      </c>
      <c r="AR27" s="176">
        <f t="shared" si="37"/>
        <v>0</v>
      </c>
    </row>
    <row r="28" spans="2:44" x14ac:dyDescent="0.25">
      <c r="B28" s="433" t="s">
        <v>164</v>
      </c>
      <c r="C28" s="175" t="s">
        <v>751</v>
      </c>
      <c r="D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6">
        <f t="shared" si="14"/>
        <v>0</v>
      </c>
      <c r="G28" s="176"/>
      <c r="H28" s="176">
        <f t="shared" si="15"/>
        <v>0</v>
      </c>
      <c r="I28" s="176"/>
      <c r="J28" s="176">
        <f t="shared" si="16"/>
        <v>0</v>
      </c>
      <c r="K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6">
        <f t="shared" si="17"/>
        <v>0</v>
      </c>
      <c r="AF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6">
        <f t="shared" si="18"/>
        <v>0</v>
      </c>
      <c r="AJ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6">
        <f t="shared" si="19"/>
        <v>0</v>
      </c>
      <c r="AN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6">
        <f t="shared" si="20"/>
        <v>0</v>
      </c>
      <c r="AR28" s="176">
        <f t="shared" si="21"/>
        <v>0</v>
      </c>
    </row>
    <row r="29" spans="2:44" x14ac:dyDescent="0.25">
      <c r="B29" s="433" t="s">
        <v>165</v>
      </c>
      <c r="C29" s="175" t="s">
        <v>752</v>
      </c>
      <c r="D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6">
        <f t="shared" ref="F29:F30" si="38">D29+E29</f>
        <v>0</v>
      </c>
      <c r="G29" s="176"/>
      <c r="H29" s="176">
        <f t="shared" ref="H29:H30" si="39">F29-G29</f>
        <v>0</v>
      </c>
      <c r="I29" s="176"/>
      <c r="J29" s="176">
        <f t="shared" ref="J29:J30" si="40">F29-I29</f>
        <v>0</v>
      </c>
      <c r="K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6">
        <f t="shared" ref="AE29:AE30" si="41">AB29+AC29+AD29</f>
        <v>0</v>
      </c>
      <c r="AF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6">
        <f t="shared" ref="AI29:AI30" si="42">AF29+AG29+AH29</f>
        <v>0</v>
      </c>
      <c r="AJ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6">
        <f t="shared" ref="AM29:AM30" si="43">AJ29+AK29+AL29</f>
        <v>0</v>
      </c>
      <c r="AN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6">
        <f t="shared" ref="AQ29:AQ30" si="44">AN29+AO29+AP29</f>
        <v>0</v>
      </c>
      <c r="AR29" s="176">
        <f t="shared" ref="AR29:AR30" si="45">AE29+AI29+AM29+AQ29</f>
        <v>0</v>
      </c>
    </row>
    <row r="30" spans="2:44" x14ac:dyDescent="0.25">
      <c r="B30" s="433" t="s">
        <v>166</v>
      </c>
      <c r="C30" s="175" t="s">
        <v>753</v>
      </c>
      <c r="D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6">
        <f t="shared" si="38"/>
        <v>0</v>
      </c>
      <c r="G30" s="176"/>
      <c r="H30" s="176">
        <f t="shared" si="39"/>
        <v>0</v>
      </c>
      <c r="I30" s="176"/>
      <c r="J30" s="176">
        <f t="shared" si="40"/>
        <v>0</v>
      </c>
      <c r="K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6">
        <f t="shared" si="41"/>
        <v>0</v>
      </c>
      <c r="AF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6">
        <f t="shared" si="42"/>
        <v>0</v>
      </c>
      <c r="AJ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6">
        <f t="shared" si="43"/>
        <v>0</v>
      </c>
      <c r="AN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6">
        <f t="shared" si="44"/>
        <v>0</v>
      </c>
      <c r="AR30" s="176">
        <f t="shared" si="45"/>
        <v>0</v>
      </c>
    </row>
    <row r="31" spans="2:44" x14ac:dyDescent="0.25">
      <c r="B31" s="433" t="s">
        <v>167</v>
      </c>
      <c r="C31" s="175" t="s">
        <v>754</v>
      </c>
      <c r="D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6">
        <f t="shared" si="14"/>
        <v>0</v>
      </c>
      <c r="G31" s="176"/>
      <c r="H31" s="176">
        <f t="shared" si="15"/>
        <v>0</v>
      </c>
      <c r="I31" s="176"/>
      <c r="J31" s="176">
        <f t="shared" si="16"/>
        <v>0</v>
      </c>
      <c r="K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6">
        <f t="shared" si="17"/>
        <v>0</v>
      </c>
      <c r="AF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6">
        <f t="shared" si="18"/>
        <v>0</v>
      </c>
      <c r="AJ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6">
        <f t="shared" si="19"/>
        <v>0</v>
      </c>
      <c r="AN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6">
        <f t="shared" si="20"/>
        <v>0</v>
      </c>
      <c r="AR31" s="176">
        <f t="shared" si="21"/>
        <v>0</v>
      </c>
    </row>
    <row r="32" spans="2:44" x14ac:dyDescent="0.25">
      <c r="B32" s="433" t="s">
        <v>168</v>
      </c>
      <c r="C32" s="175" t="s">
        <v>755</v>
      </c>
      <c r="D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6">
        <f t="shared" si="14"/>
        <v>0</v>
      </c>
      <c r="G32" s="176"/>
      <c r="H32" s="176">
        <f t="shared" si="15"/>
        <v>0</v>
      </c>
      <c r="I32" s="176"/>
      <c r="J32" s="176">
        <f t="shared" si="16"/>
        <v>0</v>
      </c>
      <c r="K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6">
        <f t="shared" si="17"/>
        <v>0</v>
      </c>
      <c r="AF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6">
        <f t="shared" si="18"/>
        <v>0</v>
      </c>
      <c r="AJ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6">
        <f t="shared" si="19"/>
        <v>0</v>
      </c>
      <c r="AN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6">
        <f t="shared" si="20"/>
        <v>0</v>
      </c>
      <c r="AR32" s="176">
        <f t="shared" si="21"/>
        <v>0</v>
      </c>
    </row>
    <row r="33" spans="2:44" x14ac:dyDescent="0.25">
      <c r="B33" s="433" t="s">
        <v>169</v>
      </c>
      <c r="C33" s="175" t="s">
        <v>756</v>
      </c>
      <c r="D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6">
        <f t="shared" ref="F33:F34" si="46">D33+E33</f>
        <v>0</v>
      </c>
      <c r="G33" s="176"/>
      <c r="H33" s="176">
        <f t="shared" ref="H33:H34" si="47">F33-G33</f>
        <v>0</v>
      </c>
      <c r="I33" s="176"/>
      <c r="J33" s="176">
        <f t="shared" ref="J33:J34" si="48">F33-I33</f>
        <v>0</v>
      </c>
      <c r="K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6">
        <f t="shared" ref="AE33:AE34" si="49">AB33+AC33+AD33</f>
        <v>0</v>
      </c>
      <c r="AF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6">
        <f t="shared" ref="AI33:AI34" si="50">AF33+AG33+AH33</f>
        <v>0</v>
      </c>
      <c r="AJ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6">
        <f t="shared" ref="AM33:AM34" si="51">AJ33+AK33+AL33</f>
        <v>0</v>
      </c>
      <c r="AN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6">
        <f t="shared" ref="AQ33:AQ34" si="52">AN33+AO33+AP33</f>
        <v>0</v>
      </c>
      <c r="AR33" s="176">
        <f t="shared" ref="AR33:AR34" si="53">AE33+AI33+AM33+AQ33</f>
        <v>0</v>
      </c>
    </row>
    <row r="34" spans="2:44" x14ac:dyDescent="0.25">
      <c r="B34" s="433" t="s">
        <v>170</v>
      </c>
      <c r="C34" s="175" t="s">
        <v>757</v>
      </c>
      <c r="D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6">
        <f t="shared" si="46"/>
        <v>0</v>
      </c>
      <c r="G34" s="176"/>
      <c r="H34" s="176">
        <f t="shared" si="47"/>
        <v>0</v>
      </c>
      <c r="I34" s="176"/>
      <c r="J34" s="176">
        <f t="shared" si="48"/>
        <v>0</v>
      </c>
      <c r="K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6">
        <f t="shared" si="49"/>
        <v>0</v>
      </c>
      <c r="AF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6">
        <f t="shared" si="50"/>
        <v>0</v>
      </c>
      <c r="AJ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6">
        <f t="shared" si="51"/>
        <v>0</v>
      </c>
      <c r="AN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6">
        <f t="shared" si="52"/>
        <v>0</v>
      </c>
      <c r="AR34" s="176">
        <f t="shared" si="53"/>
        <v>0</v>
      </c>
    </row>
    <row r="35" spans="2:44" x14ac:dyDescent="0.25">
      <c r="B35" s="433" t="s">
        <v>171</v>
      </c>
      <c r="C35" s="175" t="s">
        <v>758</v>
      </c>
      <c r="D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6">
        <f t="shared" si="14"/>
        <v>0</v>
      </c>
      <c r="G35" s="176"/>
      <c r="H35" s="176">
        <f t="shared" si="15"/>
        <v>0</v>
      </c>
      <c r="I35" s="176"/>
      <c r="J35" s="176">
        <f t="shared" si="16"/>
        <v>0</v>
      </c>
      <c r="K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6">
        <f t="shared" si="17"/>
        <v>0</v>
      </c>
      <c r="AF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6">
        <f t="shared" si="18"/>
        <v>0</v>
      </c>
      <c r="AJ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6">
        <f t="shared" si="19"/>
        <v>0</v>
      </c>
      <c r="AN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6">
        <f t="shared" si="20"/>
        <v>0</v>
      </c>
      <c r="AR35" s="176">
        <f t="shared" si="21"/>
        <v>0</v>
      </c>
    </row>
    <row r="36" spans="2:44" x14ac:dyDescent="0.25">
      <c r="B36" s="433" t="s">
        <v>172</v>
      </c>
      <c r="C36" s="175" t="s">
        <v>759</v>
      </c>
      <c r="D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6">
        <f t="shared" ref="F36:F44" si="54">D36+E36</f>
        <v>0</v>
      </c>
      <c r="G36" s="176"/>
      <c r="H36" s="176">
        <f t="shared" ref="H36:H44" si="55">F36-G36</f>
        <v>0</v>
      </c>
      <c r="I36" s="176"/>
      <c r="J36" s="176">
        <f t="shared" ref="J36:J44" si="56">F36-I36</f>
        <v>0</v>
      </c>
      <c r="K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6">
        <f t="shared" ref="AE36:AE44" si="57">AB36+AC36+AD36</f>
        <v>0</v>
      </c>
      <c r="AF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6">
        <f t="shared" ref="AI36:AI44" si="58">AF36+AG36+AH36</f>
        <v>0</v>
      </c>
      <c r="AJ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6">
        <f t="shared" ref="AM36:AM44" si="59">AJ36+AK36+AL36</f>
        <v>0</v>
      </c>
      <c r="AN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6">
        <f t="shared" ref="AQ36:AQ44" si="60">AN36+AO36+AP36</f>
        <v>0</v>
      </c>
      <c r="AR36" s="176">
        <f t="shared" ref="AR36:AR44" si="61">AE36+AI36+AM36+AQ36</f>
        <v>0</v>
      </c>
    </row>
    <row r="37" spans="2:44" x14ac:dyDescent="0.25">
      <c r="B37" s="433" t="s">
        <v>173</v>
      </c>
      <c r="C37" s="175" t="s">
        <v>760</v>
      </c>
      <c r="D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6">
        <f t="shared" ref="F37" si="62">D37+E37</f>
        <v>0</v>
      </c>
      <c r="G37" s="176"/>
      <c r="H37" s="176">
        <f t="shared" ref="H37" si="63">F37-G37</f>
        <v>0</v>
      </c>
      <c r="I37" s="176"/>
      <c r="J37" s="176">
        <f t="shared" ref="J37" si="64">F37-I37</f>
        <v>0</v>
      </c>
      <c r="K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6">
        <f t="shared" ref="AE37" si="65">AB37+AC37+AD37</f>
        <v>0</v>
      </c>
      <c r="AF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6">
        <f t="shared" ref="AI37" si="66">AF37+AG37+AH37</f>
        <v>0</v>
      </c>
      <c r="AJ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6">
        <f t="shared" ref="AM37" si="67">AJ37+AK37+AL37</f>
        <v>0</v>
      </c>
      <c r="AN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6">
        <f t="shared" ref="AQ37" si="68">AN37+AO37+AP37</f>
        <v>0</v>
      </c>
      <c r="AR37" s="176">
        <f t="shared" ref="AR37" si="69">AE37+AI37+AM37+AQ37</f>
        <v>0</v>
      </c>
    </row>
    <row r="38" spans="2:44" x14ac:dyDescent="0.25">
      <c r="B38" s="433" t="s">
        <v>174</v>
      </c>
      <c r="C38" s="175" t="s">
        <v>761</v>
      </c>
      <c r="D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6">
        <f t="shared" si="54"/>
        <v>0</v>
      </c>
      <c r="G38" s="176"/>
      <c r="H38" s="176">
        <f t="shared" si="55"/>
        <v>0</v>
      </c>
      <c r="I38" s="176"/>
      <c r="J38" s="176">
        <f t="shared" si="56"/>
        <v>0</v>
      </c>
      <c r="K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6">
        <f t="shared" si="57"/>
        <v>0</v>
      </c>
      <c r="AF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6">
        <f t="shared" si="58"/>
        <v>0</v>
      </c>
      <c r="AJ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6">
        <f t="shared" si="59"/>
        <v>0</v>
      </c>
      <c r="AN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6">
        <f t="shared" si="60"/>
        <v>0</v>
      </c>
      <c r="AR38" s="176">
        <f t="shared" si="61"/>
        <v>0</v>
      </c>
    </row>
    <row r="39" spans="2:44" x14ac:dyDescent="0.25">
      <c r="B39" s="433" t="s">
        <v>175</v>
      </c>
      <c r="C39" s="175" t="s">
        <v>762</v>
      </c>
      <c r="D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6">
        <f t="shared" ref="F39:F43" si="70">D39+E39</f>
        <v>0</v>
      </c>
      <c r="G39" s="176"/>
      <c r="H39" s="176">
        <f t="shared" ref="H39:H43" si="71">F39-G39</f>
        <v>0</v>
      </c>
      <c r="I39" s="176"/>
      <c r="J39" s="176">
        <f t="shared" ref="J39:J43" si="72">F39-I39</f>
        <v>0</v>
      </c>
      <c r="K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6">
        <f t="shared" ref="AE39:AE43" si="73">AB39+AC39+AD39</f>
        <v>0</v>
      </c>
      <c r="AF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6">
        <f t="shared" ref="AI39:AI43" si="74">AF39+AG39+AH39</f>
        <v>0</v>
      </c>
      <c r="AJ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6">
        <f t="shared" ref="AM39:AM43" si="75">AJ39+AK39+AL39</f>
        <v>0</v>
      </c>
      <c r="AN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6">
        <f t="shared" ref="AQ39:AQ43" si="76">AN39+AO39+AP39</f>
        <v>0</v>
      </c>
      <c r="AR39" s="176">
        <f t="shared" ref="AR39:AR43" si="77">AE39+AI39+AM39+AQ39</f>
        <v>0</v>
      </c>
    </row>
    <row r="40" spans="2:44" x14ac:dyDescent="0.25">
      <c r="B40" s="433" t="s">
        <v>176</v>
      </c>
      <c r="C40" s="175" t="s">
        <v>763</v>
      </c>
      <c r="D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6">
        <f t="shared" ref="F40" si="78">D40+E40</f>
        <v>0</v>
      </c>
      <c r="G40" s="176"/>
      <c r="H40" s="176">
        <f t="shared" ref="H40" si="79">F40-G40</f>
        <v>0</v>
      </c>
      <c r="I40" s="176"/>
      <c r="J40" s="176">
        <f t="shared" ref="J40" si="80">F40-I40</f>
        <v>0</v>
      </c>
      <c r="K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6">
        <f t="shared" ref="AE40" si="81">AB40+AC40+AD40</f>
        <v>0</v>
      </c>
      <c r="AF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6">
        <f t="shared" ref="AI40" si="82">AF40+AG40+AH40</f>
        <v>0</v>
      </c>
      <c r="AJ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6">
        <f t="shared" ref="AM40" si="83">AJ40+AK40+AL40</f>
        <v>0</v>
      </c>
      <c r="AN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6">
        <f t="shared" ref="AQ40" si="84">AN40+AO40+AP40</f>
        <v>0</v>
      </c>
      <c r="AR40" s="176">
        <f t="shared" ref="AR40" si="85">AE40+AI40+AM40+AQ40</f>
        <v>0</v>
      </c>
    </row>
    <row r="41" spans="2:44" x14ac:dyDescent="0.25">
      <c r="B41" s="433" t="s">
        <v>177</v>
      </c>
      <c r="C41" s="175" t="s">
        <v>764</v>
      </c>
      <c r="D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6">
        <f t="shared" si="70"/>
        <v>0</v>
      </c>
      <c r="G41" s="176"/>
      <c r="H41" s="176">
        <f t="shared" si="71"/>
        <v>0</v>
      </c>
      <c r="I41" s="176"/>
      <c r="J41" s="176">
        <f t="shared" si="72"/>
        <v>0</v>
      </c>
      <c r="K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6">
        <f t="shared" si="73"/>
        <v>0</v>
      </c>
      <c r="AF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6">
        <f t="shared" si="74"/>
        <v>0</v>
      </c>
      <c r="AJ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6">
        <f t="shared" si="75"/>
        <v>0</v>
      </c>
      <c r="AN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6">
        <f t="shared" si="76"/>
        <v>0</v>
      </c>
      <c r="AR41" s="176">
        <f t="shared" si="77"/>
        <v>0</v>
      </c>
    </row>
    <row r="42" spans="2:44" x14ac:dyDescent="0.25">
      <c r="B42" s="433" t="s">
        <v>178</v>
      </c>
      <c r="C42" s="175" t="s">
        <v>765</v>
      </c>
      <c r="D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6">
        <f t="shared" ref="F42" si="86">D42+E42</f>
        <v>0</v>
      </c>
      <c r="G42" s="176"/>
      <c r="H42" s="176">
        <f t="shared" ref="H42" si="87">F42-G42</f>
        <v>0</v>
      </c>
      <c r="I42" s="176"/>
      <c r="J42" s="176">
        <f t="shared" ref="J42" si="88">F42-I42</f>
        <v>0</v>
      </c>
      <c r="K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6">
        <f t="shared" ref="AE42" si="89">AB42+AC42+AD42</f>
        <v>0</v>
      </c>
      <c r="AF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6">
        <f t="shared" ref="AI42" si="90">AF42+AG42+AH42</f>
        <v>0</v>
      </c>
      <c r="AJ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6">
        <f t="shared" ref="AM42" si="91">AJ42+AK42+AL42</f>
        <v>0</v>
      </c>
      <c r="AN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6">
        <f t="shared" ref="AQ42" si="92">AN42+AO42+AP42</f>
        <v>0</v>
      </c>
      <c r="AR42" s="176">
        <f t="shared" ref="AR42" si="93">AE42+AI42+AM42+AQ42</f>
        <v>0</v>
      </c>
    </row>
    <row r="43" spans="2:44" x14ac:dyDescent="0.25">
      <c r="B43" s="433" t="s">
        <v>179</v>
      </c>
      <c r="C43" s="175" t="s">
        <v>766</v>
      </c>
      <c r="D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6">
        <f t="shared" si="70"/>
        <v>0</v>
      </c>
      <c r="G43" s="176"/>
      <c r="H43" s="176">
        <f t="shared" si="71"/>
        <v>0</v>
      </c>
      <c r="I43" s="176"/>
      <c r="J43" s="176">
        <f t="shared" si="72"/>
        <v>0</v>
      </c>
      <c r="K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6">
        <f t="shared" si="73"/>
        <v>0</v>
      </c>
      <c r="AF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6">
        <f t="shared" si="74"/>
        <v>0</v>
      </c>
      <c r="AJ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6">
        <f t="shared" si="75"/>
        <v>0</v>
      </c>
      <c r="AN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6">
        <f t="shared" si="76"/>
        <v>0</v>
      </c>
      <c r="AR43" s="176">
        <f t="shared" si="77"/>
        <v>0</v>
      </c>
    </row>
    <row r="44" spans="2:44" x14ac:dyDescent="0.25">
      <c r="B44" s="433" t="s">
        <v>180</v>
      </c>
      <c r="C44" s="175" t="s">
        <v>767</v>
      </c>
      <c r="D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6">
        <f t="shared" si="54"/>
        <v>0</v>
      </c>
      <c r="G44" s="176"/>
      <c r="H44" s="176">
        <f t="shared" si="55"/>
        <v>0</v>
      </c>
      <c r="I44" s="176"/>
      <c r="J44" s="176">
        <f t="shared" si="56"/>
        <v>0</v>
      </c>
      <c r="K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6">
        <f t="shared" si="57"/>
        <v>0</v>
      </c>
      <c r="AF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6">
        <f t="shared" si="58"/>
        <v>0</v>
      </c>
      <c r="AJ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6">
        <f t="shared" si="59"/>
        <v>0</v>
      </c>
      <c r="AN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6">
        <f t="shared" si="60"/>
        <v>0</v>
      </c>
      <c r="AR44" s="176">
        <f t="shared" si="61"/>
        <v>0</v>
      </c>
    </row>
    <row r="45" spans="2:44" x14ac:dyDescent="0.25">
      <c r="B45" s="433" t="s">
        <v>181</v>
      </c>
      <c r="C45" s="175" t="s">
        <v>768</v>
      </c>
      <c r="D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6">
        <f t="shared" ref="F45" si="94">D45+E45</f>
        <v>0</v>
      </c>
      <c r="G45" s="176"/>
      <c r="H45" s="176">
        <f t="shared" ref="H45" si="95">F45-G45</f>
        <v>0</v>
      </c>
      <c r="I45" s="176"/>
      <c r="J45" s="176">
        <f t="shared" ref="J45" si="96">F45-I45</f>
        <v>0</v>
      </c>
      <c r="K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6">
        <f t="shared" ref="AE45" si="97">AB45+AC45+AD45</f>
        <v>0</v>
      </c>
      <c r="AF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6">
        <f t="shared" ref="AI45" si="98">AF45+AG45+AH45</f>
        <v>0</v>
      </c>
      <c r="AJ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6">
        <f t="shared" ref="AM45" si="99">AJ45+AK45+AL45</f>
        <v>0</v>
      </c>
      <c r="AN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6">
        <f t="shared" ref="AQ45" si="100">AN45+AO45+AP45</f>
        <v>0</v>
      </c>
      <c r="AR45" s="176">
        <f t="shared" ref="AR45" si="101">AE45+AI45+AM45+AQ45</f>
        <v>0</v>
      </c>
    </row>
    <row r="46" spans="2:44" x14ac:dyDescent="0.25">
      <c r="B46" s="433" t="s">
        <v>182</v>
      </c>
      <c r="C46" s="175" t="s">
        <v>769</v>
      </c>
      <c r="D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6">
        <f t="shared" si="14"/>
        <v>0</v>
      </c>
      <c r="G46" s="176"/>
      <c r="H46" s="176">
        <f t="shared" si="15"/>
        <v>0</v>
      </c>
      <c r="I46" s="176"/>
      <c r="J46" s="176">
        <f t="shared" si="16"/>
        <v>0</v>
      </c>
      <c r="K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6">
        <f t="shared" si="17"/>
        <v>0</v>
      </c>
      <c r="AF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6">
        <f t="shared" si="18"/>
        <v>0</v>
      </c>
      <c r="AJ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6">
        <f t="shared" si="19"/>
        <v>0</v>
      </c>
      <c r="AN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6">
        <f t="shared" si="20"/>
        <v>0</v>
      </c>
      <c r="AR46" s="176">
        <f t="shared" si="21"/>
        <v>0</v>
      </c>
    </row>
    <row r="47" spans="2:44" x14ac:dyDescent="0.25">
      <c r="B47" s="436" t="s">
        <v>183</v>
      </c>
      <c r="C47" s="181" t="s">
        <v>770</v>
      </c>
      <c r="D47" s="182">
        <f>SUM(D48:D82)</f>
        <v>0</v>
      </c>
      <c r="E47" s="182">
        <f>SUM(E48:E82)</f>
        <v>0</v>
      </c>
      <c r="F47" s="182">
        <f t="shared" si="0"/>
        <v>0</v>
      </c>
      <c r="G47" s="182">
        <f>SUM(G48:G82)</f>
        <v>0</v>
      </c>
      <c r="H47" s="182">
        <f t="shared" si="4"/>
        <v>0</v>
      </c>
      <c r="I47" s="182">
        <f t="shared" ref="I47:AD47" si="102">SUM(I48:I82)</f>
        <v>0</v>
      </c>
      <c r="J47" s="182">
        <f t="shared" si="102"/>
        <v>0</v>
      </c>
      <c r="K47" s="182">
        <f t="shared" si="102"/>
        <v>0</v>
      </c>
      <c r="L47" s="182">
        <f t="shared" si="102"/>
        <v>0</v>
      </c>
      <c r="M47" s="182">
        <f t="shared" si="102"/>
        <v>0</v>
      </c>
      <c r="N47" s="182">
        <f t="shared" si="102"/>
        <v>0</v>
      </c>
      <c r="O47" s="182">
        <f t="shared" si="102"/>
        <v>0</v>
      </c>
      <c r="P47" s="182">
        <f t="shared" si="102"/>
        <v>0</v>
      </c>
      <c r="Q47" s="182">
        <f t="shared" si="102"/>
        <v>0</v>
      </c>
      <c r="R47" s="182">
        <f t="shared" si="102"/>
        <v>0</v>
      </c>
      <c r="S47" s="182">
        <f t="shared" si="102"/>
        <v>0</v>
      </c>
      <c r="T47" s="182">
        <f t="shared" ref="T47" si="103">SUM(T48:T82)</f>
        <v>0</v>
      </c>
      <c r="U47" s="182">
        <f t="shared" si="102"/>
        <v>0</v>
      </c>
      <c r="V47" s="182">
        <f t="shared" si="102"/>
        <v>0</v>
      </c>
      <c r="W47" s="182">
        <f t="shared" si="102"/>
        <v>0</v>
      </c>
      <c r="X47" s="182">
        <f t="shared" si="102"/>
        <v>0</v>
      </c>
      <c r="Y47" s="182">
        <f t="shared" ref="Y47:Z47" si="104">SUM(Y48:Y82)</f>
        <v>0</v>
      </c>
      <c r="Z47" s="182">
        <f t="shared" si="104"/>
        <v>0</v>
      </c>
      <c r="AA47" s="182">
        <f t="shared" si="102"/>
        <v>0</v>
      </c>
      <c r="AB47" s="182">
        <f t="shared" si="102"/>
        <v>0</v>
      </c>
      <c r="AC47" s="182">
        <f t="shared" si="102"/>
        <v>0</v>
      </c>
      <c r="AD47" s="182">
        <f t="shared" si="102"/>
        <v>0</v>
      </c>
      <c r="AE47" s="182">
        <f t="shared" si="17"/>
        <v>0</v>
      </c>
      <c r="AF47" s="182">
        <f>SUM(AF48:AF82)</f>
        <v>0</v>
      </c>
      <c r="AG47" s="182">
        <f>SUM(AG48:AG82)</f>
        <v>0</v>
      </c>
      <c r="AH47" s="182">
        <f>SUM(AH48:AH82)</f>
        <v>0</v>
      </c>
      <c r="AI47" s="182">
        <f t="shared" si="10"/>
        <v>0</v>
      </c>
      <c r="AJ47" s="182">
        <f>SUM(AJ48:AJ82)</f>
        <v>0</v>
      </c>
      <c r="AK47" s="182">
        <f>SUM(AK48:AK82)</f>
        <v>0</v>
      </c>
      <c r="AL47" s="182">
        <f>SUM(AL48:AL82)</f>
        <v>0</v>
      </c>
      <c r="AM47" s="182">
        <f t="shared" si="11"/>
        <v>0</v>
      </c>
      <c r="AN47" s="182">
        <f>SUM(AN48:AN82)</f>
        <v>0</v>
      </c>
      <c r="AO47" s="182">
        <f>SUM(AO48:AO82)</f>
        <v>0</v>
      </c>
      <c r="AP47" s="182">
        <f>SUM(AP48:AP82)</f>
        <v>0</v>
      </c>
      <c r="AQ47" s="182">
        <f t="shared" si="12"/>
        <v>0</v>
      </c>
      <c r="AR47" s="182">
        <f t="shared" si="13"/>
        <v>0</v>
      </c>
    </row>
    <row r="48" spans="2:44" x14ac:dyDescent="0.25">
      <c r="B48" s="433" t="s">
        <v>184</v>
      </c>
      <c r="C48" s="175" t="s">
        <v>771</v>
      </c>
      <c r="D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6">
        <f t="shared" ref="F48" si="105">D48+E48</f>
        <v>0</v>
      </c>
      <c r="G48" s="176"/>
      <c r="H48" s="176">
        <f t="shared" ref="H48" si="106">F48-G48</f>
        <v>0</v>
      </c>
      <c r="I48" s="176"/>
      <c r="J48" s="176">
        <f t="shared" ref="J48" si="107">F48-I48</f>
        <v>0</v>
      </c>
      <c r="K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6">
        <f t="shared" ref="AE48" si="108">AB48+AC48+AD48</f>
        <v>0</v>
      </c>
      <c r="AF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6">
        <f t="shared" ref="AI48" si="109">AF48+AG48+AH48</f>
        <v>0</v>
      </c>
      <c r="AJ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6">
        <f t="shared" ref="AM48" si="110">AJ48+AK48+AL48</f>
        <v>0</v>
      </c>
      <c r="AN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6">
        <f t="shared" ref="AQ48" si="111">AN48+AO48+AP48</f>
        <v>0</v>
      </c>
      <c r="AR48" s="176">
        <f t="shared" ref="AR48" si="112">AE48+AI48+AM48+AQ48</f>
        <v>0</v>
      </c>
    </row>
    <row r="49" spans="2:44" x14ac:dyDescent="0.25">
      <c r="B49" s="433" t="s">
        <v>185</v>
      </c>
      <c r="C49" s="175" t="s">
        <v>772</v>
      </c>
      <c r="D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6">
        <f t="shared" si="0"/>
        <v>0</v>
      </c>
      <c r="G49" s="176"/>
      <c r="H49" s="176">
        <f t="shared" si="4"/>
        <v>0</v>
      </c>
      <c r="I49" s="176"/>
      <c r="J49" s="176">
        <f t="shared" si="5"/>
        <v>0</v>
      </c>
      <c r="K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6">
        <f t="shared" si="9"/>
        <v>0</v>
      </c>
      <c r="AF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6">
        <f t="shared" si="10"/>
        <v>0</v>
      </c>
      <c r="AJ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6">
        <f t="shared" si="11"/>
        <v>0</v>
      </c>
      <c r="AN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6">
        <f t="shared" si="12"/>
        <v>0</v>
      </c>
      <c r="AR49" s="176">
        <f t="shared" si="13"/>
        <v>0</v>
      </c>
    </row>
    <row r="50" spans="2:44" x14ac:dyDescent="0.25">
      <c r="B50" s="433" t="s">
        <v>186</v>
      </c>
      <c r="C50" s="175" t="s">
        <v>773</v>
      </c>
      <c r="D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6">
        <f t="shared" si="0"/>
        <v>0</v>
      </c>
      <c r="G50" s="176"/>
      <c r="H50" s="176">
        <f t="shared" si="4"/>
        <v>0</v>
      </c>
      <c r="I50" s="176"/>
      <c r="J50" s="176">
        <f t="shared" si="5"/>
        <v>0</v>
      </c>
      <c r="K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6">
        <f t="shared" si="9"/>
        <v>0</v>
      </c>
      <c r="AF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6">
        <f t="shared" si="10"/>
        <v>0</v>
      </c>
      <c r="AJ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6">
        <f t="shared" si="11"/>
        <v>0</v>
      </c>
      <c r="AN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6">
        <f t="shared" si="12"/>
        <v>0</v>
      </c>
      <c r="AR50" s="176">
        <f t="shared" si="13"/>
        <v>0</v>
      </c>
    </row>
    <row r="51" spans="2:44" x14ac:dyDescent="0.25">
      <c r="B51" s="433" t="s">
        <v>187</v>
      </c>
      <c r="C51" s="175" t="s">
        <v>774</v>
      </c>
      <c r="D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6">
        <f t="shared" ref="F51:F69" si="113">D51+E51</f>
        <v>0</v>
      </c>
      <c r="G51" s="176"/>
      <c r="H51" s="176">
        <f t="shared" ref="H51:H69" si="114">F51-G51</f>
        <v>0</v>
      </c>
      <c r="I51" s="176"/>
      <c r="J51" s="176">
        <f t="shared" ref="J51:J69" si="115">F51-I51</f>
        <v>0</v>
      </c>
      <c r="K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6">
        <f t="shared" ref="AE51:AE69" si="116">AB51+AC51+AD51</f>
        <v>0</v>
      </c>
      <c r="AF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6">
        <f t="shared" ref="AI51:AI69" si="117">AF51+AG51+AH51</f>
        <v>0</v>
      </c>
      <c r="AJ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6">
        <f t="shared" ref="AM51:AM69" si="118">AJ51+AK51+AL51</f>
        <v>0</v>
      </c>
      <c r="AN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6">
        <f t="shared" ref="AQ51:AQ69" si="119">AN51+AO51+AP51</f>
        <v>0</v>
      </c>
      <c r="AR51" s="176">
        <f t="shared" ref="AR51:AR69" si="120">AE51+AI51+AM51+AQ51</f>
        <v>0</v>
      </c>
    </row>
    <row r="52" spans="2:44" x14ac:dyDescent="0.25">
      <c r="B52" s="433" t="s">
        <v>188</v>
      </c>
      <c r="C52" s="175" t="s">
        <v>775</v>
      </c>
      <c r="D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6">
        <f t="shared" si="113"/>
        <v>0</v>
      </c>
      <c r="G52" s="176"/>
      <c r="H52" s="176">
        <f t="shared" si="114"/>
        <v>0</v>
      </c>
      <c r="I52" s="176"/>
      <c r="J52" s="176">
        <f t="shared" si="115"/>
        <v>0</v>
      </c>
      <c r="K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6">
        <f t="shared" si="116"/>
        <v>0</v>
      </c>
      <c r="AF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6">
        <f t="shared" si="117"/>
        <v>0</v>
      </c>
      <c r="AJ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6">
        <f t="shared" si="118"/>
        <v>0</v>
      </c>
      <c r="AN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6">
        <f t="shared" si="119"/>
        <v>0</v>
      </c>
      <c r="AR52" s="176">
        <f t="shared" si="120"/>
        <v>0</v>
      </c>
    </row>
    <row r="53" spans="2:44" x14ac:dyDescent="0.25">
      <c r="B53" s="433" t="s">
        <v>189</v>
      </c>
      <c r="C53" s="175" t="s">
        <v>776</v>
      </c>
      <c r="D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6">
        <f t="shared" ref="F53" si="121">D53+E53</f>
        <v>0</v>
      </c>
      <c r="G53" s="176"/>
      <c r="H53" s="176">
        <f t="shared" ref="H53" si="122">F53-G53</f>
        <v>0</v>
      </c>
      <c r="I53" s="176"/>
      <c r="J53" s="176">
        <f t="shared" ref="J53" si="123">F53-I53</f>
        <v>0</v>
      </c>
      <c r="K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6">
        <f t="shared" ref="AE53" si="124">AB53+AC53+AD53</f>
        <v>0</v>
      </c>
      <c r="AF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6">
        <f t="shared" ref="AI53" si="125">AF53+AG53+AH53</f>
        <v>0</v>
      </c>
      <c r="AJ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6">
        <f t="shared" ref="AM53" si="126">AJ53+AK53+AL53</f>
        <v>0</v>
      </c>
      <c r="AN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6">
        <f t="shared" ref="AQ53" si="127">AN53+AO53+AP53</f>
        <v>0</v>
      </c>
      <c r="AR53" s="176">
        <f t="shared" ref="AR53" si="128">AE53+AI53+AM53+AQ53</f>
        <v>0</v>
      </c>
    </row>
    <row r="54" spans="2:44" x14ac:dyDescent="0.25">
      <c r="B54" s="433" t="s">
        <v>190</v>
      </c>
      <c r="C54" s="175" t="s">
        <v>752</v>
      </c>
      <c r="D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6">
        <f t="shared" si="113"/>
        <v>0</v>
      </c>
      <c r="G54" s="176"/>
      <c r="H54" s="176">
        <f t="shared" si="114"/>
        <v>0</v>
      </c>
      <c r="I54" s="176"/>
      <c r="J54" s="176">
        <f t="shared" si="115"/>
        <v>0</v>
      </c>
      <c r="K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6">
        <f t="shared" si="116"/>
        <v>0</v>
      </c>
      <c r="AF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6">
        <f t="shared" si="117"/>
        <v>0</v>
      </c>
      <c r="AJ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6">
        <f t="shared" si="118"/>
        <v>0</v>
      </c>
      <c r="AN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6">
        <f t="shared" si="119"/>
        <v>0</v>
      </c>
      <c r="AR54" s="176">
        <f t="shared" si="120"/>
        <v>0</v>
      </c>
    </row>
    <row r="55" spans="2:44" x14ac:dyDescent="0.25">
      <c r="B55" s="433" t="s">
        <v>191</v>
      </c>
      <c r="C55" s="175" t="s">
        <v>777</v>
      </c>
      <c r="D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6">
        <f t="shared" ref="F55" si="129">D55+E55</f>
        <v>0</v>
      </c>
      <c r="G55" s="176"/>
      <c r="H55" s="176">
        <f t="shared" ref="H55" si="130">F55-G55</f>
        <v>0</v>
      </c>
      <c r="I55" s="176"/>
      <c r="J55" s="176">
        <f t="shared" ref="J55" si="131">F55-I55</f>
        <v>0</v>
      </c>
      <c r="K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6">
        <f t="shared" ref="AE55" si="132">AB55+AC55+AD55</f>
        <v>0</v>
      </c>
      <c r="AF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6">
        <f t="shared" ref="AI55" si="133">AF55+AG55+AH55</f>
        <v>0</v>
      </c>
      <c r="AJ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6">
        <f t="shared" ref="AM55" si="134">AJ55+AK55+AL55</f>
        <v>0</v>
      </c>
      <c r="AN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6">
        <f t="shared" ref="AQ55" si="135">AN55+AO55+AP55</f>
        <v>0</v>
      </c>
      <c r="AR55" s="176">
        <f t="shared" ref="AR55" si="136">AE55+AI55+AM55+AQ55</f>
        <v>0</v>
      </c>
    </row>
    <row r="56" spans="2:44" x14ac:dyDescent="0.25">
      <c r="B56" s="433" t="s">
        <v>192</v>
      </c>
      <c r="C56" s="175" t="s">
        <v>778</v>
      </c>
      <c r="D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6">
        <f t="shared" si="113"/>
        <v>0</v>
      </c>
      <c r="G56" s="176"/>
      <c r="H56" s="176">
        <f t="shared" si="114"/>
        <v>0</v>
      </c>
      <c r="I56" s="176"/>
      <c r="J56" s="176">
        <f t="shared" si="115"/>
        <v>0</v>
      </c>
      <c r="K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6">
        <f t="shared" si="116"/>
        <v>0</v>
      </c>
      <c r="AF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6">
        <f t="shared" si="117"/>
        <v>0</v>
      </c>
      <c r="AJ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6">
        <f t="shared" si="118"/>
        <v>0</v>
      </c>
      <c r="AN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6">
        <f t="shared" si="119"/>
        <v>0</v>
      </c>
      <c r="AR56" s="176">
        <f t="shared" si="120"/>
        <v>0</v>
      </c>
    </row>
    <row r="57" spans="2:44" x14ac:dyDescent="0.25">
      <c r="B57" s="433" t="s">
        <v>193</v>
      </c>
      <c r="C57" s="175" t="s">
        <v>757</v>
      </c>
      <c r="D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6">
        <f t="shared" ref="F57" si="137">D57+E57</f>
        <v>0</v>
      </c>
      <c r="G57" s="176"/>
      <c r="H57" s="176">
        <f t="shared" ref="H57" si="138">F57-G57</f>
        <v>0</v>
      </c>
      <c r="I57" s="176"/>
      <c r="J57" s="176">
        <f t="shared" ref="J57" si="139">F57-I57</f>
        <v>0</v>
      </c>
      <c r="K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6">
        <f t="shared" ref="AE57" si="140">AB57+AC57+AD57</f>
        <v>0</v>
      </c>
      <c r="AF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6">
        <f t="shared" ref="AI57" si="141">AF57+AG57+AH57</f>
        <v>0</v>
      </c>
      <c r="AJ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6">
        <f t="shared" ref="AM57" si="142">AJ57+AK57+AL57</f>
        <v>0</v>
      </c>
      <c r="AN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6">
        <f t="shared" ref="AQ57" si="143">AN57+AO57+AP57</f>
        <v>0</v>
      </c>
      <c r="AR57" s="176">
        <f t="shared" ref="AR57" si="144">AE57+AI57+AM57+AQ57</f>
        <v>0</v>
      </c>
    </row>
    <row r="58" spans="2:44" x14ac:dyDescent="0.25">
      <c r="B58" s="433" t="s">
        <v>194</v>
      </c>
      <c r="C58" s="175" t="s">
        <v>758</v>
      </c>
      <c r="D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6">
        <f t="shared" si="113"/>
        <v>0</v>
      </c>
      <c r="G58" s="176"/>
      <c r="H58" s="176">
        <f t="shared" si="114"/>
        <v>0</v>
      </c>
      <c r="I58" s="176"/>
      <c r="J58" s="176">
        <f t="shared" si="115"/>
        <v>0</v>
      </c>
      <c r="K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6">
        <f t="shared" si="116"/>
        <v>0</v>
      </c>
      <c r="AF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6">
        <f t="shared" si="117"/>
        <v>0</v>
      </c>
      <c r="AJ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6">
        <f t="shared" si="118"/>
        <v>0</v>
      </c>
      <c r="AN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6">
        <f t="shared" si="119"/>
        <v>0</v>
      </c>
      <c r="AR58" s="176">
        <f t="shared" si="120"/>
        <v>0</v>
      </c>
    </row>
    <row r="59" spans="2:44" x14ac:dyDescent="0.25">
      <c r="B59" s="433" t="s">
        <v>195</v>
      </c>
      <c r="C59" s="175" t="s">
        <v>779</v>
      </c>
      <c r="D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6">
        <f t="shared" ref="F59" si="145">D59+E59</f>
        <v>0</v>
      </c>
      <c r="G59" s="176"/>
      <c r="H59" s="176">
        <f t="shared" ref="H59" si="146">F59-G59</f>
        <v>0</v>
      </c>
      <c r="I59" s="176"/>
      <c r="J59" s="176">
        <f t="shared" ref="J59" si="147">F59-I59</f>
        <v>0</v>
      </c>
      <c r="K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6">
        <f t="shared" ref="AE59" si="148">AB59+AC59+AD59</f>
        <v>0</v>
      </c>
      <c r="AF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6">
        <f t="shared" ref="AI59" si="149">AF59+AG59+AH59</f>
        <v>0</v>
      </c>
      <c r="AJ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6">
        <f t="shared" ref="AM59" si="150">AJ59+AK59+AL59</f>
        <v>0</v>
      </c>
      <c r="AN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6">
        <f t="shared" ref="AQ59" si="151">AN59+AO59+AP59</f>
        <v>0</v>
      </c>
      <c r="AR59" s="176">
        <f t="shared" ref="AR59" si="152">AE59+AI59+AM59+AQ59</f>
        <v>0</v>
      </c>
    </row>
    <row r="60" spans="2:44" x14ac:dyDescent="0.25">
      <c r="B60" s="433" t="s">
        <v>196</v>
      </c>
      <c r="C60" s="175" t="s">
        <v>780</v>
      </c>
      <c r="D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6">
        <f t="shared" si="113"/>
        <v>0</v>
      </c>
      <c r="G60" s="176"/>
      <c r="H60" s="176">
        <f t="shared" si="114"/>
        <v>0</v>
      </c>
      <c r="I60" s="176"/>
      <c r="J60" s="176">
        <f t="shared" si="115"/>
        <v>0</v>
      </c>
      <c r="K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6">
        <f t="shared" si="116"/>
        <v>0</v>
      </c>
      <c r="AF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6">
        <f t="shared" si="117"/>
        <v>0</v>
      </c>
      <c r="AJ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6">
        <f t="shared" si="118"/>
        <v>0</v>
      </c>
      <c r="AN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6">
        <f t="shared" si="119"/>
        <v>0</v>
      </c>
      <c r="AR60" s="176">
        <f t="shared" si="120"/>
        <v>0</v>
      </c>
    </row>
    <row r="61" spans="2:44" x14ac:dyDescent="0.25">
      <c r="B61" s="433" t="s">
        <v>197</v>
      </c>
      <c r="C61" s="175" t="s">
        <v>762</v>
      </c>
      <c r="D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6">
        <f t="shared" ref="F61" si="153">D61+E61</f>
        <v>0</v>
      </c>
      <c r="G61" s="176"/>
      <c r="H61" s="176">
        <f t="shared" ref="H61" si="154">F61-G61</f>
        <v>0</v>
      </c>
      <c r="I61" s="176"/>
      <c r="J61" s="176">
        <f t="shared" ref="J61" si="155">F61-I61</f>
        <v>0</v>
      </c>
      <c r="K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6">
        <f t="shared" ref="AE61" si="156">AB61+AC61+AD61</f>
        <v>0</v>
      </c>
      <c r="AF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6">
        <f t="shared" ref="AI61" si="157">AF61+AG61+AH61</f>
        <v>0</v>
      </c>
      <c r="AJ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6">
        <f t="shared" ref="AM61" si="158">AJ61+AK61+AL61</f>
        <v>0</v>
      </c>
      <c r="AN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6">
        <f t="shared" ref="AQ61" si="159">AN61+AO61+AP61</f>
        <v>0</v>
      </c>
      <c r="AR61" s="176">
        <f t="shared" ref="AR61" si="160">AE61+AI61+AM61+AQ61</f>
        <v>0</v>
      </c>
    </row>
    <row r="62" spans="2:44" x14ac:dyDescent="0.25">
      <c r="B62" s="433" t="s">
        <v>198</v>
      </c>
      <c r="C62" s="175" t="s">
        <v>781</v>
      </c>
      <c r="D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6">
        <f t="shared" si="113"/>
        <v>0</v>
      </c>
      <c r="G62" s="176"/>
      <c r="H62" s="176">
        <f t="shared" si="114"/>
        <v>0</v>
      </c>
      <c r="I62" s="176"/>
      <c r="J62" s="176">
        <f t="shared" si="115"/>
        <v>0</v>
      </c>
      <c r="K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6">
        <f t="shared" si="116"/>
        <v>0</v>
      </c>
      <c r="AF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6">
        <f t="shared" si="117"/>
        <v>0</v>
      </c>
      <c r="AJ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6">
        <f t="shared" si="118"/>
        <v>0</v>
      </c>
      <c r="AN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6">
        <f t="shared" si="119"/>
        <v>0</v>
      </c>
      <c r="AR62" s="176">
        <f t="shared" si="120"/>
        <v>0</v>
      </c>
    </row>
    <row r="63" spans="2:44" x14ac:dyDescent="0.25">
      <c r="B63" s="433" t="s">
        <v>199</v>
      </c>
      <c r="C63" s="175" t="s">
        <v>782</v>
      </c>
      <c r="D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6">
        <f t="shared" si="113"/>
        <v>0</v>
      </c>
      <c r="G63" s="176"/>
      <c r="H63" s="176">
        <f t="shared" si="114"/>
        <v>0</v>
      </c>
      <c r="I63" s="176"/>
      <c r="J63" s="176">
        <f t="shared" si="115"/>
        <v>0</v>
      </c>
      <c r="K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6">
        <f t="shared" si="116"/>
        <v>0</v>
      </c>
      <c r="AF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6">
        <f t="shared" si="117"/>
        <v>0</v>
      </c>
      <c r="AJ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6">
        <f t="shared" si="118"/>
        <v>0</v>
      </c>
      <c r="AN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6">
        <f t="shared" si="119"/>
        <v>0</v>
      </c>
      <c r="AR63" s="176">
        <f t="shared" si="120"/>
        <v>0</v>
      </c>
    </row>
    <row r="64" spans="2:44" x14ac:dyDescent="0.25">
      <c r="B64" s="433" t="s">
        <v>200</v>
      </c>
      <c r="C64" s="175" t="s">
        <v>783</v>
      </c>
      <c r="D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6">
        <f t="shared" ref="F64" si="161">D64+E64</f>
        <v>0</v>
      </c>
      <c r="G64" s="176"/>
      <c r="H64" s="176">
        <f t="shared" ref="H64" si="162">F64-G64</f>
        <v>0</v>
      </c>
      <c r="I64" s="176"/>
      <c r="J64" s="176">
        <f t="shared" ref="J64" si="163">F64-I64</f>
        <v>0</v>
      </c>
      <c r="K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6">
        <f t="shared" ref="AE64" si="164">AB64+AC64+AD64</f>
        <v>0</v>
      </c>
      <c r="AF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6">
        <f t="shared" ref="AI64" si="165">AF64+AG64+AH64</f>
        <v>0</v>
      </c>
      <c r="AJ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6">
        <f t="shared" ref="AM64" si="166">AJ64+AK64+AL64</f>
        <v>0</v>
      </c>
      <c r="AN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6">
        <f t="shared" ref="AQ64" si="167">AN64+AO64+AP64</f>
        <v>0</v>
      </c>
      <c r="AR64" s="176">
        <f t="shared" ref="AR64" si="168">AE64+AI64+AM64+AQ64</f>
        <v>0</v>
      </c>
    </row>
    <row r="65" spans="2:44" x14ac:dyDescent="0.25">
      <c r="B65" s="433" t="s">
        <v>201</v>
      </c>
      <c r="C65" s="175" t="s">
        <v>784</v>
      </c>
      <c r="D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6">
        <f t="shared" si="113"/>
        <v>0</v>
      </c>
      <c r="G65" s="176"/>
      <c r="H65" s="176">
        <f t="shared" si="114"/>
        <v>0</v>
      </c>
      <c r="I65" s="176"/>
      <c r="J65" s="176">
        <f t="shared" si="115"/>
        <v>0</v>
      </c>
      <c r="K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6">
        <f t="shared" si="116"/>
        <v>0</v>
      </c>
      <c r="AF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6">
        <f t="shared" si="117"/>
        <v>0</v>
      </c>
      <c r="AJ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6">
        <f t="shared" si="118"/>
        <v>0</v>
      </c>
      <c r="AN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6">
        <f t="shared" si="119"/>
        <v>0</v>
      </c>
      <c r="AR65" s="176">
        <f t="shared" si="120"/>
        <v>0</v>
      </c>
    </row>
    <row r="66" spans="2:44" x14ac:dyDescent="0.25">
      <c r="B66" s="433" t="s">
        <v>202</v>
      </c>
      <c r="C66" s="175" t="s">
        <v>785</v>
      </c>
      <c r="D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6">
        <f t="shared" ref="F66" si="169">D66+E66</f>
        <v>0</v>
      </c>
      <c r="G66" s="176"/>
      <c r="H66" s="176">
        <f t="shared" ref="H66" si="170">F66-G66</f>
        <v>0</v>
      </c>
      <c r="I66" s="176"/>
      <c r="J66" s="176">
        <f t="shared" ref="J66" si="171">F66-I66</f>
        <v>0</v>
      </c>
      <c r="K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6">
        <f t="shared" ref="AE66" si="172">AB66+AC66+AD66</f>
        <v>0</v>
      </c>
      <c r="AF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6">
        <f t="shared" ref="AI66" si="173">AF66+AG66+AH66</f>
        <v>0</v>
      </c>
      <c r="AJ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6">
        <f t="shared" ref="AM66" si="174">AJ66+AK66+AL66</f>
        <v>0</v>
      </c>
      <c r="AN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6">
        <f t="shared" ref="AQ66" si="175">AN66+AO66+AP66</f>
        <v>0</v>
      </c>
      <c r="AR66" s="176">
        <f t="shared" ref="AR66" si="176">AE66+AI66+AM66+AQ66</f>
        <v>0</v>
      </c>
    </row>
    <row r="67" spans="2:44" x14ac:dyDescent="0.25">
      <c r="B67" s="433" t="s">
        <v>203</v>
      </c>
      <c r="C67" s="175" t="s">
        <v>786</v>
      </c>
      <c r="D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6">
        <f t="shared" si="113"/>
        <v>0</v>
      </c>
      <c r="G67" s="176"/>
      <c r="H67" s="176">
        <f t="shared" si="114"/>
        <v>0</v>
      </c>
      <c r="I67" s="176"/>
      <c r="J67" s="176">
        <f t="shared" si="115"/>
        <v>0</v>
      </c>
      <c r="K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6">
        <f t="shared" si="116"/>
        <v>0</v>
      </c>
      <c r="AF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6">
        <f t="shared" si="117"/>
        <v>0</v>
      </c>
      <c r="AJ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6">
        <f t="shared" si="118"/>
        <v>0</v>
      </c>
      <c r="AN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6">
        <f t="shared" si="119"/>
        <v>0</v>
      </c>
      <c r="AR67" s="176">
        <f t="shared" si="120"/>
        <v>0</v>
      </c>
    </row>
    <row r="68" spans="2:44" x14ac:dyDescent="0.25">
      <c r="B68" s="433" t="s">
        <v>204</v>
      </c>
      <c r="C68" s="175" t="s">
        <v>787</v>
      </c>
      <c r="D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6">
        <f t="shared" ref="F68" si="177">D68+E68</f>
        <v>0</v>
      </c>
      <c r="G68" s="176"/>
      <c r="H68" s="176">
        <f t="shared" ref="H68" si="178">F68-G68</f>
        <v>0</v>
      </c>
      <c r="I68" s="176"/>
      <c r="J68" s="176">
        <f t="shared" ref="J68" si="179">F68-I68</f>
        <v>0</v>
      </c>
      <c r="K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6">
        <f t="shared" ref="AE68" si="180">AB68+AC68+AD68</f>
        <v>0</v>
      </c>
      <c r="AF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6">
        <f t="shared" ref="AI68" si="181">AF68+AG68+AH68</f>
        <v>0</v>
      </c>
      <c r="AJ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6">
        <f t="shared" ref="AM68" si="182">AJ68+AK68+AL68</f>
        <v>0</v>
      </c>
      <c r="AN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6">
        <f t="shared" ref="AQ68" si="183">AN68+AO68+AP68</f>
        <v>0</v>
      </c>
      <c r="AR68" s="176">
        <f t="shared" ref="AR68" si="184">AE68+AI68+AM68+AQ68</f>
        <v>0</v>
      </c>
    </row>
    <row r="69" spans="2:44" x14ac:dyDescent="0.25">
      <c r="B69" s="433" t="s">
        <v>205</v>
      </c>
      <c r="C69" s="175" t="s">
        <v>788</v>
      </c>
      <c r="D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6">
        <f t="shared" si="113"/>
        <v>0</v>
      </c>
      <c r="G69" s="176"/>
      <c r="H69" s="176">
        <f t="shared" si="114"/>
        <v>0</v>
      </c>
      <c r="I69" s="176"/>
      <c r="J69" s="176">
        <f t="shared" si="115"/>
        <v>0</v>
      </c>
      <c r="K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6">
        <f t="shared" si="116"/>
        <v>0</v>
      </c>
      <c r="AF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6">
        <f t="shared" si="117"/>
        <v>0</v>
      </c>
      <c r="AJ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6">
        <f t="shared" si="118"/>
        <v>0</v>
      </c>
      <c r="AN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6">
        <f t="shared" si="119"/>
        <v>0</v>
      </c>
      <c r="AR69" s="176">
        <f t="shared" si="120"/>
        <v>0</v>
      </c>
    </row>
    <row r="70" spans="2:44" x14ac:dyDescent="0.25">
      <c r="B70" s="433" t="s">
        <v>206</v>
      </c>
      <c r="C70" s="175" t="s">
        <v>789</v>
      </c>
      <c r="D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6">
        <f t="shared" ref="F70" si="185">D70+E70</f>
        <v>0</v>
      </c>
      <c r="G70" s="176"/>
      <c r="H70" s="176">
        <f t="shared" ref="H70" si="186">F70-G70</f>
        <v>0</v>
      </c>
      <c r="I70" s="176"/>
      <c r="J70" s="176">
        <f t="shared" ref="J70" si="187">F70-I70</f>
        <v>0</v>
      </c>
      <c r="K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6">
        <f t="shared" ref="AE70" si="188">AB70+AC70+AD70</f>
        <v>0</v>
      </c>
      <c r="AF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6">
        <f t="shared" ref="AI70" si="189">AF70+AG70+AH70</f>
        <v>0</v>
      </c>
      <c r="AJ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6">
        <f t="shared" ref="AM70" si="190">AJ70+AK70+AL70</f>
        <v>0</v>
      </c>
      <c r="AN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6">
        <f t="shared" ref="AQ70" si="191">AN70+AO70+AP70</f>
        <v>0</v>
      </c>
      <c r="AR70" s="176">
        <f t="shared" ref="AR70" si="192">AE70+AI70+AM70+AQ70</f>
        <v>0</v>
      </c>
    </row>
    <row r="71" spans="2:44" x14ac:dyDescent="0.25">
      <c r="B71" s="433" t="s">
        <v>207</v>
      </c>
      <c r="C71" s="175" t="s">
        <v>790</v>
      </c>
      <c r="D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6">
        <f t="shared" ref="F71:F82" si="193">D71+E71</f>
        <v>0</v>
      </c>
      <c r="G71" s="176"/>
      <c r="H71" s="176">
        <f t="shared" ref="H71:H82" si="194">F71-G71</f>
        <v>0</v>
      </c>
      <c r="I71" s="176"/>
      <c r="J71" s="176">
        <f t="shared" ref="J71:J82" si="195">F71-I71</f>
        <v>0</v>
      </c>
      <c r="K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6">
        <f t="shared" ref="AE71:AE82" si="196">AB71+AC71+AD71</f>
        <v>0</v>
      </c>
      <c r="AF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6">
        <f t="shared" ref="AI71:AI82" si="197">AF71+AG71+AH71</f>
        <v>0</v>
      </c>
      <c r="AJ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6">
        <f t="shared" ref="AM71:AM82" si="198">AJ71+AK71+AL71</f>
        <v>0</v>
      </c>
      <c r="AN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6">
        <f t="shared" ref="AQ71:AQ82" si="199">AN71+AO71+AP71</f>
        <v>0</v>
      </c>
      <c r="AR71" s="176">
        <f t="shared" ref="AR71:AR82" si="200">AE71+AI71+AM71+AQ71</f>
        <v>0</v>
      </c>
    </row>
    <row r="72" spans="2:44" x14ac:dyDescent="0.25">
      <c r="B72" s="433" t="s">
        <v>208</v>
      </c>
      <c r="C72" s="175" t="s">
        <v>791</v>
      </c>
      <c r="D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6">
        <f t="shared" si="193"/>
        <v>0</v>
      </c>
      <c r="G72" s="176"/>
      <c r="H72" s="176">
        <f t="shared" si="194"/>
        <v>0</v>
      </c>
      <c r="I72" s="176"/>
      <c r="J72" s="176">
        <f t="shared" si="195"/>
        <v>0</v>
      </c>
      <c r="K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6">
        <f t="shared" si="196"/>
        <v>0</v>
      </c>
      <c r="AF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6">
        <f t="shared" si="197"/>
        <v>0</v>
      </c>
      <c r="AJ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6">
        <f t="shared" si="198"/>
        <v>0</v>
      </c>
      <c r="AN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6">
        <f t="shared" si="199"/>
        <v>0</v>
      </c>
      <c r="AR72" s="176">
        <f t="shared" si="200"/>
        <v>0</v>
      </c>
    </row>
    <row r="73" spans="2:44" x14ac:dyDescent="0.25">
      <c r="B73" s="433" t="s">
        <v>209</v>
      </c>
      <c r="C73" s="175" t="s">
        <v>792</v>
      </c>
      <c r="D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6">
        <f t="shared" si="193"/>
        <v>0</v>
      </c>
      <c r="G73" s="176"/>
      <c r="H73" s="176">
        <f t="shared" si="194"/>
        <v>0</v>
      </c>
      <c r="I73" s="176"/>
      <c r="J73" s="176">
        <f t="shared" si="195"/>
        <v>0</v>
      </c>
      <c r="K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6">
        <f t="shared" si="196"/>
        <v>0</v>
      </c>
      <c r="AF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6">
        <f t="shared" si="197"/>
        <v>0</v>
      </c>
      <c r="AJ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6">
        <f t="shared" si="198"/>
        <v>0</v>
      </c>
      <c r="AN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6">
        <f t="shared" si="199"/>
        <v>0</v>
      </c>
      <c r="AR73" s="176">
        <f t="shared" si="200"/>
        <v>0</v>
      </c>
    </row>
    <row r="74" spans="2:44" x14ac:dyDescent="0.25">
      <c r="B74" s="433" t="s">
        <v>210</v>
      </c>
      <c r="C74" s="175" t="s">
        <v>793</v>
      </c>
      <c r="D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6">
        <f t="shared" si="193"/>
        <v>0</v>
      </c>
      <c r="G74" s="176"/>
      <c r="H74" s="176">
        <f t="shared" si="194"/>
        <v>0</v>
      </c>
      <c r="I74" s="176"/>
      <c r="J74" s="176">
        <f t="shared" si="195"/>
        <v>0</v>
      </c>
      <c r="K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6">
        <f t="shared" si="196"/>
        <v>0</v>
      </c>
      <c r="AF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6">
        <f t="shared" si="197"/>
        <v>0</v>
      </c>
      <c r="AJ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6">
        <f t="shared" si="198"/>
        <v>0</v>
      </c>
      <c r="AN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6">
        <f t="shared" si="199"/>
        <v>0</v>
      </c>
      <c r="AR74" s="176">
        <f t="shared" si="200"/>
        <v>0</v>
      </c>
    </row>
    <row r="75" spans="2:44" x14ac:dyDescent="0.25">
      <c r="B75" s="433" t="s">
        <v>211</v>
      </c>
      <c r="C75" s="175" t="s">
        <v>794</v>
      </c>
      <c r="D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6">
        <f t="shared" si="193"/>
        <v>0</v>
      </c>
      <c r="G75" s="176"/>
      <c r="H75" s="176">
        <f t="shared" si="194"/>
        <v>0</v>
      </c>
      <c r="I75" s="176"/>
      <c r="J75" s="176">
        <f t="shared" si="195"/>
        <v>0</v>
      </c>
      <c r="K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6">
        <f t="shared" si="196"/>
        <v>0</v>
      </c>
      <c r="AF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6">
        <f t="shared" si="197"/>
        <v>0</v>
      </c>
      <c r="AJ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6">
        <f t="shared" si="198"/>
        <v>0</v>
      </c>
      <c r="AN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6">
        <f t="shared" si="199"/>
        <v>0</v>
      </c>
      <c r="AR75" s="176">
        <f t="shared" si="200"/>
        <v>0</v>
      </c>
    </row>
    <row r="76" spans="2:44" x14ac:dyDescent="0.25">
      <c r="B76" s="433" t="s">
        <v>212</v>
      </c>
      <c r="C76" s="175" t="s">
        <v>795</v>
      </c>
      <c r="D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6">
        <f t="shared" si="193"/>
        <v>0</v>
      </c>
      <c r="G76" s="176"/>
      <c r="H76" s="176">
        <f t="shared" si="194"/>
        <v>0</v>
      </c>
      <c r="I76" s="176"/>
      <c r="J76" s="176">
        <f t="shared" si="195"/>
        <v>0</v>
      </c>
      <c r="K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6">
        <f t="shared" si="196"/>
        <v>0</v>
      </c>
      <c r="AF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6">
        <f t="shared" si="197"/>
        <v>0</v>
      </c>
      <c r="AJ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6">
        <f t="shared" si="198"/>
        <v>0</v>
      </c>
      <c r="AN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6">
        <f t="shared" si="199"/>
        <v>0</v>
      </c>
      <c r="AR76" s="176">
        <f t="shared" si="200"/>
        <v>0</v>
      </c>
    </row>
    <row r="77" spans="2:44" x14ac:dyDescent="0.25">
      <c r="B77" s="433" t="s">
        <v>213</v>
      </c>
      <c r="C77" s="175" t="s">
        <v>796</v>
      </c>
      <c r="D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6">
        <f t="shared" si="193"/>
        <v>0</v>
      </c>
      <c r="G77" s="176"/>
      <c r="H77" s="176">
        <f t="shared" si="194"/>
        <v>0</v>
      </c>
      <c r="I77" s="176"/>
      <c r="J77" s="176">
        <f t="shared" si="195"/>
        <v>0</v>
      </c>
      <c r="K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6">
        <f t="shared" si="196"/>
        <v>0</v>
      </c>
      <c r="AF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6">
        <f t="shared" si="197"/>
        <v>0</v>
      </c>
      <c r="AJ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6">
        <f t="shared" si="198"/>
        <v>0</v>
      </c>
      <c r="AN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6">
        <f t="shared" si="199"/>
        <v>0</v>
      </c>
      <c r="AR77" s="176">
        <f t="shared" si="200"/>
        <v>0</v>
      </c>
    </row>
    <row r="78" spans="2:44" x14ac:dyDescent="0.25">
      <c r="B78" s="433" t="s">
        <v>214</v>
      </c>
      <c r="C78" s="175" t="s">
        <v>797</v>
      </c>
      <c r="D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6">
        <f t="shared" si="193"/>
        <v>0</v>
      </c>
      <c r="G78" s="176"/>
      <c r="H78" s="176">
        <f t="shared" si="194"/>
        <v>0</v>
      </c>
      <c r="I78" s="176"/>
      <c r="J78" s="176">
        <f t="shared" si="195"/>
        <v>0</v>
      </c>
      <c r="K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6">
        <f t="shared" si="196"/>
        <v>0</v>
      </c>
      <c r="AF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6">
        <f t="shared" si="197"/>
        <v>0</v>
      </c>
      <c r="AJ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6">
        <f t="shared" si="198"/>
        <v>0</v>
      </c>
      <c r="AN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6">
        <f t="shared" si="199"/>
        <v>0</v>
      </c>
      <c r="AR78" s="176">
        <f t="shared" si="200"/>
        <v>0</v>
      </c>
    </row>
    <row r="79" spans="2:44" x14ac:dyDescent="0.25">
      <c r="B79" s="433" t="s">
        <v>215</v>
      </c>
      <c r="C79" s="175" t="s">
        <v>798</v>
      </c>
      <c r="D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6">
        <f t="shared" si="193"/>
        <v>0</v>
      </c>
      <c r="G79" s="176"/>
      <c r="H79" s="176">
        <f t="shared" si="194"/>
        <v>0</v>
      </c>
      <c r="I79" s="176"/>
      <c r="J79" s="176">
        <f t="shared" si="195"/>
        <v>0</v>
      </c>
      <c r="K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6">
        <f t="shared" si="196"/>
        <v>0</v>
      </c>
      <c r="AF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6">
        <f t="shared" si="197"/>
        <v>0</v>
      </c>
      <c r="AJ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6">
        <f t="shared" si="198"/>
        <v>0</v>
      </c>
      <c r="AN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6">
        <f t="shared" si="199"/>
        <v>0</v>
      </c>
      <c r="AR79" s="176">
        <f t="shared" si="200"/>
        <v>0</v>
      </c>
    </row>
    <row r="80" spans="2:44" x14ac:dyDescent="0.25">
      <c r="B80" s="433" t="s">
        <v>216</v>
      </c>
      <c r="C80" s="175" t="s">
        <v>799</v>
      </c>
      <c r="D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6">
        <f t="shared" si="193"/>
        <v>0</v>
      </c>
      <c r="G80" s="176"/>
      <c r="H80" s="176">
        <f t="shared" si="194"/>
        <v>0</v>
      </c>
      <c r="I80" s="176"/>
      <c r="J80" s="176">
        <f t="shared" si="195"/>
        <v>0</v>
      </c>
      <c r="K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6">
        <f t="shared" si="196"/>
        <v>0</v>
      </c>
      <c r="AF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6">
        <f t="shared" si="197"/>
        <v>0</v>
      </c>
      <c r="AJ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6">
        <f t="shared" si="198"/>
        <v>0</v>
      </c>
      <c r="AN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6">
        <f t="shared" si="199"/>
        <v>0</v>
      </c>
      <c r="AR80" s="176">
        <f t="shared" si="200"/>
        <v>0</v>
      </c>
    </row>
    <row r="81" spans="2:44" x14ac:dyDescent="0.25">
      <c r="B81" s="433" t="s">
        <v>217</v>
      </c>
      <c r="C81" s="175" t="s">
        <v>800</v>
      </c>
      <c r="D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6">
        <f t="shared" si="193"/>
        <v>0</v>
      </c>
      <c r="G81" s="176"/>
      <c r="H81" s="176">
        <f t="shared" si="194"/>
        <v>0</v>
      </c>
      <c r="I81" s="176"/>
      <c r="J81" s="176">
        <f t="shared" si="195"/>
        <v>0</v>
      </c>
      <c r="K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6">
        <f t="shared" si="196"/>
        <v>0</v>
      </c>
      <c r="AF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6">
        <f t="shared" si="197"/>
        <v>0</v>
      </c>
      <c r="AJ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6">
        <f t="shared" si="198"/>
        <v>0</v>
      </c>
      <c r="AN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6">
        <f t="shared" si="199"/>
        <v>0</v>
      </c>
      <c r="AR81" s="176">
        <f t="shared" si="200"/>
        <v>0</v>
      </c>
    </row>
    <row r="82" spans="2:44" x14ac:dyDescent="0.25">
      <c r="B82" s="433" t="s">
        <v>218</v>
      </c>
      <c r="C82" s="175" t="s">
        <v>801</v>
      </c>
      <c r="D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6">
        <f t="shared" si="193"/>
        <v>0</v>
      </c>
      <c r="G82" s="176"/>
      <c r="H82" s="176">
        <f t="shared" si="194"/>
        <v>0</v>
      </c>
      <c r="I82" s="176"/>
      <c r="J82" s="176">
        <f t="shared" si="195"/>
        <v>0</v>
      </c>
      <c r="K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6">
        <f t="shared" si="196"/>
        <v>0</v>
      </c>
      <c r="AF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6">
        <f t="shared" si="197"/>
        <v>0</v>
      </c>
      <c r="AJ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6">
        <f t="shared" si="198"/>
        <v>0</v>
      </c>
      <c r="AN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6">
        <f t="shared" si="199"/>
        <v>0</v>
      </c>
      <c r="AR82" s="176">
        <f t="shared" si="200"/>
        <v>0</v>
      </c>
    </row>
    <row r="83" spans="2:44" x14ac:dyDescent="0.25">
      <c r="B83" s="436" t="s">
        <v>219</v>
      </c>
      <c r="C83" s="181" t="s">
        <v>802</v>
      </c>
      <c r="D83" s="182">
        <f>SUM(D84:D88)</f>
        <v>0</v>
      </c>
      <c r="E83" s="182">
        <f>SUM(E84:E88)</f>
        <v>0</v>
      </c>
      <c r="F83" s="182">
        <f t="shared" si="0"/>
        <v>0</v>
      </c>
      <c r="G83" s="182">
        <f>SUM(G84:G88)</f>
        <v>0</v>
      </c>
      <c r="H83" s="182">
        <f t="shared" si="4"/>
        <v>0</v>
      </c>
      <c r="I83" s="182">
        <f>SUM(I84:I88)</f>
        <v>0</v>
      </c>
      <c r="J83" s="182">
        <f t="shared" si="5"/>
        <v>0</v>
      </c>
      <c r="K83" s="182">
        <f t="shared" ref="K83:AD83" si="201">SUM(K84:K88)</f>
        <v>0</v>
      </c>
      <c r="L83" s="182">
        <f t="shared" si="201"/>
        <v>0</v>
      </c>
      <c r="M83" s="182">
        <f t="shared" si="201"/>
        <v>0</v>
      </c>
      <c r="N83" s="182">
        <f t="shared" si="201"/>
        <v>0</v>
      </c>
      <c r="O83" s="182">
        <f t="shared" si="201"/>
        <v>0</v>
      </c>
      <c r="P83" s="182">
        <f t="shared" ref="P83:Q83" si="202">SUM(P84:P88)</f>
        <v>0</v>
      </c>
      <c r="Q83" s="182">
        <f t="shared" si="202"/>
        <v>0</v>
      </c>
      <c r="R83" s="182">
        <f t="shared" si="201"/>
        <v>0</v>
      </c>
      <c r="S83" s="182">
        <f t="shared" si="201"/>
        <v>0</v>
      </c>
      <c r="T83" s="182">
        <f t="shared" ref="T83" si="203">SUM(T84:T88)</f>
        <v>0</v>
      </c>
      <c r="U83" s="182">
        <f t="shared" si="201"/>
        <v>0</v>
      </c>
      <c r="V83" s="182">
        <f t="shared" si="201"/>
        <v>0</v>
      </c>
      <c r="W83" s="182">
        <f t="shared" ref="W83" si="204">SUM(W84:W88)</f>
        <v>0</v>
      </c>
      <c r="X83" s="182">
        <f t="shared" si="201"/>
        <v>0</v>
      </c>
      <c r="Y83" s="182">
        <f t="shared" ref="Y83:Z83" si="205">SUM(Y84:Y88)</f>
        <v>0</v>
      </c>
      <c r="Z83" s="182">
        <f t="shared" si="205"/>
        <v>0</v>
      </c>
      <c r="AA83" s="182">
        <f t="shared" si="201"/>
        <v>0</v>
      </c>
      <c r="AB83" s="182">
        <f t="shared" si="201"/>
        <v>0</v>
      </c>
      <c r="AC83" s="182">
        <f t="shared" si="201"/>
        <v>0</v>
      </c>
      <c r="AD83" s="182">
        <f t="shared" si="201"/>
        <v>0</v>
      </c>
      <c r="AE83" s="182">
        <f t="shared" si="9"/>
        <v>0</v>
      </c>
      <c r="AF83" s="182">
        <f>SUM(AF84:AF88)</f>
        <v>0</v>
      </c>
      <c r="AG83" s="182">
        <f>SUM(AG84:AG88)</f>
        <v>0</v>
      </c>
      <c r="AH83" s="182">
        <f>SUM(AH84:AH88)</f>
        <v>0</v>
      </c>
      <c r="AI83" s="182">
        <f t="shared" si="10"/>
        <v>0</v>
      </c>
      <c r="AJ83" s="182">
        <f>SUM(AJ84:AJ88)</f>
        <v>0</v>
      </c>
      <c r="AK83" s="182">
        <f>SUM(AK84:AK88)</f>
        <v>0</v>
      </c>
      <c r="AL83" s="182">
        <f>SUM(AL84:AL88)</f>
        <v>0</v>
      </c>
      <c r="AM83" s="182">
        <f t="shared" si="11"/>
        <v>0</v>
      </c>
      <c r="AN83" s="182">
        <f>SUM(AN84:AN88)</f>
        <v>0</v>
      </c>
      <c r="AO83" s="182">
        <f>SUM(AO84:AO88)</f>
        <v>0</v>
      </c>
      <c r="AP83" s="182">
        <f>SUM(AP84:AP88)</f>
        <v>0</v>
      </c>
      <c r="AQ83" s="182">
        <f t="shared" si="12"/>
        <v>0</v>
      </c>
      <c r="AR83" s="182">
        <f t="shared" si="13"/>
        <v>0</v>
      </c>
    </row>
    <row r="84" spans="2:44" x14ac:dyDescent="0.25">
      <c r="B84" s="433" t="s">
        <v>220</v>
      </c>
      <c r="C84" s="175" t="s">
        <v>803</v>
      </c>
      <c r="D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6">
        <f t="shared" si="0"/>
        <v>0</v>
      </c>
      <c r="G84" s="176"/>
      <c r="H84" s="176">
        <f t="shared" si="4"/>
        <v>0</v>
      </c>
      <c r="I84" s="176"/>
      <c r="J84" s="176">
        <f t="shared" si="5"/>
        <v>0</v>
      </c>
      <c r="K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6">
        <f t="shared" si="9"/>
        <v>0</v>
      </c>
      <c r="AF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6">
        <f t="shared" si="10"/>
        <v>0</v>
      </c>
      <c r="AJ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6">
        <f t="shared" si="11"/>
        <v>0</v>
      </c>
      <c r="AN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6">
        <f t="shared" si="12"/>
        <v>0</v>
      </c>
      <c r="AR84" s="176">
        <f t="shared" si="13"/>
        <v>0</v>
      </c>
    </row>
    <row r="85" spans="2:44" x14ac:dyDescent="0.25">
      <c r="B85" s="433" t="s">
        <v>221</v>
      </c>
      <c r="C85" s="175" t="s">
        <v>804</v>
      </c>
      <c r="D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6">
        <f t="shared" ref="F85:F88" si="206">D85+E85</f>
        <v>0</v>
      </c>
      <c r="G85" s="176"/>
      <c r="H85" s="176">
        <f t="shared" ref="H85:H88" si="207">F85-G85</f>
        <v>0</v>
      </c>
      <c r="I85" s="176"/>
      <c r="J85" s="176">
        <f t="shared" ref="J85:J88" si="208">F85-I85</f>
        <v>0</v>
      </c>
      <c r="K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6">
        <f t="shared" ref="AE85:AE88" si="209">AB85+AC85+AD85</f>
        <v>0</v>
      </c>
      <c r="AF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6">
        <f t="shared" ref="AI85:AI88" si="210">AF85+AG85+AH85</f>
        <v>0</v>
      </c>
      <c r="AJ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6">
        <f t="shared" ref="AM85:AM88" si="211">AJ85+AK85+AL85</f>
        <v>0</v>
      </c>
      <c r="AN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6">
        <f t="shared" ref="AQ85:AQ88" si="212">AN85+AO85+AP85</f>
        <v>0</v>
      </c>
      <c r="AR85" s="176">
        <f t="shared" ref="AR85:AR88" si="213">AE85+AI85+AM85+AQ85</f>
        <v>0</v>
      </c>
    </row>
    <row r="86" spans="2:44" x14ac:dyDescent="0.25">
      <c r="B86" s="433" t="s">
        <v>222</v>
      </c>
      <c r="C86" s="175" t="s">
        <v>805</v>
      </c>
      <c r="D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6">
        <f t="shared" si="206"/>
        <v>0</v>
      </c>
      <c r="G86" s="176"/>
      <c r="H86" s="176">
        <f t="shared" si="207"/>
        <v>0</v>
      </c>
      <c r="I86" s="176"/>
      <c r="J86" s="176">
        <f t="shared" si="208"/>
        <v>0</v>
      </c>
      <c r="K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6">
        <f t="shared" si="209"/>
        <v>0</v>
      </c>
      <c r="AF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6">
        <f t="shared" si="210"/>
        <v>0</v>
      </c>
      <c r="AJ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6">
        <f t="shared" si="211"/>
        <v>0</v>
      </c>
      <c r="AN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6">
        <f t="shared" si="212"/>
        <v>0</v>
      </c>
      <c r="AR86" s="176">
        <f t="shared" si="213"/>
        <v>0</v>
      </c>
    </row>
    <row r="87" spans="2:44" x14ac:dyDescent="0.25">
      <c r="B87" s="433" t="s">
        <v>223</v>
      </c>
      <c r="C87" s="175" t="s">
        <v>806</v>
      </c>
      <c r="D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6">
        <f t="shared" ref="F87" si="214">D87+E87</f>
        <v>0</v>
      </c>
      <c r="G87" s="176"/>
      <c r="H87" s="176">
        <f t="shared" ref="H87" si="215">F87-G87</f>
        <v>0</v>
      </c>
      <c r="I87" s="176"/>
      <c r="J87" s="176">
        <f t="shared" ref="J87" si="216">F87-I87</f>
        <v>0</v>
      </c>
      <c r="K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6">
        <f t="shared" ref="AE87" si="217">AB87+AC87+AD87</f>
        <v>0</v>
      </c>
      <c r="AF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6">
        <f t="shared" ref="AI87" si="218">AF87+AG87+AH87</f>
        <v>0</v>
      </c>
      <c r="AJ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6">
        <f t="shared" ref="AM87" si="219">AJ87+AK87+AL87</f>
        <v>0</v>
      </c>
      <c r="AN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6">
        <f t="shared" ref="AQ87" si="220">AN87+AO87+AP87</f>
        <v>0</v>
      </c>
      <c r="AR87" s="176">
        <f t="shared" ref="AR87" si="221">AE87+AI87+AM87+AQ87</f>
        <v>0</v>
      </c>
    </row>
    <row r="88" spans="2:44" x14ac:dyDescent="0.25">
      <c r="B88" s="433" t="s">
        <v>224</v>
      </c>
      <c r="C88" s="175" t="s">
        <v>807</v>
      </c>
      <c r="D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6">
        <f t="shared" si="206"/>
        <v>0</v>
      </c>
      <c r="G88" s="176"/>
      <c r="H88" s="176">
        <f t="shared" si="207"/>
        <v>0</v>
      </c>
      <c r="I88" s="176"/>
      <c r="J88" s="176">
        <f t="shared" si="208"/>
        <v>0</v>
      </c>
      <c r="K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6">
        <f t="shared" si="209"/>
        <v>0</v>
      </c>
      <c r="AF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6">
        <f t="shared" si="210"/>
        <v>0</v>
      </c>
      <c r="AJ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6">
        <f t="shared" si="211"/>
        <v>0</v>
      </c>
      <c r="AN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6">
        <f t="shared" si="212"/>
        <v>0</v>
      </c>
      <c r="AR88" s="176">
        <f t="shared" si="213"/>
        <v>0</v>
      </c>
    </row>
    <row r="89" spans="2:44" x14ac:dyDescent="0.25">
      <c r="B89" s="436" t="s">
        <v>225</v>
      </c>
      <c r="C89" s="181" t="s">
        <v>808</v>
      </c>
      <c r="D89" s="182">
        <f>SUM(D90:D95)</f>
        <v>0</v>
      </c>
      <c r="E89" s="182">
        <f>SUM(E90:E95)</f>
        <v>0</v>
      </c>
      <c r="F89" s="182">
        <f t="shared" si="0"/>
        <v>0</v>
      </c>
      <c r="G89" s="182">
        <f t="shared" ref="G89:I89" si="222">SUM(G90:G95)</f>
        <v>0</v>
      </c>
      <c r="H89" s="182">
        <f t="shared" si="4"/>
        <v>0</v>
      </c>
      <c r="I89" s="182">
        <f t="shared" si="222"/>
        <v>0</v>
      </c>
      <c r="J89" s="182">
        <f t="shared" si="5"/>
        <v>0</v>
      </c>
      <c r="K89" s="182">
        <f t="shared" ref="K89:AP89" si="223">SUM(K90:K95)</f>
        <v>0</v>
      </c>
      <c r="L89" s="182">
        <f t="shared" si="223"/>
        <v>0</v>
      </c>
      <c r="M89" s="182">
        <f t="shared" si="223"/>
        <v>0</v>
      </c>
      <c r="N89" s="182">
        <f t="shared" si="223"/>
        <v>0</v>
      </c>
      <c r="O89" s="182">
        <f t="shared" si="223"/>
        <v>0</v>
      </c>
      <c r="P89" s="182">
        <f t="shared" ref="P89:Q89" si="224">SUM(P90:P95)</f>
        <v>0</v>
      </c>
      <c r="Q89" s="182">
        <f t="shared" si="224"/>
        <v>0</v>
      </c>
      <c r="R89" s="182">
        <f t="shared" si="223"/>
        <v>0</v>
      </c>
      <c r="S89" s="182">
        <f t="shared" si="223"/>
        <v>0</v>
      </c>
      <c r="T89" s="182">
        <f t="shared" ref="T89" si="225">SUM(T90:T95)</f>
        <v>0</v>
      </c>
      <c r="U89" s="182">
        <f t="shared" si="223"/>
        <v>0</v>
      </c>
      <c r="V89" s="182">
        <f t="shared" si="223"/>
        <v>0</v>
      </c>
      <c r="W89" s="182">
        <f t="shared" ref="W89" si="226">SUM(W90:W95)</f>
        <v>0</v>
      </c>
      <c r="X89" s="182">
        <f t="shared" si="223"/>
        <v>0</v>
      </c>
      <c r="Y89" s="182">
        <f t="shared" ref="Y89:Z89" si="227">SUM(Y90:Y95)</f>
        <v>0</v>
      </c>
      <c r="Z89" s="182">
        <f t="shared" si="227"/>
        <v>0</v>
      </c>
      <c r="AA89" s="182">
        <f t="shared" si="223"/>
        <v>0</v>
      </c>
      <c r="AB89" s="182">
        <f t="shared" si="223"/>
        <v>0</v>
      </c>
      <c r="AC89" s="182">
        <f t="shared" si="223"/>
        <v>0</v>
      </c>
      <c r="AD89" s="182">
        <f t="shared" si="223"/>
        <v>0</v>
      </c>
      <c r="AE89" s="182">
        <f t="shared" si="9"/>
        <v>0</v>
      </c>
      <c r="AF89" s="182">
        <f t="shared" si="223"/>
        <v>0</v>
      </c>
      <c r="AG89" s="182">
        <f t="shared" si="223"/>
        <v>0</v>
      </c>
      <c r="AH89" s="182">
        <f t="shared" si="223"/>
        <v>0</v>
      </c>
      <c r="AI89" s="182">
        <f t="shared" si="10"/>
        <v>0</v>
      </c>
      <c r="AJ89" s="182">
        <f t="shared" si="223"/>
        <v>0</v>
      </c>
      <c r="AK89" s="182">
        <f t="shared" si="223"/>
        <v>0</v>
      </c>
      <c r="AL89" s="182">
        <f t="shared" si="223"/>
        <v>0</v>
      </c>
      <c r="AM89" s="182">
        <f t="shared" si="11"/>
        <v>0</v>
      </c>
      <c r="AN89" s="182">
        <f t="shared" si="223"/>
        <v>0</v>
      </c>
      <c r="AO89" s="182">
        <f t="shared" si="223"/>
        <v>0</v>
      </c>
      <c r="AP89" s="182">
        <f t="shared" si="223"/>
        <v>0</v>
      </c>
      <c r="AQ89" s="182">
        <f t="shared" si="12"/>
        <v>0</v>
      </c>
      <c r="AR89" s="182">
        <f t="shared" si="13"/>
        <v>0</v>
      </c>
    </row>
    <row r="90" spans="2:44" x14ac:dyDescent="0.25">
      <c r="B90" s="433" t="s">
        <v>226</v>
      </c>
      <c r="C90" s="175" t="s">
        <v>809</v>
      </c>
      <c r="D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6">
        <f t="shared" ref="F90:F95" si="228">D90+E90</f>
        <v>0</v>
      </c>
      <c r="G90" s="176"/>
      <c r="H90" s="176">
        <f t="shared" ref="H90:H95" si="229">F90-G90</f>
        <v>0</v>
      </c>
      <c r="I90" s="176"/>
      <c r="J90" s="176">
        <f t="shared" ref="J90:J95" si="230">F90-I90</f>
        <v>0</v>
      </c>
      <c r="K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6">
        <f t="shared" ref="AE90:AE95" si="231">AB90+AC90+AD90</f>
        <v>0</v>
      </c>
      <c r="AF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6">
        <f t="shared" ref="AI90:AI95" si="232">AF90+AG90+AH90</f>
        <v>0</v>
      </c>
      <c r="AJ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6">
        <f t="shared" ref="AM90:AM95" si="233">AJ90+AK90+AL90</f>
        <v>0</v>
      </c>
      <c r="AN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6">
        <f t="shared" ref="AQ90:AQ95" si="234">AN90+AO90+AP90</f>
        <v>0</v>
      </c>
      <c r="AR90" s="176">
        <f t="shared" ref="AR90:AR95" si="235">AE90+AI90+AM90+AQ90</f>
        <v>0</v>
      </c>
    </row>
    <row r="91" spans="2:44" x14ac:dyDescent="0.25">
      <c r="B91" s="433" t="s">
        <v>227</v>
      </c>
      <c r="C91" s="175" t="s">
        <v>810</v>
      </c>
      <c r="D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6">
        <f t="shared" si="228"/>
        <v>0</v>
      </c>
      <c r="G91" s="176"/>
      <c r="H91" s="176">
        <f t="shared" si="229"/>
        <v>0</v>
      </c>
      <c r="I91" s="176"/>
      <c r="J91" s="176">
        <f t="shared" si="230"/>
        <v>0</v>
      </c>
      <c r="K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6">
        <f t="shared" si="231"/>
        <v>0</v>
      </c>
      <c r="AF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6">
        <f t="shared" si="232"/>
        <v>0</v>
      </c>
      <c r="AJ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6">
        <f t="shared" si="233"/>
        <v>0</v>
      </c>
      <c r="AN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6">
        <f t="shared" si="234"/>
        <v>0</v>
      </c>
      <c r="AR91" s="176">
        <f t="shared" si="235"/>
        <v>0</v>
      </c>
    </row>
    <row r="92" spans="2:44" x14ac:dyDescent="0.25">
      <c r="B92" s="433" t="s">
        <v>228</v>
      </c>
      <c r="C92" s="175" t="s">
        <v>811</v>
      </c>
      <c r="D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6">
        <f t="shared" ref="F92:F93" si="236">D92+E92</f>
        <v>0</v>
      </c>
      <c r="G92" s="176"/>
      <c r="H92" s="176">
        <f t="shared" ref="H92:H93" si="237">F92-G92</f>
        <v>0</v>
      </c>
      <c r="I92" s="176"/>
      <c r="J92" s="176">
        <f t="shared" ref="J92:J93" si="238">F92-I92</f>
        <v>0</v>
      </c>
      <c r="K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6">
        <f t="shared" ref="AE92:AE93" si="239">AB92+AC92+AD92</f>
        <v>0</v>
      </c>
      <c r="AF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6">
        <f t="shared" ref="AI92:AI93" si="240">AF92+AG92+AH92</f>
        <v>0</v>
      </c>
      <c r="AJ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6">
        <f t="shared" ref="AM92:AM93" si="241">AJ92+AK92+AL92</f>
        <v>0</v>
      </c>
      <c r="AN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6">
        <f t="shared" ref="AQ92:AQ93" si="242">AN92+AO92+AP92</f>
        <v>0</v>
      </c>
      <c r="AR92" s="176">
        <f t="shared" ref="AR92:AR93" si="243">AE92+AI92+AM92+AQ92</f>
        <v>0</v>
      </c>
    </row>
    <row r="93" spans="2:44" x14ac:dyDescent="0.25">
      <c r="B93" s="433" t="s">
        <v>229</v>
      </c>
      <c r="C93" s="175" t="s">
        <v>812</v>
      </c>
      <c r="D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6">
        <f t="shared" si="236"/>
        <v>0</v>
      </c>
      <c r="G93" s="176"/>
      <c r="H93" s="176">
        <f t="shared" si="237"/>
        <v>0</v>
      </c>
      <c r="I93" s="176"/>
      <c r="J93" s="176">
        <f t="shared" si="238"/>
        <v>0</v>
      </c>
      <c r="K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6">
        <f t="shared" si="239"/>
        <v>0</v>
      </c>
      <c r="AF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6">
        <f t="shared" si="240"/>
        <v>0</v>
      </c>
      <c r="AJ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6">
        <f t="shared" si="241"/>
        <v>0</v>
      </c>
      <c r="AN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6">
        <f t="shared" si="242"/>
        <v>0</v>
      </c>
      <c r="AR93" s="176">
        <f t="shared" si="243"/>
        <v>0</v>
      </c>
    </row>
    <row r="94" spans="2:44" x14ac:dyDescent="0.25">
      <c r="B94" s="433" t="s">
        <v>230</v>
      </c>
      <c r="C94" s="175" t="s">
        <v>813</v>
      </c>
      <c r="D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6">
        <f t="shared" ref="F94" si="244">D94+E94</f>
        <v>0</v>
      </c>
      <c r="G94" s="176"/>
      <c r="H94" s="176">
        <f t="shared" ref="H94" si="245">F94-G94</f>
        <v>0</v>
      </c>
      <c r="I94" s="176"/>
      <c r="J94" s="176">
        <f t="shared" ref="J94" si="246">F94-I94</f>
        <v>0</v>
      </c>
      <c r="K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6">
        <f t="shared" ref="AE94" si="247">AB94+AC94+AD94</f>
        <v>0</v>
      </c>
      <c r="AF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6">
        <f t="shared" ref="AI94" si="248">AF94+AG94+AH94</f>
        <v>0</v>
      </c>
      <c r="AJ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6">
        <f t="shared" ref="AM94" si="249">AJ94+AK94+AL94</f>
        <v>0</v>
      </c>
      <c r="AN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6">
        <f t="shared" ref="AQ94" si="250">AN94+AO94+AP94</f>
        <v>0</v>
      </c>
      <c r="AR94" s="176">
        <f t="shared" ref="AR94" si="251">AE94+AI94+AM94+AQ94</f>
        <v>0</v>
      </c>
    </row>
    <row r="95" spans="2:44" x14ac:dyDescent="0.25">
      <c r="B95" s="433" t="s">
        <v>231</v>
      </c>
      <c r="C95" s="175" t="s">
        <v>814</v>
      </c>
      <c r="D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6">
        <f t="shared" si="228"/>
        <v>0</v>
      </c>
      <c r="G95" s="176"/>
      <c r="H95" s="176">
        <f t="shared" si="229"/>
        <v>0</v>
      </c>
      <c r="I95" s="176"/>
      <c r="J95" s="176">
        <f t="shared" si="230"/>
        <v>0</v>
      </c>
      <c r="K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6">
        <f t="shared" si="231"/>
        <v>0</v>
      </c>
      <c r="AF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6">
        <f t="shared" si="232"/>
        <v>0</v>
      </c>
      <c r="AJ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6">
        <f t="shared" si="233"/>
        <v>0</v>
      </c>
      <c r="AN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6">
        <f t="shared" si="234"/>
        <v>0</v>
      </c>
      <c r="AR95" s="176">
        <f t="shared" si="235"/>
        <v>0</v>
      </c>
    </row>
    <row r="96" spans="2:44" x14ac:dyDescent="0.25">
      <c r="B96" s="436" t="s">
        <v>232</v>
      </c>
      <c r="C96" s="181" t="s">
        <v>815</v>
      </c>
      <c r="D96" s="182">
        <f>SUM(D97:D105)</f>
        <v>0</v>
      </c>
      <c r="E96" s="182">
        <f>SUM(E97:E105)</f>
        <v>0</v>
      </c>
      <c r="F96" s="182">
        <f t="shared" si="0"/>
        <v>0</v>
      </c>
      <c r="G96" s="182">
        <f>SUM(G97:G105)</f>
        <v>0</v>
      </c>
      <c r="H96" s="182">
        <f t="shared" si="4"/>
        <v>0</v>
      </c>
      <c r="I96" s="182">
        <f>SUM(I97:I105)</f>
        <v>0</v>
      </c>
      <c r="J96" s="182">
        <f t="shared" si="5"/>
        <v>0</v>
      </c>
      <c r="K96" s="182">
        <f t="shared" ref="K96:AD96" si="252">SUM(K97:K105)</f>
        <v>0</v>
      </c>
      <c r="L96" s="182">
        <f t="shared" si="252"/>
        <v>0</v>
      </c>
      <c r="M96" s="182">
        <f t="shared" si="252"/>
        <v>0</v>
      </c>
      <c r="N96" s="182">
        <f t="shared" si="252"/>
        <v>0</v>
      </c>
      <c r="O96" s="182">
        <f t="shared" si="252"/>
        <v>0</v>
      </c>
      <c r="P96" s="182">
        <f t="shared" ref="P96:Q96" si="253">SUM(P97:P105)</f>
        <v>0</v>
      </c>
      <c r="Q96" s="182">
        <f t="shared" si="253"/>
        <v>0</v>
      </c>
      <c r="R96" s="182">
        <f t="shared" si="252"/>
        <v>0</v>
      </c>
      <c r="S96" s="182">
        <f t="shared" si="252"/>
        <v>0</v>
      </c>
      <c r="T96" s="182">
        <f t="shared" ref="T96" si="254">SUM(T97:T105)</f>
        <v>0</v>
      </c>
      <c r="U96" s="182">
        <f t="shared" si="252"/>
        <v>0</v>
      </c>
      <c r="V96" s="182">
        <f t="shared" si="252"/>
        <v>0</v>
      </c>
      <c r="W96" s="182">
        <f t="shared" ref="W96" si="255">SUM(W97:W105)</f>
        <v>0</v>
      </c>
      <c r="X96" s="182">
        <f t="shared" si="252"/>
        <v>0</v>
      </c>
      <c r="Y96" s="182">
        <f t="shared" ref="Y96:Z96" si="256">SUM(Y97:Y105)</f>
        <v>0</v>
      </c>
      <c r="Z96" s="182">
        <f t="shared" si="256"/>
        <v>0</v>
      </c>
      <c r="AA96" s="182">
        <f t="shared" si="252"/>
        <v>0</v>
      </c>
      <c r="AB96" s="182">
        <f t="shared" si="252"/>
        <v>0</v>
      </c>
      <c r="AC96" s="182">
        <f t="shared" si="252"/>
        <v>0</v>
      </c>
      <c r="AD96" s="182">
        <f t="shared" si="252"/>
        <v>0</v>
      </c>
      <c r="AE96" s="182">
        <f t="shared" si="9"/>
        <v>0</v>
      </c>
      <c r="AF96" s="182">
        <f>SUM(AF97:AF105)</f>
        <v>0</v>
      </c>
      <c r="AG96" s="182">
        <f>SUM(AG97:AG105)</f>
        <v>0</v>
      </c>
      <c r="AH96" s="182">
        <f>SUM(AH97:AH105)</f>
        <v>0</v>
      </c>
      <c r="AI96" s="182">
        <f t="shared" si="10"/>
        <v>0</v>
      </c>
      <c r="AJ96" s="182">
        <f>SUM(AJ97:AJ105)</f>
        <v>0</v>
      </c>
      <c r="AK96" s="182">
        <f>SUM(AK97:AK105)</f>
        <v>0</v>
      </c>
      <c r="AL96" s="182">
        <f>SUM(AL97:AL105)</f>
        <v>0</v>
      </c>
      <c r="AM96" s="182">
        <f t="shared" si="11"/>
        <v>0</v>
      </c>
      <c r="AN96" s="182">
        <f>SUM(AN97:AN105)</f>
        <v>0</v>
      </c>
      <c r="AO96" s="182">
        <f>SUM(AO97:AO105)</f>
        <v>0</v>
      </c>
      <c r="AP96" s="182">
        <f>SUM(AP97:AP105)</f>
        <v>0</v>
      </c>
      <c r="AQ96" s="182">
        <f t="shared" si="12"/>
        <v>0</v>
      </c>
      <c r="AR96" s="182">
        <f t="shared" si="13"/>
        <v>0</v>
      </c>
    </row>
    <row r="97" spans="2:44" x14ac:dyDescent="0.25">
      <c r="B97" s="433" t="s">
        <v>233</v>
      </c>
      <c r="C97" s="175" t="s">
        <v>816</v>
      </c>
      <c r="D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6">
        <f>D97+E97</f>
        <v>0</v>
      </c>
      <c r="G97" s="176"/>
      <c r="H97" s="176">
        <f>F97-G97</f>
        <v>0</v>
      </c>
      <c r="I97" s="176"/>
      <c r="J97" s="176">
        <f>F97-I97</f>
        <v>0</v>
      </c>
      <c r="K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6">
        <f>AB97+AC97+AD97</f>
        <v>0</v>
      </c>
      <c r="AF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6">
        <f>AF97+AG97+AH97</f>
        <v>0</v>
      </c>
      <c r="AJ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6">
        <f>AJ97+AK97+AL97</f>
        <v>0</v>
      </c>
      <c r="AN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6">
        <f>AN97+AO97+AP97</f>
        <v>0</v>
      </c>
      <c r="AR97" s="176">
        <f>AE97+AI97+AM97+AQ97</f>
        <v>0</v>
      </c>
    </row>
    <row r="98" spans="2:44" x14ac:dyDescent="0.25">
      <c r="B98" s="433" t="s">
        <v>234</v>
      </c>
      <c r="C98" s="175" t="s">
        <v>817</v>
      </c>
      <c r="D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6">
        <f t="shared" ref="F98" si="257">D98+E98</f>
        <v>0</v>
      </c>
      <c r="G98" s="176"/>
      <c r="H98" s="176">
        <f t="shared" ref="H98" si="258">F98-G98</f>
        <v>0</v>
      </c>
      <c r="I98" s="176"/>
      <c r="J98" s="176">
        <f t="shared" ref="J98" si="259">F98-I98</f>
        <v>0</v>
      </c>
      <c r="K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6">
        <f t="shared" ref="AE98" si="260">AB98+AC98+AD98</f>
        <v>0</v>
      </c>
      <c r="AF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6">
        <f t="shared" ref="AI98" si="261">AF98+AG98+AH98</f>
        <v>0</v>
      </c>
      <c r="AJ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6">
        <f t="shared" ref="AM98" si="262">AJ98+AK98+AL98</f>
        <v>0</v>
      </c>
      <c r="AN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6">
        <f t="shared" ref="AQ98" si="263">AN98+AO98+AP98</f>
        <v>0</v>
      </c>
      <c r="AR98" s="176">
        <f t="shared" ref="AR98" si="264">AE98+AI98+AM98+AQ98</f>
        <v>0</v>
      </c>
    </row>
    <row r="99" spans="2:44" x14ac:dyDescent="0.25">
      <c r="B99" s="433" t="s">
        <v>235</v>
      </c>
      <c r="C99" s="175" t="s">
        <v>818</v>
      </c>
      <c r="D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6">
        <f t="shared" ref="F99" si="265">D99+E99</f>
        <v>0</v>
      </c>
      <c r="G99" s="176"/>
      <c r="H99" s="176">
        <f t="shared" ref="H99" si="266">F99-G99</f>
        <v>0</v>
      </c>
      <c r="I99" s="176"/>
      <c r="J99" s="176">
        <f t="shared" ref="J99" si="267">F99-I99</f>
        <v>0</v>
      </c>
      <c r="K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6">
        <f t="shared" ref="AE99" si="268">AB99+AC99+AD99</f>
        <v>0</v>
      </c>
      <c r="AF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6">
        <f t="shared" ref="AI99" si="269">AF99+AG99+AH99</f>
        <v>0</v>
      </c>
      <c r="AJ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6">
        <f t="shared" ref="AM99" si="270">AJ99+AK99+AL99</f>
        <v>0</v>
      </c>
      <c r="AN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6">
        <f t="shared" ref="AQ99" si="271">AN99+AO99+AP99</f>
        <v>0</v>
      </c>
      <c r="AR99" s="176">
        <f t="shared" ref="AR99" si="272">AE99+AI99+AM99+AQ99</f>
        <v>0</v>
      </c>
    </row>
    <row r="100" spans="2:44" x14ac:dyDescent="0.25">
      <c r="B100" s="433" t="s">
        <v>236</v>
      </c>
      <c r="C100" s="175" t="s">
        <v>819</v>
      </c>
      <c r="D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6">
        <f t="shared" ref="F100:F105" si="273">D100+E100</f>
        <v>0</v>
      </c>
      <c r="G100" s="176"/>
      <c r="H100" s="176">
        <f t="shared" ref="H100:H105" si="274">F100-G100</f>
        <v>0</v>
      </c>
      <c r="I100" s="176"/>
      <c r="J100" s="176">
        <f t="shared" ref="J100:J105" si="275">F100-I100</f>
        <v>0</v>
      </c>
      <c r="K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6">
        <f t="shared" ref="AE100:AE105" si="276">AB100+AC100+AD100</f>
        <v>0</v>
      </c>
      <c r="AF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6">
        <f t="shared" ref="AI100:AI105" si="277">AF100+AG100+AH100</f>
        <v>0</v>
      </c>
      <c r="AJ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6">
        <f t="shared" ref="AM100:AM105" si="278">AJ100+AK100+AL100</f>
        <v>0</v>
      </c>
      <c r="AN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6">
        <f t="shared" ref="AQ100:AQ105" si="279">AN100+AO100+AP100</f>
        <v>0</v>
      </c>
      <c r="AR100" s="176">
        <f t="shared" ref="AR100:AR105" si="280">AE100+AI100+AM100+AQ100</f>
        <v>0</v>
      </c>
    </row>
    <row r="101" spans="2:44" x14ac:dyDescent="0.25">
      <c r="B101" s="433" t="s">
        <v>237</v>
      </c>
      <c r="C101" s="175" t="s">
        <v>820</v>
      </c>
      <c r="D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6">
        <f t="shared" ref="F101:F102" si="281">D101+E101</f>
        <v>0</v>
      </c>
      <c r="G101" s="176"/>
      <c r="H101" s="176">
        <f t="shared" ref="H101:H102" si="282">F101-G101</f>
        <v>0</v>
      </c>
      <c r="I101" s="176"/>
      <c r="J101" s="176">
        <f t="shared" ref="J101:J102" si="283">F101-I101</f>
        <v>0</v>
      </c>
      <c r="K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6">
        <f t="shared" ref="AE101:AE102" si="284">AB101+AC101+AD101</f>
        <v>0</v>
      </c>
      <c r="AF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6">
        <f t="shared" ref="AI101:AI102" si="285">AF101+AG101+AH101</f>
        <v>0</v>
      </c>
      <c r="AJ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6">
        <f t="shared" ref="AM101:AM102" si="286">AJ101+AK101+AL101</f>
        <v>0</v>
      </c>
      <c r="AN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6">
        <f t="shared" ref="AQ101:AQ102" si="287">AN101+AO101+AP101</f>
        <v>0</v>
      </c>
      <c r="AR101" s="176">
        <f t="shared" ref="AR101:AR102" si="288">AE101+AI101+AM101+AQ101</f>
        <v>0</v>
      </c>
    </row>
    <row r="102" spans="2:44" x14ac:dyDescent="0.25">
      <c r="B102" s="433" t="s">
        <v>238</v>
      </c>
      <c r="C102" s="175" t="s">
        <v>821</v>
      </c>
      <c r="D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6">
        <f t="shared" si="281"/>
        <v>0</v>
      </c>
      <c r="G102" s="176"/>
      <c r="H102" s="176">
        <f t="shared" si="282"/>
        <v>0</v>
      </c>
      <c r="I102" s="176"/>
      <c r="J102" s="176">
        <f t="shared" si="283"/>
        <v>0</v>
      </c>
      <c r="K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6">
        <f t="shared" si="284"/>
        <v>0</v>
      </c>
      <c r="AF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6">
        <f t="shared" si="285"/>
        <v>0</v>
      </c>
      <c r="AJ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6">
        <f t="shared" si="286"/>
        <v>0</v>
      </c>
      <c r="AN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6">
        <f t="shared" si="287"/>
        <v>0</v>
      </c>
      <c r="AR102" s="176">
        <f t="shared" si="288"/>
        <v>0</v>
      </c>
    </row>
    <row r="103" spans="2:44" x14ac:dyDescent="0.25">
      <c r="B103" s="433" t="s">
        <v>239</v>
      </c>
      <c r="C103" s="175" t="s">
        <v>816</v>
      </c>
      <c r="D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6">
        <f>D103+E103</f>
        <v>0</v>
      </c>
      <c r="G103" s="176"/>
      <c r="H103" s="176">
        <f>F103-G103</f>
        <v>0</v>
      </c>
      <c r="I103" s="176"/>
      <c r="J103" s="176">
        <f>F103-I103</f>
        <v>0</v>
      </c>
      <c r="K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6">
        <f>AB103+AC103+AD103</f>
        <v>0</v>
      </c>
      <c r="AF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6">
        <f>AF103+AG103+AH103</f>
        <v>0</v>
      </c>
      <c r="AJ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6">
        <f>AJ103+AK103+AL103</f>
        <v>0</v>
      </c>
      <c r="AN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6">
        <f>AN103+AO103+AP103</f>
        <v>0</v>
      </c>
      <c r="AR103" s="176">
        <f>AE103+AI103+AM103+AQ103</f>
        <v>0</v>
      </c>
    </row>
    <row r="104" spans="2:44" x14ac:dyDescent="0.25">
      <c r="B104" s="433" t="s">
        <v>240</v>
      </c>
      <c r="C104" s="175" t="s">
        <v>822</v>
      </c>
      <c r="D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6">
        <f t="shared" ref="F104" si="289">D104+E104</f>
        <v>0</v>
      </c>
      <c r="G104" s="176"/>
      <c r="H104" s="176">
        <f t="shared" ref="H104" si="290">F104-G104</f>
        <v>0</v>
      </c>
      <c r="I104" s="176"/>
      <c r="J104" s="176">
        <f t="shared" ref="J104" si="291">F104-I104</f>
        <v>0</v>
      </c>
      <c r="K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6">
        <f t="shared" ref="AE104" si="292">AB104+AC104+AD104</f>
        <v>0</v>
      </c>
      <c r="AF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6">
        <f t="shared" ref="AI104" si="293">AF104+AG104+AH104</f>
        <v>0</v>
      </c>
      <c r="AJ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6">
        <f t="shared" ref="AM104" si="294">AJ104+AK104+AL104</f>
        <v>0</v>
      </c>
      <c r="AN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6">
        <f t="shared" ref="AQ104" si="295">AN104+AO104+AP104</f>
        <v>0</v>
      </c>
      <c r="AR104" s="176">
        <f t="shared" ref="AR104" si="296">AE104+AI104+AM104+AQ104</f>
        <v>0</v>
      </c>
    </row>
    <row r="105" spans="2:44" x14ac:dyDescent="0.25">
      <c r="B105" s="433" t="s">
        <v>241</v>
      </c>
      <c r="C105" s="175" t="s">
        <v>817</v>
      </c>
      <c r="D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6">
        <f t="shared" si="273"/>
        <v>0</v>
      </c>
      <c r="G105" s="176"/>
      <c r="H105" s="176">
        <f t="shared" si="274"/>
        <v>0</v>
      </c>
      <c r="I105" s="176"/>
      <c r="J105" s="176">
        <f t="shared" si="275"/>
        <v>0</v>
      </c>
      <c r="K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6">
        <f t="shared" si="276"/>
        <v>0</v>
      </c>
      <c r="AF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6">
        <f t="shared" si="277"/>
        <v>0</v>
      </c>
      <c r="AJ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6">
        <f t="shared" si="278"/>
        <v>0</v>
      </c>
      <c r="AN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6">
        <f t="shared" si="279"/>
        <v>0</v>
      </c>
      <c r="AR105" s="176">
        <f t="shared" si="280"/>
        <v>0</v>
      </c>
    </row>
    <row r="106" spans="2:44" x14ac:dyDescent="0.25">
      <c r="B106" s="432" t="s">
        <v>242</v>
      </c>
      <c r="C106" s="173" t="s">
        <v>823</v>
      </c>
      <c r="D106" s="174">
        <f>D107+D118+D133+D149+D164+D190+D207+D214</f>
        <v>2036342.632</v>
      </c>
      <c r="E106" s="174">
        <f>E107+E118+E133+E149+E164+E190+E207+E214</f>
        <v>10166410.661</v>
      </c>
      <c r="F106" s="174">
        <f t="shared" si="0"/>
        <v>12202753.293</v>
      </c>
      <c r="G106" s="174">
        <f>G107+G118+G133+G149+G164+G190+G207+G214</f>
        <v>0</v>
      </c>
      <c r="H106" s="174">
        <f t="shared" si="4"/>
        <v>12202753.293</v>
      </c>
      <c r="I106" s="174">
        <f>I107+I118+I133+I149+I164+I190+I207+I214</f>
        <v>0</v>
      </c>
      <c r="J106" s="174">
        <f t="shared" si="5"/>
        <v>12202753.293</v>
      </c>
      <c r="K106" s="174">
        <f t="shared" ref="K106:AD106" si="297">K107+K118+K133+K149+K164+K190+K207+K214</f>
        <v>1880246.3020000001</v>
      </c>
      <c r="L106" s="174">
        <f t="shared" si="297"/>
        <v>0</v>
      </c>
      <c r="M106" s="174">
        <f t="shared" si="297"/>
        <v>0</v>
      </c>
      <c r="N106" s="174">
        <f t="shared" si="297"/>
        <v>1030000</v>
      </c>
      <c r="O106" s="174">
        <f t="shared" si="297"/>
        <v>1500400</v>
      </c>
      <c r="P106" s="174">
        <f t="shared" si="297"/>
        <v>2649729.23</v>
      </c>
      <c r="Q106" s="174">
        <f t="shared" si="297"/>
        <v>1290654.3059999999</v>
      </c>
      <c r="R106" s="174">
        <f t="shared" si="297"/>
        <v>1404875.38</v>
      </c>
      <c r="S106" s="174">
        <f t="shared" si="297"/>
        <v>898979.23</v>
      </c>
      <c r="T106" s="174">
        <f t="shared" ref="T106" si="298">T107+T118+T133+T149+T164+T190+T207+T214</f>
        <v>0</v>
      </c>
      <c r="U106" s="174">
        <f t="shared" si="297"/>
        <v>104500</v>
      </c>
      <c r="V106" s="174">
        <f t="shared" si="297"/>
        <v>0</v>
      </c>
      <c r="W106" s="174">
        <f t="shared" si="297"/>
        <v>519500</v>
      </c>
      <c r="X106" s="174">
        <f t="shared" si="297"/>
        <v>452900</v>
      </c>
      <c r="Y106" s="174">
        <f t="shared" ref="Y106:Z106" si="299">Y107+Y118+Y133+Y149+Y164+Y190+Y207+Y214</f>
        <v>146500</v>
      </c>
      <c r="Z106" s="174">
        <f t="shared" si="299"/>
        <v>138000</v>
      </c>
      <c r="AA106" s="174">
        <f t="shared" si="297"/>
        <v>186468.84500000003</v>
      </c>
      <c r="AB106" s="174">
        <f t="shared" si="297"/>
        <v>2042410.5090000001</v>
      </c>
      <c r="AC106" s="174">
        <f t="shared" si="297"/>
        <v>9462971.8619999997</v>
      </c>
      <c r="AD106" s="174">
        <f t="shared" si="297"/>
        <v>0</v>
      </c>
      <c r="AE106" s="174">
        <f t="shared" si="9"/>
        <v>11505382.370999999</v>
      </c>
      <c r="AF106" s="174">
        <f>AF107+AF118+AF133+AF149+AF164+AF190+AF207+AF214</f>
        <v>403000</v>
      </c>
      <c r="AG106" s="174">
        <f>AG107+AG118+AG133+AG149+AG164+AG190+AG207+AG214</f>
        <v>85370.922000000006</v>
      </c>
      <c r="AH106" s="174">
        <f>AH107+AH118+AH133+AH149+AH164+AH190+AH207+AH214</f>
        <v>179000</v>
      </c>
      <c r="AI106" s="174">
        <f t="shared" si="10"/>
        <v>667370.92200000002</v>
      </c>
      <c r="AJ106" s="174">
        <f>AJ107+AJ118+AJ133+AJ149+AJ164+AJ190+AJ207+AJ214</f>
        <v>30000</v>
      </c>
      <c r="AK106" s="174">
        <f>AK107+AK118+AK133+AK149+AK164+AK190+AK207+AK214</f>
        <v>0</v>
      </c>
      <c r="AL106" s="174">
        <f>AL107+AL118+AL133+AL149+AL164+AL190+AL207+AL214</f>
        <v>0</v>
      </c>
      <c r="AM106" s="174">
        <f t="shared" si="11"/>
        <v>30000</v>
      </c>
      <c r="AN106" s="174">
        <f>AN107+AN118+AN133+AN149+AN164+AN190+AN207+AN214</f>
        <v>0</v>
      </c>
      <c r="AO106" s="174">
        <f>AO107+AO118+AO133+AO149+AO164+AO190+AO207+AO214</f>
        <v>0</v>
      </c>
      <c r="AP106" s="174">
        <f>AP107+AP118+AP133+AP149+AP164+AP190+AP207+AP214</f>
        <v>0</v>
      </c>
      <c r="AQ106" s="174">
        <f t="shared" si="12"/>
        <v>0</v>
      </c>
      <c r="AR106" s="174">
        <f t="shared" si="13"/>
        <v>12202753.293</v>
      </c>
    </row>
    <row r="107" spans="2:44" x14ac:dyDescent="0.25">
      <c r="B107" s="436" t="s">
        <v>243</v>
      </c>
      <c r="C107" s="181" t="s">
        <v>824</v>
      </c>
      <c r="D107" s="182">
        <f>SUM(D108:D117)</f>
        <v>0</v>
      </c>
      <c r="E107" s="182">
        <f>SUM(E108:E117)</f>
        <v>0</v>
      </c>
      <c r="F107" s="182">
        <f t="shared" ref="F107:F221" si="300">D107+E107</f>
        <v>0</v>
      </c>
      <c r="G107" s="182">
        <f>SUM(G108:G117)</f>
        <v>0</v>
      </c>
      <c r="H107" s="182">
        <f t="shared" si="4"/>
        <v>0</v>
      </c>
      <c r="I107" s="182">
        <f>SUM(I108:I117)</f>
        <v>0</v>
      </c>
      <c r="J107" s="182">
        <f t="shared" si="5"/>
        <v>0</v>
      </c>
      <c r="K107" s="182">
        <f t="shared" ref="K107:AD107" si="301">SUM(K108:K117)</f>
        <v>0</v>
      </c>
      <c r="L107" s="182">
        <f t="shared" si="301"/>
        <v>0</v>
      </c>
      <c r="M107" s="182">
        <f t="shared" si="301"/>
        <v>0</v>
      </c>
      <c r="N107" s="182">
        <f t="shared" si="301"/>
        <v>0</v>
      </c>
      <c r="O107" s="182">
        <f t="shared" si="301"/>
        <v>0</v>
      </c>
      <c r="P107" s="182">
        <f t="shared" ref="P107:Q107" si="302">SUM(P108:P117)</f>
        <v>0</v>
      </c>
      <c r="Q107" s="182">
        <f t="shared" si="302"/>
        <v>0</v>
      </c>
      <c r="R107" s="182">
        <f t="shared" si="301"/>
        <v>0</v>
      </c>
      <c r="S107" s="182">
        <f t="shared" si="301"/>
        <v>0</v>
      </c>
      <c r="T107" s="182">
        <f t="shared" ref="T107" si="303">SUM(T108:T117)</f>
        <v>0</v>
      </c>
      <c r="U107" s="182">
        <f t="shared" si="301"/>
        <v>0</v>
      </c>
      <c r="V107" s="182">
        <f t="shared" si="301"/>
        <v>0</v>
      </c>
      <c r="W107" s="182">
        <f t="shared" ref="W107" si="304">SUM(W108:W117)</f>
        <v>0</v>
      </c>
      <c r="X107" s="182">
        <f t="shared" si="301"/>
        <v>0</v>
      </c>
      <c r="Y107" s="182">
        <f t="shared" ref="Y107:Z107" si="305">SUM(Y108:Y117)</f>
        <v>0</v>
      </c>
      <c r="Z107" s="182">
        <f t="shared" si="305"/>
        <v>0</v>
      </c>
      <c r="AA107" s="182">
        <f t="shared" si="301"/>
        <v>0</v>
      </c>
      <c r="AB107" s="182">
        <f t="shared" si="301"/>
        <v>0</v>
      </c>
      <c r="AC107" s="182">
        <f t="shared" si="301"/>
        <v>0</v>
      </c>
      <c r="AD107" s="182">
        <f t="shared" si="301"/>
        <v>0</v>
      </c>
      <c r="AE107" s="182">
        <f t="shared" si="9"/>
        <v>0</v>
      </c>
      <c r="AF107" s="182">
        <f>SUM(AF108:AF117)</f>
        <v>0</v>
      </c>
      <c r="AG107" s="182">
        <f>SUM(AG108:AG117)</f>
        <v>0</v>
      </c>
      <c r="AH107" s="182">
        <f>SUM(AH108:AH117)</f>
        <v>0</v>
      </c>
      <c r="AI107" s="182">
        <f t="shared" si="10"/>
        <v>0</v>
      </c>
      <c r="AJ107" s="182">
        <f>SUM(AJ108:AJ117)</f>
        <v>0</v>
      </c>
      <c r="AK107" s="182">
        <f>SUM(AK108:AK117)</f>
        <v>0</v>
      </c>
      <c r="AL107" s="182">
        <f>SUM(AL108:AL117)</f>
        <v>0</v>
      </c>
      <c r="AM107" s="182">
        <f t="shared" si="11"/>
        <v>0</v>
      </c>
      <c r="AN107" s="182">
        <f>SUM(AN108:AN117)</f>
        <v>0</v>
      </c>
      <c r="AO107" s="182">
        <f>SUM(AO108:AO117)</f>
        <v>0</v>
      </c>
      <c r="AP107" s="182">
        <f>SUM(AP108:AP117)</f>
        <v>0</v>
      </c>
      <c r="AQ107" s="182">
        <f t="shared" si="12"/>
        <v>0</v>
      </c>
      <c r="AR107" s="182">
        <f t="shared" si="13"/>
        <v>0</v>
      </c>
    </row>
    <row r="108" spans="2:44" x14ac:dyDescent="0.25">
      <c r="B108" s="433" t="s">
        <v>244</v>
      </c>
      <c r="C108" s="175" t="s">
        <v>825</v>
      </c>
      <c r="D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6">
        <f t="shared" si="300"/>
        <v>0</v>
      </c>
      <c r="G108" s="176"/>
      <c r="H108" s="176">
        <f t="shared" ref="H108:H115" si="306">F108-G108</f>
        <v>0</v>
      </c>
      <c r="I108" s="176"/>
      <c r="J108" s="176">
        <f t="shared" ref="J108:J115" si="307">F108-I108</f>
        <v>0</v>
      </c>
      <c r="K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6">
        <f t="shared" ref="AE108:AE115" si="308">AB108+AC108+AD108</f>
        <v>0</v>
      </c>
      <c r="AF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6">
        <f t="shared" ref="AI108:AI115" si="309">AF108+AG108+AH108</f>
        <v>0</v>
      </c>
      <c r="AJ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6">
        <f t="shared" ref="AM108:AM115" si="310">AJ108+AK108+AL108</f>
        <v>0</v>
      </c>
      <c r="AN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6">
        <f t="shared" ref="AQ108:AQ115" si="311">AN108+AO108+AP108</f>
        <v>0</v>
      </c>
      <c r="AR108" s="176">
        <f t="shared" ref="AR108:AR115" si="312">AE108+AI108+AM108+AQ108</f>
        <v>0</v>
      </c>
    </row>
    <row r="109" spans="2:44" x14ac:dyDescent="0.25">
      <c r="B109" s="433" t="s">
        <v>245</v>
      </c>
      <c r="C109" s="175" t="s">
        <v>826</v>
      </c>
      <c r="D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6">
        <f t="shared" ref="F109:F112" si="313">D109+E109</f>
        <v>0</v>
      </c>
      <c r="G109" s="176"/>
      <c r="H109" s="176">
        <f t="shared" si="306"/>
        <v>0</v>
      </c>
      <c r="I109" s="176"/>
      <c r="J109" s="176">
        <f t="shared" si="307"/>
        <v>0</v>
      </c>
      <c r="K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6">
        <f t="shared" si="308"/>
        <v>0</v>
      </c>
      <c r="AF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6">
        <f t="shared" si="309"/>
        <v>0</v>
      </c>
      <c r="AJ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6">
        <f t="shared" si="310"/>
        <v>0</v>
      </c>
      <c r="AN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6">
        <f t="shared" si="311"/>
        <v>0</v>
      </c>
      <c r="AR109" s="176">
        <f t="shared" si="312"/>
        <v>0</v>
      </c>
    </row>
    <row r="110" spans="2:44" x14ac:dyDescent="0.25">
      <c r="B110" s="433" t="s">
        <v>246</v>
      </c>
      <c r="C110" s="175" t="s">
        <v>827</v>
      </c>
      <c r="D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6">
        <f t="shared" si="313"/>
        <v>0</v>
      </c>
      <c r="G110" s="176"/>
      <c r="H110" s="176">
        <f t="shared" si="306"/>
        <v>0</v>
      </c>
      <c r="I110" s="176"/>
      <c r="J110" s="176">
        <f t="shared" si="307"/>
        <v>0</v>
      </c>
      <c r="K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6">
        <f t="shared" si="308"/>
        <v>0</v>
      </c>
      <c r="AF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6">
        <f t="shared" si="309"/>
        <v>0</v>
      </c>
      <c r="AJ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6">
        <f t="shared" si="310"/>
        <v>0</v>
      </c>
      <c r="AN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6">
        <f t="shared" si="311"/>
        <v>0</v>
      </c>
      <c r="AR110" s="176">
        <f t="shared" si="312"/>
        <v>0</v>
      </c>
    </row>
    <row r="111" spans="2:44" x14ac:dyDescent="0.25">
      <c r="B111" s="433" t="s">
        <v>247</v>
      </c>
      <c r="C111" s="175" t="s">
        <v>828</v>
      </c>
      <c r="D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6">
        <f t="shared" si="313"/>
        <v>0</v>
      </c>
      <c r="G111" s="176"/>
      <c r="H111" s="176">
        <f t="shared" ref="H111:H112" si="314">F111-G111</f>
        <v>0</v>
      </c>
      <c r="I111" s="176"/>
      <c r="J111" s="176">
        <f t="shared" ref="J111:J112" si="315">F111-I111</f>
        <v>0</v>
      </c>
      <c r="K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6">
        <f t="shared" ref="AE111:AE112" si="316">AB111+AC111+AD111</f>
        <v>0</v>
      </c>
      <c r="AF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6">
        <f t="shared" ref="AI111:AI112" si="317">AF111+AG111+AH111</f>
        <v>0</v>
      </c>
      <c r="AJ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6">
        <f t="shared" ref="AM111:AM112" si="318">AJ111+AK111+AL111</f>
        <v>0</v>
      </c>
      <c r="AN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6">
        <f t="shared" ref="AQ111:AQ112" si="319">AN111+AO111+AP111</f>
        <v>0</v>
      </c>
      <c r="AR111" s="176">
        <f t="shared" ref="AR111:AR112" si="320">AE111+AI111+AM111+AQ111</f>
        <v>0</v>
      </c>
    </row>
    <row r="112" spans="2:44" x14ac:dyDescent="0.25">
      <c r="B112" s="433" t="s">
        <v>248</v>
      </c>
      <c r="C112" s="175" t="s">
        <v>829</v>
      </c>
      <c r="D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6">
        <f t="shared" si="313"/>
        <v>0</v>
      </c>
      <c r="G112" s="176"/>
      <c r="H112" s="176">
        <f t="shared" si="314"/>
        <v>0</v>
      </c>
      <c r="I112" s="176"/>
      <c r="J112" s="176">
        <f t="shared" si="315"/>
        <v>0</v>
      </c>
      <c r="K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6">
        <f t="shared" si="316"/>
        <v>0</v>
      </c>
      <c r="AF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6">
        <f t="shared" si="317"/>
        <v>0</v>
      </c>
      <c r="AJ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6">
        <f t="shared" si="318"/>
        <v>0</v>
      </c>
      <c r="AN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6">
        <f t="shared" si="319"/>
        <v>0</v>
      </c>
      <c r="AR112" s="176">
        <f t="shared" si="320"/>
        <v>0</v>
      </c>
    </row>
    <row r="113" spans="2:44" x14ac:dyDescent="0.25">
      <c r="B113" s="433" t="s">
        <v>249</v>
      </c>
      <c r="C113" s="175" t="s">
        <v>830</v>
      </c>
      <c r="D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6">
        <f t="shared" si="300"/>
        <v>0</v>
      </c>
      <c r="G113" s="176"/>
      <c r="H113" s="176">
        <f t="shared" ref="H113:H114" si="321">F113-G113</f>
        <v>0</v>
      </c>
      <c r="I113" s="176"/>
      <c r="J113" s="176">
        <f t="shared" ref="J113:J114" si="322">F113-I113</f>
        <v>0</v>
      </c>
      <c r="K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6">
        <f t="shared" ref="AE113:AE114" si="323">AB113+AC113+AD113</f>
        <v>0</v>
      </c>
      <c r="AF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6">
        <f t="shared" ref="AI113:AI114" si="324">AF113+AG113+AH113</f>
        <v>0</v>
      </c>
      <c r="AJ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6">
        <f t="shared" ref="AM113:AM114" si="325">AJ113+AK113+AL113</f>
        <v>0</v>
      </c>
      <c r="AN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6">
        <f t="shared" ref="AQ113:AQ114" si="326">AN113+AO113+AP113</f>
        <v>0</v>
      </c>
      <c r="AR113" s="176">
        <f t="shared" ref="AR113:AR114" si="327">AE113+AI113+AM113+AQ113</f>
        <v>0</v>
      </c>
    </row>
    <row r="114" spans="2:44" x14ac:dyDescent="0.25">
      <c r="B114" s="433" t="s">
        <v>250</v>
      </c>
      <c r="C114" s="175" t="s">
        <v>831</v>
      </c>
      <c r="D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6">
        <f t="shared" si="300"/>
        <v>0</v>
      </c>
      <c r="G114" s="176"/>
      <c r="H114" s="176">
        <f t="shared" si="321"/>
        <v>0</v>
      </c>
      <c r="I114" s="176"/>
      <c r="J114" s="176">
        <f t="shared" si="322"/>
        <v>0</v>
      </c>
      <c r="K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6">
        <f t="shared" si="323"/>
        <v>0</v>
      </c>
      <c r="AF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6">
        <f t="shared" si="324"/>
        <v>0</v>
      </c>
      <c r="AJ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6">
        <f t="shared" si="325"/>
        <v>0</v>
      </c>
      <c r="AN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6">
        <f t="shared" si="326"/>
        <v>0</v>
      </c>
      <c r="AR114" s="176">
        <f t="shared" si="327"/>
        <v>0</v>
      </c>
    </row>
    <row r="115" spans="2:44" x14ac:dyDescent="0.25">
      <c r="B115" s="433" t="s">
        <v>251</v>
      </c>
      <c r="C115" s="175" t="s">
        <v>832</v>
      </c>
      <c r="D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6">
        <f t="shared" ref="F115" si="328">D115+E115</f>
        <v>0</v>
      </c>
      <c r="G115" s="176"/>
      <c r="H115" s="176">
        <f t="shared" si="306"/>
        <v>0</v>
      </c>
      <c r="I115" s="176"/>
      <c r="J115" s="176">
        <f t="shared" si="307"/>
        <v>0</v>
      </c>
      <c r="K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6">
        <f t="shared" si="308"/>
        <v>0</v>
      </c>
      <c r="AF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6">
        <f t="shared" si="309"/>
        <v>0</v>
      </c>
      <c r="AJ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6">
        <f t="shared" si="310"/>
        <v>0</v>
      </c>
      <c r="AN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6">
        <f t="shared" si="311"/>
        <v>0</v>
      </c>
      <c r="AR115" s="176">
        <f t="shared" si="312"/>
        <v>0</v>
      </c>
    </row>
    <row r="116" spans="2:44" x14ac:dyDescent="0.25">
      <c r="B116" s="433" t="s">
        <v>252</v>
      </c>
      <c r="C116" s="175" t="s">
        <v>833</v>
      </c>
      <c r="D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6">
        <f t="shared" ref="F116" si="329">D116+E116</f>
        <v>0</v>
      </c>
      <c r="G116" s="176"/>
      <c r="H116" s="176">
        <f t="shared" si="4"/>
        <v>0</v>
      </c>
      <c r="I116" s="176"/>
      <c r="J116" s="176">
        <f t="shared" si="5"/>
        <v>0</v>
      </c>
      <c r="K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6">
        <f t="shared" si="9"/>
        <v>0</v>
      </c>
      <c r="AF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6">
        <f t="shared" si="10"/>
        <v>0</v>
      </c>
      <c r="AJ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6">
        <f t="shared" si="11"/>
        <v>0</v>
      </c>
      <c r="AN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6">
        <f t="shared" si="12"/>
        <v>0</v>
      </c>
      <c r="AR116" s="176">
        <f t="shared" si="13"/>
        <v>0</v>
      </c>
    </row>
    <row r="117" spans="2:44" x14ac:dyDescent="0.25">
      <c r="B117" s="433" t="s">
        <v>253</v>
      </c>
      <c r="C117" s="175" t="s">
        <v>834</v>
      </c>
      <c r="D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6">
        <f t="shared" si="300"/>
        <v>0</v>
      </c>
      <c r="G117" s="176"/>
      <c r="H117" s="176">
        <f t="shared" ref="H117" si="330">F117-G117</f>
        <v>0</v>
      </c>
      <c r="I117" s="176"/>
      <c r="J117" s="176">
        <f t="shared" ref="J117" si="331">F117-I117</f>
        <v>0</v>
      </c>
      <c r="K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6">
        <f t="shared" ref="AE117" si="332">AB117+AC117+AD117</f>
        <v>0</v>
      </c>
      <c r="AF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6">
        <f t="shared" ref="AI117" si="333">AF117+AG117+AH117</f>
        <v>0</v>
      </c>
      <c r="AJ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6">
        <f t="shared" ref="AM117" si="334">AJ117+AK117+AL117</f>
        <v>0</v>
      </c>
      <c r="AN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6">
        <f t="shared" ref="AQ117" si="335">AN117+AO117+AP117</f>
        <v>0</v>
      </c>
      <c r="AR117" s="176">
        <f t="shared" ref="AR117" si="336">AE117+AI117+AM117+AQ117</f>
        <v>0</v>
      </c>
    </row>
    <row r="118" spans="2:44" x14ac:dyDescent="0.25">
      <c r="B118" s="436" t="s">
        <v>254</v>
      </c>
      <c r="C118" s="181" t="s">
        <v>835</v>
      </c>
      <c r="D118" s="182">
        <f>SUM(D119:D132)</f>
        <v>0</v>
      </c>
      <c r="E118" s="182">
        <f>SUM(E119:E132)</f>
        <v>0</v>
      </c>
      <c r="F118" s="182">
        <f t="shared" si="300"/>
        <v>0</v>
      </c>
      <c r="G118" s="182">
        <f t="shared" ref="G118:I118" si="337">SUM(G119:G132)</f>
        <v>0</v>
      </c>
      <c r="H118" s="182">
        <f t="shared" si="4"/>
        <v>0</v>
      </c>
      <c r="I118" s="182">
        <f t="shared" si="337"/>
        <v>0</v>
      </c>
      <c r="J118" s="182">
        <f t="shared" si="5"/>
        <v>0</v>
      </c>
      <c r="K118" s="182">
        <f t="shared" ref="K118:AP118" si="338">SUM(K119:K132)</f>
        <v>0</v>
      </c>
      <c r="L118" s="182">
        <f t="shared" si="338"/>
        <v>0</v>
      </c>
      <c r="M118" s="182">
        <f t="shared" si="338"/>
        <v>0</v>
      </c>
      <c r="N118" s="182">
        <f t="shared" si="338"/>
        <v>0</v>
      </c>
      <c r="O118" s="182">
        <f t="shared" si="338"/>
        <v>0</v>
      </c>
      <c r="P118" s="182">
        <f t="shared" ref="P118:Q118" si="339">SUM(P119:P132)</f>
        <v>0</v>
      </c>
      <c r="Q118" s="182">
        <f t="shared" si="339"/>
        <v>0</v>
      </c>
      <c r="R118" s="182">
        <f t="shared" si="338"/>
        <v>0</v>
      </c>
      <c r="S118" s="182">
        <f t="shared" si="338"/>
        <v>0</v>
      </c>
      <c r="T118" s="182">
        <f t="shared" ref="T118" si="340">SUM(T119:T132)</f>
        <v>0</v>
      </c>
      <c r="U118" s="182">
        <f t="shared" si="338"/>
        <v>0</v>
      </c>
      <c r="V118" s="182">
        <f t="shared" si="338"/>
        <v>0</v>
      </c>
      <c r="W118" s="182">
        <f t="shared" ref="W118" si="341">SUM(W119:W132)</f>
        <v>0</v>
      </c>
      <c r="X118" s="182">
        <f t="shared" si="338"/>
        <v>0</v>
      </c>
      <c r="Y118" s="182">
        <f t="shared" ref="Y118:Z118" si="342">SUM(Y119:Y132)</f>
        <v>0</v>
      </c>
      <c r="Z118" s="182">
        <f t="shared" si="342"/>
        <v>0</v>
      </c>
      <c r="AA118" s="182">
        <f t="shared" si="338"/>
        <v>0</v>
      </c>
      <c r="AB118" s="182">
        <f t="shared" si="338"/>
        <v>0</v>
      </c>
      <c r="AC118" s="182">
        <f t="shared" si="338"/>
        <v>0</v>
      </c>
      <c r="AD118" s="182">
        <f t="shared" si="338"/>
        <v>0</v>
      </c>
      <c r="AE118" s="182">
        <f t="shared" si="9"/>
        <v>0</v>
      </c>
      <c r="AF118" s="182">
        <f t="shared" si="338"/>
        <v>0</v>
      </c>
      <c r="AG118" s="182">
        <f t="shared" si="338"/>
        <v>0</v>
      </c>
      <c r="AH118" s="182">
        <f t="shared" si="338"/>
        <v>0</v>
      </c>
      <c r="AI118" s="182">
        <f t="shared" si="10"/>
        <v>0</v>
      </c>
      <c r="AJ118" s="182">
        <f t="shared" si="338"/>
        <v>0</v>
      </c>
      <c r="AK118" s="182">
        <f t="shared" si="338"/>
        <v>0</v>
      </c>
      <c r="AL118" s="182">
        <f t="shared" si="338"/>
        <v>0</v>
      </c>
      <c r="AM118" s="182">
        <f t="shared" si="11"/>
        <v>0</v>
      </c>
      <c r="AN118" s="182">
        <f t="shared" si="338"/>
        <v>0</v>
      </c>
      <c r="AO118" s="182">
        <f t="shared" si="338"/>
        <v>0</v>
      </c>
      <c r="AP118" s="182">
        <f t="shared" si="338"/>
        <v>0</v>
      </c>
      <c r="AQ118" s="182">
        <f t="shared" si="12"/>
        <v>0</v>
      </c>
      <c r="AR118" s="182">
        <f t="shared" si="13"/>
        <v>0</v>
      </c>
    </row>
    <row r="119" spans="2:44" x14ac:dyDescent="0.25">
      <c r="B119" s="433" t="s">
        <v>255</v>
      </c>
      <c r="C119" s="175" t="s">
        <v>836</v>
      </c>
      <c r="D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6">
        <f t="shared" si="300"/>
        <v>0</v>
      </c>
      <c r="G119" s="176"/>
      <c r="H119" s="176">
        <f t="shared" ref="H119:H132" si="343">F119-G119</f>
        <v>0</v>
      </c>
      <c r="I119" s="176"/>
      <c r="J119" s="176">
        <f t="shared" ref="J119:J132" si="344">F119-I119</f>
        <v>0</v>
      </c>
      <c r="K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6">
        <f t="shared" ref="AE119:AE132" si="345">AB119+AC119+AD119</f>
        <v>0</v>
      </c>
      <c r="AF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6">
        <f t="shared" ref="AI119:AI132" si="346">AF119+AG119+AH119</f>
        <v>0</v>
      </c>
      <c r="AJ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6">
        <f t="shared" ref="AM119:AM132" si="347">AJ119+AK119+AL119</f>
        <v>0</v>
      </c>
      <c r="AN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6">
        <f t="shared" ref="AQ119:AQ132" si="348">AN119+AO119+AP119</f>
        <v>0</v>
      </c>
      <c r="AR119" s="176">
        <f t="shared" ref="AR119:AR132" si="349">AE119+AI119+AM119+AQ119</f>
        <v>0</v>
      </c>
    </row>
    <row r="120" spans="2:44" x14ac:dyDescent="0.25">
      <c r="B120" s="433" t="s">
        <v>256</v>
      </c>
      <c r="C120" s="175" t="s">
        <v>837</v>
      </c>
      <c r="D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6">
        <f t="shared" ref="F120:F125" si="350">D120+E120</f>
        <v>0</v>
      </c>
      <c r="G120" s="176"/>
      <c r="H120" s="176">
        <f t="shared" ref="H120:H125" si="351">F120-G120</f>
        <v>0</v>
      </c>
      <c r="I120" s="176"/>
      <c r="J120" s="176">
        <f t="shared" ref="J120:J125" si="352">F120-I120</f>
        <v>0</v>
      </c>
      <c r="K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6">
        <f t="shared" ref="AE120:AE125" si="353">AB120+AC120+AD120</f>
        <v>0</v>
      </c>
      <c r="AF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6">
        <f t="shared" ref="AI120:AI125" si="354">AF120+AG120+AH120</f>
        <v>0</v>
      </c>
      <c r="AJ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6">
        <f t="shared" ref="AM120:AM125" si="355">AJ120+AK120+AL120</f>
        <v>0</v>
      </c>
      <c r="AN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6">
        <f t="shared" ref="AQ120:AQ125" si="356">AN120+AO120+AP120</f>
        <v>0</v>
      </c>
      <c r="AR120" s="176">
        <f t="shared" ref="AR120:AR125" si="357">AE120+AI120+AM120+AQ120</f>
        <v>0</v>
      </c>
    </row>
    <row r="121" spans="2:44" x14ac:dyDescent="0.25">
      <c r="B121" s="433" t="s">
        <v>257</v>
      </c>
      <c r="C121" s="175" t="s">
        <v>838</v>
      </c>
      <c r="D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6">
        <f t="shared" si="350"/>
        <v>0</v>
      </c>
      <c r="G121" s="176"/>
      <c r="H121" s="176">
        <f t="shared" si="351"/>
        <v>0</v>
      </c>
      <c r="I121" s="176"/>
      <c r="J121" s="176">
        <f t="shared" si="352"/>
        <v>0</v>
      </c>
      <c r="K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6">
        <f t="shared" si="353"/>
        <v>0</v>
      </c>
      <c r="AF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6">
        <f t="shared" si="354"/>
        <v>0</v>
      </c>
      <c r="AJ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6">
        <f t="shared" si="355"/>
        <v>0</v>
      </c>
      <c r="AN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6">
        <f t="shared" si="356"/>
        <v>0</v>
      </c>
      <c r="AR121" s="176">
        <f t="shared" si="357"/>
        <v>0</v>
      </c>
    </row>
    <row r="122" spans="2:44" x14ac:dyDescent="0.25">
      <c r="B122" s="433" t="s">
        <v>258</v>
      </c>
      <c r="C122" s="175" t="s">
        <v>839</v>
      </c>
      <c r="D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6">
        <f t="shared" si="350"/>
        <v>0</v>
      </c>
      <c r="G122" s="176"/>
      <c r="H122" s="176">
        <f t="shared" si="351"/>
        <v>0</v>
      </c>
      <c r="I122" s="176"/>
      <c r="J122" s="176">
        <f t="shared" si="352"/>
        <v>0</v>
      </c>
      <c r="K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6">
        <f t="shared" si="353"/>
        <v>0</v>
      </c>
      <c r="AF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6">
        <f t="shared" si="354"/>
        <v>0</v>
      </c>
      <c r="AJ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6">
        <f t="shared" si="355"/>
        <v>0</v>
      </c>
      <c r="AN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6">
        <f t="shared" si="356"/>
        <v>0</v>
      </c>
      <c r="AR122" s="176">
        <f t="shared" si="357"/>
        <v>0</v>
      </c>
    </row>
    <row r="123" spans="2:44" x14ac:dyDescent="0.25">
      <c r="B123" s="433" t="s">
        <v>259</v>
      </c>
      <c r="C123" s="175" t="s">
        <v>840</v>
      </c>
      <c r="D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6">
        <f t="shared" si="350"/>
        <v>0</v>
      </c>
      <c r="G123" s="176"/>
      <c r="H123" s="176">
        <f t="shared" si="351"/>
        <v>0</v>
      </c>
      <c r="I123" s="176"/>
      <c r="J123" s="176">
        <f t="shared" si="352"/>
        <v>0</v>
      </c>
      <c r="K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6">
        <f t="shared" si="353"/>
        <v>0</v>
      </c>
      <c r="AF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6">
        <f t="shared" si="354"/>
        <v>0</v>
      </c>
      <c r="AJ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6">
        <f t="shared" si="355"/>
        <v>0</v>
      </c>
      <c r="AN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6">
        <f t="shared" si="356"/>
        <v>0</v>
      </c>
      <c r="AR123" s="176">
        <f t="shared" si="357"/>
        <v>0</v>
      </c>
    </row>
    <row r="124" spans="2:44" x14ac:dyDescent="0.25">
      <c r="B124" s="433" t="s">
        <v>260</v>
      </c>
      <c r="C124" s="175" t="s">
        <v>841</v>
      </c>
      <c r="D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6">
        <f t="shared" si="350"/>
        <v>0</v>
      </c>
      <c r="G124" s="176"/>
      <c r="H124" s="176">
        <f t="shared" si="351"/>
        <v>0</v>
      </c>
      <c r="I124" s="176"/>
      <c r="J124" s="176">
        <f t="shared" si="352"/>
        <v>0</v>
      </c>
      <c r="K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6">
        <f t="shared" si="353"/>
        <v>0</v>
      </c>
      <c r="AF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6">
        <f t="shared" si="354"/>
        <v>0</v>
      </c>
      <c r="AJ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6">
        <f t="shared" si="355"/>
        <v>0</v>
      </c>
      <c r="AN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6">
        <f t="shared" si="356"/>
        <v>0</v>
      </c>
      <c r="AR124" s="176">
        <f t="shared" si="357"/>
        <v>0</v>
      </c>
    </row>
    <row r="125" spans="2:44" x14ac:dyDescent="0.25">
      <c r="B125" s="433" t="s">
        <v>261</v>
      </c>
      <c r="C125" s="175" t="s">
        <v>842</v>
      </c>
      <c r="D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6">
        <f t="shared" si="350"/>
        <v>0</v>
      </c>
      <c r="G125" s="176"/>
      <c r="H125" s="176">
        <f t="shared" si="351"/>
        <v>0</v>
      </c>
      <c r="I125" s="176"/>
      <c r="J125" s="176">
        <f t="shared" si="352"/>
        <v>0</v>
      </c>
      <c r="K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6">
        <f t="shared" si="353"/>
        <v>0</v>
      </c>
      <c r="AF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6">
        <f t="shared" si="354"/>
        <v>0</v>
      </c>
      <c r="AJ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6">
        <f t="shared" si="355"/>
        <v>0</v>
      </c>
      <c r="AN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6">
        <f t="shared" si="356"/>
        <v>0</v>
      </c>
      <c r="AR125" s="176">
        <f t="shared" si="357"/>
        <v>0</v>
      </c>
    </row>
    <row r="126" spans="2:44" x14ac:dyDescent="0.25">
      <c r="B126" s="433" t="s">
        <v>262</v>
      </c>
      <c r="C126" s="175" t="s">
        <v>843</v>
      </c>
      <c r="D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6">
        <f t="shared" si="300"/>
        <v>0</v>
      </c>
      <c r="G126" s="176"/>
      <c r="H126" s="176">
        <f t="shared" si="343"/>
        <v>0</v>
      </c>
      <c r="I126" s="176"/>
      <c r="J126" s="176">
        <f t="shared" si="344"/>
        <v>0</v>
      </c>
      <c r="K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6">
        <f t="shared" si="345"/>
        <v>0</v>
      </c>
      <c r="AF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6">
        <f t="shared" si="346"/>
        <v>0</v>
      </c>
      <c r="AJ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6">
        <f t="shared" si="347"/>
        <v>0</v>
      </c>
      <c r="AN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6">
        <f t="shared" si="348"/>
        <v>0</v>
      </c>
      <c r="AR126" s="176">
        <f t="shared" si="349"/>
        <v>0</v>
      </c>
    </row>
    <row r="127" spans="2:44" x14ac:dyDescent="0.25">
      <c r="B127" s="433" t="s">
        <v>263</v>
      </c>
      <c r="C127" s="175" t="s">
        <v>844</v>
      </c>
      <c r="D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6">
        <f t="shared" si="300"/>
        <v>0</v>
      </c>
      <c r="G127" s="176"/>
      <c r="H127" s="176">
        <f t="shared" si="343"/>
        <v>0</v>
      </c>
      <c r="I127" s="176"/>
      <c r="J127" s="176">
        <f t="shared" si="344"/>
        <v>0</v>
      </c>
      <c r="K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6">
        <f t="shared" si="345"/>
        <v>0</v>
      </c>
      <c r="AF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6">
        <f t="shared" si="346"/>
        <v>0</v>
      </c>
      <c r="AJ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6">
        <f t="shared" si="347"/>
        <v>0</v>
      </c>
      <c r="AN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6">
        <f t="shared" si="348"/>
        <v>0</v>
      </c>
      <c r="AR127" s="176">
        <f t="shared" si="349"/>
        <v>0</v>
      </c>
    </row>
    <row r="128" spans="2:44" x14ac:dyDescent="0.25">
      <c r="B128" s="433" t="s">
        <v>264</v>
      </c>
      <c r="C128" s="175" t="s">
        <v>845</v>
      </c>
      <c r="D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6">
        <f t="shared" ref="F128" si="358">D128+E128</f>
        <v>0</v>
      </c>
      <c r="G128" s="176"/>
      <c r="H128" s="176">
        <f t="shared" ref="H128" si="359">F128-G128</f>
        <v>0</v>
      </c>
      <c r="I128" s="176"/>
      <c r="J128" s="176">
        <f t="shared" ref="J128" si="360">F128-I128</f>
        <v>0</v>
      </c>
      <c r="K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6">
        <f t="shared" ref="AE128" si="361">AB128+AC128+AD128</f>
        <v>0</v>
      </c>
      <c r="AF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6">
        <f t="shared" ref="AI128" si="362">AF128+AG128+AH128</f>
        <v>0</v>
      </c>
      <c r="AJ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6">
        <f t="shared" ref="AM128" si="363">AJ128+AK128+AL128</f>
        <v>0</v>
      </c>
      <c r="AN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6">
        <f t="shared" ref="AQ128" si="364">AN128+AO128+AP128</f>
        <v>0</v>
      </c>
      <c r="AR128" s="176">
        <f t="shared" ref="AR128" si="365">AE128+AI128+AM128+AQ128</f>
        <v>0</v>
      </c>
    </row>
    <row r="129" spans="2:44" x14ac:dyDescent="0.25">
      <c r="B129" s="433" t="s">
        <v>265</v>
      </c>
      <c r="C129" s="175" t="s">
        <v>846</v>
      </c>
      <c r="D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6">
        <f t="shared" ref="F129:F130" si="366">D129+E129</f>
        <v>0</v>
      </c>
      <c r="G129" s="176"/>
      <c r="H129" s="176">
        <f t="shared" ref="H129:H130" si="367">F129-G129</f>
        <v>0</v>
      </c>
      <c r="I129" s="176"/>
      <c r="J129" s="176">
        <f t="shared" ref="J129:J130" si="368">F129-I129</f>
        <v>0</v>
      </c>
      <c r="K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6">
        <f t="shared" ref="AE129:AE130" si="369">AB129+AC129+AD129</f>
        <v>0</v>
      </c>
      <c r="AF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6">
        <f t="shared" ref="AI129:AI130" si="370">AF129+AG129+AH129</f>
        <v>0</v>
      </c>
      <c r="AJ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6">
        <f t="shared" ref="AM129:AM130" si="371">AJ129+AK129+AL129</f>
        <v>0</v>
      </c>
      <c r="AN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6">
        <f t="shared" ref="AQ129:AQ130" si="372">AN129+AO129+AP129</f>
        <v>0</v>
      </c>
      <c r="AR129" s="176">
        <f t="shared" ref="AR129:AR130" si="373">AE129+AI129+AM129+AQ129</f>
        <v>0</v>
      </c>
    </row>
    <row r="130" spans="2:44" x14ac:dyDescent="0.25">
      <c r="B130" s="433" t="s">
        <v>266</v>
      </c>
      <c r="C130" s="175" t="s">
        <v>847</v>
      </c>
      <c r="D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6">
        <f t="shared" si="366"/>
        <v>0</v>
      </c>
      <c r="G130" s="176"/>
      <c r="H130" s="176">
        <f t="shared" si="367"/>
        <v>0</v>
      </c>
      <c r="I130" s="176"/>
      <c r="J130" s="176">
        <f t="shared" si="368"/>
        <v>0</v>
      </c>
      <c r="K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6">
        <f t="shared" si="369"/>
        <v>0</v>
      </c>
      <c r="AF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6">
        <f t="shared" si="370"/>
        <v>0</v>
      </c>
      <c r="AJ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6">
        <f t="shared" si="371"/>
        <v>0</v>
      </c>
      <c r="AN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6">
        <f t="shared" si="372"/>
        <v>0</v>
      </c>
      <c r="AR130" s="176">
        <f t="shared" si="373"/>
        <v>0</v>
      </c>
    </row>
    <row r="131" spans="2:44" x14ac:dyDescent="0.25">
      <c r="B131" s="433" t="s">
        <v>267</v>
      </c>
      <c r="C131" s="175" t="s">
        <v>848</v>
      </c>
      <c r="D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6">
        <f t="shared" si="300"/>
        <v>0</v>
      </c>
      <c r="G131" s="176"/>
      <c r="H131" s="176">
        <f t="shared" si="343"/>
        <v>0</v>
      </c>
      <c r="I131" s="176"/>
      <c r="J131" s="176">
        <f t="shared" si="344"/>
        <v>0</v>
      </c>
      <c r="K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6">
        <f t="shared" si="345"/>
        <v>0</v>
      </c>
      <c r="AF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6">
        <f t="shared" si="346"/>
        <v>0</v>
      </c>
      <c r="AJ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6">
        <f t="shared" si="347"/>
        <v>0</v>
      </c>
      <c r="AN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6">
        <f t="shared" si="348"/>
        <v>0</v>
      </c>
      <c r="AR131" s="176">
        <f t="shared" si="349"/>
        <v>0</v>
      </c>
    </row>
    <row r="132" spans="2:44" x14ac:dyDescent="0.25">
      <c r="B132" s="433" t="s">
        <v>268</v>
      </c>
      <c r="C132" s="175" t="s">
        <v>849</v>
      </c>
      <c r="D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6">
        <f t="shared" si="300"/>
        <v>0</v>
      </c>
      <c r="G132" s="176"/>
      <c r="H132" s="176">
        <f t="shared" si="343"/>
        <v>0</v>
      </c>
      <c r="I132" s="176"/>
      <c r="J132" s="176">
        <f t="shared" si="344"/>
        <v>0</v>
      </c>
      <c r="K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6">
        <f t="shared" si="345"/>
        <v>0</v>
      </c>
      <c r="AF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6">
        <f t="shared" si="346"/>
        <v>0</v>
      </c>
      <c r="AJ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6">
        <f t="shared" si="347"/>
        <v>0</v>
      </c>
      <c r="AN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6">
        <f t="shared" si="348"/>
        <v>0</v>
      </c>
      <c r="AR132" s="176">
        <f t="shared" si="349"/>
        <v>0</v>
      </c>
    </row>
    <row r="133" spans="2:44" x14ac:dyDescent="0.25">
      <c r="B133" s="436" t="s">
        <v>269</v>
      </c>
      <c r="C133" s="181" t="s">
        <v>850</v>
      </c>
      <c r="D133" s="182">
        <f>SUM(D134:D148)</f>
        <v>0</v>
      </c>
      <c r="E133" s="182">
        <f>SUM(E134:E148)</f>
        <v>0</v>
      </c>
      <c r="F133" s="182">
        <f t="shared" si="300"/>
        <v>0</v>
      </c>
      <c r="G133" s="182">
        <f t="shared" ref="G133:I133" si="374">SUM(G134:G148)</f>
        <v>0</v>
      </c>
      <c r="H133" s="182">
        <f t="shared" si="4"/>
        <v>0</v>
      </c>
      <c r="I133" s="182">
        <f t="shared" si="374"/>
        <v>0</v>
      </c>
      <c r="J133" s="182">
        <f t="shared" si="5"/>
        <v>0</v>
      </c>
      <c r="K133" s="182">
        <f t="shared" ref="K133:AP133" si="375">SUM(K134:K148)</f>
        <v>0</v>
      </c>
      <c r="L133" s="182">
        <f t="shared" si="375"/>
        <v>0</v>
      </c>
      <c r="M133" s="182">
        <f t="shared" si="375"/>
        <v>0</v>
      </c>
      <c r="N133" s="182">
        <f t="shared" si="375"/>
        <v>0</v>
      </c>
      <c r="O133" s="182">
        <f t="shared" si="375"/>
        <v>0</v>
      </c>
      <c r="P133" s="182">
        <f t="shared" ref="P133:Q133" si="376">SUM(P134:P148)</f>
        <v>0</v>
      </c>
      <c r="Q133" s="182">
        <f t="shared" si="376"/>
        <v>0</v>
      </c>
      <c r="R133" s="182">
        <f t="shared" si="375"/>
        <v>0</v>
      </c>
      <c r="S133" s="182">
        <f t="shared" si="375"/>
        <v>0</v>
      </c>
      <c r="T133" s="182">
        <f t="shared" ref="T133" si="377">SUM(T134:T148)</f>
        <v>0</v>
      </c>
      <c r="U133" s="182">
        <f t="shared" si="375"/>
        <v>0</v>
      </c>
      <c r="V133" s="182">
        <f t="shared" si="375"/>
        <v>0</v>
      </c>
      <c r="W133" s="182">
        <f t="shared" ref="W133" si="378">SUM(W134:W148)</f>
        <v>0</v>
      </c>
      <c r="X133" s="182">
        <f t="shared" si="375"/>
        <v>0</v>
      </c>
      <c r="Y133" s="182">
        <f t="shared" ref="Y133:Z133" si="379">SUM(Y134:Y148)</f>
        <v>0</v>
      </c>
      <c r="Z133" s="182">
        <f t="shared" si="379"/>
        <v>0</v>
      </c>
      <c r="AA133" s="182">
        <f t="shared" si="375"/>
        <v>0</v>
      </c>
      <c r="AB133" s="182">
        <f t="shared" si="375"/>
        <v>0</v>
      </c>
      <c r="AC133" s="182">
        <f t="shared" si="375"/>
        <v>0</v>
      </c>
      <c r="AD133" s="182">
        <f t="shared" si="375"/>
        <v>0</v>
      </c>
      <c r="AE133" s="182">
        <f t="shared" si="9"/>
        <v>0</v>
      </c>
      <c r="AF133" s="182">
        <f t="shared" si="375"/>
        <v>0</v>
      </c>
      <c r="AG133" s="182">
        <f t="shared" si="375"/>
        <v>0</v>
      </c>
      <c r="AH133" s="182">
        <f t="shared" si="375"/>
        <v>0</v>
      </c>
      <c r="AI133" s="182">
        <f t="shared" si="10"/>
        <v>0</v>
      </c>
      <c r="AJ133" s="182">
        <f t="shared" si="375"/>
        <v>0</v>
      </c>
      <c r="AK133" s="182">
        <f t="shared" si="375"/>
        <v>0</v>
      </c>
      <c r="AL133" s="182">
        <f t="shared" si="375"/>
        <v>0</v>
      </c>
      <c r="AM133" s="182">
        <f t="shared" si="11"/>
        <v>0</v>
      </c>
      <c r="AN133" s="182">
        <f t="shared" si="375"/>
        <v>0</v>
      </c>
      <c r="AO133" s="182">
        <f t="shared" si="375"/>
        <v>0</v>
      </c>
      <c r="AP133" s="182">
        <f t="shared" si="375"/>
        <v>0</v>
      </c>
      <c r="AQ133" s="182">
        <f t="shared" si="12"/>
        <v>0</v>
      </c>
      <c r="AR133" s="182">
        <f t="shared" si="13"/>
        <v>0</v>
      </c>
    </row>
    <row r="134" spans="2:44" x14ac:dyDescent="0.25">
      <c r="B134" s="433" t="s">
        <v>270</v>
      </c>
      <c r="C134" s="175" t="s">
        <v>851</v>
      </c>
      <c r="D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6">
        <f t="shared" si="300"/>
        <v>0</v>
      </c>
      <c r="G134" s="176"/>
      <c r="H134" s="176">
        <f t="shared" ref="H134:H148" si="380">F134-G134</f>
        <v>0</v>
      </c>
      <c r="I134" s="176"/>
      <c r="J134" s="176">
        <f t="shared" ref="J134:J148" si="381">F134-I134</f>
        <v>0</v>
      </c>
      <c r="K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6">
        <f t="shared" ref="AE134:AE148" si="382">AB134+AC134+AD134</f>
        <v>0</v>
      </c>
      <c r="AF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6">
        <f t="shared" ref="AI134:AI148" si="383">AF134+AG134+AH134</f>
        <v>0</v>
      </c>
      <c r="AJ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6">
        <f t="shared" ref="AM134:AM148" si="384">AJ134+AK134+AL134</f>
        <v>0</v>
      </c>
      <c r="AN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6">
        <f t="shared" ref="AQ134:AQ148" si="385">AN134+AO134+AP134</f>
        <v>0</v>
      </c>
      <c r="AR134" s="176">
        <f t="shared" ref="AR134:AR148" si="386">AE134+AI134+AM134+AQ134</f>
        <v>0</v>
      </c>
    </row>
    <row r="135" spans="2:44" x14ac:dyDescent="0.25">
      <c r="B135" s="433" t="s">
        <v>271</v>
      </c>
      <c r="C135" s="175" t="s">
        <v>852</v>
      </c>
      <c r="D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6">
        <f t="shared" si="300"/>
        <v>0</v>
      </c>
      <c r="G135" s="176"/>
      <c r="H135" s="176">
        <f t="shared" si="380"/>
        <v>0</v>
      </c>
      <c r="I135" s="176"/>
      <c r="J135" s="176">
        <f t="shared" si="381"/>
        <v>0</v>
      </c>
      <c r="K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6">
        <f t="shared" si="382"/>
        <v>0</v>
      </c>
      <c r="AF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6">
        <f t="shared" si="383"/>
        <v>0</v>
      </c>
      <c r="AJ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6">
        <f t="shared" si="384"/>
        <v>0</v>
      </c>
      <c r="AN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6">
        <f t="shared" si="385"/>
        <v>0</v>
      </c>
      <c r="AR135" s="176">
        <f t="shared" si="386"/>
        <v>0</v>
      </c>
    </row>
    <row r="136" spans="2:44" x14ac:dyDescent="0.25">
      <c r="B136" s="433" t="s">
        <v>272</v>
      </c>
      <c r="C136" s="175" t="s">
        <v>853</v>
      </c>
      <c r="D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6">
        <f t="shared" si="300"/>
        <v>0</v>
      </c>
      <c r="G136" s="176"/>
      <c r="H136" s="176">
        <f t="shared" si="380"/>
        <v>0</v>
      </c>
      <c r="I136" s="176"/>
      <c r="J136" s="176">
        <f t="shared" si="381"/>
        <v>0</v>
      </c>
      <c r="K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6">
        <f t="shared" si="382"/>
        <v>0</v>
      </c>
      <c r="AF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6">
        <f t="shared" si="383"/>
        <v>0</v>
      </c>
      <c r="AJ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6">
        <f t="shared" si="384"/>
        <v>0</v>
      </c>
      <c r="AN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6">
        <f t="shared" si="385"/>
        <v>0</v>
      </c>
      <c r="AR136" s="176">
        <f t="shared" si="386"/>
        <v>0</v>
      </c>
    </row>
    <row r="137" spans="2:44" x14ac:dyDescent="0.25">
      <c r="B137" s="433" t="s">
        <v>273</v>
      </c>
      <c r="C137" s="175" t="s">
        <v>854</v>
      </c>
      <c r="D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6">
        <f t="shared" si="300"/>
        <v>0</v>
      </c>
      <c r="G137" s="176"/>
      <c r="H137" s="176">
        <f t="shared" si="380"/>
        <v>0</v>
      </c>
      <c r="I137" s="176"/>
      <c r="J137" s="176">
        <f t="shared" si="381"/>
        <v>0</v>
      </c>
      <c r="K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6">
        <f t="shared" si="382"/>
        <v>0</v>
      </c>
      <c r="AF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6">
        <f t="shared" si="383"/>
        <v>0</v>
      </c>
      <c r="AJ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6">
        <f t="shared" si="384"/>
        <v>0</v>
      </c>
      <c r="AN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6">
        <f t="shared" si="385"/>
        <v>0</v>
      </c>
      <c r="AR137" s="176">
        <f t="shared" si="386"/>
        <v>0</v>
      </c>
    </row>
    <row r="138" spans="2:44" x14ac:dyDescent="0.25">
      <c r="B138" s="433" t="s">
        <v>274</v>
      </c>
      <c r="C138" s="175" t="s">
        <v>855</v>
      </c>
      <c r="D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6">
        <f t="shared" ref="F138:F143" si="387">D138+E138</f>
        <v>0</v>
      </c>
      <c r="G138" s="176"/>
      <c r="H138" s="176">
        <f t="shared" ref="H138:H143" si="388">F138-G138</f>
        <v>0</v>
      </c>
      <c r="I138" s="176"/>
      <c r="J138" s="176">
        <f t="shared" ref="J138:J143" si="389">F138-I138</f>
        <v>0</v>
      </c>
      <c r="K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6">
        <f t="shared" ref="AE138:AE143" si="390">AB138+AC138+AD138</f>
        <v>0</v>
      </c>
      <c r="AF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6">
        <f t="shared" ref="AI138:AI143" si="391">AF138+AG138+AH138</f>
        <v>0</v>
      </c>
      <c r="AJ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6">
        <f t="shared" ref="AM138:AM143" si="392">AJ138+AK138+AL138</f>
        <v>0</v>
      </c>
      <c r="AN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6">
        <f t="shared" ref="AQ138:AQ143" si="393">AN138+AO138+AP138</f>
        <v>0</v>
      </c>
      <c r="AR138" s="176">
        <f t="shared" ref="AR138:AR143" si="394">AE138+AI138+AM138+AQ138</f>
        <v>0</v>
      </c>
    </row>
    <row r="139" spans="2:44" x14ac:dyDescent="0.25">
      <c r="B139" s="433" t="s">
        <v>275</v>
      </c>
      <c r="C139" s="175" t="s">
        <v>856</v>
      </c>
      <c r="D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6">
        <f t="shared" ref="F139:F140" si="395">D139+E139</f>
        <v>0</v>
      </c>
      <c r="G139" s="176"/>
      <c r="H139" s="176">
        <f t="shared" ref="H139:H140" si="396">F139-G139</f>
        <v>0</v>
      </c>
      <c r="I139" s="176"/>
      <c r="J139" s="176">
        <f t="shared" ref="J139:J140" si="397">F139-I139</f>
        <v>0</v>
      </c>
      <c r="K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6">
        <f t="shared" ref="AE139:AE140" si="398">AB139+AC139+AD139</f>
        <v>0</v>
      </c>
      <c r="AF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6">
        <f t="shared" ref="AI139:AI140" si="399">AF139+AG139+AH139</f>
        <v>0</v>
      </c>
      <c r="AJ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6">
        <f t="shared" ref="AM139:AM140" si="400">AJ139+AK139+AL139</f>
        <v>0</v>
      </c>
      <c r="AN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6">
        <f t="shared" ref="AQ139:AQ140" si="401">AN139+AO139+AP139</f>
        <v>0</v>
      </c>
      <c r="AR139" s="176">
        <f t="shared" ref="AR139:AR140" si="402">AE139+AI139+AM139+AQ139</f>
        <v>0</v>
      </c>
    </row>
    <row r="140" spans="2:44" x14ac:dyDescent="0.25">
      <c r="B140" s="433" t="s">
        <v>276</v>
      </c>
      <c r="C140" s="175" t="s">
        <v>857</v>
      </c>
      <c r="D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6">
        <f t="shared" si="395"/>
        <v>0</v>
      </c>
      <c r="G140" s="176"/>
      <c r="H140" s="176">
        <f t="shared" si="396"/>
        <v>0</v>
      </c>
      <c r="I140" s="176"/>
      <c r="J140" s="176">
        <f t="shared" si="397"/>
        <v>0</v>
      </c>
      <c r="K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6">
        <f t="shared" si="398"/>
        <v>0</v>
      </c>
      <c r="AF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6">
        <f t="shared" si="399"/>
        <v>0</v>
      </c>
      <c r="AJ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6">
        <f t="shared" si="400"/>
        <v>0</v>
      </c>
      <c r="AN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6">
        <f t="shared" si="401"/>
        <v>0</v>
      </c>
      <c r="AR140" s="176">
        <f t="shared" si="402"/>
        <v>0</v>
      </c>
    </row>
    <row r="141" spans="2:44" x14ac:dyDescent="0.25">
      <c r="B141" s="433" t="s">
        <v>277</v>
      </c>
      <c r="C141" s="175" t="s">
        <v>858</v>
      </c>
      <c r="D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6">
        <f t="shared" si="387"/>
        <v>0</v>
      </c>
      <c r="G141" s="176"/>
      <c r="H141" s="176">
        <f t="shared" si="388"/>
        <v>0</v>
      </c>
      <c r="I141" s="176"/>
      <c r="J141" s="176">
        <f t="shared" si="389"/>
        <v>0</v>
      </c>
      <c r="K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6">
        <f t="shared" si="390"/>
        <v>0</v>
      </c>
      <c r="AF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6">
        <f t="shared" si="391"/>
        <v>0</v>
      </c>
      <c r="AJ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6">
        <f t="shared" si="392"/>
        <v>0</v>
      </c>
      <c r="AN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6">
        <f t="shared" si="393"/>
        <v>0</v>
      </c>
      <c r="AR141" s="176">
        <f t="shared" si="394"/>
        <v>0</v>
      </c>
    </row>
    <row r="142" spans="2:44" x14ac:dyDescent="0.25">
      <c r="B142" s="433" t="s">
        <v>278</v>
      </c>
      <c r="C142" s="175" t="s">
        <v>859</v>
      </c>
      <c r="D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6">
        <f t="shared" si="387"/>
        <v>0</v>
      </c>
      <c r="G142" s="176"/>
      <c r="H142" s="176">
        <f t="shared" si="388"/>
        <v>0</v>
      </c>
      <c r="I142" s="176"/>
      <c r="J142" s="176">
        <f t="shared" si="389"/>
        <v>0</v>
      </c>
      <c r="K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6">
        <f t="shared" si="390"/>
        <v>0</v>
      </c>
      <c r="AF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6">
        <f t="shared" si="391"/>
        <v>0</v>
      </c>
      <c r="AJ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6">
        <f t="shared" si="392"/>
        <v>0</v>
      </c>
      <c r="AN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6">
        <f t="shared" si="393"/>
        <v>0</v>
      </c>
      <c r="AR142" s="176">
        <f t="shared" si="394"/>
        <v>0</v>
      </c>
    </row>
    <row r="143" spans="2:44" x14ac:dyDescent="0.25">
      <c r="B143" s="433" t="s">
        <v>279</v>
      </c>
      <c r="C143" s="175" t="s">
        <v>860</v>
      </c>
      <c r="D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6">
        <f t="shared" si="387"/>
        <v>0</v>
      </c>
      <c r="G143" s="176"/>
      <c r="H143" s="176">
        <f t="shared" si="388"/>
        <v>0</v>
      </c>
      <c r="I143" s="176"/>
      <c r="J143" s="176">
        <f t="shared" si="389"/>
        <v>0</v>
      </c>
      <c r="K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6">
        <f t="shared" si="390"/>
        <v>0</v>
      </c>
      <c r="AF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6">
        <f t="shared" si="391"/>
        <v>0</v>
      </c>
      <c r="AJ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6">
        <f t="shared" si="392"/>
        <v>0</v>
      </c>
      <c r="AN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6">
        <f t="shared" si="393"/>
        <v>0</v>
      </c>
      <c r="AR143" s="176">
        <f t="shared" si="394"/>
        <v>0</v>
      </c>
    </row>
    <row r="144" spans="2:44" x14ac:dyDescent="0.25">
      <c r="B144" s="433" t="s">
        <v>280</v>
      </c>
      <c r="C144" s="175" t="s">
        <v>861</v>
      </c>
      <c r="D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6">
        <f t="shared" si="300"/>
        <v>0</v>
      </c>
      <c r="G144" s="176"/>
      <c r="H144" s="176">
        <f t="shared" si="380"/>
        <v>0</v>
      </c>
      <c r="I144" s="176"/>
      <c r="J144" s="176">
        <f t="shared" si="381"/>
        <v>0</v>
      </c>
      <c r="K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6">
        <f t="shared" si="382"/>
        <v>0</v>
      </c>
      <c r="AF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6">
        <f t="shared" si="383"/>
        <v>0</v>
      </c>
      <c r="AJ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6">
        <f t="shared" si="384"/>
        <v>0</v>
      </c>
      <c r="AN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6">
        <f t="shared" si="385"/>
        <v>0</v>
      </c>
      <c r="AR144" s="176">
        <f t="shared" si="386"/>
        <v>0</v>
      </c>
    </row>
    <row r="145" spans="2:44" x14ac:dyDescent="0.25">
      <c r="B145" s="433" t="s">
        <v>281</v>
      </c>
      <c r="C145" s="175" t="s">
        <v>862</v>
      </c>
      <c r="D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6">
        <f t="shared" si="300"/>
        <v>0</v>
      </c>
      <c r="G145" s="176"/>
      <c r="H145" s="176">
        <f t="shared" si="380"/>
        <v>0</v>
      </c>
      <c r="I145" s="176"/>
      <c r="J145" s="176">
        <f t="shared" si="381"/>
        <v>0</v>
      </c>
      <c r="K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6">
        <f t="shared" si="382"/>
        <v>0</v>
      </c>
      <c r="AF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6">
        <f t="shared" si="383"/>
        <v>0</v>
      </c>
      <c r="AJ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6">
        <f t="shared" si="384"/>
        <v>0</v>
      </c>
      <c r="AN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6">
        <f t="shared" si="385"/>
        <v>0</v>
      </c>
      <c r="AR145" s="176">
        <f t="shared" si="386"/>
        <v>0</v>
      </c>
    </row>
    <row r="146" spans="2:44" x14ac:dyDescent="0.25">
      <c r="B146" s="433" t="s">
        <v>282</v>
      </c>
      <c r="C146" s="175" t="s">
        <v>863</v>
      </c>
      <c r="D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6">
        <f t="shared" ref="F146" si="403">D146+E146</f>
        <v>0</v>
      </c>
      <c r="G146" s="176"/>
      <c r="H146" s="176">
        <f t="shared" ref="H146" si="404">F146-G146</f>
        <v>0</v>
      </c>
      <c r="I146" s="176"/>
      <c r="J146" s="176">
        <f t="shared" ref="J146" si="405">F146-I146</f>
        <v>0</v>
      </c>
      <c r="K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6">
        <f t="shared" ref="AE146" si="406">AB146+AC146+AD146</f>
        <v>0</v>
      </c>
      <c r="AF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6">
        <f t="shared" ref="AI146" si="407">AF146+AG146+AH146</f>
        <v>0</v>
      </c>
      <c r="AJ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6">
        <f t="shared" ref="AM146" si="408">AJ146+AK146+AL146</f>
        <v>0</v>
      </c>
      <c r="AN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6">
        <f t="shared" ref="AQ146" si="409">AN146+AO146+AP146</f>
        <v>0</v>
      </c>
      <c r="AR146" s="176">
        <f t="shared" ref="AR146" si="410">AE146+AI146+AM146+AQ146</f>
        <v>0</v>
      </c>
    </row>
    <row r="147" spans="2:44" x14ac:dyDescent="0.25">
      <c r="B147" s="433" t="s">
        <v>283</v>
      </c>
      <c r="C147" s="175" t="s">
        <v>864</v>
      </c>
      <c r="D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6">
        <f t="shared" ref="F147" si="411">D147+E147</f>
        <v>0</v>
      </c>
      <c r="G147" s="176"/>
      <c r="H147" s="176">
        <f t="shared" ref="H147" si="412">F147-G147</f>
        <v>0</v>
      </c>
      <c r="I147" s="176"/>
      <c r="J147" s="176">
        <f t="shared" ref="J147" si="413">F147-I147</f>
        <v>0</v>
      </c>
      <c r="K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6">
        <f t="shared" ref="AE147" si="414">AB147+AC147+AD147</f>
        <v>0</v>
      </c>
      <c r="AF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6">
        <f t="shared" ref="AI147" si="415">AF147+AG147+AH147</f>
        <v>0</v>
      </c>
      <c r="AJ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6">
        <f t="shared" ref="AM147" si="416">AJ147+AK147+AL147</f>
        <v>0</v>
      </c>
      <c r="AN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6">
        <f t="shared" ref="AQ147" si="417">AN147+AO147+AP147</f>
        <v>0</v>
      </c>
      <c r="AR147" s="176">
        <f t="shared" ref="AR147" si="418">AE147+AI147+AM147+AQ147</f>
        <v>0</v>
      </c>
    </row>
    <row r="148" spans="2:44" x14ac:dyDescent="0.25">
      <c r="B148" s="433" t="s">
        <v>284</v>
      </c>
      <c r="C148" s="175" t="s">
        <v>865</v>
      </c>
      <c r="D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6">
        <f t="shared" si="300"/>
        <v>0</v>
      </c>
      <c r="G148" s="176"/>
      <c r="H148" s="176">
        <f t="shared" si="380"/>
        <v>0</v>
      </c>
      <c r="I148" s="176"/>
      <c r="J148" s="176">
        <f t="shared" si="381"/>
        <v>0</v>
      </c>
      <c r="K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6">
        <f t="shared" si="382"/>
        <v>0</v>
      </c>
      <c r="AF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6">
        <f t="shared" si="383"/>
        <v>0</v>
      </c>
      <c r="AJ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6">
        <f t="shared" si="384"/>
        <v>0</v>
      </c>
      <c r="AN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6">
        <f t="shared" si="385"/>
        <v>0</v>
      </c>
      <c r="AR148" s="176">
        <f t="shared" si="386"/>
        <v>0</v>
      </c>
    </row>
    <row r="149" spans="2:44" x14ac:dyDescent="0.25">
      <c r="B149" s="436" t="s">
        <v>285</v>
      </c>
      <c r="C149" s="181" t="s">
        <v>866</v>
      </c>
      <c r="D149" s="182">
        <f>SUM(D150:D163)</f>
        <v>880000</v>
      </c>
      <c r="E149" s="182">
        <f>SUM(E150:E163)</f>
        <v>6430000</v>
      </c>
      <c r="F149" s="182">
        <f t="shared" si="300"/>
        <v>7310000</v>
      </c>
      <c r="G149" s="182">
        <f>SUM(G150:G163)</f>
        <v>0</v>
      </c>
      <c r="H149" s="182">
        <f t="shared" si="4"/>
        <v>7310000</v>
      </c>
      <c r="I149" s="182">
        <f>SUM(I150:I163)</f>
        <v>0</v>
      </c>
      <c r="J149" s="182">
        <f t="shared" si="5"/>
        <v>7310000</v>
      </c>
      <c r="K149" s="182">
        <f t="shared" ref="K149:AD149" si="419">SUM(K150:K163)</f>
        <v>430000</v>
      </c>
      <c r="L149" s="182">
        <f t="shared" si="419"/>
        <v>0</v>
      </c>
      <c r="M149" s="182">
        <f t="shared" si="419"/>
        <v>0</v>
      </c>
      <c r="N149" s="182">
        <f t="shared" si="419"/>
        <v>1000000</v>
      </c>
      <c r="O149" s="182">
        <f t="shared" si="419"/>
        <v>1180000</v>
      </c>
      <c r="P149" s="182">
        <f t="shared" ref="P149:Q149" si="420">SUM(P150:P163)</f>
        <v>1970000</v>
      </c>
      <c r="Q149" s="182">
        <f t="shared" si="420"/>
        <v>990000</v>
      </c>
      <c r="R149" s="182">
        <f t="shared" si="419"/>
        <v>610000</v>
      </c>
      <c r="S149" s="182">
        <f t="shared" si="419"/>
        <v>660000</v>
      </c>
      <c r="T149" s="182">
        <f t="shared" ref="T149" si="421">SUM(T150:T163)</f>
        <v>0</v>
      </c>
      <c r="U149" s="182">
        <f t="shared" si="419"/>
        <v>0</v>
      </c>
      <c r="V149" s="182">
        <f t="shared" si="419"/>
        <v>0</v>
      </c>
      <c r="W149" s="182">
        <f t="shared" ref="W149" si="422">SUM(W150:W163)</f>
        <v>0</v>
      </c>
      <c r="X149" s="182">
        <f t="shared" si="419"/>
        <v>380000</v>
      </c>
      <c r="Y149" s="182">
        <f t="shared" ref="Y149:Z149" si="423">SUM(Y150:Y163)</f>
        <v>0</v>
      </c>
      <c r="Z149" s="182">
        <f t="shared" si="423"/>
        <v>0</v>
      </c>
      <c r="AA149" s="182">
        <f t="shared" si="419"/>
        <v>90000</v>
      </c>
      <c r="AB149" s="182">
        <f t="shared" si="419"/>
        <v>810000</v>
      </c>
      <c r="AC149" s="182">
        <f t="shared" si="419"/>
        <v>6100000</v>
      </c>
      <c r="AD149" s="182">
        <f t="shared" si="419"/>
        <v>0</v>
      </c>
      <c r="AE149" s="182">
        <f t="shared" si="9"/>
        <v>6910000</v>
      </c>
      <c r="AF149" s="182">
        <f>SUM(AF150:AF163)</f>
        <v>400000</v>
      </c>
      <c r="AG149" s="182">
        <f>SUM(AG150:AG163)</f>
        <v>0</v>
      </c>
      <c r="AH149" s="182">
        <f>SUM(AH150:AH163)</f>
        <v>0</v>
      </c>
      <c r="AI149" s="182">
        <f t="shared" si="10"/>
        <v>400000</v>
      </c>
      <c r="AJ149" s="182">
        <f>SUM(AJ150:AJ163)</f>
        <v>0</v>
      </c>
      <c r="AK149" s="182">
        <f>SUM(AK150:AK163)</f>
        <v>0</v>
      </c>
      <c r="AL149" s="182">
        <f>SUM(AL150:AL163)</f>
        <v>0</v>
      </c>
      <c r="AM149" s="182">
        <f t="shared" si="11"/>
        <v>0</v>
      </c>
      <c r="AN149" s="182">
        <f>SUM(AN150:AN163)</f>
        <v>0</v>
      </c>
      <c r="AO149" s="182">
        <f>SUM(AO150:AO163)</f>
        <v>0</v>
      </c>
      <c r="AP149" s="182">
        <f>SUM(AP150:AP163)</f>
        <v>0</v>
      </c>
      <c r="AQ149" s="182">
        <f t="shared" si="12"/>
        <v>0</v>
      </c>
      <c r="AR149" s="182">
        <f t="shared" si="13"/>
        <v>7310000</v>
      </c>
    </row>
    <row r="150" spans="2:44" x14ac:dyDescent="0.25">
      <c r="B150" s="433" t="s">
        <v>286</v>
      </c>
      <c r="C150" s="175" t="s">
        <v>867</v>
      </c>
      <c r="D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6">
        <f t="shared" si="300"/>
        <v>0</v>
      </c>
      <c r="G150" s="176"/>
      <c r="H150" s="176">
        <f t="shared" ref="H150:H163" si="424">F150-G150</f>
        <v>0</v>
      </c>
      <c r="I150" s="176"/>
      <c r="J150" s="176">
        <f t="shared" ref="J150:J163" si="425">F150-I150</f>
        <v>0</v>
      </c>
      <c r="K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6">
        <f t="shared" ref="AE150:AE163" si="426">AB150+AC150+AD150</f>
        <v>0</v>
      </c>
      <c r="AF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6">
        <f t="shared" ref="AI150:AI163" si="427">AF150+AG150+AH150</f>
        <v>0</v>
      </c>
      <c r="AJ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6">
        <f t="shared" ref="AM150:AM163" si="428">AJ150+AK150+AL150</f>
        <v>0</v>
      </c>
      <c r="AN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6">
        <f t="shared" ref="AQ150:AQ163" si="429">AN150+AO150+AP150</f>
        <v>0</v>
      </c>
      <c r="AR150" s="176">
        <f t="shared" ref="AR150:AR163" si="430">AE150+AI150+AM150+AQ150</f>
        <v>0</v>
      </c>
    </row>
    <row r="151" spans="2:44" x14ac:dyDescent="0.25">
      <c r="B151" s="433" t="s">
        <v>287</v>
      </c>
      <c r="C151" s="175" t="s">
        <v>868</v>
      </c>
      <c r="D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6">
        <f t="shared" si="300"/>
        <v>0</v>
      </c>
      <c r="G151" s="176"/>
      <c r="H151" s="176">
        <f t="shared" si="424"/>
        <v>0</v>
      </c>
      <c r="I151" s="176"/>
      <c r="J151" s="176">
        <f t="shared" si="425"/>
        <v>0</v>
      </c>
      <c r="K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6">
        <f t="shared" si="426"/>
        <v>0</v>
      </c>
      <c r="AF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6">
        <f t="shared" si="427"/>
        <v>0</v>
      </c>
      <c r="AJ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6">
        <f t="shared" si="428"/>
        <v>0</v>
      </c>
      <c r="AN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6">
        <f t="shared" si="429"/>
        <v>0</v>
      </c>
      <c r="AR151" s="176">
        <f t="shared" si="430"/>
        <v>0</v>
      </c>
    </row>
    <row r="152" spans="2:44" x14ac:dyDescent="0.25">
      <c r="B152" s="433" t="s">
        <v>288</v>
      </c>
      <c r="C152" s="175" t="s">
        <v>869</v>
      </c>
      <c r="D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6">
        <f t="shared" si="300"/>
        <v>0</v>
      </c>
      <c r="G152" s="176"/>
      <c r="H152" s="176">
        <f t="shared" si="424"/>
        <v>0</v>
      </c>
      <c r="I152" s="176"/>
      <c r="J152" s="176">
        <f t="shared" si="425"/>
        <v>0</v>
      </c>
      <c r="K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6">
        <f t="shared" si="426"/>
        <v>0</v>
      </c>
      <c r="AF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6">
        <f t="shared" si="427"/>
        <v>0</v>
      </c>
      <c r="AJ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6">
        <f t="shared" si="428"/>
        <v>0</v>
      </c>
      <c r="AN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6">
        <f t="shared" si="429"/>
        <v>0</v>
      </c>
      <c r="AR152" s="176">
        <f t="shared" si="430"/>
        <v>0</v>
      </c>
    </row>
    <row r="153" spans="2:44" x14ac:dyDescent="0.25">
      <c r="B153" s="433" t="s">
        <v>289</v>
      </c>
      <c r="C153" s="175" t="s">
        <v>870</v>
      </c>
      <c r="D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6">
        <f t="shared" si="300"/>
        <v>0</v>
      </c>
      <c r="G153" s="176"/>
      <c r="H153" s="176">
        <f t="shared" si="424"/>
        <v>0</v>
      </c>
      <c r="I153" s="176"/>
      <c r="J153" s="176">
        <f t="shared" si="425"/>
        <v>0</v>
      </c>
      <c r="K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6">
        <f t="shared" si="426"/>
        <v>0</v>
      </c>
      <c r="AF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6">
        <f t="shared" si="427"/>
        <v>0</v>
      </c>
      <c r="AJ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6">
        <f t="shared" si="428"/>
        <v>0</v>
      </c>
      <c r="AN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6">
        <f t="shared" si="429"/>
        <v>0</v>
      </c>
      <c r="AR153" s="176">
        <f t="shared" si="430"/>
        <v>0</v>
      </c>
    </row>
    <row r="154" spans="2:44" x14ac:dyDescent="0.25">
      <c r="B154" s="433" t="s">
        <v>290</v>
      </c>
      <c r="C154" s="175" t="s">
        <v>871</v>
      </c>
      <c r="D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6">
        <f t="shared" ref="F154:F158" si="431">D154+E154</f>
        <v>0</v>
      </c>
      <c r="G154" s="176"/>
      <c r="H154" s="176">
        <f t="shared" ref="H154:H158" si="432">F154-G154</f>
        <v>0</v>
      </c>
      <c r="I154" s="176"/>
      <c r="J154" s="176">
        <f t="shared" ref="J154:J158" si="433">F154-I154</f>
        <v>0</v>
      </c>
      <c r="K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6">
        <f t="shared" ref="AE154:AE158" si="434">AB154+AC154+AD154</f>
        <v>0</v>
      </c>
      <c r="AF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6">
        <f t="shared" ref="AI154:AI158" si="435">AF154+AG154+AH154</f>
        <v>0</v>
      </c>
      <c r="AJ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6">
        <f t="shared" ref="AM154:AM158" si="436">AJ154+AK154+AL154</f>
        <v>0</v>
      </c>
      <c r="AN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6">
        <f t="shared" ref="AQ154:AQ158" si="437">AN154+AO154+AP154</f>
        <v>0</v>
      </c>
      <c r="AR154" s="176">
        <f t="shared" ref="AR154:AR158" si="438">AE154+AI154+AM154+AQ154</f>
        <v>0</v>
      </c>
    </row>
    <row r="155" spans="2:44" x14ac:dyDescent="0.25">
      <c r="B155" s="433" t="s">
        <v>291</v>
      </c>
      <c r="C155" s="175" t="s">
        <v>872</v>
      </c>
      <c r="D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6">
        <f t="shared" si="431"/>
        <v>0</v>
      </c>
      <c r="G155" s="176"/>
      <c r="H155" s="176">
        <f t="shared" si="432"/>
        <v>0</v>
      </c>
      <c r="I155" s="176"/>
      <c r="J155" s="176">
        <f t="shared" si="433"/>
        <v>0</v>
      </c>
      <c r="K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6">
        <f t="shared" si="434"/>
        <v>0</v>
      </c>
      <c r="AF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6">
        <f t="shared" si="435"/>
        <v>0</v>
      </c>
      <c r="AJ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6">
        <f t="shared" si="436"/>
        <v>0</v>
      </c>
      <c r="AN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6">
        <f t="shared" si="437"/>
        <v>0</v>
      </c>
      <c r="AR155" s="176">
        <f t="shared" si="438"/>
        <v>0</v>
      </c>
    </row>
    <row r="156" spans="2:44" x14ac:dyDescent="0.25">
      <c r="B156" s="433" t="s">
        <v>292</v>
      </c>
      <c r="C156" s="175" t="s">
        <v>873</v>
      </c>
      <c r="D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6">
        <f t="shared" si="431"/>
        <v>0</v>
      </c>
      <c r="G156" s="176"/>
      <c r="H156" s="176">
        <f t="shared" si="432"/>
        <v>0</v>
      </c>
      <c r="I156" s="176"/>
      <c r="J156" s="176">
        <f t="shared" si="433"/>
        <v>0</v>
      </c>
      <c r="K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6">
        <f t="shared" si="434"/>
        <v>0</v>
      </c>
      <c r="AF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6">
        <f t="shared" si="435"/>
        <v>0</v>
      </c>
      <c r="AJ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6">
        <f t="shared" si="436"/>
        <v>0</v>
      </c>
      <c r="AN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6">
        <f t="shared" si="437"/>
        <v>0</v>
      </c>
      <c r="AR156" s="176">
        <f t="shared" si="438"/>
        <v>0</v>
      </c>
    </row>
    <row r="157" spans="2:44" x14ac:dyDescent="0.25">
      <c r="B157" s="433" t="s">
        <v>293</v>
      </c>
      <c r="C157" s="175" t="s">
        <v>874</v>
      </c>
      <c r="D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6">
        <f t="shared" si="431"/>
        <v>0</v>
      </c>
      <c r="G157" s="176"/>
      <c r="H157" s="176">
        <f t="shared" si="432"/>
        <v>0</v>
      </c>
      <c r="I157" s="176"/>
      <c r="J157" s="176">
        <f t="shared" si="433"/>
        <v>0</v>
      </c>
      <c r="K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6">
        <f t="shared" si="434"/>
        <v>0</v>
      </c>
      <c r="AF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6">
        <f t="shared" si="435"/>
        <v>0</v>
      </c>
      <c r="AJ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6">
        <f t="shared" si="436"/>
        <v>0</v>
      </c>
      <c r="AN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6">
        <f t="shared" si="437"/>
        <v>0</v>
      </c>
      <c r="AR157" s="176">
        <f t="shared" si="438"/>
        <v>0</v>
      </c>
    </row>
    <row r="158" spans="2:44" x14ac:dyDescent="0.25">
      <c r="B158" s="433" t="s">
        <v>294</v>
      </c>
      <c r="C158" s="175" t="s">
        <v>875</v>
      </c>
      <c r="D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E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470000</v>
      </c>
      <c r="F158" s="176">
        <f t="shared" si="431"/>
        <v>560000</v>
      </c>
      <c r="G158" s="176"/>
      <c r="H158" s="176">
        <f t="shared" si="432"/>
        <v>560000</v>
      </c>
      <c r="I158" s="176"/>
      <c r="J158" s="176">
        <f t="shared" si="433"/>
        <v>560000</v>
      </c>
      <c r="K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L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Q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R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320000</v>
      </c>
      <c r="Y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240000</v>
      </c>
      <c r="AC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320000</v>
      </c>
      <c r="AD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6">
        <f t="shared" si="434"/>
        <v>560000</v>
      </c>
      <c r="AF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6">
        <f t="shared" si="435"/>
        <v>0</v>
      </c>
      <c r="AJ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6">
        <f t="shared" si="436"/>
        <v>0</v>
      </c>
      <c r="AN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6">
        <f t="shared" si="437"/>
        <v>0</v>
      </c>
      <c r="AR158" s="176">
        <f t="shared" si="438"/>
        <v>560000</v>
      </c>
    </row>
    <row r="159" spans="2:44" x14ac:dyDescent="0.25">
      <c r="B159" s="433" t="s">
        <v>295</v>
      </c>
      <c r="C159" s="175" t="s">
        <v>876</v>
      </c>
      <c r="D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6">
        <f t="shared" ref="F159:F161" si="439">D159+E159</f>
        <v>0</v>
      </c>
      <c r="G159" s="176"/>
      <c r="H159" s="176">
        <f t="shared" ref="H159:H161" si="440">F159-G159</f>
        <v>0</v>
      </c>
      <c r="I159" s="176"/>
      <c r="J159" s="176">
        <f t="shared" ref="J159:J161" si="441">F159-I159</f>
        <v>0</v>
      </c>
      <c r="K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6">
        <f t="shared" ref="AE159:AE161" si="442">AB159+AC159+AD159</f>
        <v>0</v>
      </c>
      <c r="AF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6">
        <f t="shared" ref="AI159:AI161" si="443">AF159+AG159+AH159</f>
        <v>0</v>
      </c>
      <c r="AJ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6">
        <f t="shared" ref="AM159:AM161" si="444">AJ159+AK159+AL159</f>
        <v>0</v>
      </c>
      <c r="AN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6">
        <f t="shared" ref="AQ159:AQ161" si="445">AN159+AO159+AP159</f>
        <v>0</v>
      </c>
      <c r="AR159" s="176">
        <f t="shared" ref="AR159:AR161" si="446">AE159+AI159+AM159+AQ159</f>
        <v>0</v>
      </c>
    </row>
    <row r="160" spans="2:44" x14ac:dyDescent="0.25">
      <c r="B160" s="433" t="s">
        <v>296</v>
      </c>
      <c r="C160" s="175" t="s">
        <v>877</v>
      </c>
      <c r="D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6">
        <f t="shared" si="439"/>
        <v>0</v>
      </c>
      <c r="G160" s="176"/>
      <c r="H160" s="176">
        <f t="shared" si="440"/>
        <v>0</v>
      </c>
      <c r="I160" s="176"/>
      <c r="J160" s="176">
        <f t="shared" si="441"/>
        <v>0</v>
      </c>
      <c r="K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6">
        <f t="shared" si="442"/>
        <v>0</v>
      </c>
      <c r="AF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6">
        <f t="shared" si="443"/>
        <v>0</v>
      </c>
      <c r="AJ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6">
        <f t="shared" si="444"/>
        <v>0</v>
      </c>
      <c r="AN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6">
        <f t="shared" si="445"/>
        <v>0</v>
      </c>
      <c r="AR160" s="176">
        <f t="shared" si="446"/>
        <v>0</v>
      </c>
    </row>
    <row r="161" spans="2:44" x14ac:dyDescent="0.25">
      <c r="B161" s="433" t="s">
        <v>297</v>
      </c>
      <c r="C161" s="175" t="s">
        <v>878</v>
      </c>
      <c r="D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6">
        <f t="shared" si="439"/>
        <v>0</v>
      </c>
      <c r="G161" s="176"/>
      <c r="H161" s="176">
        <f t="shared" si="440"/>
        <v>0</v>
      </c>
      <c r="I161" s="176"/>
      <c r="J161" s="176">
        <f t="shared" si="441"/>
        <v>0</v>
      </c>
      <c r="K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6">
        <f t="shared" si="442"/>
        <v>0</v>
      </c>
      <c r="AF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6">
        <f t="shared" si="443"/>
        <v>0</v>
      </c>
      <c r="AJ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6">
        <f t="shared" si="444"/>
        <v>0</v>
      </c>
      <c r="AN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6">
        <f t="shared" si="445"/>
        <v>0</v>
      </c>
      <c r="AR161" s="176">
        <f t="shared" si="446"/>
        <v>0</v>
      </c>
    </row>
    <row r="162" spans="2:44" x14ac:dyDescent="0.25">
      <c r="B162" s="433" t="s">
        <v>298</v>
      </c>
      <c r="C162" s="175" t="s">
        <v>879</v>
      </c>
      <c r="D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790000</v>
      </c>
      <c r="E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5960000</v>
      </c>
      <c r="F162" s="176">
        <f t="shared" si="300"/>
        <v>6750000</v>
      </c>
      <c r="G162" s="176"/>
      <c r="H162" s="176">
        <f t="shared" si="424"/>
        <v>6750000</v>
      </c>
      <c r="I162" s="176"/>
      <c r="J162" s="176">
        <f t="shared" si="425"/>
        <v>6750000</v>
      </c>
      <c r="K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400000</v>
      </c>
      <c r="L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1000000</v>
      </c>
      <c r="O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1180000</v>
      </c>
      <c r="P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1880000</v>
      </c>
      <c r="Q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870000</v>
      </c>
      <c r="R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610000</v>
      </c>
      <c r="S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660000</v>
      </c>
      <c r="T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Y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AB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570000</v>
      </c>
      <c r="AC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5780000</v>
      </c>
      <c r="AD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6">
        <f t="shared" si="426"/>
        <v>6350000</v>
      </c>
      <c r="AF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v>
      </c>
      <c r="AG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6">
        <f t="shared" si="427"/>
        <v>400000</v>
      </c>
      <c r="AJ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6">
        <f t="shared" si="428"/>
        <v>0</v>
      </c>
      <c r="AN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6">
        <f t="shared" si="429"/>
        <v>0</v>
      </c>
      <c r="AR162" s="176">
        <f t="shared" si="430"/>
        <v>6750000</v>
      </c>
    </row>
    <row r="163" spans="2:44" x14ac:dyDescent="0.25">
      <c r="B163" s="433" t="s">
        <v>299</v>
      </c>
      <c r="C163" s="175" t="s">
        <v>880</v>
      </c>
      <c r="D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6">
        <f t="shared" si="300"/>
        <v>0</v>
      </c>
      <c r="G163" s="176"/>
      <c r="H163" s="176">
        <f t="shared" si="424"/>
        <v>0</v>
      </c>
      <c r="I163" s="176"/>
      <c r="J163" s="176">
        <f t="shared" si="425"/>
        <v>0</v>
      </c>
      <c r="K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6">
        <f t="shared" si="426"/>
        <v>0</v>
      </c>
      <c r="AF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6">
        <f t="shared" si="427"/>
        <v>0</v>
      </c>
      <c r="AJ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6">
        <f t="shared" si="428"/>
        <v>0</v>
      </c>
      <c r="AN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6">
        <f t="shared" si="429"/>
        <v>0</v>
      </c>
      <c r="AR163" s="176">
        <f t="shared" si="430"/>
        <v>0</v>
      </c>
    </row>
    <row r="164" spans="2:44" x14ac:dyDescent="0.25">
      <c r="B164" s="436" t="s">
        <v>300</v>
      </c>
      <c r="C164" s="181" t="s">
        <v>881</v>
      </c>
      <c r="D164" s="182">
        <f>SUM(D165:D189)</f>
        <v>234400</v>
      </c>
      <c r="E164" s="182">
        <f>SUM(E165:E189)</f>
        <v>386400</v>
      </c>
      <c r="F164" s="182">
        <f t="shared" si="300"/>
        <v>620800</v>
      </c>
      <c r="G164" s="182">
        <f>SUM(G165:G189)</f>
        <v>0</v>
      </c>
      <c r="H164" s="182">
        <f t="shared" si="4"/>
        <v>620800</v>
      </c>
      <c r="I164" s="182">
        <f>SUM(I165:I189)</f>
        <v>0</v>
      </c>
      <c r="J164" s="182">
        <f t="shared" si="5"/>
        <v>620800</v>
      </c>
      <c r="K164" s="182">
        <f t="shared" ref="K164:AD164" si="447">SUM(K165:K189)</f>
        <v>226000</v>
      </c>
      <c r="L164" s="182">
        <f t="shared" si="447"/>
        <v>0</v>
      </c>
      <c r="M164" s="182">
        <f t="shared" si="447"/>
        <v>0</v>
      </c>
      <c r="N164" s="182">
        <f t="shared" si="447"/>
        <v>30000</v>
      </c>
      <c r="O164" s="182">
        <f t="shared" si="447"/>
        <v>32400</v>
      </c>
      <c r="P164" s="182">
        <f t="shared" ref="P164:Q164" si="448">SUM(P165:P189)</f>
        <v>172500</v>
      </c>
      <c r="Q164" s="182">
        <f t="shared" si="448"/>
        <v>10500</v>
      </c>
      <c r="R164" s="182">
        <f t="shared" si="447"/>
        <v>41000</v>
      </c>
      <c r="S164" s="182">
        <f t="shared" si="447"/>
        <v>10000</v>
      </c>
      <c r="T164" s="182">
        <f t="shared" ref="T164" si="449">SUM(T165:T189)</f>
        <v>0</v>
      </c>
      <c r="U164" s="182">
        <f t="shared" si="447"/>
        <v>32500</v>
      </c>
      <c r="V164" s="182">
        <f t="shared" si="447"/>
        <v>0</v>
      </c>
      <c r="W164" s="182">
        <f t="shared" ref="W164" si="450">SUM(W165:W189)</f>
        <v>47500</v>
      </c>
      <c r="X164" s="182">
        <f t="shared" si="447"/>
        <v>900</v>
      </c>
      <c r="Y164" s="182">
        <f t="shared" ref="Y164:Z164" si="451">SUM(Y165:Y189)</f>
        <v>2500</v>
      </c>
      <c r="Z164" s="182">
        <f t="shared" si="451"/>
        <v>10000</v>
      </c>
      <c r="AA164" s="182">
        <f t="shared" si="447"/>
        <v>5000</v>
      </c>
      <c r="AB164" s="182">
        <f t="shared" si="447"/>
        <v>0</v>
      </c>
      <c r="AC164" s="182">
        <f t="shared" si="447"/>
        <v>462800</v>
      </c>
      <c r="AD164" s="182">
        <f t="shared" si="447"/>
        <v>0</v>
      </c>
      <c r="AE164" s="182">
        <f t="shared" si="9"/>
        <v>462800</v>
      </c>
      <c r="AF164" s="182">
        <f>SUM(AF165:AF189)</f>
        <v>3000</v>
      </c>
      <c r="AG164" s="182">
        <f>SUM(AG165:AG189)</f>
        <v>0</v>
      </c>
      <c r="AH164" s="182">
        <f>SUM(AH165:AH189)</f>
        <v>125000</v>
      </c>
      <c r="AI164" s="182">
        <f t="shared" si="10"/>
        <v>128000</v>
      </c>
      <c r="AJ164" s="182">
        <f>SUM(AJ165:AJ189)</f>
        <v>30000</v>
      </c>
      <c r="AK164" s="182">
        <f>SUM(AK165:AK189)</f>
        <v>0</v>
      </c>
      <c r="AL164" s="182">
        <f>SUM(AL165:AL189)</f>
        <v>0</v>
      </c>
      <c r="AM164" s="182">
        <f t="shared" si="11"/>
        <v>30000</v>
      </c>
      <c r="AN164" s="182">
        <f>SUM(AN165:AN189)</f>
        <v>0</v>
      </c>
      <c r="AO164" s="182">
        <f>SUM(AO165:AO189)</f>
        <v>0</v>
      </c>
      <c r="AP164" s="182">
        <f>SUM(AP165:AP189)</f>
        <v>0</v>
      </c>
      <c r="AQ164" s="182">
        <f t="shared" si="12"/>
        <v>0</v>
      </c>
      <c r="AR164" s="182">
        <f t="shared" si="13"/>
        <v>620800</v>
      </c>
    </row>
    <row r="165" spans="2:44" x14ac:dyDescent="0.25">
      <c r="B165" s="433" t="s">
        <v>301</v>
      </c>
      <c r="C165" s="175" t="s">
        <v>882</v>
      </c>
      <c r="D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6">
        <f t="shared" si="300"/>
        <v>0</v>
      </c>
      <c r="G165" s="176"/>
      <c r="H165" s="176">
        <f t="shared" ref="H165:H168" si="452">F165-G165</f>
        <v>0</v>
      </c>
      <c r="I165" s="176"/>
      <c r="J165" s="176">
        <f t="shared" ref="J165:J168" si="453">F165-I165</f>
        <v>0</v>
      </c>
      <c r="K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6">
        <f t="shared" ref="AE165:AE168" si="454">AB165+AC165+AD165</f>
        <v>0</v>
      </c>
      <c r="AF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6">
        <f t="shared" ref="AI165:AI168" si="455">AF165+AG165+AH165</f>
        <v>0</v>
      </c>
      <c r="AJ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6">
        <f t="shared" ref="AM165:AM168" si="456">AJ165+AK165+AL165</f>
        <v>0</v>
      </c>
      <c r="AN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6">
        <f t="shared" ref="AQ165:AQ168" si="457">AN165+AO165+AP165</f>
        <v>0</v>
      </c>
      <c r="AR165" s="176">
        <f t="shared" ref="AR165:AR168" si="458">AE165+AI165+AM165+AQ165</f>
        <v>0</v>
      </c>
    </row>
    <row r="166" spans="2:44" x14ac:dyDescent="0.25">
      <c r="B166" s="433" t="s">
        <v>302</v>
      </c>
      <c r="C166" s="175" t="s">
        <v>883</v>
      </c>
      <c r="D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6">
        <f t="shared" si="300"/>
        <v>0</v>
      </c>
      <c r="G166" s="176"/>
      <c r="H166" s="176">
        <f t="shared" si="452"/>
        <v>0</v>
      </c>
      <c r="I166" s="176"/>
      <c r="J166" s="176">
        <f t="shared" si="453"/>
        <v>0</v>
      </c>
      <c r="K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6">
        <f t="shared" si="454"/>
        <v>0</v>
      </c>
      <c r="AF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6">
        <f t="shared" si="455"/>
        <v>0</v>
      </c>
      <c r="AJ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6">
        <f t="shared" si="456"/>
        <v>0</v>
      </c>
      <c r="AN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6">
        <f t="shared" si="457"/>
        <v>0</v>
      </c>
      <c r="AR166" s="176">
        <f t="shared" si="458"/>
        <v>0</v>
      </c>
    </row>
    <row r="167" spans="2:44" x14ac:dyDescent="0.25">
      <c r="B167" s="433" t="s">
        <v>303</v>
      </c>
      <c r="C167" s="175" t="s">
        <v>884</v>
      </c>
      <c r="D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6">
        <f t="shared" ref="F167" si="459">D167+E167</f>
        <v>0</v>
      </c>
      <c r="G167" s="176"/>
      <c r="H167" s="176">
        <f t="shared" ref="H167" si="460">F167-G167</f>
        <v>0</v>
      </c>
      <c r="I167" s="176"/>
      <c r="J167" s="176">
        <f t="shared" ref="J167" si="461">F167-I167</f>
        <v>0</v>
      </c>
      <c r="K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6">
        <f t="shared" ref="AE167" si="462">AB167+AC167+AD167</f>
        <v>0</v>
      </c>
      <c r="AF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6">
        <f t="shared" ref="AI167" si="463">AF167+AG167+AH167</f>
        <v>0</v>
      </c>
      <c r="AJ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6">
        <f t="shared" ref="AM167" si="464">AJ167+AK167+AL167</f>
        <v>0</v>
      </c>
      <c r="AN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6">
        <f t="shared" ref="AQ167" si="465">AN167+AO167+AP167</f>
        <v>0</v>
      </c>
      <c r="AR167" s="176">
        <f t="shared" ref="AR167" si="466">AE167+AI167+AM167+AQ167</f>
        <v>0</v>
      </c>
    </row>
    <row r="168" spans="2:44" x14ac:dyDescent="0.25">
      <c r="B168" s="433" t="s">
        <v>304</v>
      </c>
      <c r="C168" s="175" t="s">
        <v>885</v>
      </c>
      <c r="D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6">
        <f t="shared" si="300"/>
        <v>0</v>
      </c>
      <c r="G168" s="176"/>
      <c r="H168" s="176">
        <f t="shared" si="452"/>
        <v>0</v>
      </c>
      <c r="I168" s="176"/>
      <c r="J168" s="176">
        <f t="shared" si="453"/>
        <v>0</v>
      </c>
      <c r="K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6">
        <f t="shared" si="454"/>
        <v>0</v>
      </c>
      <c r="AF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6">
        <f t="shared" si="455"/>
        <v>0</v>
      </c>
      <c r="AJ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6">
        <f t="shared" si="456"/>
        <v>0</v>
      </c>
      <c r="AN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6">
        <f t="shared" si="457"/>
        <v>0</v>
      </c>
      <c r="AR168" s="176">
        <f t="shared" si="458"/>
        <v>0</v>
      </c>
    </row>
    <row r="169" spans="2:44" x14ac:dyDescent="0.25">
      <c r="B169" s="433" t="s">
        <v>305</v>
      </c>
      <c r="C169" s="175" t="s">
        <v>886</v>
      </c>
      <c r="D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6">
        <f t="shared" ref="F169:F177" si="467">D169+E169</f>
        <v>0</v>
      </c>
      <c r="G169" s="176"/>
      <c r="H169" s="176">
        <f t="shared" ref="H169:H177" si="468">F169-G169</f>
        <v>0</v>
      </c>
      <c r="I169" s="176"/>
      <c r="J169" s="176">
        <f t="shared" ref="J169:J177" si="469">F169-I169</f>
        <v>0</v>
      </c>
      <c r="K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6">
        <f t="shared" ref="AE169:AE177" si="470">AB169+AC169+AD169</f>
        <v>0</v>
      </c>
      <c r="AF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6">
        <f t="shared" ref="AI169:AI177" si="471">AF169+AG169+AH169</f>
        <v>0</v>
      </c>
      <c r="AJ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6">
        <f t="shared" ref="AM169:AM177" si="472">AJ169+AK169+AL169</f>
        <v>0</v>
      </c>
      <c r="AN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6">
        <f t="shared" ref="AQ169:AQ177" si="473">AN169+AO169+AP169</f>
        <v>0</v>
      </c>
      <c r="AR169" s="176">
        <f t="shared" ref="AR169:AR177" si="474">AE169+AI169+AM169+AQ169</f>
        <v>0</v>
      </c>
    </row>
    <row r="170" spans="2:44" x14ac:dyDescent="0.25">
      <c r="B170" s="433" t="s">
        <v>306</v>
      </c>
      <c r="C170" s="175" t="s">
        <v>887</v>
      </c>
      <c r="D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6">
        <f t="shared" si="467"/>
        <v>0</v>
      </c>
      <c r="G170" s="176"/>
      <c r="H170" s="176">
        <f t="shared" si="468"/>
        <v>0</v>
      </c>
      <c r="I170" s="176"/>
      <c r="J170" s="176">
        <f t="shared" si="469"/>
        <v>0</v>
      </c>
      <c r="K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6">
        <f t="shared" si="470"/>
        <v>0</v>
      </c>
      <c r="AF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6">
        <f t="shared" si="471"/>
        <v>0</v>
      </c>
      <c r="AJ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6">
        <f t="shared" si="472"/>
        <v>0</v>
      </c>
      <c r="AN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6">
        <f t="shared" si="473"/>
        <v>0</v>
      </c>
      <c r="AR170" s="176">
        <f t="shared" si="474"/>
        <v>0</v>
      </c>
    </row>
    <row r="171" spans="2:44" x14ac:dyDescent="0.25">
      <c r="B171" s="433" t="s">
        <v>307</v>
      </c>
      <c r="C171" s="175" t="s">
        <v>888</v>
      </c>
      <c r="D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234400</v>
      </c>
      <c r="E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386400</v>
      </c>
      <c r="F171" s="176">
        <f t="shared" si="467"/>
        <v>620800</v>
      </c>
      <c r="G171" s="176"/>
      <c r="H171" s="176">
        <f t="shared" si="468"/>
        <v>620800</v>
      </c>
      <c r="I171" s="176"/>
      <c r="J171" s="176">
        <f t="shared" si="469"/>
        <v>620800</v>
      </c>
      <c r="K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226000</v>
      </c>
      <c r="L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O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32400</v>
      </c>
      <c r="P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172500</v>
      </c>
      <c r="Q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10500</v>
      </c>
      <c r="R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41000</v>
      </c>
      <c r="S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T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32500</v>
      </c>
      <c r="V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47500</v>
      </c>
      <c r="X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v>
      </c>
      <c r="Y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v>
      </c>
      <c r="Z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AA1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AB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462800</v>
      </c>
      <c r="AD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76">
        <f t="shared" si="470"/>
        <v>462800</v>
      </c>
      <c r="AF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G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125000</v>
      </c>
      <c r="AI171" s="176">
        <f t="shared" si="471"/>
        <v>128000</v>
      </c>
      <c r="AJ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K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6">
        <f t="shared" si="472"/>
        <v>30000</v>
      </c>
      <c r="AN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6">
        <f t="shared" si="473"/>
        <v>0</v>
      </c>
      <c r="AR171" s="176">
        <f t="shared" si="474"/>
        <v>620800</v>
      </c>
    </row>
    <row r="172" spans="2:44" x14ac:dyDescent="0.25">
      <c r="B172" s="433" t="s">
        <v>308</v>
      </c>
      <c r="C172" s="175" t="s">
        <v>889</v>
      </c>
      <c r="D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6">
        <f t="shared" si="467"/>
        <v>0</v>
      </c>
      <c r="G172" s="176"/>
      <c r="H172" s="176">
        <f t="shared" si="468"/>
        <v>0</v>
      </c>
      <c r="I172" s="176"/>
      <c r="J172" s="176">
        <f t="shared" si="469"/>
        <v>0</v>
      </c>
      <c r="K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6">
        <f t="shared" si="470"/>
        <v>0</v>
      </c>
      <c r="AF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6">
        <f t="shared" si="471"/>
        <v>0</v>
      </c>
      <c r="AJ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6">
        <f t="shared" si="472"/>
        <v>0</v>
      </c>
      <c r="AN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6">
        <f t="shared" si="473"/>
        <v>0</v>
      </c>
      <c r="AR172" s="176">
        <f t="shared" si="474"/>
        <v>0</v>
      </c>
    </row>
    <row r="173" spans="2:44" x14ac:dyDescent="0.25">
      <c r="B173" s="433" t="s">
        <v>309</v>
      </c>
      <c r="C173" s="175" t="s">
        <v>890</v>
      </c>
      <c r="D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6">
        <f t="shared" si="467"/>
        <v>0</v>
      </c>
      <c r="G173" s="176"/>
      <c r="H173" s="176">
        <f t="shared" si="468"/>
        <v>0</v>
      </c>
      <c r="I173" s="176"/>
      <c r="J173" s="176">
        <f t="shared" si="469"/>
        <v>0</v>
      </c>
      <c r="K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6">
        <f t="shared" si="470"/>
        <v>0</v>
      </c>
      <c r="AF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6">
        <f t="shared" si="471"/>
        <v>0</v>
      </c>
      <c r="AJ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6">
        <f t="shared" si="472"/>
        <v>0</v>
      </c>
      <c r="AN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6">
        <f t="shared" si="473"/>
        <v>0</v>
      </c>
      <c r="AR173" s="176">
        <f t="shared" si="474"/>
        <v>0</v>
      </c>
    </row>
    <row r="174" spans="2:44" x14ac:dyDescent="0.25">
      <c r="B174" s="433" t="s">
        <v>310</v>
      </c>
      <c r="C174" s="175" t="s">
        <v>891</v>
      </c>
      <c r="D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6">
        <f t="shared" si="467"/>
        <v>0</v>
      </c>
      <c r="G174" s="176"/>
      <c r="H174" s="176">
        <f t="shared" si="468"/>
        <v>0</v>
      </c>
      <c r="I174" s="176"/>
      <c r="J174" s="176">
        <f t="shared" si="469"/>
        <v>0</v>
      </c>
      <c r="K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6">
        <f t="shared" si="470"/>
        <v>0</v>
      </c>
      <c r="AF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6">
        <f t="shared" si="471"/>
        <v>0</v>
      </c>
      <c r="AJ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6">
        <f t="shared" si="472"/>
        <v>0</v>
      </c>
      <c r="AN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6">
        <f t="shared" si="473"/>
        <v>0</v>
      </c>
      <c r="AR174" s="176">
        <f t="shared" si="474"/>
        <v>0</v>
      </c>
    </row>
    <row r="175" spans="2:44" x14ac:dyDescent="0.25">
      <c r="B175" s="433" t="s">
        <v>311</v>
      </c>
      <c r="C175" s="175" t="s">
        <v>892</v>
      </c>
      <c r="D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6">
        <f t="shared" si="467"/>
        <v>0</v>
      </c>
      <c r="G175" s="176"/>
      <c r="H175" s="176">
        <f t="shared" si="468"/>
        <v>0</v>
      </c>
      <c r="I175" s="176"/>
      <c r="J175" s="176">
        <f t="shared" si="469"/>
        <v>0</v>
      </c>
      <c r="K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6">
        <f t="shared" si="470"/>
        <v>0</v>
      </c>
      <c r="AF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6">
        <f t="shared" si="471"/>
        <v>0</v>
      </c>
      <c r="AJ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6">
        <f t="shared" si="472"/>
        <v>0</v>
      </c>
      <c r="AN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6">
        <f t="shared" si="473"/>
        <v>0</v>
      </c>
      <c r="AR175" s="176">
        <f t="shared" si="474"/>
        <v>0</v>
      </c>
    </row>
    <row r="176" spans="2:44" x14ac:dyDescent="0.25">
      <c r="B176" s="433" t="s">
        <v>312</v>
      </c>
      <c r="C176" s="175" t="s">
        <v>893</v>
      </c>
      <c r="D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6">
        <f t="shared" si="467"/>
        <v>0</v>
      </c>
      <c r="G176" s="176"/>
      <c r="H176" s="176">
        <f t="shared" si="468"/>
        <v>0</v>
      </c>
      <c r="I176" s="176"/>
      <c r="J176" s="176">
        <f t="shared" si="469"/>
        <v>0</v>
      </c>
      <c r="K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6">
        <f t="shared" si="470"/>
        <v>0</v>
      </c>
      <c r="AF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6">
        <f t="shared" si="471"/>
        <v>0</v>
      </c>
      <c r="AJ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6">
        <f t="shared" si="472"/>
        <v>0</v>
      </c>
      <c r="AN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6">
        <f t="shared" si="473"/>
        <v>0</v>
      </c>
      <c r="AR176" s="176">
        <f t="shared" si="474"/>
        <v>0</v>
      </c>
    </row>
    <row r="177" spans="2:44" x14ac:dyDescent="0.25">
      <c r="B177" s="433" t="s">
        <v>313</v>
      </c>
      <c r="C177" s="175" t="s">
        <v>894</v>
      </c>
      <c r="D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6">
        <f t="shared" si="467"/>
        <v>0</v>
      </c>
      <c r="G177" s="176"/>
      <c r="H177" s="176">
        <f t="shared" si="468"/>
        <v>0</v>
      </c>
      <c r="I177" s="176"/>
      <c r="J177" s="176">
        <f t="shared" si="469"/>
        <v>0</v>
      </c>
      <c r="K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6">
        <f t="shared" si="470"/>
        <v>0</v>
      </c>
      <c r="AF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6">
        <f t="shared" si="471"/>
        <v>0</v>
      </c>
      <c r="AJ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6">
        <f t="shared" si="472"/>
        <v>0</v>
      </c>
      <c r="AN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6">
        <f t="shared" si="473"/>
        <v>0</v>
      </c>
      <c r="AR177" s="176">
        <f t="shared" si="474"/>
        <v>0</v>
      </c>
    </row>
    <row r="178" spans="2:44" x14ac:dyDescent="0.25">
      <c r="B178" s="433" t="s">
        <v>314</v>
      </c>
      <c r="C178" s="175" t="s">
        <v>895</v>
      </c>
      <c r="D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6">
        <f t="shared" ref="F178:F185" si="475">D178+E178</f>
        <v>0</v>
      </c>
      <c r="G178" s="176"/>
      <c r="H178" s="176">
        <f t="shared" ref="H178:H185" si="476">F178-G178</f>
        <v>0</v>
      </c>
      <c r="I178" s="176"/>
      <c r="J178" s="176">
        <f t="shared" ref="J178:J185" si="477">F178-I178</f>
        <v>0</v>
      </c>
      <c r="K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6">
        <f t="shared" ref="AE178:AE185" si="478">AB178+AC178+AD178</f>
        <v>0</v>
      </c>
      <c r="AF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6">
        <f t="shared" ref="AI178:AI185" si="479">AF178+AG178+AH178</f>
        <v>0</v>
      </c>
      <c r="AJ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6">
        <f t="shared" ref="AM178:AM185" si="480">AJ178+AK178+AL178</f>
        <v>0</v>
      </c>
      <c r="AN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6">
        <f t="shared" ref="AQ178:AQ185" si="481">AN178+AO178+AP178</f>
        <v>0</v>
      </c>
      <c r="AR178" s="176">
        <f t="shared" ref="AR178:AR185" si="482">AE178+AI178+AM178+AQ178</f>
        <v>0</v>
      </c>
    </row>
    <row r="179" spans="2:44" x14ac:dyDescent="0.25">
      <c r="B179" s="433" t="s">
        <v>315</v>
      </c>
      <c r="C179" s="175" t="s">
        <v>895</v>
      </c>
      <c r="D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6">
        <f t="shared" si="475"/>
        <v>0</v>
      </c>
      <c r="G179" s="176"/>
      <c r="H179" s="176">
        <f t="shared" si="476"/>
        <v>0</v>
      </c>
      <c r="I179" s="176"/>
      <c r="J179" s="176">
        <f t="shared" si="477"/>
        <v>0</v>
      </c>
      <c r="K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6">
        <f t="shared" si="478"/>
        <v>0</v>
      </c>
      <c r="AF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6">
        <f t="shared" si="479"/>
        <v>0</v>
      </c>
      <c r="AJ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6">
        <f t="shared" si="480"/>
        <v>0</v>
      </c>
      <c r="AN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6">
        <f t="shared" si="481"/>
        <v>0</v>
      </c>
      <c r="AR179" s="176">
        <f t="shared" si="482"/>
        <v>0</v>
      </c>
    </row>
    <row r="180" spans="2:44" x14ac:dyDescent="0.25">
      <c r="B180" s="433" t="s">
        <v>316</v>
      </c>
      <c r="C180" s="175" t="s">
        <v>896</v>
      </c>
      <c r="D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6">
        <f t="shared" si="475"/>
        <v>0</v>
      </c>
      <c r="G180" s="176"/>
      <c r="H180" s="176">
        <f t="shared" si="476"/>
        <v>0</v>
      </c>
      <c r="I180" s="176"/>
      <c r="J180" s="176">
        <f t="shared" si="477"/>
        <v>0</v>
      </c>
      <c r="K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6">
        <f t="shared" si="478"/>
        <v>0</v>
      </c>
      <c r="AF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6">
        <f t="shared" si="479"/>
        <v>0</v>
      </c>
      <c r="AJ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6">
        <f t="shared" si="480"/>
        <v>0</v>
      </c>
      <c r="AN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6">
        <f t="shared" si="481"/>
        <v>0</v>
      </c>
      <c r="AR180" s="176">
        <f t="shared" si="482"/>
        <v>0</v>
      </c>
    </row>
    <row r="181" spans="2:44" x14ac:dyDescent="0.25">
      <c r="B181" s="433" t="s">
        <v>317</v>
      </c>
      <c r="C181" s="175" t="s">
        <v>897</v>
      </c>
      <c r="D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6">
        <f t="shared" si="475"/>
        <v>0</v>
      </c>
      <c r="G181" s="176"/>
      <c r="H181" s="176">
        <f t="shared" si="476"/>
        <v>0</v>
      </c>
      <c r="I181" s="176"/>
      <c r="J181" s="176">
        <f t="shared" si="477"/>
        <v>0</v>
      </c>
      <c r="K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6">
        <f t="shared" si="478"/>
        <v>0</v>
      </c>
      <c r="AF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6">
        <f t="shared" si="479"/>
        <v>0</v>
      </c>
      <c r="AJ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6">
        <f t="shared" si="480"/>
        <v>0</v>
      </c>
      <c r="AN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6">
        <f t="shared" si="481"/>
        <v>0</v>
      </c>
      <c r="AR181" s="176">
        <f t="shared" si="482"/>
        <v>0</v>
      </c>
    </row>
    <row r="182" spans="2:44" x14ac:dyDescent="0.25">
      <c r="B182" s="433" t="s">
        <v>318</v>
      </c>
      <c r="C182" s="175" t="s">
        <v>898</v>
      </c>
      <c r="D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6">
        <f t="shared" si="475"/>
        <v>0</v>
      </c>
      <c r="G182" s="176"/>
      <c r="H182" s="176">
        <f t="shared" si="476"/>
        <v>0</v>
      </c>
      <c r="I182" s="176"/>
      <c r="J182" s="176">
        <f t="shared" si="477"/>
        <v>0</v>
      </c>
      <c r="K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6">
        <f t="shared" si="478"/>
        <v>0</v>
      </c>
      <c r="AF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6">
        <f t="shared" si="479"/>
        <v>0</v>
      </c>
      <c r="AJ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6">
        <f t="shared" si="480"/>
        <v>0</v>
      </c>
      <c r="AN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6">
        <f t="shared" si="481"/>
        <v>0</v>
      </c>
      <c r="AR182" s="176">
        <f t="shared" si="482"/>
        <v>0</v>
      </c>
    </row>
    <row r="183" spans="2:44" x14ac:dyDescent="0.25">
      <c r="B183" s="433" t="s">
        <v>319</v>
      </c>
      <c r="C183" s="175" t="s">
        <v>898</v>
      </c>
      <c r="D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6">
        <f t="shared" si="475"/>
        <v>0</v>
      </c>
      <c r="G183" s="176"/>
      <c r="H183" s="176">
        <f t="shared" si="476"/>
        <v>0</v>
      </c>
      <c r="I183" s="176"/>
      <c r="J183" s="176">
        <f t="shared" si="477"/>
        <v>0</v>
      </c>
      <c r="K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6">
        <f t="shared" si="478"/>
        <v>0</v>
      </c>
      <c r="AF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6">
        <f t="shared" si="479"/>
        <v>0</v>
      </c>
      <c r="AJ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6">
        <f t="shared" si="480"/>
        <v>0</v>
      </c>
      <c r="AN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6">
        <f t="shared" si="481"/>
        <v>0</v>
      </c>
      <c r="AR183" s="176">
        <f t="shared" si="482"/>
        <v>0</v>
      </c>
    </row>
    <row r="184" spans="2:44" x14ac:dyDescent="0.25">
      <c r="B184" s="433" t="s">
        <v>320</v>
      </c>
      <c r="C184" s="175" t="s">
        <v>899</v>
      </c>
      <c r="D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6">
        <f t="shared" si="475"/>
        <v>0</v>
      </c>
      <c r="G184" s="176"/>
      <c r="H184" s="176">
        <f t="shared" si="476"/>
        <v>0</v>
      </c>
      <c r="I184" s="176"/>
      <c r="J184" s="176">
        <f t="shared" si="477"/>
        <v>0</v>
      </c>
      <c r="K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6">
        <f t="shared" si="478"/>
        <v>0</v>
      </c>
      <c r="AF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6">
        <f t="shared" si="479"/>
        <v>0</v>
      </c>
      <c r="AJ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6">
        <f t="shared" si="480"/>
        <v>0</v>
      </c>
      <c r="AN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6">
        <f t="shared" si="481"/>
        <v>0</v>
      </c>
      <c r="AR184" s="176">
        <f t="shared" si="482"/>
        <v>0</v>
      </c>
    </row>
    <row r="185" spans="2:44" x14ac:dyDescent="0.25">
      <c r="B185" s="433" t="s">
        <v>321</v>
      </c>
      <c r="C185" s="175" t="s">
        <v>900</v>
      </c>
      <c r="D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6">
        <f t="shared" si="475"/>
        <v>0</v>
      </c>
      <c r="G185" s="176"/>
      <c r="H185" s="176">
        <f t="shared" si="476"/>
        <v>0</v>
      </c>
      <c r="I185" s="176"/>
      <c r="J185" s="176">
        <f t="shared" si="477"/>
        <v>0</v>
      </c>
      <c r="K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6">
        <f t="shared" si="478"/>
        <v>0</v>
      </c>
      <c r="AF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6">
        <f t="shared" si="479"/>
        <v>0</v>
      </c>
      <c r="AJ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6">
        <f t="shared" si="480"/>
        <v>0</v>
      </c>
      <c r="AN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6">
        <f t="shared" si="481"/>
        <v>0</v>
      </c>
      <c r="AR185" s="176">
        <f t="shared" si="482"/>
        <v>0</v>
      </c>
    </row>
    <row r="186" spans="2:44" x14ac:dyDescent="0.25">
      <c r="B186" s="433" t="s">
        <v>322</v>
      </c>
      <c r="C186" s="175" t="s">
        <v>901</v>
      </c>
      <c r="D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6">
        <f t="shared" ref="F186:F189" si="483">D186+E186</f>
        <v>0</v>
      </c>
      <c r="G186" s="176"/>
      <c r="H186" s="176">
        <f t="shared" ref="H186:H189" si="484">F186-G186</f>
        <v>0</v>
      </c>
      <c r="I186" s="176"/>
      <c r="J186" s="176">
        <f t="shared" ref="J186:J189" si="485">F186-I186</f>
        <v>0</v>
      </c>
      <c r="K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6">
        <f t="shared" ref="AE186:AE189" si="486">AB186+AC186+AD186</f>
        <v>0</v>
      </c>
      <c r="AF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6">
        <f t="shared" ref="AI186:AI189" si="487">AF186+AG186+AH186</f>
        <v>0</v>
      </c>
      <c r="AJ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6">
        <f t="shared" ref="AM186:AM189" si="488">AJ186+AK186+AL186</f>
        <v>0</v>
      </c>
      <c r="AN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6">
        <f t="shared" ref="AQ186:AQ189" si="489">AN186+AO186+AP186</f>
        <v>0</v>
      </c>
      <c r="AR186" s="176">
        <f t="shared" ref="AR186:AR189" si="490">AE186+AI186+AM186+AQ186</f>
        <v>0</v>
      </c>
    </row>
    <row r="187" spans="2:44" x14ac:dyDescent="0.25">
      <c r="B187" s="433" t="s">
        <v>323</v>
      </c>
      <c r="C187" s="175" t="s">
        <v>902</v>
      </c>
      <c r="D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6">
        <f t="shared" si="483"/>
        <v>0</v>
      </c>
      <c r="G187" s="176"/>
      <c r="H187" s="176">
        <f t="shared" si="484"/>
        <v>0</v>
      </c>
      <c r="I187" s="176"/>
      <c r="J187" s="176">
        <f t="shared" si="485"/>
        <v>0</v>
      </c>
      <c r="K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6">
        <f t="shared" si="486"/>
        <v>0</v>
      </c>
      <c r="AF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6">
        <f t="shared" si="487"/>
        <v>0</v>
      </c>
      <c r="AJ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6">
        <f t="shared" si="488"/>
        <v>0</v>
      </c>
      <c r="AN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6">
        <f t="shared" si="489"/>
        <v>0</v>
      </c>
      <c r="AR187" s="176">
        <f t="shared" si="490"/>
        <v>0</v>
      </c>
    </row>
    <row r="188" spans="2:44" x14ac:dyDescent="0.25">
      <c r="B188" s="433" t="s">
        <v>324</v>
      </c>
      <c r="C188" s="175" t="s">
        <v>903</v>
      </c>
      <c r="D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6">
        <f t="shared" si="483"/>
        <v>0</v>
      </c>
      <c r="G188" s="176"/>
      <c r="H188" s="176">
        <f t="shared" si="484"/>
        <v>0</v>
      </c>
      <c r="I188" s="176"/>
      <c r="J188" s="176">
        <f t="shared" si="485"/>
        <v>0</v>
      </c>
      <c r="K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6">
        <f t="shared" si="486"/>
        <v>0</v>
      </c>
      <c r="AF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6">
        <f t="shared" si="487"/>
        <v>0</v>
      </c>
      <c r="AJ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6">
        <f t="shared" si="488"/>
        <v>0</v>
      </c>
      <c r="AN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6">
        <f t="shared" si="489"/>
        <v>0</v>
      </c>
      <c r="AR188" s="176">
        <f t="shared" si="490"/>
        <v>0</v>
      </c>
    </row>
    <row r="189" spans="2:44" x14ac:dyDescent="0.25">
      <c r="B189" s="433" t="s">
        <v>325</v>
      </c>
      <c r="C189" s="175" t="s">
        <v>904</v>
      </c>
      <c r="D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6">
        <f t="shared" si="483"/>
        <v>0</v>
      </c>
      <c r="G189" s="176"/>
      <c r="H189" s="176">
        <f t="shared" si="484"/>
        <v>0</v>
      </c>
      <c r="I189" s="176"/>
      <c r="J189" s="176">
        <f t="shared" si="485"/>
        <v>0</v>
      </c>
      <c r="K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6">
        <f t="shared" si="486"/>
        <v>0</v>
      </c>
      <c r="AF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6">
        <f t="shared" si="487"/>
        <v>0</v>
      </c>
      <c r="AJ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6">
        <f t="shared" si="488"/>
        <v>0</v>
      </c>
      <c r="AN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6">
        <f t="shared" si="489"/>
        <v>0</v>
      </c>
      <c r="AR189" s="176">
        <f t="shared" si="490"/>
        <v>0</v>
      </c>
    </row>
    <row r="190" spans="2:44" x14ac:dyDescent="0.25">
      <c r="B190" s="436" t="s">
        <v>326</v>
      </c>
      <c r="C190" s="181" t="s">
        <v>905</v>
      </c>
      <c r="D190" s="182">
        <f>D191+D199</f>
        <v>921942.63199999998</v>
      </c>
      <c r="E190" s="182">
        <f>E191+E199</f>
        <v>3350010.6609999998</v>
      </c>
      <c r="F190" s="182">
        <f t="shared" si="300"/>
        <v>4271953.2929999996</v>
      </c>
      <c r="G190" s="182">
        <f>G191+G199</f>
        <v>0</v>
      </c>
      <c r="H190" s="182">
        <f t="shared" si="4"/>
        <v>4271953.2929999996</v>
      </c>
      <c r="I190" s="182">
        <f>I191+I199</f>
        <v>0</v>
      </c>
      <c r="J190" s="182">
        <f t="shared" si="5"/>
        <v>4271953.2929999996</v>
      </c>
      <c r="K190" s="182">
        <f>K191+K199</f>
        <v>1224246.3020000001</v>
      </c>
      <c r="L190" s="182">
        <f t="shared" ref="L190:AA190" si="491">L191+L199</f>
        <v>0</v>
      </c>
      <c r="M190" s="182">
        <f t="shared" si="491"/>
        <v>0</v>
      </c>
      <c r="N190" s="182">
        <f t="shared" si="491"/>
        <v>0</v>
      </c>
      <c r="O190" s="182">
        <f t="shared" si="491"/>
        <v>288000</v>
      </c>
      <c r="P190" s="182">
        <f t="shared" si="491"/>
        <v>507229.23</v>
      </c>
      <c r="Q190" s="182">
        <f t="shared" si="491"/>
        <v>290154.30599999998</v>
      </c>
      <c r="R190" s="182">
        <f t="shared" si="491"/>
        <v>753875.38</v>
      </c>
      <c r="S190" s="182">
        <f t="shared" si="491"/>
        <v>228979.23</v>
      </c>
      <c r="T190" s="182">
        <f t="shared" si="491"/>
        <v>0</v>
      </c>
      <c r="U190" s="182">
        <f t="shared" si="491"/>
        <v>72000</v>
      </c>
      <c r="V190" s="182">
        <f t="shared" si="491"/>
        <v>0</v>
      </c>
      <c r="W190" s="182">
        <f t="shared" si="491"/>
        <v>472000</v>
      </c>
      <c r="X190" s="182">
        <f t="shared" si="491"/>
        <v>72000</v>
      </c>
      <c r="Y190" s="182">
        <f t="shared" ref="Y190:Z190" si="492">Y191+Y199</f>
        <v>144000</v>
      </c>
      <c r="Z190" s="182">
        <f t="shared" si="492"/>
        <v>128000</v>
      </c>
      <c r="AA190" s="182">
        <f t="shared" si="491"/>
        <v>91468.845000000016</v>
      </c>
      <c r="AB190" s="182">
        <f t="shared" ref="AB190" si="493">AB191+AB199</f>
        <v>1232410.5090000001</v>
      </c>
      <c r="AC190" s="182">
        <f t="shared" ref="AC190" si="494">AC191+AC199</f>
        <v>2900171.8620000002</v>
      </c>
      <c r="AD190" s="182">
        <f t="shared" ref="AD190" si="495">AD191+AD199</f>
        <v>0</v>
      </c>
      <c r="AE190" s="182">
        <f t="shared" si="9"/>
        <v>4132582.3710000003</v>
      </c>
      <c r="AF190" s="182">
        <f t="shared" ref="AF190" si="496">AF191+AF199</f>
        <v>0</v>
      </c>
      <c r="AG190" s="182">
        <f t="shared" ref="AG190" si="497">AG191+AG199</f>
        <v>85370.922000000006</v>
      </c>
      <c r="AH190" s="182">
        <f t="shared" ref="AH190" si="498">AH191+AH199</f>
        <v>54000</v>
      </c>
      <c r="AI190" s="182">
        <f t="shared" si="10"/>
        <v>139370.92200000002</v>
      </c>
      <c r="AJ190" s="182">
        <f t="shared" ref="AJ190" si="499">AJ191+AJ199</f>
        <v>0</v>
      </c>
      <c r="AK190" s="182">
        <f t="shared" ref="AK190" si="500">AK191+AK199</f>
        <v>0</v>
      </c>
      <c r="AL190" s="182">
        <f t="shared" ref="AL190" si="501">AL191+AL199</f>
        <v>0</v>
      </c>
      <c r="AM190" s="182">
        <f t="shared" si="11"/>
        <v>0</v>
      </c>
      <c r="AN190" s="182">
        <f t="shared" ref="AN190" si="502">AN191+AN199</f>
        <v>0</v>
      </c>
      <c r="AO190" s="182">
        <f t="shared" ref="AO190" si="503">AO191+AO199</f>
        <v>0</v>
      </c>
      <c r="AP190" s="182">
        <f t="shared" ref="AP190" si="504">AP191+AP199</f>
        <v>0</v>
      </c>
      <c r="AQ190" s="182">
        <f t="shared" si="12"/>
        <v>0</v>
      </c>
      <c r="AR190" s="182">
        <f t="shared" si="13"/>
        <v>4271953.2930000005</v>
      </c>
    </row>
    <row r="191" spans="2:44" x14ac:dyDescent="0.25">
      <c r="B191" s="436" t="s">
        <v>327</v>
      </c>
      <c r="C191" s="181" t="s">
        <v>906</v>
      </c>
      <c r="D191" s="182">
        <f>SUM(D192:D198)</f>
        <v>0</v>
      </c>
      <c r="E191" s="182">
        <f>SUM(E192:E198)</f>
        <v>814857.58200000005</v>
      </c>
      <c r="F191" s="182">
        <f>D191+E191</f>
        <v>814857.58200000005</v>
      </c>
      <c r="G191" s="182">
        <f>SUM(G192:G198)</f>
        <v>0</v>
      </c>
      <c r="H191" s="182">
        <f>F191-G191</f>
        <v>814857.58200000005</v>
      </c>
      <c r="I191" s="182">
        <f>SUM(I192:I198)</f>
        <v>0</v>
      </c>
      <c r="J191" s="182">
        <f>F191-I191</f>
        <v>814857.58200000005</v>
      </c>
      <c r="K191" s="182">
        <f t="shared" ref="K191:AD191" si="505">SUM(K192:K198)</f>
        <v>176534.12700000001</v>
      </c>
      <c r="L191" s="182">
        <f t="shared" si="505"/>
        <v>0</v>
      </c>
      <c r="M191" s="182">
        <f t="shared" si="505"/>
        <v>0</v>
      </c>
      <c r="N191" s="182">
        <f t="shared" si="505"/>
        <v>0</v>
      </c>
      <c r="O191" s="182">
        <f t="shared" si="505"/>
        <v>0</v>
      </c>
      <c r="P191" s="182">
        <f t="shared" ref="P191:Q191" si="506">SUM(P192:P198)</f>
        <v>60000</v>
      </c>
      <c r="Q191" s="182">
        <f t="shared" si="506"/>
        <v>60000</v>
      </c>
      <c r="R191" s="182">
        <f t="shared" si="505"/>
        <v>365875.38</v>
      </c>
      <c r="S191" s="182">
        <f t="shared" si="505"/>
        <v>60979.23000000001</v>
      </c>
      <c r="T191" s="182">
        <f t="shared" ref="T191" si="507">SUM(T192:T198)</f>
        <v>0</v>
      </c>
      <c r="U191" s="182">
        <f t="shared" si="505"/>
        <v>0</v>
      </c>
      <c r="V191" s="182">
        <f t="shared" si="505"/>
        <v>0</v>
      </c>
      <c r="W191" s="182">
        <f t="shared" ref="W191" si="508">SUM(W192:W198)</f>
        <v>0</v>
      </c>
      <c r="X191" s="182">
        <f t="shared" si="505"/>
        <v>0</v>
      </c>
      <c r="Y191" s="182">
        <f t="shared" ref="Y191:Z191" si="509">SUM(Y192:Y198)</f>
        <v>0</v>
      </c>
      <c r="Z191" s="182">
        <f t="shared" si="509"/>
        <v>0</v>
      </c>
      <c r="AA191" s="182">
        <f t="shared" si="505"/>
        <v>91468.845000000016</v>
      </c>
      <c r="AB191" s="182">
        <f t="shared" si="505"/>
        <v>528486.66</v>
      </c>
      <c r="AC191" s="182">
        <f t="shared" si="505"/>
        <v>201000</v>
      </c>
      <c r="AD191" s="182">
        <f t="shared" si="505"/>
        <v>0</v>
      </c>
      <c r="AE191" s="182">
        <f>AB191+AC191+AD191</f>
        <v>729486.66</v>
      </c>
      <c r="AF191" s="182">
        <f>SUM(AF192:AF198)</f>
        <v>0</v>
      </c>
      <c r="AG191" s="182">
        <f>SUM(AG192:AG198)</f>
        <v>85370.922000000006</v>
      </c>
      <c r="AH191" s="182">
        <f>SUM(AH192:AH198)</f>
        <v>0</v>
      </c>
      <c r="AI191" s="182">
        <f>AF191+AG191+AH191</f>
        <v>85370.922000000006</v>
      </c>
      <c r="AJ191" s="182">
        <f>SUM(AJ192:AJ198)</f>
        <v>0</v>
      </c>
      <c r="AK191" s="182">
        <f>SUM(AK192:AK198)</f>
        <v>0</v>
      </c>
      <c r="AL191" s="182">
        <f>SUM(AL192:AL198)</f>
        <v>0</v>
      </c>
      <c r="AM191" s="182">
        <f>AJ191+AK191+AL191</f>
        <v>0</v>
      </c>
      <c r="AN191" s="182">
        <f>SUM(AN192:AN198)</f>
        <v>0</v>
      </c>
      <c r="AO191" s="182">
        <f>SUM(AO192:AO198)</f>
        <v>0</v>
      </c>
      <c r="AP191" s="182">
        <f>SUM(AP192:AP198)</f>
        <v>0</v>
      </c>
      <c r="AQ191" s="182">
        <f>AN191+AO191+AP191</f>
        <v>0</v>
      </c>
      <c r="AR191" s="182">
        <f>AE191+AI191+AM191+AQ191</f>
        <v>814857.58200000005</v>
      </c>
    </row>
    <row r="192" spans="2:44" x14ac:dyDescent="0.25">
      <c r="B192" s="433" t="s">
        <v>328</v>
      </c>
      <c r="C192" s="175" t="s">
        <v>907</v>
      </c>
      <c r="D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6">
        <f t="shared" ref="F192:F194" si="510">D192+E192</f>
        <v>0</v>
      </c>
      <c r="G192" s="176"/>
      <c r="H192" s="176">
        <f>F192-G192</f>
        <v>0</v>
      </c>
      <c r="I192" s="176"/>
      <c r="J192" s="176">
        <f>F192-I192</f>
        <v>0</v>
      </c>
      <c r="K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6">
        <f>AB192+AC192+AD192</f>
        <v>0</v>
      </c>
      <c r="AF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6">
        <f>AF192+AG192+AH192</f>
        <v>0</v>
      </c>
      <c r="AJ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6">
        <f>AJ192+AK192+AL192</f>
        <v>0</v>
      </c>
      <c r="AN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6">
        <f>AN192+AO192+AP192</f>
        <v>0</v>
      </c>
      <c r="AR192" s="176">
        <f>AE192+AI192+AM192+AQ192</f>
        <v>0</v>
      </c>
    </row>
    <row r="193" spans="2:44" x14ac:dyDescent="0.25">
      <c r="B193" s="433" t="s">
        <v>329</v>
      </c>
      <c r="C193" s="175" t="s">
        <v>908</v>
      </c>
      <c r="D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F193" s="176">
        <f t="shared" ref="F193" si="511">D193+E193</f>
        <v>54000</v>
      </c>
      <c r="G193" s="176"/>
      <c r="H193" s="176">
        <f t="shared" ref="H193" si="512">F193-G193</f>
        <v>54000</v>
      </c>
      <c r="I193" s="176"/>
      <c r="J193" s="176">
        <f t="shared" ref="J193" si="513">F193-I193</f>
        <v>54000</v>
      </c>
      <c r="K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54000</v>
      </c>
      <c r="L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D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6">
        <f t="shared" ref="AE193" si="514">AB193+AC193+AD193</f>
        <v>54000</v>
      </c>
      <c r="AF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6">
        <f t="shared" ref="AI193" si="515">AF193+AG193+AH193</f>
        <v>0</v>
      </c>
      <c r="AJ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6">
        <f t="shared" ref="AM193" si="516">AJ193+AK193+AL193</f>
        <v>0</v>
      </c>
      <c r="AN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6">
        <f t="shared" ref="AQ193" si="517">AN193+AO193+AP193</f>
        <v>0</v>
      </c>
      <c r="AR193" s="176">
        <f t="shared" ref="AR193" si="518">AE193+AI193+AM193+AQ193</f>
        <v>54000</v>
      </c>
    </row>
    <row r="194" spans="2:44" x14ac:dyDescent="0.25">
      <c r="B194" s="433" t="s">
        <v>330</v>
      </c>
      <c r="C194" s="175" t="s">
        <v>909</v>
      </c>
      <c r="D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6">
        <f t="shared" si="510"/>
        <v>0</v>
      </c>
      <c r="G194" s="176"/>
      <c r="H194" s="176">
        <f>F194-G194</f>
        <v>0</v>
      </c>
      <c r="I194" s="176"/>
      <c r="J194" s="176">
        <f>F194-I194</f>
        <v>0</v>
      </c>
      <c r="K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6">
        <f>AB194+AC194+AD194</f>
        <v>0</v>
      </c>
      <c r="AF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6">
        <f>AF194+AG194+AH194</f>
        <v>0</v>
      </c>
      <c r="AJ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6">
        <f>AJ194+AK194+AL194</f>
        <v>0</v>
      </c>
      <c r="AN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6">
        <f>AN194+AO194+AP194</f>
        <v>0</v>
      </c>
      <c r="AR194" s="176">
        <f>AE194+AI194+AM194+AQ194</f>
        <v>0</v>
      </c>
    </row>
    <row r="195" spans="2:44" x14ac:dyDescent="0.25">
      <c r="B195" s="433" t="s">
        <v>331</v>
      </c>
      <c r="C195" s="175" t="s">
        <v>910</v>
      </c>
      <c r="D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6">
        <f>D195+E195</f>
        <v>0</v>
      </c>
      <c r="G195" s="176"/>
      <c r="H195" s="176">
        <f t="shared" ref="H195:H196" si="519">F195-G195</f>
        <v>0</v>
      </c>
      <c r="I195" s="176"/>
      <c r="J195" s="176">
        <f t="shared" ref="J195:J196" si="520">F195-I195</f>
        <v>0</v>
      </c>
      <c r="K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6">
        <f t="shared" ref="AE195:AE196" si="521">AB195+AC195+AD195</f>
        <v>0</v>
      </c>
      <c r="AF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6">
        <f t="shared" ref="AI195:AI196" si="522">AF195+AG195+AH195</f>
        <v>0</v>
      </c>
      <c r="AJ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6">
        <f t="shared" ref="AM195:AM196" si="523">AJ195+AK195+AL195</f>
        <v>0</v>
      </c>
      <c r="AN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6">
        <f t="shared" ref="AQ195:AQ196" si="524">AN195+AO195+AP195</f>
        <v>0</v>
      </c>
      <c r="AR195" s="176">
        <f t="shared" ref="AR195:AR196" si="525">AE195+AI195+AM195+AQ195</f>
        <v>0</v>
      </c>
    </row>
    <row r="196" spans="2:44" x14ac:dyDescent="0.25">
      <c r="B196" s="433" t="s">
        <v>332</v>
      </c>
      <c r="C196" s="175" t="s">
        <v>911</v>
      </c>
      <c r="D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760857.58200000005</v>
      </c>
      <c r="F196" s="176">
        <f t="shared" ref="F196" si="526">D196+E196</f>
        <v>760857.58200000005</v>
      </c>
      <c r="G196" s="176"/>
      <c r="H196" s="176">
        <f t="shared" si="519"/>
        <v>760857.58200000005</v>
      </c>
      <c r="I196" s="176"/>
      <c r="J196" s="176">
        <f t="shared" si="520"/>
        <v>760857.58200000005</v>
      </c>
      <c r="K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122534.12700000001</v>
      </c>
      <c r="L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Q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R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365875.38</v>
      </c>
      <c r="S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60979.23000000001</v>
      </c>
      <c r="T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91468.845000000016</v>
      </c>
      <c r="AB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528486.66</v>
      </c>
      <c r="AC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147000</v>
      </c>
      <c r="AD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6">
        <f t="shared" si="521"/>
        <v>675486.66</v>
      </c>
      <c r="AF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85370.922000000006</v>
      </c>
      <c r="AH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6">
        <f t="shared" si="522"/>
        <v>85370.922000000006</v>
      </c>
      <c r="AJ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6">
        <f t="shared" si="523"/>
        <v>0</v>
      </c>
      <c r="AN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6">
        <f t="shared" si="524"/>
        <v>0</v>
      </c>
      <c r="AR196" s="176">
        <f t="shared" si="525"/>
        <v>760857.58200000005</v>
      </c>
    </row>
    <row r="197" spans="2:44" x14ac:dyDescent="0.25">
      <c r="B197" s="433" t="s">
        <v>333</v>
      </c>
      <c r="C197" s="175" t="s">
        <v>912</v>
      </c>
      <c r="D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6">
        <f t="shared" ref="F197" si="527">D197+E197</f>
        <v>0</v>
      </c>
      <c r="G197" s="176"/>
      <c r="H197" s="176">
        <f>F197-G197</f>
        <v>0</v>
      </c>
      <c r="I197" s="176"/>
      <c r="J197" s="176">
        <f>F197-I197</f>
        <v>0</v>
      </c>
      <c r="K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6">
        <f>AB197+AC197+AD197</f>
        <v>0</v>
      </c>
      <c r="AF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6">
        <f>AF197+AG197+AH197</f>
        <v>0</v>
      </c>
      <c r="AJ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6">
        <f>AJ197+AK197+AL197</f>
        <v>0</v>
      </c>
      <c r="AN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6">
        <f>AN197+AO197+AP197</f>
        <v>0</v>
      </c>
      <c r="AR197" s="176">
        <f>AE197+AI197+AM197+AQ197</f>
        <v>0</v>
      </c>
    </row>
    <row r="198" spans="2:44" x14ac:dyDescent="0.25">
      <c r="B198" s="433" t="s">
        <v>334</v>
      </c>
      <c r="C198" s="175" t="s">
        <v>913</v>
      </c>
      <c r="D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6">
        <f>D198+E198</f>
        <v>0</v>
      </c>
      <c r="G198" s="176"/>
      <c r="H198" s="176">
        <f t="shared" ref="H198" si="528">F198-G198</f>
        <v>0</v>
      </c>
      <c r="I198" s="176"/>
      <c r="J198" s="176">
        <f t="shared" ref="J198" si="529">F198-I198</f>
        <v>0</v>
      </c>
      <c r="K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6">
        <f t="shared" ref="AE198" si="530">AB198+AC198+AD198</f>
        <v>0</v>
      </c>
      <c r="AF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6">
        <f t="shared" ref="AI198" si="531">AF198+AG198+AH198</f>
        <v>0</v>
      </c>
      <c r="AJ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6">
        <f t="shared" ref="AM198" si="532">AJ198+AK198+AL198</f>
        <v>0</v>
      </c>
      <c r="AN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6">
        <f t="shared" ref="AQ198" si="533">AN198+AO198+AP198</f>
        <v>0</v>
      </c>
      <c r="AR198" s="176">
        <f t="shared" ref="AR198" si="534">AE198+AI198+AM198+AQ198</f>
        <v>0</v>
      </c>
    </row>
    <row r="199" spans="2:44" x14ac:dyDescent="0.25">
      <c r="B199" s="436" t="s">
        <v>335</v>
      </c>
      <c r="C199" s="181" t="s">
        <v>914</v>
      </c>
      <c r="D199" s="182">
        <f>SUM(D200:D206)</f>
        <v>921942.63199999998</v>
      </c>
      <c r="E199" s="182">
        <f>SUM(E200:E206)</f>
        <v>2535153.0789999999</v>
      </c>
      <c r="F199" s="182">
        <f>D199+E199</f>
        <v>3457095.7110000001</v>
      </c>
      <c r="G199" s="182">
        <f t="shared" ref="G199:I199" si="535">SUM(G200:G206)</f>
        <v>0</v>
      </c>
      <c r="H199" s="182">
        <f>F199-G199</f>
        <v>3457095.7110000001</v>
      </c>
      <c r="I199" s="182">
        <f t="shared" si="535"/>
        <v>0</v>
      </c>
      <c r="J199" s="182">
        <f>F199-I199</f>
        <v>3457095.7110000001</v>
      </c>
      <c r="K199" s="182">
        <f t="shared" ref="K199:AP199" si="536">SUM(K200:K206)</f>
        <v>1047712.175</v>
      </c>
      <c r="L199" s="182">
        <f t="shared" si="536"/>
        <v>0</v>
      </c>
      <c r="M199" s="182">
        <f t="shared" si="536"/>
        <v>0</v>
      </c>
      <c r="N199" s="182">
        <f t="shared" si="536"/>
        <v>0</v>
      </c>
      <c r="O199" s="182">
        <f t="shared" si="536"/>
        <v>288000</v>
      </c>
      <c r="P199" s="182">
        <f t="shared" ref="P199:Q199" si="537">SUM(P200:P206)</f>
        <v>447229.23</v>
      </c>
      <c r="Q199" s="182">
        <f t="shared" si="537"/>
        <v>230154.30600000001</v>
      </c>
      <c r="R199" s="182">
        <f t="shared" si="536"/>
        <v>388000</v>
      </c>
      <c r="S199" s="182">
        <f t="shared" si="536"/>
        <v>168000</v>
      </c>
      <c r="T199" s="182">
        <f t="shared" ref="T199" si="538">SUM(T200:T206)</f>
        <v>0</v>
      </c>
      <c r="U199" s="182">
        <f t="shared" si="536"/>
        <v>72000</v>
      </c>
      <c r="V199" s="182">
        <f t="shared" si="536"/>
        <v>0</v>
      </c>
      <c r="W199" s="182">
        <f t="shared" ref="W199" si="539">SUM(W200:W206)</f>
        <v>472000</v>
      </c>
      <c r="X199" s="182">
        <f t="shared" si="536"/>
        <v>72000</v>
      </c>
      <c r="Y199" s="182">
        <f t="shared" ref="Y199:Z199" si="540">SUM(Y200:Y206)</f>
        <v>144000</v>
      </c>
      <c r="Z199" s="182">
        <f t="shared" si="540"/>
        <v>128000</v>
      </c>
      <c r="AA199" s="182">
        <f t="shared" si="536"/>
        <v>0</v>
      </c>
      <c r="AB199" s="182">
        <f t="shared" si="536"/>
        <v>703923.84899999993</v>
      </c>
      <c r="AC199" s="182">
        <f t="shared" si="536"/>
        <v>2699171.8620000002</v>
      </c>
      <c r="AD199" s="182">
        <f t="shared" si="536"/>
        <v>0</v>
      </c>
      <c r="AE199" s="182">
        <f>AB199+AC199+AD199</f>
        <v>3403095.7110000001</v>
      </c>
      <c r="AF199" s="182">
        <f t="shared" si="536"/>
        <v>0</v>
      </c>
      <c r="AG199" s="182">
        <f t="shared" si="536"/>
        <v>0</v>
      </c>
      <c r="AH199" s="182">
        <f t="shared" si="536"/>
        <v>54000</v>
      </c>
      <c r="AI199" s="182">
        <f>AF199+AG199+AH199</f>
        <v>54000</v>
      </c>
      <c r="AJ199" s="182">
        <f t="shared" si="536"/>
        <v>0</v>
      </c>
      <c r="AK199" s="182">
        <f t="shared" si="536"/>
        <v>0</v>
      </c>
      <c r="AL199" s="182">
        <f t="shared" si="536"/>
        <v>0</v>
      </c>
      <c r="AM199" s="182">
        <f>AJ199+AK199+AL199</f>
        <v>0</v>
      </c>
      <c r="AN199" s="182">
        <f t="shared" si="536"/>
        <v>0</v>
      </c>
      <c r="AO199" s="182">
        <f t="shared" si="536"/>
        <v>0</v>
      </c>
      <c r="AP199" s="182">
        <f t="shared" si="536"/>
        <v>0</v>
      </c>
      <c r="AQ199" s="182">
        <f>AN199+AO199+AP199</f>
        <v>0</v>
      </c>
      <c r="AR199" s="182">
        <f>AE199+AI199+AM199+AQ199</f>
        <v>3457095.7110000001</v>
      </c>
    </row>
    <row r="200" spans="2:44" x14ac:dyDescent="0.25">
      <c r="B200" s="433" t="s">
        <v>336</v>
      </c>
      <c r="C200" s="175" t="s">
        <v>915</v>
      </c>
      <c r="D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6">
        <f>D200+E200</f>
        <v>0</v>
      </c>
      <c r="G200" s="176"/>
      <c r="H200" s="176">
        <f t="shared" ref="H200:H206" si="541">F200-G200</f>
        <v>0</v>
      </c>
      <c r="I200" s="176"/>
      <c r="J200" s="176">
        <f t="shared" ref="J200:J206" si="542">F200-I200</f>
        <v>0</v>
      </c>
      <c r="K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6">
        <f t="shared" ref="AE200:AE206" si="543">AB200+AC200+AD200</f>
        <v>0</v>
      </c>
      <c r="AF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6">
        <f t="shared" ref="AI200:AI206" si="544">AF200+AG200+AH200</f>
        <v>0</v>
      </c>
      <c r="AJ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6">
        <f t="shared" ref="AM200:AM206" si="545">AJ200+AK200+AL200</f>
        <v>0</v>
      </c>
      <c r="AN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6">
        <f t="shared" ref="AQ200:AQ206" si="546">AN200+AO200+AP200</f>
        <v>0</v>
      </c>
      <c r="AR200" s="176">
        <f t="shared" ref="AR200:AR206" si="547">AE200+AI200+AM200+AQ200</f>
        <v>0</v>
      </c>
    </row>
    <row r="201" spans="2:44" x14ac:dyDescent="0.25">
      <c r="B201" s="433" t="s">
        <v>337</v>
      </c>
      <c r="C201" s="175" t="s">
        <v>916</v>
      </c>
      <c r="D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921942.63199999998</v>
      </c>
      <c r="E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1770250</v>
      </c>
      <c r="F201" s="176">
        <f>D201+E201</f>
        <v>2692192.6320000002</v>
      </c>
      <c r="G201" s="176"/>
      <c r="H201" s="176">
        <f t="shared" si="541"/>
        <v>2692192.6320000002</v>
      </c>
      <c r="I201" s="176"/>
      <c r="J201" s="176">
        <f t="shared" si="542"/>
        <v>2692192.6320000002</v>
      </c>
      <c r="K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657942.63199999998</v>
      </c>
      <c r="L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288000</v>
      </c>
      <c r="P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386250</v>
      </c>
      <c r="Q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v>
      </c>
      <c r="R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328000</v>
      </c>
      <c r="S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48000</v>
      </c>
      <c r="T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V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472000</v>
      </c>
      <c r="X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Y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144000</v>
      </c>
      <c r="Z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128000</v>
      </c>
      <c r="AA2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252000</v>
      </c>
      <c r="AC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2440192.6320000002</v>
      </c>
      <c r="AD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6">
        <f t="shared" si="543"/>
        <v>2692192.6320000002</v>
      </c>
      <c r="AF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6">
        <f t="shared" si="544"/>
        <v>0</v>
      </c>
      <c r="AJ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6">
        <f t="shared" si="545"/>
        <v>0</v>
      </c>
      <c r="AN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6">
        <f t="shared" si="546"/>
        <v>0</v>
      </c>
      <c r="AR201" s="176">
        <f t="shared" si="547"/>
        <v>2692192.6320000002</v>
      </c>
    </row>
    <row r="202" spans="2:44" x14ac:dyDescent="0.25">
      <c r="B202" s="433" t="s">
        <v>338</v>
      </c>
      <c r="C202" s="175" t="s">
        <v>916</v>
      </c>
      <c r="D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6">
        <f t="shared" ref="F202:F204" si="548">D202+E202</f>
        <v>0</v>
      </c>
      <c r="G202" s="176"/>
      <c r="H202" s="176">
        <f t="shared" ref="H202:H204" si="549">F202-G202</f>
        <v>0</v>
      </c>
      <c r="I202" s="176"/>
      <c r="J202" s="176">
        <f t="shared" ref="J202:J204" si="550">F202-I202</f>
        <v>0</v>
      </c>
      <c r="K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6">
        <f t="shared" ref="AE202:AE204" si="551">AB202+AC202+AD202</f>
        <v>0</v>
      </c>
      <c r="AF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6">
        <f t="shared" ref="AI202:AI204" si="552">AF202+AG202+AH202</f>
        <v>0</v>
      </c>
      <c r="AJ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6">
        <f t="shared" ref="AM202:AM204" si="553">AJ202+AK202+AL202</f>
        <v>0</v>
      </c>
      <c r="AN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6">
        <f t="shared" ref="AQ202:AQ204" si="554">AN202+AO202+AP202</f>
        <v>0</v>
      </c>
      <c r="AR202" s="176">
        <f t="shared" ref="AR202:AR204" si="555">AE202+AI202+AM202+AQ202</f>
        <v>0</v>
      </c>
    </row>
    <row r="203" spans="2:44" x14ac:dyDescent="0.25">
      <c r="B203" s="433" t="s">
        <v>339</v>
      </c>
      <c r="C203" s="175" t="s">
        <v>917</v>
      </c>
      <c r="D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6">
        <f t="shared" si="548"/>
        <v>0</v>
      </c>
      <c r="G203" s="176"/>
      <c r="H203" s="176">
        <f t="shared" si="549"/>
        <v>0</v>
      </c>
      <c r="I203" s="176"/>
      <c r="J203" s="176">
        <f t="shared" si="550"/>
        <v>0</v>
      </c>
      <c r="K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6">
        <f t="shared" si="551"/>
        <v>0</v>
      </c>
      <c r="AF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6">
        <f t="shared" si="552"/>
        <v>0</v>
      </c>
      <c r="AJ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6">
        <f t="shared" si="553"/>
        <v>0</v>
      </c>
      <c r="AN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6">
        <f t="shared" si="554"/>
        <v>0</v>
      </c>
      <c r="AR203" s="176">
        <f t="shared" si="555"/>
        <v>0</v>
      </c>
    </row>
    <row r="204" spans="2:44" x14ac:dyDescent="0.25">
      <c r="B204" s="433" t="s">
        <v>340</v>
      </c>
      <c r="C204" s="175" t="s">
        <v>918</v>
      </c>
      <c r="D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693760.64399999997</v>
      </c>
      <c r="F204" s="176">
        <f t="shared" si="548"/>
        <v>693760.64399999997</v>
      </c>
      <c r="G204" s="176"/>
      <c r="H204" s="176">
        <f t="shared" si="549"/>
        <v>693760.64399999997</v>
      </c>
      <c r="I204" s="176"/>
      <c r="J204" s="176">
        <f t="shared" si="550"/>
        <v>693760.64399999997</v>
      </c>
      <c r="K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318627.10800000001</v>
      </c>
      <c r="L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60979.23000000001</v>
      </c>
      <c r="Q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134154.30600000001</v>
      </c>
      <c r="R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S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T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380781.41399999999</v>
      </c>
      <c r="AC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258979.23</v>
      </c>
      <c r="AD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6">
        <f t="shared" si="551"/>
        <v>639760.64399999997</v>
      </c>
      <c r="AF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I204" s="176">
        <f t="shared" si="552"/>
        <v>54000</v>
      </c>
      <c r="AJ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6">
        <f t="shared" si="553"/>
        <v>0</v>
      </c>
      <c r="AN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6">
        <f t="shared" si="554"/>
        <v>0</v>
      </c>
      <c r="AR204" s="176">
        <f t="shared" si="555"/>
        <v>693760.64399999997</v>
      </c>
    </row>
    <row r="205" spans="2:44" x14ac:dyDescent="0.25">
      <c r="B205" s="433" t="s">
        <v>341</v>
      </c>
      <c r="C205" s="175" t="s">
        <v>918</v>
      </c>
      <c r="D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71142.434999999998</v>
      </c>
      <c r="F205" s="176">
        <f t="shared" ref="F205" si="556">D205+E205</f>
        <v>71142.434999999998</v>
      </c>
      <c r="G205" s="176"/>
      <c r="H205" s="176">
        <f t="shared" ref="H205" si="557">F205-G205</f>
        <v>71142.434999999998</v>
      </c>
      <c r="I205" s="176"/>
      <c r="J205" s="176">
        <f t="shared" ref="J205" si="558">F205-I205</f>
        <v>71142.434999999998</v>
      </c>
      <c r="K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71142.434999999998</v>
      </c>
      <c r="L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71142.434999999998</v>
      </c>
      <c r="AC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6">
        <f t="shared" ref="AE205" si="559">AB205+AC205+AD205</f>
        <v>71142.434999999998</v>
      </c>
      <c r="AF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6">
        <f t="shared" ref="AI205" si="560">AF205+AG205+AH205</f>
        <v>0</v>
      </c>
      <c r="AJ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6">
        <f t="shared" ref="AM205" si="561">AJ205+AK205+AL205</f>
        <v>0</v>
      </c>
      <c r="AN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6">
        <f t="shared" ref="AQ205" si="562">AN205+AO205+AP205</f>
        <v>0</v>
      </c>
      <c r="AR205" s="176">
        <f t="shared" ref="AR205" si="563">AE205+AI205+AM205+AQ205</f>
        <v>71142.434999999998</v>
      </c>
    </row>
    <row r="206" spans="2:44" x14ac:dyDescent="0.25">
      <c r="B206" s="433" t="s">
        <v>342</v>
      </c>
      <c r="C206" s="175" t="s">
        <v>919</v>
      </c>
      <c r="D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6">
        <f>D206+E206</f>
        <v>0</v>
      </c>
      <c r="G206" s="176"/>
      <c r="H206" s="176">
        <f t="shared" si="541"/>
        <v>0</v>
      </c>
      <c r="I206" s="176"/>
      <c r="J206" s="176">
        <f t="shared" si="542"/>
        <v>0</v>
      </c>
      <c r="K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6">
        <f t="shared" si="543"/>
        <v>0</v>
      </c>
      <c r="AF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6">
        <f t="shared" si="544"/>
        <v>0</v>
      </c>
      <c r="AJ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6">
        <f t="shared" si="545"/>
        <v>0</v>
      </c>
      <c r="AN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6">
        <f t="shared" si="546"/>
        <v>0</v>
      </c>
      <c r="AR206" s="176">
        <f t="shared" si="547"/>
        <v>0</v>
      </c>
    </row>
    <row r="207" spans="2:44" x14ac:dyDescent="0.25">
      <c r="B207" s="436" t="s">
        <v>343</v>
      </c>
      <c r="C207" s="181" t="s">
        <v>920</v>
      </c>
      <c r="D207" s="182">
        <f>SUM(D208:D213)</f>
        <v>0</v>
      </c>
      <c r="E207" s="182">
        <f>SUM(E208:E213)</f>
        <v>0</v>
      </c>
      <c r="F207" s="182">
        <f t="shared" si="300"/>
        <v>0</v>
      </c>
      <c r="G207" s="182">
        <f>SUM(G208:G213)</f>
        <v>0</v>
      </c>
      <c r="H207" s="182">
        <f t="shared" si="4"/>
        <v>0</v>
      </c>
      <c r="I207" s="182">
        <f>SUM(I208:I213)</f>
        <v>0</v>
      </c>
      <c r="J207" s="182">
        <f t="shared" si="5"/>
        <v>0</v>
      </c>
      <c r="K207" s="182">
        <f t="shared" ref="K207:AD207" si="564">SUM(K208:K213)</f>
        <v>0</v>
      </c>
      <c r="L207" s="182">
        <f t="shared" si="564"/>
        <v>0</v>
      </c>
      <c r="M207" s="182">
        <f t="shared" si="564"/>
        <v>0</v>
      </c>
      <c r="N207" s="182">
        <f t="shared" si="564"/>
        <v>0</v>
      </c>
      <c r="O207" s="182">
        <f t="shared" si="564"/>
        <v>0</v>
      </c>
      <c r="P207" s="182">
        <f t="shared" ref="P207:Q207" si="565">SUM(P208:P213)</f>
        <v>0</v>
      </c>
      <c r="Q207" s="182">
        <f t="shared" si="565"/>
        <v>0</v>
      </c>
      <c r="R207" s="182">
        <f t="shared" si="564"/>
        <v>0</v>
      </c>
      <c r="S207" s="182">
        <f t="shared" si="564"/>
        <v>0</v>
      </c>
      <c r="T207" s="182">
        <f t="shared" ref="T207" si="566">SUM(T208:T213)</f>
        <v>0</v>
      </c>
      <c r="U207" s="182">
        <f t="shared" si="564"/>
        <v>0</v>
      </c>
      <c r="V207" s="182">
        <f t="shared" si="564"/>
        <v>0</v>
      </c>
      <c r="W207" s="182">
        <f t="shared" ref="W207" si="567">SUM(W208:W213)</f>
        <v>0</v>
      </c>
      <c r="X207" s="182">
        <f t="shared" si="564"/>
        <v>0</v>
      </c>
      <c r="Y207" s="182">
        <f t="shared" ref="Y207:Z207" si="568">SUM(Y208:Y213)</f>
        <v>0</v>
      </c>
      <c r="Z207" s="182">
        <f t="shared" si="568"/>
        <v>0</v>
      </c>
      <c r="AA207" s="182">
        <f t="shared" si="564"/>
        <v>0</v>
      </c>
      <c r="AB207" s="182">
        <f t="shared" si="564"/>
        <v>0</v>
      </c>
      <c r="AC207" s="182">
        <f t="shared" si="564"/>
        <v>0</v>
      </c>
      <c r="AD207" s="182">
        <f t="shared" si="564"/>
        <v>0</v>
      </c>
      <c r="AE207" s="182">
        <f t="shared" si="9"/>
        <v>0</v>
      </c>
      <c r="AF207" s="182">
        <f>SUM(AF208:AF213)</f>
        <v>0</v>
      </c>
      <c r="AG207" s="182">
        <f>SUM(AG208:AG213)</f>
        <v>0</v>
      </c>
      <c r="AH207" s="182">
        <f>SUM(AH208:AH213)</f>
        <v>0</v>
      </c>
      <c r="AI207" s="182">
        <f t="shared" si="10"/>
        <v>0</v>
      </c>
      <c r="AJ207" s="182">
        <f>SUM(AJ208:AJ213)</f>
        <v>0</v>
      </c>
      <c r="AK207" s="182">
        <f>SUM(AK208:AK213)</f>
        <v>0</v>
      </c>
      <c r="AL207" s="182">
        <f>SUM(AL208:AL213)</f>
        <v>0</v>
      </c>
      <c r="AM207" s="182">
        <f t="shared" si="11"/>
        <v>0</v>
      </c>
      <c r="AN207" s="182">
        <f>SUM(AN208:AN213)</f>
        <v>0</v>
      </c>
      <c r="AO207" s="182">
        <f>SUM(AO208:AO213)</f>
        <v>0</v>
      </c>
      <c r="AP207" s="182">
        <f>SUM(AP208:AP213)</f>
        <v>0</v>
      </c>
      <c r="AQ207" s="182">
        <f t="shared" si="12"/>
        <v>0</v>
      </c>
      <c r="AR207" s="182">
        <f t="shared" si="13"/>
        <v>0</v>
      </c>
    </row>
    <row r="208" spans="2:44" x14ac:dyDescent="0.25">
      <c r="B208" s="433" t="s">
        <v>344</v>
      </c>
      <c r="C208" s="175" t="s">
        <v>921</v>
      </c>
      <c r="D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6">
        <f t="shared" si="300"/>
        <v>0</v>
      </c>
      <c r="G208" s="176"/>
      <c r="H208" s="176">
        <f t="shared" ref="H208:H211" si="569">F208-G208</f>
        <v>0</v>
      </c>
      <c r="I208" s="176"/>
      <c r="J208" s="176">
        <f t="shared" ref="J208:J211" si="570">F208-I208</f>
        <v>0</v>
      </c>
      <c r="K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6">
        <f t="shared" ref="AE208:AE211" si="571">AB208+AC208+AD208</f>
        <v>0</v>
      </c>
      <c r="AF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6">
        <f t="shared" ref="AI208:AI211" si="572">AF208+AG208+AH208</f>
        <v>0</v>
      </c>
      <c r="AJ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6">
        <f t="shared" ref="AM208:AM211" si="573">AJ208+AK208+AL208</f>
        <v>0</v>
      </c>
      <c r="AN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6">
        <f t="shared" ref="AQ208:AQ211" si="574">AN208+AO208+AP208</f>
        <v>0</v>
      </c>
      <c r="AR208" s="176">
        <f t="shared" ref="AR208:AR211" si="575">AE208+AI208+AM208+AQ208</f>
        <v>0</v>
      </c>
    </row>
    <row r="209" spans="2:44" x14ac:dyDescent="0.25">
      <c r="B209" s="433" t="s">
        <v>345</v>
      </c>
      <c r="C209" s="175" t="s">
        <v>922</v>
      </c>
      <c r="D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6">
        <f t="shared" ref="F209" si="576">D209+E209</f>
        <v>0</v>
      </c>
      <c r="G209" s="176"/>
      <c r="H209" s="176">
        <f t="shared" si="569"/>
        <v>0</v>
      </c>
      <c r="I209" s="176"/>
      <c r="J209" s="176">
        <f t="shared" si="570"/>
        <v>0</v>
      </c>
      <c r="K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6">
        <f t="shared" si="571"/>
        <v>0</v>
      </c>
      <c r="AF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6">
        <f t="shared" si="572"/>
        <v>0</v>
      </c>
      <c r="AJ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6">
        <f t="shared" si="573"/>
        <v>0</v>
      </c>
      <c r="AN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6">
        <f t="shared" si="574"/>
        <v>0</v>
      </c>
      <c r="AR209" s="176">
        <f t="shared" si="575"/>
        <v>0</v>
      </c>
    </row>
    <row r="210" spans="2:44" x14ac:dyDescent="0.25">
      <c r="B210" s="433" t="s">
        <v>346</v>
      </c>
      <c r="C210" s="175" t="s">
        <v>923</v>
      </c>
      <c r="D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6">
        <f t="shared" si="300"/>
        <v>0</v>
      </c>
      <c r="G210" s="176"/>
      <c r="H210" s="176">
        <f t="shared" ref="H210" si="577">F210-G210</f>
        <v>0</v>
      </c>
      <c r="I210" s="176"/>
      <c r="J210" s="176">
        <f t="shared" ref="J210" si="578">F210-I210</f>
        <v>0</v>
      </c>
      <c r="K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6">
        <f t="shared" ref="AE210" si="579">AB210+AC210+AD210</f>
        <v>0</v>
      </c>
      <c r="AF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6">
        <f t="shared" ref="AI210" si="580">AF210+AG210+AH210</f>
        <v>0</v>
      </c>
      <c r="AJ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6">
        <f t="shared" ref="AM210" si="581">AJ210+AK210+AL210</f>
        <v>0</v>
      </c>
      <c r="AN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6">
        <f t="shared" ref="AQ210" si="582">AN210+AO210+AP210</f>
        <v>0</v>
      </c>
      <c r="AR210" s="176">
        <f t="shared" ref="AR210" si="583">AE210+AI210+AM210+AQ210</f>
        <v>0</v>
      </c>
    </row>
    <row r="211" spans="2:44" x14ac:dyDescent="0.25">
      <c r="B211" s="433" t="s">
        <v>347</v>
      </c>
      <c r="C211" s="175" t="s">
        <v>924</v>
      </c>
      <c r="D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6">
        <f t="shared" ref="F211" si="584">D211+E211</f>
        <v>0</v>
      </c>
      <c r="G211" s="176"/>
      <c r="H211" s="176">
        <f t="shared" si="569"/>
        <v>0</v>
      </c>
      <c r="I211" s="176"/>
      <c r="J211" s="176">
        <f t="shared" si="570"/>
        <v>0</v>
      </c>
      <c r="K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6">
        <f t="shared" si="571"/>
        <v>0</v>
      </c>
      <c r="AF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6">
        <f t="shared" si="572"/>
        <v>0</v>
      </c>
      <c r="AJ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6">
        <f t="shared" si="573"/>
        <v>0</v>
      </c>
      <c r="AN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6">
        <f t="shared" si="574"/>
        <v>0</v>
      </c>
      <c r="AR211" s="176">
        <f t="shared" si="575"/>
        <v>0</v>
      </c>
    </row>
    <row r="212" spans="2:44" x14ac:dyDescent="0.25">
      <c r="B212" s="433" t="s">
        <v>348</v>
      </c>
      <c r="C212" s="175" t="s">
        <v>925</v>
      </c>
      <c r="D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6">
        <f t="shared" ref="F212" si="585">D212+E212</f>
        <v>0</v>
      </c>
      <c r="G212" s="176"/>
      <c r="H212" s="176">
        <f t="shared" si="4"/>
        <v>0</v>
      </c>
      <c r="I212" s="176"/>
      <c r="J212" s="176">
        <f t="shared" si="5"/>
        <v>0</v>
      </c>
      <c r="K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6">
        <f t="shared" si="9"/>
        <v>0</v>
      </c>
      <c r="AF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6">
        <f t="shared" si="10"/>
        <v>0</v>
      </c>
      <c r="AJ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6">
        <f t="shared" si="11"/>
        <v>0</v>
      </c>
      <c r="AN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6">
        <f t="shared" si="12"/>
        <v>0</v>
      </c>
      <c r="AR212" s="176">
        <f t="shared" si="13"/>
        <v>0</v>
      </c>
    </row>
    <row r="213" spans="2:44" x14ac:dyDescent="0.25">
      <c r="B213" s="433" t="s">
        <v>349</v>
      </c>
      <c r="C213" s="175" t="s">
        <v>926</v>
      </c>
      <c r="D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6">
        <f t="shared" si="300"/>
        <v>0</v>
      </c>
      <c r="G213" s="176"/>
      <c r="H213" s="176">
        <f t="shared" ref="H213" si="586">F213-G213</f>
        <v>0</v>
      </c>
      <c r="I213" s="176"/>
      <c r="J213" s="176">
        <f t="shared" ref="J213" si="587">F213-I213</f>
        <v>0</v>
      </c>
      <c r="K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6">
        <f t="shared" ref="AE213" si="588">AB213+AC213+AD213</f>
        <v>0</v>
      </c>
      <c r="AF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6">
        <f t="shared" ref="AI213" si="589">AF213+AG213+AH213</f>
        <v>0</v>
      </c>
      <c r="AJ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6">
        <f t="shared" ref="AM213" si="590">AJ213+AK213+AL213</f>
        <v>0</v>
      </c>
      <c r="AN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6">
        <f t="shared" ref="AQ213" si="591">AN213+AO213+AP213</f>
        <v>0</v>
      </c>
      <c r="AR213" s="176">
        <f t="shared" ref="AR213" si="592">AE213+AI213+AM213+AQ213</f>
        <v>0</v>
      </c>
    </row>
    <row r="214" spans="2:44" x14ac:dyDescent="0.25">
      <c r="B214" s="436" t="s">
        <v>350</v>
      </c>
      <c r="C214" s="181" t="s">
        <v>927</v>
      </c>
      <c r="D214" s="182">
        <f>SUM(D215:D221)</f>
        <v>0</v>
      </c>
      <c r="E214" s="182">
        <f>SUM(E215:E221)</f>
        <v>0</v>
      </c>
      <c r="F214" s="182">
        <f t="shared" si="300"/>
        <v>0</v>
      </c>
      <c r="G214" s="182">
        <f>SUM(G215:G221)</f>
        <v>0</v>
      </c>
      <c r="H214" s="182">
        <f t="shared" si="4"/>
        <v>0</v>
      </c>
      <c r="I214" s="182">
        <f>SUM(I215:I221)</f>
        <v>0</v>
      </c>
      <c r="J214" s="182">
        <f t="shared" si="5"/>
        <v>0</v>
      </c>
      <c r="K214" s="182">
        <f t="shared" ref="K214:AD214" si="593">SUM(K215:K221)</f>
        <v>0</v>
      </c>
      <c r="L214" s="182">
        <f t="shared" si="593"/>
        <v>0</v>
      </c>
      <c r="M214" s="182">
        <f t="shared" si="593"/>
        <v>0</v>
      </c>
      <c r="N214" s="182">
        <f t="shared" si="593"/>
        <v>0</v>
      </c>
      <c r="O214" s="182">
        <f t="shared" si="593"/>
        <v>0</v>
      </c>
      <c r="P214" s="182">
        <f t="shared" ref="P214:Q214" si="594">SUM(P215:P221)</f>
        <v>0</v>
      </c>
      <c r="Q214" s="182">
        <f t="shared" si="594"/>
        <v>0</v>
      </c>
      <c r="R214" s="182">
        <f t="shared" si="593"/>
        <v>0</v>
      </c>
      <c r="S214" s="182">
        <f t="shared" si="593"/>
        <v>0</v>
      </c>
      <c r="T214" s="182">
        <f t="shared" ref="T214" si="595">SUM(T215:T221)</f>
        <v>0</v>
      </c>
      <c r="U214" s="182">
        <f t="shared" si="593"/>
        <v>0</v>
      </c>
      <c r="V214" s="182">
        <f t="shared" si="593"/>
        <v>0</v>
      </c>
      <c r="W214" s="182">
        <f t="shared" ref="W214" si="596">SUM(W215:W221)</f>
        <v>0</v>
      </c>
      <c r="X214" s="182">
        <f t="shared" si="593"/>
        <v>0</v>
      </c>
      <c r="Y214" s="182">
        <f t="shared" ref="Y214:Z214" si="597">SUM(Y215:Y221)</f>
        <v>0</v>
      </c>
      <c r="Z214" s="182">
        <f t="shared" si="597"/>
        <v>0</v>
      </c>
      <c r="AA214" s="182">
        <f t="shared" si="593"/>
        <v>0</v>
      </c>
      <c r="AB214" s="182">
        <f t="shared" si="593"/>
        <v>0</v>
      </c>
      <c r="AC214" s="182">
        <f t="shared" si="593"/>
        <v>0</v>
      </c>
      <c r="AD214" s="182">
        <f t="shared" si="593"/>
        <v>0</v>
      </c>
      <c r="AE214" s="182">
        <f t="shared" si="9"/>
        <v>0</v>
      </c>
      <c r="AF214" s="182">
        <f>SUM(AF215:AF221)</f>
        <v>0</v>
      </c>
      <c r="AG214" s="182">
        <f>SUM(AG215:AG221)</f>
        <v>0</v>
      </c>
      <c r="AH214" s="182">
        <f>SUM(AH215:AH221)</f>
        <v>0</v>
      </c>
      <c r="AI214" s="182">
        <f t="shared" si="10"/>
        <v>0</v>
      </c>
      <c r="AJ214" s="182">
        <f>SUM(AJ215:AJ221)</f>
        <v>0</v>
      </c>
      <c r="AK214" s="182">
        <f>SUM(AK215:AK221)</f>
        <v>0</v>
      </c>
      <c r="AL214" s="182">
        <f>SUM(AL215:AL221)</f>
        <v>0</v>
      </c>
      <c r="AM214" s="182">
        <f t="shared" si="11"/>
        <v>0</v>
      </c>
      <c r="AN214" s="182">
        <f>SUM(AN215:AN221)</f>
        <v>0</v>
      </c>
      <c r="AO214" s="182">
        <f>SUM(AO215:AO221)</f>
        <v>0</v>
      </c>
      <c r="AP214" s="182">
        <f>SUM(AP215:AP221)</f>
        <v>0</v>
      </c>
      <c r="AQ214" s="182">
        <f t="shared" si="12"/>
        <v>0</v>
      </c>
      <c r="AR214" s="182">
        <f t="shared" si="13"/>
        <v>0</v>
      </c>
    </row>
    <row r="215" spans="2:44" x14ac:dyDescent="0.25">
      <c r="B215" s="433" t="s">
        <v>351</v>
      </c>
      <c r="C215" s="175" t="s">
        <v>928</v>
      </c>
      <c r="D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6">
        <f t="shared" ref="F215:F217" si="598">D215+E215</f>
        <v>0</v>
      </c>
      <c r="G215" s="176"/>
      <c r="H215" s="176">
        <f t="shared" si="4"/>
        <v>0</v>
      </c>
      <c r="I215" s="176"/>
      <c r="J215" s="176">
        <f t="shared" si="5"/>
        <v>0</v>
      </c>
      <c r="K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6">
        <f t="shared" si="9"/>
        <v>0</v>
      </c>
      <c r="AF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6">
        <f t="shared" si="10"/>
        <v>0</v>
      </c>
      <c r="AJ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6">
        <f t="shared" si="11"/>
        <v>0</v>
      </c>
      <c r="AN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6">
        <f t="shared" si="12"/>
        <v>0</v>
      </c>
      <c r="AR215" s="176">
        <f t="shared" si="13"/>
        <v>0</v>
      </c>
    </row>
    <row r="216" spans="2:44" x14ac:dyDescent="0.25">
      <c r="B216" s="433" t="s">
        <v>352</v>
      </c>
      <c r="C216" s="175" t="s">
        <v>929</v>
      </c>
      <c r="D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6">
        <f t="shared" si="598"/>
        <v>0</v>
      </c>
      <c r="G216" s="176"/>
      <c r="H216" s="176">
        <f t="shared" si="4"/>
        <v>0</v>
      </c>
      <c r="I216" s="176"/>
      <c r="J216" s="176">
        <f t="shared" si="5"/>
        <v>0</v>
      </c>
      <c r="K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6">
        <f t="shared" si="9"/>
        <v>0</v>
      </c>
      <c r="AF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6">
        <f t="shared" si="10"/>
        <v>0</v>
      </c>
      <c r="AJ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6">
        <f t="shared" si="11"/>
        <v>0</v>
      </c>
      <c r="AN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6">
        <f t="shared" si="12"/>
        <v>0</v>
      </c>
      <c r="AR216" s="176">
        <f t="shared" si="13"/>
        <v>0</v>
      </c>
    </row>
    <row r="217" spans="2:44" x14ac:dyDescent="0.25">
      <c r="B217" s="433" t="s">
        <v>353</v>
      </c>
      <c r="C217" s="175" t="s">
        <v>930</v>
      </c>
      <c r="D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6">
        <f t="shared" si="598"/>
        <v>0</v>
      </c>
      <c r="G217" s="176"/>
      <c r="H217" s="176">
        <f t="shared" ref="H217" si="599">F217-G217</f>
        <v>0</v>
      </c>
      <c r="I217" s="176"/>
      <c r="J217" s="176">
        <f t="shared" ref="J217" si="600">F217-I217</f>
        <v>0</v>
      </c>
      <c r="K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6">
        <f t="shared" ref="AE217" si="601">AB217+AC217+AD217</f>
        <v>0</v>
      </c>
      <c r="AF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6">
        <f t="shared" ref="AI217" si="602">AF217+AG217+AH217</f>
        <v>0</v>
      </c>
      <c r="AJ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6">
        <f t="shared" ref="AM217" si="603">AJ217+AK217+AL217</f>
        <v>0</v>
      </c>
      <c r="AN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6">
        <f t="shared" ref="AQ217" si="604">AN217+AO217+AP217</f>
        <v>0</v>
      </c>
      <c r="AR217" s="176">
        <f t="shared" ref="AR217" si="605">AE217+AI217+AM217+AQ217</f>
        <v>0</v>
      </c>
    </row>
    <row r="218" spans="2:44" x14ac:dyDescent="0.25">
      <c r="B218" s="433" t="s">
        <v>354</v>
      </c>
      <c r="C218" s="175" t="s">
        <v>931</v>
      </c>
      <c r="D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6">
        <f t="shared" si="300"/>
        <v>0</v>
      </c>
      <c r="G218" s="176"/>
      <c r="H218" s="176">
        <f t="shared" ref="H218:H219" si="606">F218-G218</f>
        <v>0</v>
      </c>
      <c r="I218" s="176"/>
      <c r="J218" s="176">
        <f t="shared" ref="J218:J219" si="607">F218-I218</f>
        <v>0</v>
      </c>
      <c r="K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6">
        <f t="shared" ref="AE218:AE219" si="608">AB218+AC218+AD218</f>
        <v>0</v>
      </c>
      <c r="AF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6">
        <f t="shared" ref="AI218:AI219" si="609">AF218+AG218+AH218</f>
        <v>0</v>
      </c>
      <c r="AJ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6">
        <f t="shared" ref="AM218:AM219" si="610">AJ218+AK218+AL218</f>
        <v>0</v>
      </c>
      <c r="AN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6">
        <f t="shared" ref="AQ218:AQ219" si="611">AN218+AO218+AP218</f>
        <v>0</v>
      </c>
      <c r="AR218" s="176">
        <f t="shared" ref="AR218:AR219" si="612">AE218+AI218+AM218+AQ218</f>
        <v>0</v>
      </c>
    </row>
    <row r="219" spans="2:44" x14ac:dyDescent="0.25">
      <c r="B219" s="433" t="s">
        <v>355</v>
      </c>
      <c r="C219" s="175" t="s">
        <v>932</v>
      </c>
      <c r="D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6">
        <f t="shared" ref="F219" si="613">D219+E219</f>
        <v>0</v>
      </c>
      <c r="G219" s="176"/>
      <c r="H219" s="176">
        <f t="shared" si="606"/>
        <v>0</v>
      </c>
      <c r="I219" s="176"/>
      <c r="J219" s="176">
        <f t="shared" si="607"/>
        <v>0</v>
      </c>
      <c r="K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6">
        <f t="shared" si="608"/>
        <v>0</v>
      </c>
      <c r="AF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6">
        <f t="shared" si="609"/>
        <v>0</v>
      </c>
      <c r="AJ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6">
        <f t="shared" si="610"/>
        <v>0</v>
      </c>
      <c r="AN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6">
        <f t="shared" si="611"/>
        <v>0</v>
      </c>
      <c r="AR219" s="176">
        <f t="shared" si="612"/>
        <v>0</v>
      </c>
    </row>
    <row r="220" spans="2:44" x14ac:dyDescent="0.25">
      <c r="B220" s="433" t="s">
        <v>356</v>
      </c>
      <c r="C220" s="175" t="s">
        <v>933</v>
      </c>
      <c r="D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6">
        <f t="shared" ref="F220" si="614">D220+E220</f>
        <v>0</v>
      </c>
      <c r="G220" s="176"/>
      <c r="H220" s="176">
        <f t="shared" si="4"/>
        <v>0</v>
      </c>
      <c r="I220" s="176"/>
      <c r="J220" s="176">
        <f t="shared" si="5"/>
        <v>0</v>
      </c>
      <c r="K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6">
        <f t="shared" si="9"/>
        <v>0</v>
      </c>
      <c r="AF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6">
        <f t="shared" si="10"/>
        <v>0</v>
      </c>
      <c r="AJ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6">
        <f t="shared" si="11"/>
        <v>0</v>
      </c>
      <c r="AN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6">
        <f t="shared" si="12"/>
        <v>0</v>
      </c>
      <c r="AR220" s="176">
        <f t="shared" si="13"/>
        <v>0</v>
      </c>
    </row>
    <row r="221" spans="2:44" x14ac:dyDescent="0.25">
      <c r="B221" s="433" t="s">
        <v>357</v>
      </c>
      <c r="C221" s="175" t="s">
        <v>934</v>
      </c>
      <c r="D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6">
        <f t="shared" si="300"/>
        <v>0</v>
      </c>
      <c r="G221" s="176"/>
      <c r="H221" s="176">
        <f t="shared" ref="H221" si="615">F221-G221</f>
        <v>0</v>
      </c>
      <c r="I221" s="176"/>
      <c r="J221" s="176">
        <f t="shared" ref="J221" si="616">F221-I221</f>
        <v>0</v>
      </c>
      <c r="K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6">
        <f t="shared" ref="AE221" si="617">AB221+AC221+AD221</f>
        <v>0</v>
      </c>
      <c r="AF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6">
        <f t="shared" ref="AI221" si="618">AF221+AG221+AH221</f>
        <v>0</v>
      </c>
      <c r="AJ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6">
        <f t="shared" ref="AM221" si="619">AJ221+AK221+AL221</f>
        <v>0</v>
      </c>
      <c r="AN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6">
        <f t="shared" ref="AQ221" si="620">AN221+AO221+AP221</f>
        <v>0</v>
      </c>
      <c r="AR221" s="176">
        <f t="shared" ref="AR221" si="621">AE221+AI221+AM221+AQ221</f>
        <v>0</v>
      </c>
    </row>
    <row r="222" spans="2:44" x14ac:dyDescent="0.25">
      <c r="B222" s="432" t="s">
        <v>358</v>
      </c>
      <c r="C222" s="173" t="s">
        <v>935</v>
      </c>
      <c r="D222" s="174">
        <f>D223+D235+D243+D260+D267+D312</f>
        <v>375041.33333333331</v>
      </c>
      <c r="E222" s="174">
        <f>E223+E235+E243+E260+E267+E312</f>
        <v>660256.33333333337</v>
      </c>
      <c r="F222" s="174">
        <f t="shared" ref="F222:F382" si="622">D222+E222</f>
        <v>1035297.6666666667</v>
      </c>
      <c r="G222" s="174">
        <f>G223+G235+G243+G260+G267+G312</f>
        <v>0</v>
      </c>
      <c r="H222" s="174">
        <f t="shared" ref="H222:H498" si="623">F222-G222</f>
        <v>1035297.6666666667</v>
      </c>
      <c r="I222" s="174">
        <f>I223+I235+I243+I260+I267+I312</f>
        <v>0</v>
      </c>
      <c r="J222" s="174">
        <f t="shared" ref="J222:J498" si="624">F222-I222</f>
        <v>1035297.6666666667</v>
      </c>
      <c r="K222" s="174">
        <f t="shared" ref="K222:AD222" si="625">K223+K235+K243+K260+K267+K312</f>
        <v>249153.33333333334</v>
      </c>
      <c r="L222" s="174">
        <f t="shared" si="625"/>
        <v>0</v>
      </c>
      <c r="M222" s="174">
        <f t="shared" si="625"/>
        <v>0</v>
      </c>
      <c r="N222" s="174">
        <f t="shared" si="625"/>
        <v>0</v>
      </c>
      <c r="O222" s="174">
        <f t="shared" si="625"/>
        <v>106218</v>
      </c>
      <c r="P222" s="174">
        <f t="shared" si="625"/>
        <v>155720.83333333334</v>
      </c>
      <c r="Q222" s="174">
        <f t="shared" si="625"/>
        <v>34422.5</v>
      </c>
      <c r="R222" s="174">
        <f t="shared" si="625"/>
        <v>134411.66666666666</v>
      </c>
      <c r="S222" s="174">
        <f t="shared" si="625"/>
        <v>32783.333333333336</v>
      </c>
      <c r="T222" s="174">
        <f t="shared" ref="T222" si="626">T223+T235+T243+T260+T267+T312</f>
        <v>0</v>
      </c>
      <c r="U222" s="174">
        <f t="shared" si="625"/>
        <v>106545.83333333333</v>
      </c>
      <c r="V222" s="174">
        <f t="shared" si="625"/>
        <v>0</v>
      </c>
      <c r="W222" s="174">
        <f t="shared" si="625"/>
        <v>155720.83333333334</v>
      </c>
      <c r="X222" s="174">
        <f t="shared" si="625"/>
        <v>2950.5</v>
      </c>
      <c r="Y222" s="174">
        <f t="shared" ref="Y222:Z222" si="627">Y223+Y235+Y243+Y260+Y267+Y312</f>
        <v>8195.8333333333339</v>
      </c>
      <c r="Z222" s="174">
        <f t="shared" si="627"/>
        <v>32783.333333333336</v>
      </c>
      <c r="AA222" s="174">
        <f t="shared" si="625"/>
        <v>16391.666666666668</v>
      </c>
      <c r="AB222" s="174">
        <f t="shared" si="625"/>
        <v>15000</v>
      </c>
      <c r="AC222" s="174">
        <f t="shared" si="625"/>
        <v>87062.666666666672</v>
      </c>
      <c r="AD222" s="174">
        <f t="shared" si="625"/>
        <v>0</v>
      </c>
      <c r="AE222" s="174">
        <f t="shared" ref="AE222:AE498" si="628">AB222+AC222+AD222</f>
        <v>102062.66666666667</v>
      </c>
      <c r="AF222" s="174">
        <f>AF223+AF235+AF243+AF260+AF267+AF312</f>
        <v>923400</v>
      </c>
      <c r="AG222" s="174">
        <f>AG223+AG235+AG243+AG260+AG267+AG312</f>
        <v>9000</v>
      </c>
      <c r="AH222" s="174">
        <f>AH223+AH235+AH243+AH260+AH267+AH312</f>
        <v>0</v>
      </c>
      <c r="AI222" s="174">
        <f t="shared" ref="AI222:AI498" si="629">AF222+AG222+AH222</f>
        <v>932400</v>
      </c>
      <c r="AJ222" s="174">
        <f>AJ223+AJ235+AJ243+AJ260+AJ267+AJ312</f>
        <v>0</v>
      </c>
      <c r="AK222" s="174">
        <f>AK223+AK235+AK243+AK260+AK267+AK312</f>
        <v>255</v>
      </c>
      <c r="AL222" s="174">
        <f>AL223+AL235+AL243+AL260+AL267+AL312</f>
        <v>180</v>
      </c>
      <c r="AM222" s="174">
        <f t="shared" ref="AM222:AM498" si="630">AJ222+AK222+AL222</f>
        <v>435</v>
      </c>
      <c r="AN222" s="174">
        <f>AN223+AN235+AN243+AN260+AN267+AN312</f>
        <v>400</v>
      </c>
      <c r="AO222" s="174">
        <f>AO223+AO235+AO243+AO260+AO267+AO312</f>
        <v>0</v>
      </c>
      <c r="AP222" s="174">
        <f>AP223+AP235+AP243+AP260+AP267+AP312</f>
        <v>0</v>
      </c>
      <c r="AQ222" s="174">
        <f t="shared" ref="AQ222:AQ498" si="631">AN222+AO222+AP222</f>
        <v>400</v>
      </c>
      <c r="AR222" s="174">
        <f t="shared" ref="AR222:AR498" si="632">AE222+AI222+AM222+AQ222</f>
        <v>1035297.6666666666</v>
      </c>
    </row>
    <row r="223" spans="2:44" x14ac:dyDescent="0.25">
      <c r="B223" s="436" t="s">
        <v>359</v>
      </c>
      <c r="C223" s="181" t="s">
        <v>936</v>
      </c>
      <c r="D223" s="182">
        <f>SUM(D224:D234)</f>
        <v>343200</v>
      </c>
      <c r="E223" s="182">
        <f>SUM(E224:E234)</f>
        <v>604200</v>
      </c>
      <c r="F223" s="182">
        <f t="shared" si="622"/>
        <v>947400</v>
      </c>
      <c r="G223" s="182">
        <f>SUM(G224:G234)</f>
        <v>0</v>
      </c>
      <c r="H223" s="182">
        <f t="shared" si="623"/>
        <v>947400</v>
      </c>
      <c r="I223" s="182">
        <f>SUM(I224:I234)</f>
        <v>0</v>
      </c>
      <c r="J223" s="182">
        <f t="shared" si="624"/>
        <v>947400</v>
      </c>
      <c r="K223" s="182">
        <f t="shared" ref="K223:AD223" si="633">SUM(K224:K234)</f>
        <v>228000</v>
      </c>
      <c r="L223" s="182">
        <f t="shared" si="633"/>
        <v>0</v>
      </c>
      <c r="M223" s="182">
        <f t="shared" si="633"/>
        <v>0</v>
      </c>
      <c r="N223" s="182">
        <f t="shared" si="633"/>
        <v>0</v>
      </c>
      <c r="O223" s="182">
        <f t="shared" si="633"/>
        <v>97200</v>
      </c>
      <c r="P223" s="182">
        <f t="shared" si="633"/>
        <v>142500</v>
      </c>
      <c r="Q223" s="182">
        <f t="shared" si="633"/>
        <v>31500</v>
      </c>
      <c r="R223" s="182">
        <f t="shared" si="633"/>
        <v>123000</v>
      </c>
      <c r="S223" s="182">
        <f t="shared" si="633"/>
        <v>30000</v>
      </c>
      <c r="T223" s="182">
        <f t="shared" ref="T223" si="634">SUM(T224:T234)</f>
        <v>0</v>
      </c>
      <c r="U223" s="182">
        <f t="shared" si="633"/>
        <v>97500</v>
      </c>
      <c r="V223" s="182">
        <f t="shared" si="633"/>
        <v>0</v>
      </c>
      <c r="W223" s="182">
        <f t="shared" si="633"/>
        <v>142500</v>
      </c>
      <c r="X223" s="182">
        <f t="shared" si="633"/>
        <v>2700</v>
      </c>
      <c r="Y223" s="182">
        <f t="shared" ref="Y223:Z223" si="635">SUM(Y224:Y234)</f>
        <v>7500</v>
      </c>
      <c r="Z223" s="182">
        <f t="shared" si="635"/>
        <v>30000</v>
      </c>
      <c r="AA223" s="182">
        <f t="shared" si="633"/>
        <v>15000</v>
      </c>
      <c r="AB223" s="182">
        <f t="shared" si="633"/>
        <v>15000</v>
      </c>
      <c r="AC223" s="182">
        <f t="shared" si="633"/>
        <v>0</v>
      </c>
      <c r="AD223" s="182">
        <f t="shared" si="633"/>
        <v>0</v>
      </c>
      <c r="AE223" s="182">
        <f t="shared" si="628"/>
        <v>15000</v>
      </c>
      <c r="AF223" s="182">
        <f>SUM(AF224:AF234)</f>
        <v>923400</v>
      </c>
      <c r="AG223" s="182">
        <f>SUM(AG224:AG234)</f>
        <v>9000</v>
      </c>
      <c r="AH223" s="182">
        <f>SUM(AH224:AH234)</f>
        <v>0</v>
      </c>
      <c r="AI223" s="182">
        <f t="shared" si="629"/>
        <v>932400</v>
      </c>
      <c r="AJ223" s="182">
        <f>SUM(AJ224:AJ234)</f>
        <v>0</v>
      </c>
      <c r="AK223" s="182">
        <f>SUM(AK224:AK234)</f>
        <v>0</v>
      </c>
      <c r="AL223" s="182">
        <f>SUM(AL224:AL234)</f>
        <v>0</v>
      </c>
      <c r="AM223" s="182">
        <f t="shared" si="630"/>
        <v>0</v>
      </c>
      <c r="AN223" s="182">
        <f>SUM(AN224:AN234)</f>
        <v>0</v>
      </c>
      <c r="AO223" s="182">
        <f>SUM(AO224:AO234)</f>
        <v>0</v>
      </c>
      <c r="AP223" s="182">
        <f>SUM(AP224:AP234)</f>
        <v>0</v>
      </c>
      <c r="AQ223" s="182">
        <f t="shared" si="631"/>
        <v>0</v>
      </c>
      <c r="AR223" s="182">
        <f t="shared" si="632"/>
        <v>947400</v>
      </c>
    </row>
    <row r="224" spans="2:44" x14ac:dyDescent="0.25">
      <c r="B224" s="433" t="s">
        <v>360</v>
      </c>
      <c r="C224" s="175" t="s">
        <v>937</v>
      </c>
      <c r="D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6">
        <f t="shared" si="622"/>
        <v>0</v>
      </c>
      <c r="G224" s="176"/>
      <c r="H224" s="176">
        <f t="shared" si="623"/>
        <v>0</v>
      </c>
      <c r="I224" s="176"/>
      <c r="J224" s="176">
        <f t="shared" si="624"/>
        <v>0</v>
      </c>
      <c r="K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6">
        <f t="shared" si="628"/>
        <v>0</v>
      </c>
      <c r="AF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6">
        <f t="shared" si="629"/>
        <v>0</v>
      </c>
      <c r="AJ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6">
        <f t="shared" si="630"/>
        <v>0</v>
      </c>
      <c r="AN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6">
        <f t="shared" si="631"/>
        <v>0</v>
      </c>
      <c r="AR224" s="176">
        <f t="shared" si="632"/>
        <v>0</v>
      </c>
    </row>
    <row r="225" spans="2:44" x14ac:dyDescent="0.25">
      <c r="B225" s="433" t="s">
        <v>361</v>
      </c>
      <c r="C225" s="175" t="s">
        <v>938</v>
      </c>
      <c r="D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343200</v>
      </c>
      <c r="E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604200</v>
      </c>
      <c r="F225" s="176">
        <f t="shared" si="622"/>
        <v>947400</v>
      </c>
      <c r="G225" s="176"/>
      <c r="H225" s="176">
        <f t="shared" si="623"/>
        <v>947400</v>
      </c>
      <c r="I225" s="176"/>
      <c r="J225" s="176">
        <f t="shared" si="624"/>
        <v>947400</v>
      </c>
      <c r="K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228000</v>
      </c>
      <c r="L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97200</v>
      </c>
      <c r="P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142500</v>
      </c>
      <c r="Q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31500</v>
      </c>
      <c r="R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123000</v>
      </c>
      <c r="S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T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97500</v>
      </c>
      <c r="V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142500</v>
      </c>
      <c r="X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2700</v>
      </c>
      <c r="Y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Z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AA2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AB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C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6">
        <f t="shared" si="628"/>
        <v>15000</v>
      </c>
      <c r="AF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923400</v>
      </c>
      <c r="AG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H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6">
        <f t="shared" si="629"/>
        <v>932400</v>
      </c>
      <c r="AJ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6">
        <f t="shared" si="630"/>
        <v>0</v>
      </c>
      <c r="AN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6">
        <f t="shared" si="631"/>
        <v>0</v>
      </c>
      <c r="AR225" s="176">
        <f t="shared" si="632"/>
        <v>947400</v>
      </c>
    </row>
    <row r="226" spans="2:44" x14ac:dyDescent="0.25">
      <c r="B226" s="433" t="s">
        <v>362</v>
      </c>
      <c r="C226" s="175" t="s">
        <v>939</v>
      </c>
      <c r="D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6">
        <f t="shared" si="622"/>
        <v>0</v>
      </c>
      <c r="G226" s="176"/>
      <c r="H226" s="176">
        <f t="shared" si="623"/>
        <v>0</v>
      </c>
      <c r="I226" s="176"/>
      <c r="J226" s="176">
        <f t="shared" si="624"/>
        <v>0</v>
      </c>
      <c r="K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6">
        <f t="shared" si="628"/>
        <v>0</v>
      </c>
      <c r="AF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6">
        <f t="shared" si="629"/>
        <v>0</v>
      </c>
      <c r="AJ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6">
        <f t="shared" si="630"/>
        <v>0</v>
      </c>
      <c r="AN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6">
        <f t="shared" si="631"/>
        <v>0</v>
      </c>
      <c r="AR226" s="176">
        <f t="shared" si="632"/>
        <v>0</v>
      </c>
    </row>
    <row r="227" spans="2:44" x14ac:dyDescent="0.25">
      <c r="B227" s="433" t="s">
        <v>363</v>
      </c>
      <c r="C227" s="175" t="s">
        <v>940</v>
      </c>
      <c r="D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6">
        <f t="shared" ref="F227:F229" si="636">D227+E227</f>
        <v>0</v>
      </c>
      <c r="G227" s="176"/>
      <c r="H227" s="176">
        <f t="shared" ref="H227:H229" si="637">F227-G227</f>
        <v>0</v>
      </c>
      <c r="I227" s="176"/>
      <c r="J227" s="176">
        <f t="shared" ref="J227:J229" si="638">F227-I227</f>
        <v>0</v>
      </c>
      <c r="K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6">
        <f t="shared" ref="AE227:AE229" si="639">AB227+AC227+AD227</f>
        <v>0</v>
      </c>
      <c r="AF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6">
        <f t="shared" ref="AI227:AI229" si="640">AF227+AG227+AH227</f>
        <v>0</v>
      </c>
      <c r="AJ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6">
        <f t="shared" ref="AM227:AM229" si="641">AJ227+AK227+AL227</f>
        <v>0</v>
      </c>
      <c r="AN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6">
        <f t="shared" ref="AQ227:AQ229" si="642">AN227+AO227+AP227</f>
        <v>0</v>
      </c>
      <c r="AR227" s="176">
        <f t="shared" ref="AR227:AR229" si="643">AE227+AI227+AM227+AQ227</f>
        <v>0</v>
      </c>
    </row>
    <row r="228" spans="2:44" x14ac:dyDescent="0.25">
      <c r="B228" s="433" t="s">
        <v>364</v>
      </c>
      <c r="C228" s="175" t="s">
        <v>941</v>
      </c>
      <c r="D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6">
        <f t="shared" si="636"/>
        <v>0</v>
      </c>
      <c r="G228" s="176"/>
      <c r="H228" s="176">
        <f t="shared" si="637"/>
        <v>0</v>
      </c>
      <c r="I228" s="176"/>
      <c r="J228" s="176">
        <f t="shared" si="638"/>
        <v>0</v>
      </c>
      <c r="K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6">
        <f t="shared" si="639"/>
        <v>0</v>
      </c>
      <c r="AF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6">
        <f t="shared" si="640"/>
        <v>0</v>
      </c>
      <c r="AJ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6">
        <f t="shared" si="641"/>
        <v>0</v>
      </c>
      <c r="AN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6">
        <f t="shared" si="642"/>
        <v>0</v>
      </c>
      <c r="AR228" s="176">
        <f t="shared" si="643"/>
        <v>0</v>
      </c>
    </row>
    <row r="229" spans="2:44" x14ac:dyDescent="0.25">
      <c r="B229" s="433" t="s">
        <v>365</v>
      </c>
      <c r="C229" s="175" t="s">
        <v>942</v>
      </c>
      <c r="D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6">
        <f t="shared" si="636"/>
        <v>0</v>
      </c>
      <c r="G229" s="176"/>
      <c r="H229" s="176">
        <f t="shared" si="637"/>
        <v>0</v>
      </c>
      <c r="I229" s="176"/>
      <c r="J229" s="176">
        <f t="shared" si="638"/>
        <v>0</v>
      </c>
      <c r="K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6">
        <f t="shared" si="639"/>
        <v>0</v>
      </c>
      <c r="AF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6">
        <f t="shared" si="640"/>
        <v>0</v>
      </c>
      <c r="AJ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6">
        <f t="shared" si="641"/>
        <v>0</v>
      </c>
      <c r="AN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6">
        <f t="shared" si="642"/>
        <v>0</v>
      </c>
      <c r="AR229" s="176">
        <f t="shared" si="643"/>
        <v>0</v>
      </c>
    </row>
    <row r="230" spans="2:44" x14ac:dyDescent="0.25">
      <c r="B230" s="433" t="s">
        <v>366</v>
      </c>
      <c r="C230" s="175" t="s">
        <v>943</v>
      </c>
      <c r="D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6">
        <f>D230+E230</f>
        <v>0</v>
      </c>
      <c r="G230" s="176"/>
      <c r="H230" s="176">
        <f>F230-G230</f>
        <v>0</v>
      </c>
      <c r="I230" s="176"/>
      <c r="J230" s="176">
        <f>F230-I230</f>
        <v>0</v>
      </c>
      <c r="K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6">
        <f>AB230+AC230+AD230</f>
        <v>0</v>
      </c>
      <c r="AF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6">
        <f>AF230+AG230+AH230</f>
        <v>0</v>
      </c>
      <c r="AJ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6">
        <f>AJ230+AK230+AL230</f>
        <v>0</v>
      </c>
      <c r="AN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6">
        <f>AN230+AO230+AP230</f>
        <v>0</v>
      </c>
      <c r="AR230" s="176">
        <f>AE230+AI230+AM230+AQ230</f>
        <v>0</v>
      </c>
    </row>
    <row r="231" spans="2:44" x14ac:dyDescent="0.25">
      <c r="B231" s="433" t="s">
        <v>367</v>
      </c>
      <c r="C231" s="175" t="s">
        <v>944</v>
      </c>
      <c r="D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6">
        <f>D231+E231</f>
        <v>0</v>
      </c>
      <c r="G231" s="176"/>
      <c r="H231" s="176">
        <f>F231-G231</f>
        <v>0</v>
      </c>
      <c r="I231" s="176"/>
      <c r="J231" s="176">
        <f>F231-I231</f>
        <v>0</v>
      </c>
      <c r="K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6">
        <f>AB231+AC231+AD231</f>
        <v>0</v>
      </c>
      <c r="AF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6">
        <f>AF231+AG231+AH231</f>
        <v>0</v>
      </c>
      <c r="AJ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6">
        <f>AJ231+AK231+AL231</f>
        <v>0</v>
      </c>
      <c r="AN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6">
        <f>AN231+AO231+AP231</f>
        <v>0</v>
      </c>
      <c r="AR231" s="176">
        <f>AE231+AI231+AM231+AQ231</f>
        <v>0</v>
      </c>
    </row>
    <row r="232" spans="2:44" x14ac:dyDescent="0.25">
      <c r="B232" s="433" t="s">
        <v>368</v>
      </c>
      <c r="C232" s="175" t="s">
        <v>945</v>
      </c>
      <c r="D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6">
        <f t="shared" ref="F232" si="644">D232+E232</f>
        <v>0</v>
      </c>
      <c r="G232" s="176"/>
      <c r="H232" s="176">
        <f t="shared" ref="H232" si="645">F232-G232</f>
        <v>0</v>
      </c>
      <c r="I232" s="176"/>
      <c r="J232" s="176">
        <f t="shared" ref="J232" si="646">F232-I232</f>
        <v>0</v>
      </c>
      <c r="K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6">
        <f t="shared" ref="AE232" si="647">AB232+AC232+AD232</f>
        <v>0</v>
      </c>
      <c r="AF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6">
        <f t="shared" ref="AI232" si="648">AF232+AG232+AH232</f>
        <v>0</v>
      </c>
      <c r="AJ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6">
        <f t="shared" ref="AM232" si="649">AJ232+AK232+AL232</f>
        <v>0</v>
      </c>
      <c r="AN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6">
        <f t="shared" ref="AQ232" si="650">AN232+AO232+AP232</f>
        <v>0</v>
      </c>
      <c r="AR232" s="176">
        <f t="shared" ref="AR232" si="651">AE232+AI232+AM232+AQ232</f>
        <v>0</v>
      </c>
    </row>
    <row r="233" spans="2:44" x14ac:dyDescent="0.25">
      <c r="B233" s="433" t="s">
        <v>369</v>
      </c>
      <c r="C233" s="175" t="s">
        <v>946</v>
      </c>
      <c r="D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6">
        <f t="shared" ref="F233" si="652">D233+E233</f>
        <v>0</v>
      </c>
      <c r="G233" s="176"/>
      <c r="H233" s="176">
        <f t="shared" ref="H233" si="653">F233-G233</f>
        <v>0</v>
      </c>
      <c r="I233" s="176"/>
      <c r="J233" s="176">
        <f t="shared" ref="J233" si="654">F233-I233</f>
        <v>0</v>
      </c>
      <c r="K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6">
        <f t="shared" ref="AE233" si="655">AB233+AC233+AD233</f>
        <v>0</v>
      </c>
      <c r="AF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6">
        <f t="shared" ref="AI233" si="656">AF233+AG233+AH233</f>
        <v>0</v>
      </c>
      <c r="AJ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6">
        <f t="shared" ref="AM233" si="657">AJ233+AK233+AL233</f>
        <v>0</v>
      </c>
      <c r="AN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6">
        <f t="shared" ref="AQ233" si="658">AN233+AO233+AP233</f>
        <v>0</v>
      </c>
      <c r="AR233" s="176">
        <f t="shared" ref="AR233" si="659">AE233+AI233+AM233+AQ233</f>
        <v>0</v>
      </c>
    </row>
    <row r="234" spans="2:44" x14ac:dyDescent="0.25">
      <c r="B234" s="433" t="s">
        <v>370</v>
      </c>
      <c r="C234" s="175" t="s">
        <v>947</v>
      </c>
      <c r="D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6">
        <f>D234+E234</f>
        <v>0</v>
      </c>
      <c r="G234" s="176"/>
      <c r="H234" s="176">
        <f>F234-G234</f>
        <v>0</v>
      </c>
      <c r="I234" s="176"/>
      <c r="J234" s="176">
        <f>F234-I234</f>
        <v>0</v>
      </c>
      <c r="K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6">
        <f>AB234+AC234+AD234</f>
        <v>0</v>
      </c>
      <c r="AF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6">
        <f>AF234+AG234+AH234</f>
        <v>0</v>
      </c>
      <c r="AJ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6">
        <f>AJ234+AK234+AL234</f>
        <v>0</v>
      </c>
      <c r="AN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6">
        <f>AN234+AO234+AP234</f>
        <v>0</v>
      </c>
      <c r="AR234" s="176">
        <f>AE234+AI234+AM234+AQ234</f>
        <v>0</v>
      </c>
    </row>
    <row r="235" spans="2:44" x14ac:dyDescent="0.25">
      <c r="B235" s="436" t="s">
        <v>371</v>
      </c>
      <c r="C235" s="181" t="s">
        <v>948</v>
      </c>
      <c r="D235" s="182">
        <f>SUM(D236:D242)</f>
        <v>0</v>
      </c>
      <c r="E235" s="182">
        <f>SUM(E236:E242)</f>
        <v>0</v>
      </c>
      <c r="F235" s="182">
        <f t="shared" si="622"/>
        <v>0</v>
      </c>
      <c r="G235" s="182">
        <f>SUM(G236:G242)</f>
        <v>0</v>
      </c>
      <c r="H235" s="182">
        <f t="shared" si="623"/>
        <v>0</v>
      </c>
      <c r="I235" s="182">
        <f>SUM(I236:I242)</f>
        <v>0</v>
      </c>
      <c r="J235" s="182">
        <f t="shared" si="624"/>
        <v>0</v>
      </c>
      <c r="K235" s="182">
        <f t="shared" ref="K235:AD235" si="660">SUM(K236:K242)</f>
        <v>0</v>
      </c>
      <c r="L235" s="182">
        <f t="shared" si="660"/>
        <v>0</v>
      </c>
      <c r="M235" s="182">
        <f t="shared" si="660"/>
        <v>0</v>
      </c>
      <c r="N235" s="182">
        <f t="shared" si="660"/>
        <v>0</v>
      </c>
      <c r="O235" s="182">
        <f t="shared" si="660"/>
        <v>0</v>
      </c>
      <c r="P235" s="182">
        <f t="shared" ref="P235:Q235" si="661">SUM(P236:P242)</f>
        <v>0</v>
      </c>
      <c r="Q235" s="182">
        <f t="shared" si="661"/>
        <v>0</v>
      </c>
      <c r="R235" s="182">
        <f t="shared" si="660"/>
        <v>0</v>
      </c>
      <c r="S235" s="182">
        <f t="shared" si="660"/>
        <v>0</v>
      </c>
      <c r="T235" s="182">
        <f t="shared" ref="T235" si="662">SUM(T236:T242)</f>
        <v>0</v>
      </c>
      <c r="U235" s="182">
        <f t="shared" si="660"/>
        <v>0</v>
      </c>
      <c r="V235" s="182">
        <f t="shared" si="660"/>
        <v>0</v>
      </c>
      <c r="W235" s="182">
        <f t="shared" ref="W235" si="663">SUM(W236:W242)</f>
        <v>0</v>
      </c>
      <c r="X235" s="182">
        <f t="shared" si="660"/>
        <v>0</v>
      </c>
      <c r="Y235" s="182">
        <f t="shared" ref="Y235:Z235" si="664">SUM(Y236:Y242)</f>
        <v>0</v>
      </c>
      <c r="Z235" s="182">
        <f t="shared" si="664"/>
        <v>0</v>
      </c>
      <c r="AA235" s="182">
        <f t="shared" si="660"/>
        <v>0</v>
      </c>
      <c r="AB235" s="182">
        <f t="shared" si="660"/>
        <v>0</v>
      </c>
      <c r="AC235" s="182">
        <f t="shared" si="660"/>
        <v>0</v>
      </c>
      <c r="AD235" s="182">
        <f t="shared" si="660"/>
        <v>0</v>
      </c>
      <c r="AE235" s="182">
        <f t="shared" si="628"/>
        <v>0</v>
      </c>
      <c r="AF235" s="182">
        <f>SUM(AF236:AF242)</f>
        <v>0</v>
      </c>
      <c r="AG235" s="182">
        <f>SUM(AG236:AG242)</f>
        <v>0</v>
      </c>
      <c r="AH235" s="182">
        <f>SUM(AH236:AH242)</f>
        <v>0</v>
      </c>
      <c r="AI235" s="182">
        <f t="shared" si="629"/>
        <v>0</v>
      </c>
      <c r="AJ235" s="182">
        <f>SUM(AJ236:AJ242)</f>
        <v>0</v>
      </c>
      <c r="AK235" s="182">
        <f>SUM(AK236:AK242)</f>
        <v>0</v>
      </c>
      <c r="AL235" s="182">
        <f>SUM(AL236:AL242)</f>
        <v>0</v>
      </c>
      <c r="AM235" s="182">
        <f t="shared" si="630"/>
        <v>0</v>
      </c>
      <c r="AN235" s="182">
        <f>SUM(AN236:AN242)</f>
        <v>0</v>
      </c>
      <c r="AO235" s="182">
        <f>SUM(AO236:AO242)</f>
        <v>0</v>
      </c>
      <c r="AP235" s="182">
        <f>SUM(AP236:AP242)</f>
        <v>0</v>
      </c>
      <c r="AQ235" s="182">
        <f t="shared" si="631"/>
        <v>0</v>
      </c>
      <c r="AR235" s="182">
        <f t="shared" si="632"/>
        <v>0</v>
      </c>
    </row>
    <row r="236" spans="2:44" x14ac:dyDescent="0.25">
      <c r="B236" s="433" t="s">
        <v>372</v>
      </c>
      <c r="C236" s="175" t="s">
        <v>949</v>
      </c>
      <c r="D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6">
        <f t="shared" ref="F236:F239" si="665">D236+E236</f>
        <v>0</v>
      </c>
      <c r="G236" s="176"/>
      <c r="H236" s="176">
        <f t="shared" ref="H236:H239" si="666">F236-G236</f>
        <v>0</v>
      </c>
      <c r="I236" s="176"/>
      <c r="J236" s="176">
        <f t="shared" ref="J236:J239" si="667">F236-I236</f>
        <v>0</v>
      </c>
      <c r="K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6">
        <f t="shared" ref="AE236:AE239" si="668">AB236+AC236+AD236</f>
        <v>0</v>
      </c>
      <c r="AF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6">
        <f t="shared" ref="AI236:AI239" si="669">AF236+AG236+AH236</f>
        <v>0</v>
      </c>
      <c r="AJ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6">
        <f t="shared" ref="AM236:AM239" si="670">AJ236+AK236+AL236</f>
        <v>0</v>
      </c>
      <c r="AN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6">
        <f t="shared" ref="AQ236:AQ239" si="671">AN236+AO236+AP236</f>
        <v>0</v>
      </c>
      <c r="AR236" s="176">
        <f t="shared" ref="AR236:AR239" si="672">AE236+AI236+AM236+AQ236</f>
        <v>0</v>
      </c>
    </row>
    <row r="237" spans="2:44" x14ac:dyDescent="0.25">
      <c r="B237" s="433" t="s">
        <v>373</v>
      </c>
      <c r="C237" s="175" t="s">
        <v>950</v>
      </c>
      <c r="D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6">
        <f t="shared" si="665"/>
        <v>0</v>
      </c>
      <c r="G237" s="176"/>
      <c r="H237" s="176">
        <f t="shared" si="666"/>
        <v>0</v>
      </c>
      <c r="I237" s="176"/>
      <c r="J237" s="176">
        <f t="shared" si="667"/>
        <v>0</v>
      </c>
      <c r="K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6">
        <f t="shared" si="668"/>
        <v>0</v>
      </c>
      <c r="AF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6">
        <f t="shared" si="669"/>
        <v>0</v>
      </c>
      <c r="AJ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6">
        <f t="shared" si="670"/>
        <v>0</v>
      </c>
      <c r="AN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6">
        <f t="shared" si="671"/>
        <v>0</v>
      </c>
      <c r="AR237" s="176">
        <f t="shared" si="672"/>
        <v>0</v>
      </c>
    </row>
    <row r="238" spans="2:44" x14ac:dyDescent="0.25">
      <c r="B238" s="433" t="s">
        <v>374</v>
      </c>
      <c r="C238" s="175" t="s">
        <v>951</v>
      </c>
      <c r="D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6">
        <f t="shared" si="665"/>
        <v>0</v>
      </c>
      <c r="G238" s="176"/>
      <c r="H238" s="176">
        <f t="shared" si="666"/>
        <v>0</v>
      </c>
      <c r="I238" s="176"/>
      <c r="J238" s="176">
        <f t="shared" si="667"/>
        <v>0</v>
      </c>
      <c r="K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6">
        <f t="shared" si="668"/>
        <v>0</v>
      </c>
      <c r="AF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6">
        <f t="shared" si="669"/>
        <v>0</v>
      </c>
      <c r="AJ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6">
        <f t="shared" si="670"/>
        <v>0</v>
      </c>
      <c r="AN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6">
        <f t="shared" si="671"/>
        <v>0</v>
      </c>
      <c r="AR238" s="176">
        <f t="shared" si="672"/>
        <v>0</v>
      </c>
    </row>
    <row r="239" spans="2:44" x14ac:dyDescent="0.25">
      <c r="B239" s="433" t="s">
        <v>375</v>
      </c>
      <c r="C239" s="175" t="s">
        <v>952</v>
      </c>
      <c r="D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6">
        <f t="shared" si="665"/>
        <v>0</v>
      </c>
      <c r="G239" s="176"/>
      <c r="H239" s="176">
        <f t="shared" si="666"/>
        <v>0</v>
      </c>
      <c r="I239" s="176"/>
      <c r="J239" s="176">
        <f t="shared" si="667"/>
        <v>0</v>
      </c>
      <c r="K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6">
        <f t="shared" si="668"/>
        <v>0</v>
      </c>
      <c r="AF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6">
        <f t="shared" si="669"/>
        <v>0</v>
      </c>
      <c r="AJ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6">
        <f t="shared" si="670"/>
        <v>0</v>
      </c>
      <c r="AN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6">
        <f t="shared" si="671"/>
        <v>0</v>
      </c>
      <c r="AR239" s="176">
        <f t="shared" si="672"/>
        <v>0</v>
      </c>
    </row>
    <row r="240" spans="2:44" x14ac:dyDescent="0.25">
      <c r="B240" s="433" t="s">
        <v>376</v>
      </c>
      <c r="C240" s="175" t="s">
        <v>951</v>
      </c>
      <c r="D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6">
        <f t="shared" si="622"/>
        <v>0</v>
      </c>
      <c r="G240" s="176"/>
      <c r="H240" s="176">
        <f t="shared" si="623"/>
        <v>0</v>
      </c>
      <c r="I240" s="176"/>
      <c r="J240" s="176">
        <f t="shared" si="624"/>
        <v>0</v>
      </c>
      <c r="K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6">
        <f t="shared" si="628"/>
        <v>0</v>
      </c>
      <c r="AF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6">
        <f t="shared" si="629"/>
        <v>0</v>
      </c>
      <c r="AJ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6">
        <f t="shared" si="630"/>
        <v>0</v>
      </c>
      <c r="AN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6">
        <f t="shared" si="631"/>
        <v>0</v>
      </c>
      <c r="AR240" s="176">
        <f t="shared" si="632"/>
        <v>0</v>
      </c>
    </row>
    <row r="241" spans="2:44" x14ac:dyDescent="0.25">
      <c r="B241" s="433" t="s">
        <v>377</v>
      </c>
      <c r="C241" s="175" t="s">
        <v>953</v>
      </c>
      <c r="D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6">
        <f t="shared" ref="F241" si="673">D241+E241</f>
        <v>0</v>
      </c>
      <c r="G241" s="176"/>
      <c r="H241" s="176">
        <f t="shared" ref="H241" si="674">F241-G241</f>
        <v>0</v>
      </c>
      <c r="I241" s="176"/>
      <c r="J241" s="176">
        <f t="shared" ref="J241" si="675">F241-I241</f>
        <v>0</v>
      </c>
      <c r="K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6">
        <f t="shared" ref="AE241" si="676">AB241+AC241+AD241</f>
        <v>0</v>
      </c>
      <c r="AF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6">
        <f t="shared" ref="AI241" si="677">AF241+AG241+AH241</f>
        <v>0</v>
      </c>
      <c r="AJ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6">
        <f t="shared" ref="AM241" si="678">AJ241+AK241+AL241</f>
        <v>0</v>
      </c>
      <c r="AN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6">
        <f t="shared" ref="AQ241" si="679">AN241+AO241+AP241</f>
        <v>0</v>
      </c>
      <c r="AR241" s="176">
        <f t="shared" ref="AR241" si="680">AE241+AI241+AM241+AQ241</f>
        <v>0</v>
      </c>
    </row>
    <row r="242" spans="2:44" x14ac:dyDescent="0.25">
      <c r="B242" s="433" t="s">
        <v>378</v>
      </c>
      <c r="C242" s="175" t="s">
        <v>954</v>
      </c>
      <c r="D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6">
        <f t="shared" ref="F242" si="681">D242+E242</f>
        <v>0</v>
      </c>
      <c r="G242" s="176"/>
      <c r="H242" s="176">
        <f t="shared" ref="H242" si="682">F242-G242</f>
        <v>0</v>
      </c>
      <c r="I242" s="176"/>
      <c r="J242" s="176">
        <f t="shared" ref="J242" si="683">F242-I242</f>
        <v>0</v>
      </c>
      <c r="K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6">
        <f t="shared" ref="AE242" si="684">AB242+AC242+AD242</f>
        <v>0</v>
      </c>
      <c r="AF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6">
        <f t="shared" ref="AI242" si="685">AF242+AG242+AH242</f>
        <v>0</v>
      </c>
      <c r="AJ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6">
        <f t="shared" ref="AM242" si="686">AJ242+AK242+AL242</f>
        <v>0</v>
      </c>
      <c r="AN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6">
        <f t="shared" ref="AQ242" si="687">AN242+AO242+AP242</f>
        <v>0</v>
      </c>
      <c r="AR242" s="176">
        <f t="shared" ref="AR242" si="688">AE242+AI242+AM242+AQ242</f>
        <v>0</v>
      </c>
    </row>
    <row r="243" spans="2:44" x14ac:dyDescent="0.25">
      <c r="B243" s="436" t="s">
        <v>379</v>
      </c>
      <c r="C243" s="181" t="s">
        <v>955</v>
      </c>
      <c r="D243" s="182">
        <f>SUM(D244:D259)</f>
        <v>9724</v>
      </c>
      <c r="E243" s="182">
        <f>SUM(E244:E259)</f>
        <v>17119</v>
      </c>
      <c r="F243" s="182">
        <f t="shared" si="622"/>
        <v>26843</v>
      </c>
      <c r="G243" s="182">
        <f>SUM(G244:G259)</f>
        <v>0</v>
      </c>
      <c r="H243" s="182">
        <f t="shared" si="623"/>
        <v>26843</v>
      </c>
      <c r="I243" s="182">
        <f>SUM(I244:I259)</f>
        <v>0</v>
      </c>
      <c r="J243" s="182">
        <f t="shared" si="624"/>
        <v>26843</v>
      </c>
      <c r="K243" s="182">
        <f t="shared" ref="K243:AD243" si="689">SUM(K244:K259)</f>
        <v>6460</v>
      </c>
      <c r="L243" s="182">
        <f t="shared" si="689"/>
        <v>0</v>
      </c>
      <c r="M243" s="182">
        <f t="shared" si="689"/>
        <v>0</v>
      </c>
      <c r="N243" s="182">
        <f t="shared" si="689"/>
        <v>0</v>
      </c>
      <c r="O243" s="182">
        <f t="shared" si="689"/>
        <v>2754</v>
      </c>
      <c r="P243" s="182">
        <f t="shared" ref="P243:Q243" si="690">SUM(P244:P259)</f>
        <v>4037.5</v>
      </c>
      <c r="Q243" s="182">
        <f t="shared" si="690"/>
        <v>892.5</v>
      </c>
      <c r="R243" s="182">
        <f t="shared" si="689"/>
        <v>3485</v>
      </c>
      <c r="S243" s="182">
        <f t="shared" si="689"/>
        <v>850</v>
      </c>
      <c r="T243" s="182">
        <f t="shared" ref="T243" si="691">SUM(T244:T259)</f>
        <v>0</v>
      </c>
      <c r="U243" s="182">
        <f t="shared" si="689"/>
        <v>2762.5</v>
      </c>
      <c r="V243" s="182">
        <f t="shared" si="689"/>
        <v>0</v>
      </c>
      <c r="W243" s="182">
        <f t="shared" ref="W243" si="692">SUM(W244:W259)</f>
        <v>4037.5</v>
      </c>
      <c r="X243" s="182">
        <f t="shared" si="689"/>
        <v>76.5</v>
      </c>
      <c r="Y243" s="182">
        <f t="shared" ref="Y243:Z243" si="693">SUM(Y244:Y259)</f>
        <v>212.5</v>
      </c>
      <c r="Z243" s="182">
        <f t="shared" si="693"/>
        <v>850</v>
      </c>
      <c r="AA243" s="182">
        <f t="shared" si="689"/>
        <v>425</v>
      </c>
      <c r="AB243" s="182">
        <f t="shared" si="689"/>
        <v>0</v>
      </c>
      <c r="AC243" s="182">
        <f t="shared" si="689"/>
        <v>26588</v>
      </c>
      <c r="AD243" s="182">
        <f t="shared" si="689"/>
        <v>0</v>
      </c>
      <c r="AE243" s="182">
        <f t="shared" si="628"/>
        <v>26588</v>
      </c>
      <c r="AF243" s="182">
        <f>SUM(AF244:AF259)</f>
        <v>0</v>
      </c>
      <c r="AG243" s="182">
        <f>SUM(AG244:AG259)</f>
        <v>0</v>
      </c>
      <c r="AH243" s="182">
        <f>SUM(AH244:AH259)</f>
        <v>0</v>
      </c>
      <c r="AI243" s="182">
        <f t="shared" si="629"/>
        <v>0</v>
      </c>
      <c r="AJ243" s="182">
        <f>SUM(AJ244:AJ259)</f>
        <v>0</v>
      </c>
      <c r="AK243" s="182">
        <f>SUM(AK244:AK259)</f>
        <v>255</v>
      </c>
      <c r="AL243" s="182">
        <f>SUM(AL244:AL259)</f>
        <v>0</v>
      </c>
      <c r="AM243" s="182">
        <f t="shared" si="630"/>
        <v>255</v>
      </c>
      <c r="AN243" s="182">
        <f>SUM(AN244:AN259)</f>
        <v>0</v>
      </c>
      <c r="AO243" s="182">
        <f>SUM(AO244:AO259)</f>
        <v>0</v>
      </c>
      <c r="AP243" s="182">
        <f>SUM(AP244:AP259)</f>
        <v>0</v>
      </c>
      <c r="AQ243" s="182">
        <f t="shared" si="631"/>
        <v>0</v>
      </c>
      <c r="AR243" s="182">
        <f t="shared" si="632"/>
        <v>26843</v>
      </c>
    </row>
    <row r="244" spans="2:44" x14ac:dyDescent="0.25">
      <c r="B244" s="433" t="s">
        <v>380</v>
      </c>
      <c r="C244" s="175" t="s">
        <v>956</v>
      </c>
      <c r="D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6">
        <f t="shared" si="622"/>
        <v>0</v>
      </c>
      <c r="G244" s="176"/>
      <c r="H244" s="176">
        <f t="shared" si="623"/>
        <v>0</v>
      </c>
      <c r="I244" s="176"/>
      <c r="J244" s="176">
        <f t="shared" si="624"/>
        <v>0</v>
      </c>
      <c r="K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6">
        <f t="shared" si="628"/>
        <v>0</v>
      </c>
      <c r="AF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6">
        <f t="shared" si="629"/>
        <v>0</v>
      </c>
      <c r="AJ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6">
        <f t="shared" si="630"/>
        <v>0</v>
      </c>
      <c r="AN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6">
        <f t="shared" si="631"/>
        <v>0</v>
      </c>
      <c r="AR244" s="176">
        <f t="shared" si="632"/>
        <v>0</v>
      </c>
    </row>
    <row r="245" spans="2:44" x14ac:dyDescent="0.25">
      <c r="B245" s="433" t="s">
        <v>381</v>
      </c>
      <c r="C245" s="175" t="s">
        <v>957</v>
      </c>
      <c r="D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6">
        <f t="shared" ref="F245:F253" si="694">D245+E245</f>
        <v>0</v>
      </c>
      <c r="G245" s="176"/>
      <c r="H245" s="176">
        <f t="shared" ref="H245:H253" si="695">F245-G245</f>
        <v>0</v>
      </c>
      <c r="I245" s="176"/>
      <c r="J245" s="176">
        <f t="shared" ref="J245:J253" si="696">F245-I245</f>
        <v>0</v>
      </c>
      <c r="K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6">
        <f t="shared" ref="AE245:AE253" si="697">AB245+AC245+AD245</f>
        <v>0</v>
      </c>
      <c r="AF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6">
        <f t="shared" ref="AI245:AI253" si="698">AF245+AG245+AH245</f>
        <v>0</v>
      </c>
      <c r="AJ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6">
        <f t="shared" ref="AM245:AM253" si="699">AJ245+AK245+AL245</f>
        <v>0</v>
      </c>
      <c r="AN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6">
        <f t="shared" ref="AQ245:AQ253" si="700">AN245+AO245+AP245</f>
        <v>0</v>
      </c>
      <c r="AR245" s="176">
        <f t="shared" ref="AR245:AR253" si="701">AE245+AI245+AM245+AQ245</f>
        <v>0</v>
      </c>
    </row>
    <row r="246" spans="2:44" x14ac:dyDescent="0.25">
      <c r="B246" s="433" t="s">
        <v>382</v>
      </c>
      <c r="C246" s="175" t="s">
        <v>958</v>
      </c>
      <c r="D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6">
        <f t="shared" si="694"/>
        <v>0</v>
      </c>
      <c r="G246" s="176"/>
      <c r="H246" s="176">
        <f t="shared" si="695"/>
        <v>0</v>
      </c>
      <c r="I246" s="176"/>
      <c r="J246" s="176">
        <f t="shared" si="696"/>
        <v>0</v>
      </c>
      <c r="K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6">
        <f t="shared" si="697"/>
        <v>0</v>
      </c>
      <c r="AF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6">
        <f t="shared" si="698"/>
        <v>0</v>
      </c>
      <c r="AJ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6">
        <f t="shared" si="699"/>
        <v>0</v>
      </c>
      <c r="AN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6">
        <f t="shared" si="700"/>
        <v>0</v>
      </c>
      <c r="AR246" s="176">
        <f t="shared" si="701"/>
        <v>0</v>
      </c>
    </row>
    <row r="247" spans="2:44" x14ac:dyDescent="0.25">
      <c r="B247" s="433" t="s">
        <v>383</v>
      </c>
      <c r="C247" s="175" t="s">
        <v>959</v>
      </c>
      <c r="D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6">
        <f t="shared" si="694"/>
        <v>0</v>
      </c>
      <c r="G247" s="176"/>
      <c r="H247" s="176">
        <f t="shared" si="695"/>
        <v>0</v>
      </c>
      <c r="I247" s="176"/>
      <c r="J247" s="176">
        <f t="shared" si="696"/>
        <v>0</v>
      </c>
      <c r="K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6">
        <f t="shared" si="697"/>
        <v>0</v>
      </c>
      <c r="AF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6">
        <f t="shared" si="698"/>
        <v>0</v>
      </c>
      <c r="AJ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6">
        <f t="shared" si="699"/>
        <v>0</v>
      </c>
      <c r="AN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6">
        <f t="shared" si="700"/>
        <v>0</v>
      </c>
      <c r="AR247" s="176">
        <f t="shared" si="701"/>
        <v>0</v>
      </c>
    </row>
    <row r="248" spans="2:44" x14ac:dyDescent="0.25">
      <c r="B248" s="433" t="s">
        <v>384</v>
      </c>
      <c r="C248" s="175" t="s">
        <v>960</v>
      </c>
      <c r="D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9724</v>
      </c>
      <c r="E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17119</v>
      </c>
      <c r="F248" s="176">
        <f t="shared" si="694"/>
        <v>26843</v>
      </c>
      <c r="G248" s="176"/>
      <c r="H248" s="176">
        <f t="shared" si="695"/>
        <v>26843</v>
      </c>
      <c r="I248" s="176"/>
      <c r="J248" s="176">
        <f t="shared" si="696"/>
        <v>26843</v>
      </c>
      <c r="K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6460</v>
      </c>
      <c r="L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2754</v>
      </c>
      <c r="P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4037.5</v>
      </c>
      <c r="Q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892.5</v>
      </c>
      <c r="R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3485</v>
      </c>
      <c r="S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T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2762.5</v>
      </c>
      <c r="V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4037.5</v>
      </c>
      <c r="X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76.5</v>
      </c>
      <c r="Y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212.5</v>
      </c>
      <c r="Z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AA2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425</v>
      </c>
      <c r="AB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26588</v>
      </c>
      <c r="AD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6">
        <f t="shared" si="697"/>
        <v>26588</v>
      </c>
      <c r="AF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76">
        <f t="shared" si="698"/>
        <v>0</v>
      </c>
      <c r="AJ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255</v>
      </c>
      <c r="AL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6">
        <f t="shared" si="699"/>
        <v>255</v>
      </c>
      <c r="AN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6">
        <f t="shared" si="700"/>
        <v>0</v>
      </c>
      <c r="AR248" s="176">
        <f t="shared" si="701"/>
        <v>26843</v>
      </c>
    </row>
    <row r="249" spans="2:44" x14ac:dyDescent="0.25">
      <c r="B249" s="433" t="s">
        <v>385</v>
      </c>
      <c r="C249" s="175" t="s">
        <v>961</v>
      </c>
      <c r="D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6">
        <f t="shared" si="694"/>
        <v>0</v>
      </c>
      <c r="G249" s="176"/>
      <c r="H249" s="176">
        <f t="shared" si="695"/>
        <v>0</v>
      </c>
      <c r="I249" s="176"/>
      <c r="J249" s="176">
        <f t="shared" si="696"/>
        <v>0</v>
      </c>
      <c r="K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6">
        <f t="shared" si="697"/>
        <v>0</v>
      </c>
      <c r="AF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6">
        <f t="shared" si="698"/>
        <v>0</v>
      </c>
      <c r="AJ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6">
        <f t="shared" si="699"/>
        <v>0</v>
      </c>
      <c r="AN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6">
        <f t="shared" si="700"/>
        <v>0</v>
      </c>
      <c r="AR249" s="176">
        <f t="shared" si="701"/>
        <v>0</v>
      </c>
    </row>
    <row r="250" spans="2:44" x14ac:dyDescent="0.25">
      <c r="B250" s="433" t="s">
        <v>386</v>
      </c>
      <c r="C250" s="175" t="s">
        <v>962</v>
      </c>
      <c r="D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6">
        <f t="shared" si="694"/>
        <v>0</v>
      </c>
      <c r="G250" s="176"/>
      <c r="H250" s="176">
        <f t="shared" si="695"/>
        <v>0</v>
      </c>
      <c r="I250" s="176"/>
      <c r="J250" s="176">
        <f t="shared" si="696"/>
        <v>0</v>
      </c>
      <c r="K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6">
        <f t="shared" si="697"/>
        <v>0</v>
      </c>
      <c r="AF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6">
        <f t="shared" si="698"/>
        <v>0</v>
      </c>
      <c r="AJ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6">
        <f t="shared" si="699"/>
        <v>0</v>
      </c>
      <c r="AN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6">
        <f t="shared" si="700"/>
        <v>0</v>
      </c>
      <c r="AR250" s="176">
        <f t="shared" si="701"/>
        <v>0</v>
      </c>
    </row>
    <row r="251" spans="2:44" x14ac:dyDescent="0.25">
      <c r="B251" s="433" t="s">
        <v>387</v>
      </c>
      <c r="C251" s="175" t="s">
        <v>963</v>
      </c>
      <c r="D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6">
        <f t="shared" si="694"/>
        <v>0</v>
      </c>
      <c r="G251" s="176"/>
      <c r="H251" s="176">
        <f t="shared" si="695"/>
        <v>0</v>
      </c>
      <c r="I251" s="176"/>
      <c r="J251" s="176">
        <f t="shared" si="696"/>
        <v>0</v>
      </c>
      <c r="K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6">
        <f t="shared" si="697"/>
        <v>0</v>
      </c>
      <c r="AF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6">
        <f t="shared" si="698"/>
        <v>0</v>
      </c>
      <c r="AJ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6">
        <f t="shared" si="699"/>
        <v>0</v>
      </c>
      <c r="AN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6">
        <f t="shared" si="700"/>
        <v>0</v>
      </c>
      <c r="AR251" s="176">
        <f t="shared" si="701"/>
        <v>0</v>
      </c>
    </row>
    <row r="252" spans="2:44" x14ac:dyDescent="0.25">
      <c r="B252" s="433" t="s">
        <v>388</v>
      </c>
      <c r="C252" s="175" t="s">
        <v>964</v>
      </c>
      <c r="D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6">
        <f t="shared" si="694"/>
        <v>0</v>
      </c>
      <c r="G252" s="176"/>
      <c r="H252" s="176">
        <f t="shared" si="695"/>
        <v>0</v>
      </c>
      <c r="I252" s="176"/>
      <c r="J252" s="176">
        <f t="shared" si="696"/>
        <v>0</v>
      </c>
      <c r="K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6">
        <f t="shared" si="697"/>
        <v>0</v>
      </c>
      <c r="AF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6">
        <f t="shared" si="698"/>
        <v>0</v>
      </c>
      <c r="AJ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6">
        <f t="shared" si="699"/>
        <v>0</v>
      </c>
      <c r="AN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6">
        <f t="shared" si="700"/>
        <v>0</v>
      </c>
      <c r="AR252" s="176">
        <f t="shared" si="701"/>
        <v>0</v>
      </c>
    </row>
    <row r="253" spans="2:44" x14ac:dyDescent="0.25">
      <c r="B253" s="433" t="s">
        <v>389</v>
      </c>
      <c r="C253" s="175" t="s">
        <v>965</v>
      </c>
      <c r="D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6">
        <f t="shared" si="694"/>
        <v>0</v>
      </c>
      <c r="G253" s="176"/>
      <c r="H253" s="176">
        <f t="shared" si="695"/>
        <v>0</v>
      </c>
      <c r="I253" s="176"/>
      <c r="J253" s="176">
        <f t="shared" si="696"/>
        <v>0</v>
      </c>
      <c r="K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6">
        <f t="shared" si="697"/>
        <v>0</v>
      </c>
      <c r="AF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6">
        <f t="shared" si="698"/>
        <v>0</v>
      </c>
      <c r="AJ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6">
        <f t="shared" si="699"/>
        <v>0</v>
      </c>
      <c r="AN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6">
        <f t="shared" si="700"/>
        <v>0</v>
      </c>
      <c r="AR253" s="176">
        <f t="shared" si="701"/>
        <v>0</v>
      </c>
    </row>
    <row r="254" spans="2:44" x14ac:dyDescent="0.25">
      <c r="B254" s="433" t="s">
        <v>390</v>
      </c>
      <c r="C254" s="175" t="s">
        <v>966</v>
      </c>
      <c r="D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6">
        <f t="shared" si="622"/>
        <v>0</v>
      </c>
      <c r="G254" s="176"/>
      <c r="H254" s="176">
        <f t="shared" si="623"/>
        <v>0</v>
      </c>
      <c r="I254" s="176"/>
      <c r="J254" s="176">
        <f t="shared" si="624"/>
        <v>0</v>
      </c>
      <c r="K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6">
        <f t="shared" si="628"/>
        <v>0</v>
      </c>
      <c r="AF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6">
        <f t="shared" si="629"/>
        <v>0</v>
      </c>
      <c r="AJ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6">
        <f t="shared" si="630"/>
        <v>0</v>
      </c>
      <c r="AN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6">
        <f t="shared" si="631"/>
        <v>0</v>
      </c>
      <c r="AR254" s="176">
        <f t="shared" si="632"/>
        <v>0</v>
      </c>
    </row>
    <row r="255" spans="2:44" x14ac:dyDescent="0.25">
      <c r="B255" s="433" t="s">
        <v>391</v>
      </c>
      <c r="C255" s="175" t="s">
        <v>967</v>
      </c>
      <c r="D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6">
        <f t="shared" si="622"/>
        <v>0</v>
      </c>
      <c r="G255" s="176"/>
      <c r="H255" s="176">
        <f t="shared" si="623"/>
        <v>0</v>
      </c>
      <c r="I255" s="176"/>
      <c r="J255" s="176">
        <f t="shared" si="624"/>
        <v>0</v>
      </c>
      <c r="K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6">
        <f t="shared" si="628"/>
        <v>0</v>
      </c>
      <c r="AF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6">
        <f t="shared" si="629"/>
        <v>0</v>
      </c>
      <c r="AJ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6">
        <f t="shared" si="630"/>
        <v>0</v>
      </c>
      <c r="AN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6">
        <f t="shared" si="631"/>
        <v>0</v>
      </c>
      <c r="AR255" s="176">
        <f t="shared" si="632"/>
        <v>0</v>
      </c>
    </row>
    <row r="256" spans="2:44" x14ac:dyDescent="0.25">
      <c r="B256" s="433" t="s">
        <v>392</v>
      </c>
      <c r="C256" s="175" t="s">
        <v>968</v>
      </c>
      <c r="D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6">
        <f t="shared" si="622"/>
        <v>0</v>
      </c>
      <c r="G256" s="176"/>
      <c r="H256" s="176">
        <f t="shared" si="623"/>
        <v>0</v>
      </c>
      <c r="I256" s="176"/>
      <c r="J256" s="176">
        <f t="shared" si="624"/>
        <v>0</v>
      </c>
      <c r="K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6">
        <f t="shared" si="628"/>
        <v>0</v>
      </c>
      <c r="AF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6">
        <f t="shared" si="629"/>
        <v>0</v>
      </c>
      <c r="AJ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6">
        <f t="shared" si="630"/>
        <v>0</v>
      </c>
      <c r="AN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6">
        <f t="shared" si="631"/>
        <v>0</v>
      </c>
      <c r="AR256" s="176">
        <f t="shared" si="632"/>
        <v>0</v>
      </c>
    </row>
    <row r="257" spans="2:44" x14ac:dyDescent="0.25">
      <c r="B257" s="433" t="s">
        <v>393</v>
      </c>
      <c r="C257" s="175" t="s">
        <v>969</v>
      </c>
      <c r="D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6">
        <f t="shared" ref="F257:F259" si="702">D257+E257</f>
        <v>0</v>
      </c>
      <c r="G257" s="176"/>
      <c r="H257" s="176">
        <f t="shared" ref="H257:H259" si="703">F257-G257</f>
        <v>0</v>
      </c>
      <c r="I257" s="176"/>
      <c r="J257" s="176">
        <f t="shared" ref="J257:J259" si="704">F257-I257</f>
        <v>0</v>
      </c>
      <c r="K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6">
        <f t="shared" ref="AE257:AE259" si="705">AB257+AC257+AD257</f>
        <v>0</v>
      </c>
      <c r="AF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6">
        <f t="shared" ref="AI257:AI259" si="706">AF257+AG257+AH257</f>
        <v>0</v>
      </c>
      <c r="AJ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6">
        <f t="shared" ref="AM257:AM259" si="707">AJ257+AK257+AL257</f>
        <v>0</v>
      </c>
      <c r="AN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6">
        <f t="shared" ref="AQ257:AQ259" si="708">AN257+AO257+AP257</f>
        <v>0</v>
      </c>
      <c r="AR257" s="176">
        <f t="shared" ref="AR257:AR259" si="709">AE257+AI257+AM257+AQ257</f>
        <v>0</v>
      </c>
    </row>
    <row r="258" spans="2:44" x14ac:dyDescent="0.25">
      <c r="B258" s="433" t="s">
        <v>394</v>
      </c>
      <c r="C258" s="175" t="s">
        <v>970</v>
      </c>
      <c r="D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6">
        <f t="shared" si="702"/>
        <v>0</v>
      </c>
      <c r="G258" s="176"/>
      <c r="H258" s="176">
        <f t="shared" si="703"/>
        <v>0</v>
      </c>
      <c r="I258" s="176"/>
      <c r="J258" s="176">
        <f t="shared" si="704"/>
        <v>0</v>
      </c>
      <c r="K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6">
        <f t="shared" si="705"/>
        <v>0</v>
      </c>
      <c r="AF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6">
        <f t="shared" si="706"/>
        <v>0</v>
      </c>
      <c r="AJ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6">
        <f t="shared" si="707"/>
        <v>0</v>
      </c>
      <c r="AN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6">
        <f t="shared" si="708"/>
        <v>0</v>
      </c>
      <c r="AR258" s="176">
        <f t="shared" si="709"/>
        <v>0</v>
      </c>
    </row>
    <row r="259" spans="2:44" x14ac:dyDescent="0.25">
      <c r="B259" s="433" t="s">
        <v>395</v>
      </c>
      <c r="C259" s="175" t="s">
        <v>971</v>
      </c>
      <c r="D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6">
        <f t="shared" si="702"/>
        <v>0</v>
      </c>
      <c r="G259" s="176"/>
      <c r="H259" s="176">
        <f t="shared" si="703"/>
        <v>0</v>
      </c>
      <c r="I259" s="176"/>
      <c r="J259" s="176">
        <f t="shared" si="704"/>
        <v>0</v>
      </c>
      <c r="K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6">
        <f t="shared" si="705"/>
        <v>0</v>
      </c>
      <c r="AF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6">
        <f t="shared" si="706"/>
        <v>0</v>
      </c>
      <c r="AJ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6">
        <f t="shared" si="707"/>
        <v>0</v>
      </c>
      <c r="AN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6">
        <f t="shared" si="708"/>
        <v>0</v>
      </c>
      <c r="AR259" s="176">
        <f t="shared" si="709"/>
        <v>0</v>
      </c>
    </row>
    <row r="260" spans="2:44" x14ac:dyDescent="0.25">
      <c r="B260" s="436" t="s">
        <v>396</v>
      </c>
      <c r="C260" s="181" t="s">
        <v>972</v>
      </c>
      <c r="D260" s="182">
        <f>SUM(D261:D266)</f>
        <v>0</v>
      </c>
      <c r="E260" s="182">
        <f>SUM(E261:E266)</f>
        <v>0</v>
      </c>
      <c r="F260" s="182">
        <f t="shared" si="622"/>
        <v>0</v>
      </c>
      <c r="G260" s="182">
        <f>SUM(G261:G266)</f>
        <v>0</v>
      </c>
      <c r="H260" s="182">
        <f t="shared" si="623"/>
        <v>0</v>
      </c>
      <c r="I260" s="182">
        <f>SUM(I261:I266)</f>
        <v>0</v>
      </c>
      <c r="J260" s="182">
        <f t="shared" si="624"/>
        <v>0</v>
      </c>
      <c r="K260" s="182">
        <f t="shared" ref="K260:AD260" si="710">SUM(K261:K266)</f>
        <v>0</v>
      </c>
      <c r="L260" s="182">
        <f t="shared" si="710"/>
        <v>0</v>
      </c>
      <c r="M260" s="182">
        <f t="shared" si="710"/>
        <v>0</v>
      </c>
      <c r="N260" s="182">
        <f t="shared" si="710"/>
        <v>0</v>
      </c>
      <c r="O260" s="182">
        <f t="shared" si="710"/>
        <v>0</v>
      </c>
      <c r="P260" s="182">
        <f t="shared" ref="P260:Q260" si="711">SUM(P261:P266)</f>
        <v>0</v>
      </c>
      <c r="Q260" s="182">
        <f t="shared" si="711"/>
        <v>0</v>
      </c>
      <c r="R260" s="182">
        <f t="shared" si="710"/>
        <v>0</v>
      </c>
      <c r="S260" s="182">
        <f t="shared" si="710"/>
        <v>0</v>
      </c>
      <c r="T260" s="182">
        <f t="shared" ref="T260" si="712">SUM(T261:T266)</f>
        <v>0</v>
      </c>
      <c r="U260" s="182">
        <f t="shared" si="710"/>
        <v>0</v>
      </c>
      <c r="V260" s="182">
        <f t="shared" si="710"/>
        <v>0</v>
      </c>
      <c r="W260" s="182">
        <f t="shared" ref="W260" si="713">SUM(W261:W266)</f>
        <v>0</v>
      </c>
      <c r="X260" s="182">
        <f t="shared" si="710"/>
        <v>0</v>
      </c>
      <c r="Y260" s="182">
        <f t="shared" ref="Y260:Z260" si="714">SUM(Y261:Y266)</f>
        <v>0</v>
      </c>
      <c r="Z260" s="182">
        <f t="shared" si="714"/>
        <v>0</v>
      </c>
      <c r="AA260" s="182">
        <f t="shared" si="710"/>
        <v>0</v>
      </c>
      <c r="AB260" s="182">
        <f t="shared" si="710"/>
        <v>0</v>
      </c>
      <c r="AC260" s="182">
        <f t="shared" si="710"/>
        <v>0</v>
      </c>
      <c r="AD260" s="182">
        <f t="shared" si="710"/>
        <v>0</v>
      </c>
      <c r="AE260" s="182">
        <f t="shared" si="628"/>
        <v>0</v>
      </c>
      <c r="AF260" s="182">
        <f>SUM(AF261:AF266)</f>
        <v>0</v>
      </c>
      <c r="AG260" s="182">
        <f>SUM(AG261:AG266)</f>
        <v>0</v>
      </c>
      <c r="AH260" s="182">
        <f>SUM(AH261:AH266)</f>
        <v>0</v>
      </c>
      <c r="AI260" s="182">
        <f t="shared" si="629"/>
        <v>0</v>
      </c>
      <c r="AJ260" s="182">
        <f>SUM(AJ261:AJ266)</f>
        <v>0</v>
      </c>
      <c r="AK260" s="182">
        <f>SUM(AK261:AK266)</f>
        <v>0</v>
      </c>
      <c r="AL260" s="182">
        <f>SUM(AL261:AL266)</f>
        <v>0</v>
      </c>
      <c r="AM260" s="182">
        <f t="shared" si="630"/>
        <v>0</v>
      </c>
      <c r="AN260" s="182">
        <f>SUM(AN261:AN266)</f>
        <v>0</v>
      </c>
      <c r="AO260" s="182">
        <f>SUM(AO261:AO266)</f>
        <v>0</v>
      </c>
      <c r="AP260" s="182">
        <f>SUM(AP261:AP266)</f>
        <v>0</v>
      </c>
      <c r="AQ260" s="182">
        <f t="shared" si="631"/>
        <v>0</v>
      </c>
      <c r="AR260" s="182">
        <f t="shared" si="632"/>
        <v>0</v>
      </c>
    </row>
    <row r="261" spans="2:44" x14ac:dyDescent="0.25">
      <c r="B261" s="433" t="s">
        <v>397</v>
      </c>
      <c r="C261" s="175" t="s">
        <v>973</v>
      </c>
      <c r="D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6">
        <f t="shared" si="622"/>
        <v>0</v>
      </c>
      <c r="G261" s="176"/>
      <c r="H261" s="176">
        <f t="shared" si="623"/>
        <v>0</v>
      </c>
      <c r="I261" s="176"/>
      <c r="J261" s="176">
        <f t="shared" si="624"/>
        <v>0</v>
      </c>
      <c r="K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6">
        <f t="shared" si="628"/>
        <v>0</v>
      </c>
      <c r="AF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6">
        <f t="shared" si="629"/>
        <v>0</v>
      </c>
      <c r="AJ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6">
        <f t="shared" si="630"/>
        <v>0</v>
      </c>
      <c r="AN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6">
        <f t="shared" si="631"/>
        <v>0</v>
      </c>
      <c r="AR261" s="176">
        <f t="shared" si="632"/>
        <v>0</v>
      </c>
    </row>
    <row r="262" spans="2:44" x14ac:dyDescent="0.25">
      <c r="B262" s="433" t="s">
        <v>398</v>
      </c>
      <c r="C262" s="175" t="s">
        <v>974</v>
      </c>
      <c r="D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6">
        <f t="shared" si="622"/>
        <v>0</v>
      </c>
      <c r="G262" s="176"/>
      <c r="H262" s="176">
        <f t="shared" si="623"/>
        <v>0</v>
      </c>
      <c r="I262" s="176"/>
      <c r="J262" s="176">
        <f t="shared" si="624"/>
        <v>0</v>
      </c>
      <c r="K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6">
        <f t="shared" si="628"/>
        <v>0</v>
      </c>
      <c r="AF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6">
        <f t="shared" si="629"/>
        <v>0</v>
      </c>
      <c r="AJ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6">
        <f t="shared" si="630"/>
        <v>0</v>
      </c>
      <c r="AN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6">
        <f t="shared" si="631"/>
        <v>0</v>
      </c>
      <c r="AR262" s="176">
        <f t="shared" si="632"/>
        <v>0</v>
      </c>
    </row>
    <row r="263" spans="2:44" x14ac:dyDescent="0.25">
      <c r="B263" s="433" t="s">
        <v>399</v>
      </c>
      <c r="C263" s="175" t="s">
        <v>975</v>
      </c>
      <c r="D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6">
        <f t="shared" si="622"/>
        <v>0</v>
      </c>
      <c r="G263" s="176"/>
      <c r="H263" s="176">
        <f t="shared" si="623"/>
        <v>0</v>
      </c>
      <c r="I263" s="176"/>
      <c r="J263" s="176">
        <f t="shared" si="624"/>
        <v>0</v>
      </c>
      <c r="K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6">
        <f t="shared" si="628"/>
        <v>0</v>
      </c>
      <c r="AF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6">
        <f t="shared" si="629"/>
        <v>0</v>
      </c>
      <c r="AJ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6">
        <f t="shared" si="630"/>
        <v>0</v>
      </c>
      <c r="AN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6">
        <f t="shared" si="631"/>
        <v>0</v>
      </c>
      <c r="AR263" s="176">
        <f t="shared" si="632"/>
        <v>0</v>
      </c>
    </row>
    <row r="264" spans="2:44" x14ac:dyDescent="0.25">
      <c r="B264" s="433" t="s">
        <v>400</v>
      </c>
      <c r="C264" s="175" t="s">
        <v>976</v>
      </c>
      <c r="D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6">
        <f t="shared" ref="F264:F266" si="715">D264+E264</f>
        <v>0</v>
      </c>
      <c r="G264" s="176"/>
      <c r="H264" s="176">
        <f t="shared" ref="H264:H266" si="716">F264-G264</f>
        <v>0</v>
      </c>
      <c r="I264" s="176"/>
      <c r="J264" s="176">
        <f t="shared" ref="J264:J266" si="717">F264-I264</f>
        <v>0</v>
      </c>
      <c r="K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6">
        <f t="shared" ref="AE264:AE266" si="718">AB264+AC264+AD264</f>
        <v>0</v>
      </c>
      <c r="AF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6">
        <f t="shared" ref="AI264:AI266" si="719">AF264+AG264+AH264</f>
        <v>0</v>
      </c>
      <c r="AJ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6">
        <f t="shared" ref="AM264:AM266" si="720">AJ264+AK264+AL264</f>
        <v>0</v>
      </c>
      <c r="AN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6">
        <f t="shared" ref="AQ264:AQ266" si="721">AN264+AO264+AP264</f>
        <v>0</v>
      </c>
      <c r="AR264" s="176">
        <f t="shared" ref="AR264:AR266" si="722">AE264+AI264+AM264+AQ264</f>
        <v>0</v>
      </c>
    </row>
    <row r="265" spans="2:44" x14ac:dyDescent="0.25">
      <c r="B265" s="433" t="s">
        <v>401</v>
      </c>
      <c r="C265" s="175" t="s">
        <v>977</v>
      </c>
      <c r="D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6">
        <f t="shared" si="715"/>
        <v>0</v>
      </c>
      <c r="G265" s="176"/>
      <c r="H265" s="176">
        <f t="shared" si="716"/>
        <v>0</v>
      </c>
      <c r="I265" s="176"/>
      <c r="J265" s="176">
        <f t="shared" si="717"/>
        <v>0</v>
      </c>
      <c r="K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6">
        <f t="shared" si="718"/>
        <v>0</v>
      </c>
      <c r="AF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6">
        <f t="shared" si="719"/>
        <v>0</v>
      </c>
      <c r="AJ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6">
        <f t="shared" si="720"/>
        <v>0</v>
      </c>
      <c r="AN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6">
        <f t="shared" si="721"/>
        <v>0</v>
      </c>
      <c r="AR265" s="176">
        <f t="shared" si="722"/>
        <v>0</v>
      </c>
    </row>
    <row r="266" spans="2:44" x14ac:dyDescent="0.25">
      <c r="B266" s="433" t="s">
        <v>402</v>
      </c>
      <c r="C266" s="175" t="s">
        <v>978</v>
      </c>
      <c r="D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6">
        <f t="shared" si="715"/>
        <v>0</v>
      </c>
      <c r="G266" s="176"/>
      <c r="H266" s="176">
        <f t="shared" si="716"/>
        <v>0</v>
      </c>
      <c r="I266" s="176"/>
      <c r="J266" s="176">
        <f t="shared" si="717"/>
        <v>0</v>
      </c>
      <c r="K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6">
        <f t="shared" si="718"/>
        <v>0</v>
      </c>
      <c r="AF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6">
        <f t="shared" si="719"/>
        <v>0</v>
      </c>
      <c r="AJ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6">
        <f t="shared" si="720"/>
        <v>0</v>
      </c>
      <c r="AN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6">
        <f t="shared" si="721"/>
        <v>0</v>
      </c>
      <c r="AR266" s="176">
        <f t="shared" si="722"/>
        <v>0</v>
      </c>
    </row>
    <row r="267" spans="2:44" x14ac:dyDescent="0.25">
      <c r="B267" s="436" t="s">
        <v>403</v>
      </c>
      <c r="C267" s="181" t="s">
        <v>979</v>
      </c>
      <c r="D267" s="182">
        <f>SUM(D268:D311)</f>
        <v>0</v>
      </c>
      <c r="E267" s="182">
        <f>SUM(E268:E311)</f>
        <v>0</v>
      </c>
      <c r="F267" s="182">
        <f t="shared" si="622"/>
        <v>0</v>
      </c>
      <c r="G267" s="182">
        <f>SUM(G268:G311)</f>
        <v>0</v>
      </c>
      <c r="H267" s="182">
        <f t="shared" si="623"/>
        <v>0</v>
      </c>
      <c r="I267" s="182">
        <f>SUM(I268:I311)</f>
        <v>0</v>
      </c>
      <c r="J267" s="182">
        <f t="shared" si="624"/>
        <v>0</v>
      </c>
      <c r="K267" s="182">
        <f t="shared" ref="K267:AD267" si="723">SUM(K268:K311)</f>
        <v>0</v>
      </c>
      <c r="L267" s="182">
        <f t="shared" si="723"/>
        <v>0</v>
      </c>
      <c r="M267" s="182">
        <f t="shared" si="723"/>
        <v>0</v>
      </c>
      <c r="N267" s="182">
        <f t="shared" si="723"/>
        <v>0</v>
      </c>
      <c r="O267" s="182">
        <f t="shared" si="723"/>
        <v>0</v>
      </c>
      <c r="P267" s="182">
        <f t="shared" ref="P267:Q267" si="724">SUM(P268:P311)</f>
        <v>0</v>
      </c>
      <c r="Q267" s="182">
        <f t="shared" si="724"/>
        <v>0</v>
      </c>
      <c r="R267" s="182">
        <f t="shared" si="723"/>
        <v>0</v>
      </c>
      <c r="S267" s="182">
        <f t="shared" si="723"/>
        <v>0</v>
      </c>
      <c r="T267" s="182">
        <f t="shared" ref="T267" si="725">SUM(T268:T311)</f>
        <v>0</v>
      </c>
      <c r="U267" s="182">
        <f t="shared" si="723"/>
        <v>0</v>
      </c>
      <c r="V267" s="182">
        <f t="shared" si="723"/>
        <v>0</v>
      </c>
      <c r="W267" s="182">
        <f t="shared" ref="W267" si="726">SUM(W268:W311)</f>
        <v>0</v>
      </c>
      <c r="X267" s="182">
        <f t="shared" si="723"/>
        <v>0</v>
      </c>
      <c r="Y267" s="182">
        <f t="shared" ref="Y267:Z267" si="727">SUM(Y268:Y311)</f>
        <v>0</v>
      </c>
      <c r="Z267" s="182">
        <f t="shared" si="727"/>
        <v>0</v>
      </c>
      <c r="AA267" s="182">
        <f t="shared" si="723"/>
        <v>0</v>
      </c>
      <c r="AB267" s="182">
        <f t="shared" si="723"/>
        <v>0</v>
      </c>
      <c r="AC267" s="182">
        <f t="shared" si="723"/>
        <v>0</v>
      </c>
      <c r="AD267" s="182">
        <f t="shared" si="723"/>
        <v>0</v>
      </c>
      <c r="AE267" s="182">
        <f t="shared" si="628"/>
        <v>0</v>
      </c>
      <c r="AF267" s="182">
        <f>SUM(AF268:AF311)</f>
        <v>0</v>
      </c>
      <c r="AG267" s="182">
        <f>SUM(AG268:AG311)</f>
        <v>0</v>
      </c>
      <c r="AH267" s="182">
        <f>SUM(AH268:AH311)</f>
        <v>0</v>
      </c>
      <c r="AI267" s="182">
        <f t="shared" si="629"/>
        <v>0</v>
      </c>
      <c r="AJ267" s="182">
        <f>SUM(AJ268:AJ311)</f>
        <v>0</v>
      </c>
      <c r="AK267" s="182">
        <f>SUM(AK268:AK311)</f>
        <v>0</v>
      </c>
      <c r="AL267" s="182">
        <f>SUM(AL268:AL311)</f>
        <v>0</v>
      </c>
      <c r="AM267" s="182">
        <f t="shared" si="630"/>
        <v>0</v>
      </c>
      <c r="AN267" s="182">
        <f>SUM(AN268:AN311)</f>
        <v>0</v>
      </c>
      <c r="AO267" s="182">
        <f>SUM(AO268:AO311)</f>
        <v>0</v>
      </c>
      <c r="AP267" s="182">
        <f>SUM(AP268:AP311)</f>
        <v>0</v>
      </c>
      <c r="AQ267" s="182">
        <f t="shared" si="631"/>
        <v>0</v>
      </c>
      <c r="AR267" s="182">
        <f t="shared" si="632"/>
        <v>0</v>
      </c>
    </row>
    <row r="268" spans="2:44" x14ac:dyDescent="0.25">
      <c r="B268" s="433" t="s">
        <v>404</v>
      </c>
      <c r="C268" s="175" t="s">
        <v>980</v>
      </c>
      <c r="D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6">
        <f t="shared" si="622"/>
        <v>0</v>
      </c>
      <c r="G268" s="176"/>
      <c r="H268" s="176">
        <f t="shared" si="623"/>
        <v>0</v>
      </c>
      <c r="I268" s="176"/>
      <c r="J268" s="176">
        <f t="shared" si="624"/>
        <v>0</v>
      </c>
      <c r="K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6">
        <f t="shared" si="628"/>
        <v>0</v>
      </c>
      <c r="AF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6">
        <f t="shared" si="629"/>
        <v>0</v>
      </c>
      <c r="AJ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6">
        <f t="shared" si="630"/>
        <v>0</v>
      </c>
      <c r="AN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6">
        <f t="shared" si="631"/>
        <v>0</v>
      </c>
      <c r="AR268" s="176">
        <f t="shared" si="632"/>
        <v>0</v>
      </c>
    </row>
    <row r="269" spans="2:44" x14ac:dyDescent="0.25">
      <c r="B269" s="433" t="s">
        <v>405</v>
      </c>
      <c r="C269" s="175" t="s">
        <v>981</v>
      </c>
      <c r="D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6">
        <f t="shared" ref="F269:F300" si="728">D269+E269</f>
        <v>0</v>
      </c>
      <c r="G269" s="176"/>
      <c r="H269" s="176">
        <f t="shared" ref="H269:H300" si="729">F269-G269</f>
        <v>0</v>
      </c>
      <c r="I269" s="176"/>
      <c r="J269" s="176">
        <f t="shared" ref="J269:J300" si="730">F269-I269</f>
        <v>0</v>
      </c>
      <c r="K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6">
        <f t="shared" ref="AE269:AE300" si="731">AB269+AC269+AD269</f>
        <v>0</v>
      </c>
      <c r="AF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6">
        <f t="shared" ref="AI269:AI300" si="732">AF269+AG269+AH269</f>
        <v>0</v>
      </c>
      <c r="AJ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6">
        <f t="shared" ref="AM269:AM300" si="733">AJ269+AK269+AL269</f>
        <v>0</v>
      </c>
      <c r="AN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6">
        <f t="shared" ref="AQ269:AQ300" si="734">AN269+AO269+AP269</f>
        <v>0</v>
      </c>
      <c r="AR269" s="176">
        <f t="shared" ref="AR269:AR300" si="735">AE269+AI269+AM269+AQ269</f>
        <v>0</v>
      </c>
    </row>
    <row r="270" spans="2:44" x14ac:dyDescent="0.25">
      <c r="B270" s="433" t="s">
        <v>406</v>
      </c>
      <c r="C270" s="175" t="s">
        <v>982</v>
      </c>
      <c r="D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6">
        <f t="shared" si="728"/>
        <v>0</v>
      </c>
      <c r="G270" s="176"/>
      <c r="H270" s="176">
        <f t="shared" si="729"/>
        <v>0</v>
      </c>
      <c r="I270" s="176"/>
      <c r="J270" s="176">
        <f t="shared" si="730"/>
        <v>0</v>
      </c>
      <c r="K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6">
        <f t="shared" si="731"/>
        <v>0</v>
      </c>
      <c r="AF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6">
        <f t="shared" si="732"/>
        <v>0</v>
      </c>
      <c r="AJ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6">
        <f t="shared" si="733"/>
        <v>0</v>
      </c>
      <c r="AN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6">
        <f t="shared" si="734"/>
        <v>0</v>
      </c>
      <c r="AR270" s="176">
        <f t="shared" si="735"/>
        <v>0</v>
      </c>
    </row>
    <row r="271" spans="2:44" x14ac:dyDescent="0.25">
      <c r="B271" s="433" t="s">
        <v>407</v>
      </c>
      <c r="C271" s="175" t="s">
        <v>983</v>
      </c>
      <c r="D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6">
        <f t="shared" si="728"/>
        <v>0</v>
      </c>
      <c r="G271" s="176"/>
      <c r="H271" s="176">
        <f t="shared" si="729"/>
        <v>0</v>
      </c>
      <c r="I271" s="176"/>
      <c r="J271" s="176">
        <f t="shared" si="730"/>
        <v>0</v>
      </c>
      <c r="K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6">
        <f t="shared" si="731"/>
        <v>0</v>
      </c>
      <c r="AF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6">
        <f t="shared" si="732"/>
        <v>0</v>
      </c>
      <c r="AJ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6">
        <f t="shared" si="733"/>
        <v>0</v>
      </c>
      <c r="AN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6">
        <f t="shared" si="734"/>
        <v>0</v>
      </c>
      <c r="AR271" s="176">
        <f t="shared" si="735"/>
        <v>0</v>
      </c>
    </row>
    <row r="272" spans="2:44" x14ac:dyDescent="0.25">
      <c r="B272" s="433" t="s">
        <v>408</v>
      </c>
      <c r="C272" s="175" t="s">
        <v>984</v>
      </c>
      <c r="D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6">
        <f t="shared" si="728"/>
        <v>0</v>
      </c>
      <c r="G272" s="176"/>
      <c r="H272" s="176">
        <f t="shared" si="729"/>
        <v>0</v>
      </c>
      <c r="I272" s="176"/>
      <c r="J272" s="176">
        <f t="shared" si="730"/>
        <v>0</v>
      </c>
      <c r="K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6">
        <f t="shared" si="731"/>
        <v>0</v>
      </c>
      <c r="AF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6">
        <f t="shared" si="732"/>
        <v>0</v>
      </c>
      <c r="AJ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6">
        <f t="shared" si="733"/>
        <v>0</v>
      </c>
      <c r="AN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6">
        <f t="shared" si="734"/>
        <v>0</v>
      </c>
      <c r="AR272" s="176">
        <f t="shared" si="735"/>
        <v>0</v>
      </c>
    </row>
    <row r="273" spans="2:44" x14ac:dyDescent="0.25">
      <c r="B273" s="433" t="s">
        <v>409</v>
      </c>
      <c r="C273" s="175" t="s">
        <v>985</v>
      </c>
      <c r="D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6">
        <f t="shared" si="728"/>
        <v>0</v>
      </c>
      <c r="G273" s="176"/>
      <c r="H273" s="176">
        <f t="shared" si="729"/>
        <v>0</v>
      </c>
      <c r="I273" s="176"/>
      <c r="J273" s="176">
        <f t="shared" si="730"/>
        <v>0</v>
      </c>
      <c r="K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6">
        <f t="shared" si="731"/>
        <v>0</v>
      </c>
      <c r="AF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6">
        <f t="shared" si="732"/>
        <v>0</v>
      </c>
      <c r="AJ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6">
        <f t="shared" si="733"/>
        <v>0</v>
      </c>
      <c r="AN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6">
        <f t="shared" si="734"/>
        <v>0</v>
      </c>
      <c r="AR273" s="176">
        <f t="shared" si="735"/>
        <v>0</v>
      </c>
    </row>
    <row r="274" spans="2:44" x14ac:dyDescent="0.25">
      <c r="B274" s="433" t="s">
        <v>410</v>
      </c>
      <c r="C274" s="175" t="s">
        <v>986</v>
      </c>
      <c r="D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6">
        <f t="shared" si="728"/>
        <v>0</v>
      </c>
      <c r="G274" s="176"/>
      <c r="H274" s="176">
        <f t="shared" si="729"/>
        <v>0</v>
      </c>
      <c r="I274" s="176"/>
      <c r="J274" s="176">
        <f t="shared" si="730"/>
        <v>0</v>
      </c>
      <c r="K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6">
        <f t="shared" si="731"/>
        <v>0</v>
      </c>
      <c r="AF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6">
        <f t="shared" si="732"/>
        <v>0</v>
      </c>
      <c r="AJ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6">
        <f t="shared" si="733"/>
        <v>0</v>
      </c>
      <c r="AN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6">
        <f t="shared" si="734"/>
        <v>0</v>
      </c>
      <c r="AR274" s="176">
        <f t="shared" si="735"/>
        <v>0</v>
      </c>
    </row>
    <row r="275" spans="2:44" x14ac:dyDescent="0.25">
      <c r="B275" s="433" t="s">
        <v>411</v>
      </c>
      <c r="C275" s="175" t="s">
        <v>987</v>
      </c>
      <c r="D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6">
        <f t="shared" si="728"/>
        <v>0</v>
      </c>
      <c r="G275" s="176"/>
      <c r="H275" s="176">
        <f t="shared" si="729"/>
        <v>0</v>
      </c>
      <c r="I275" s="176"/>
      <c r="J275" s="176">
        <f t="shared" si="730"/>
        <v>0</v>
      </c>
      <c r="K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6">
        <f t="shared" si="731"/>
        <v>0</v>
      </c>
      <c r="AF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6">
        <f t="shared" si="732"/>
        <v>0</v>
      </c>
      <c r="AJ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6">
        <f t="shared" si="733"/>
        <v>0</v>
      </c>
      <c r="AN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6">
        <f t="shared" si="734"/>
        <v>0</v>
      </c>
      <c r="AR275" s="176">
        <f t="shared" si="735"/>
        <v>0</v>
      </c>
    </row>
    <row r="276" spans="2:44" x14ac:dyDescent="0.25">
      <c r="B276" s="433" t="s">
        <v>412</v>
      </c>
      <c r="C276" s="175" t="s">
        <v>988</v>
      </c>
      <c r="D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6">
        <f t="shared" si="728"/>
        <v>0</v>
      </c>
      <c r="G276" s="176"/>
      <c r="H276" s="176">
        <f t="shared" si="729"/>
        <v>0</v>
      </c>
      <c r="I276" s="176"/>
      <c r="J276" s="176">
        <f t="shared" si="730"/>
        <v>0</v>
      </c>
      <c r="K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6">
        <f t="shared" si="731"/>
        <v>0</v>
      </c>
      <c r="AF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6">
        <f t="shared" si="732"/>
        <v>0</v>
      </c>
      <c r="AJ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6">
        <f t="shared" si="733"/>
        <v>0</v>
      </c>
      <c r="AN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6">
        <f t="shared" si="734"/>
        <v>0</v>
      </c>
      <c r="AR276" s="176">
        <f t="shared" si="735"/>
        <v>0</v>
      </c>
    </row>
    <row r="277" spans="2:44" x14ac:dyDescent="0.25">
      <c r="B277" s="433" t="s">
        <v>413</v>
      </c>
      <c r="C277" s="175" t="s">
        <v>989</v>
      </c>
      <c r="D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6">
        <f t="shared" si="728"/>
        <v>0</v>
      </c>
      <c r="G277" s="176"/>
      <c r="H277" s="176">
        <f t="shared" si="729"/>
        <v>0</v>
      </c>
      <c r="I277" s="176"/>
      <c r="J277" s="176">
        <f t="shared" si="730"/>
        <v>0</v>
      </c>
      <c r="K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6">
        <f t="shared" si="731"/>
        <v>0</v>
      </c>
      <c r="AF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6">
        <f t="shared" si="732"/>
        <v>0</v>
      </c>
      <c r="AJ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6">
        <f t="shared" si="733"/>
        <v>0</v>
      </c>
      <c r="AN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6">
        <f t="shared" si="734"/>
        <v>0</v>
      </c>
      <c r="AR277" s="176">
        <f t="shared" si="735"/>
        <v>0</v>
      </c>
    </row>
    <row r="278" spans="2:44" x14ac:dyDescent="0.25">
      <c r="B278" s="433" t="s">
        <v>414</v>
      </c>
      <c r="C278" s="175" t="s">
        <v>990</v>
      </c>
      <c r="D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6">
        <f t="shared" si="728"/>
        <v>0</v>
      </c>
      <c r="G278" s="176"/>
      <c r="H278" s="176">
        <f t="shared" si="729"/>
        <v>0</v>
      </c>
      <c r="I278" s="176"/>
      <c r="J278" s="176">
        <f t="shared" si="730"/>
        <v>0</v>
      </c>
      <c r="K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6">
        <f t="shared" si="731"/>
        <v>0</v>
      </c>
      <c r="AF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6">
        <f t="shared" si="732"/>
        <v>0</v>
      </c>
      <c r="AJ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6">
        <f t="shared" si="733"/>
        <v>0</v>
      </c>
      <c r="AN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6">
        <f t="shared" si="734"/>
        <v>0</v>
      </c>
      <c r="AR278" s="176">
        <f t="shared" si="735"/>
        <v>0</v>
      </c>
    </row>
    <row r="279" spans="2:44" x14ac:dyDescent="0.25">
      <c r="B279" s="433" t="s">
        <v>415</v>
      </c>
      <c r="C279" s="175" t="s">
        <v>991</v>
      </c>
      <c r="D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6">
        <f t="shared" si="728"/>
        <v>0</v>
      </c>
      <c r="G279" s="176"/>
      <c r="H279" s="176">
        <f t="shared" si="729"/>
        <v>0</v>
      </c>
      <c r="I279" s="176"/>
      <c r="J279" s="176">
        <f t="shared" si="730"/>
        <v>0</v>
      </c>
      <c r="K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6">
        <f t="shared" si="731"/>
        <v>0</v>
      </c>
      <c r="AF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6">
        <f t="shared" si="732"/>
        <v>0</v>
      </c>
      <c r="AJ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6">
        <f t="shared" si="733"/>
        <v>0</v>
      </c>
      <c r="AN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6">
        <f t="shared" si="734"/>
        <v>0</v>
      </c>
      <c r="AR279" s="176">
        <f t="shared" si="735"/>
        <v>0</v>
      </c>
    </row>
    <row r="280" spans="2:44" x14ac:dyDescent="0.25">
      <c r="B280" s="433" t="s">
        <v>416</v>
      </c>
      <c r="C280" s="175" t="s">
        <v>992</v>
      </c>
      <c r="D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6">
        <f t="shared" si="728"/>
        <v>0</v>
      </c>
      <c r="G280" s="176"/>
      <c r="H280" s="176">
        <f t="shared" si="729"/>
        <v>0</v>
      </c>
      <c r="I280" s="176"/>
      <c r="J280" s="176">
        <f t="shared" si="730"/>
        <v>0</v>
      </c>
      <c r="K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6">
        <f t="shared" si="731"/>
        <v>0</v>
      </c>
      <c r="AF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6">
        <f t="shared" si="732"/>
        <v>0</v>
      </c>
      <c r="AJ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6">
        <f t="shared" si="733"/>
        <v>0</v>
      </c>
      <c r="AN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6">
        <f t="shared" si="734"/>
        <v>0</v>
      </c>
      <c r="AR280" s="176">
        <f t="shared" si="735"/>
        <v>0</v>
      </c>
    </row>
    <row r="281" spans="2:44" x14ac:dyDescent="0.25">
      <c r="B281" s="433" t="s">
        <v>417</v>
      </c>
      <c r="C281" s="175" t="s">
        <v>993</v>
      </c>
      <c r="D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6">
        <f t="shared" si="728"/>
        <v>0</v>
      </c>
      <c r="G281" s="176"/>
      <c r="H281" s="176">
        <f t="shared" si="729"/>
        <v>0</v>
      </c>
      <c r="I281" s="176"/>
      <c r="J281" s="176">
        <f t="shared" si="730"/>
        <v>0</v>
      </c>
      <c r="K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6">
        <f t="shared" si="731"/>
        <v>0</v>
      </c>
      <c r="AF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6">
        <f t="shared" si="732"/>
        <v>0</v>
      </c>
      <c r="AJ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6">
        <f t="shared" si="733"/>
        <v>0</v>
      </c>
      <c r="AN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6">
        <f t="shared" si="734"/>
        <v>0</v>
      </c>
      <c r="AR281" s="176">
        <f t="shared" si="735"/>
        <v>0</v>
      </c>
    </row>
    <row r="282" spans="2:44" x14ac:dyDescent="0.25">
      <c r="B282" s="433" t="s">
        <v>418</v>
      </c>
      <c r="C282" s="175" t="s">
        <v>994</v>
      </c>
      <c r="D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6">
        <f t="shared" si="728"/>
        <v>0</v>
      </c>
      <c r="G282" s="176"/>
      <c r="H282" s="176">
        <f t="shared" si="729"/>
        <v>0</v>
      </c>
      <c r="I282" s="176"/>
      <c r="J282" s="176">
        <f t="shared" si="730"/>
        <v>0</v>
      </c>
      <c r="K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6">
        <f t="shared" si="731"/>
        <v>0</v>
      </c>
      <c r="AF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6">
        <f t="shared" si="732"/>
        <v>0</v>
      </c>
      <c r="AJ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6">
        <f t="shared" si="733"/>
        <v>0</v>
      </c>
      <c r="AN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6">
        <f t="shared" si="734"/>
        <v>0</v>
      </c>
      <c r="AR282" s="176">
        <f t="shared" si="735"/>
        <v>0</v>
      </c>
    </row>
    <row r="283" spans="2:44" x14ac:dyDescent="0.25">
      <c r="B283" s="433" t="s">
        <v>419</v>
      </c>
      <c r="C283" s="175" t="s">
        <v>995</v>
      </c>
      <c r="D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6">
        <f t="shared" si="728"/>
        <v>0</v>
      </c>
      <c r="G283" s="176"/>
      <c r="H283" s="176">
        <f t="shared" si="729"/>
        <v>0</v>
      </c>
      <c r="I283" s="176"/>
      <c r="J283" s="176">
        <f t="shared" si="730"/>
        <v>0</v>
      </c>
      <c r="K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6">
        <f t="shared" si="731"/>
        <v>0</v>
      </c>
      <c r="AF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6">
        <f t="shared" si="732"/>
        <v>0</v>
      </c>
      <c r="AJ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6">
        <f t="shared" si="733"/>
        <v>0</v>
      </c>
      <c r="AN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6">
        <f t="shared" si="734"/>
        <v>0</v>
      </c>
      <c r="AR283" s="176">
        <f t="shared" si="735"/>
        <v>0</v>
      </c>
    </row>
    <row r="284" spans="2:44" x14ac:dyDescent="0.25">
      <c r="B284" s="433" t="s">
        <v>420</v>
      </c>
      <c r="C284" s="175" t="s">
        <v>996</v>
      </c>
      <c r="D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6">
        <f t="shared" si="728"/>
        <v>0</v>
      </c>
      <c r="G284" s="176"/>
      <c r="H284" s="176">
        <f t="shared" si="729"/>
        <v>0</v>
      </c>
      <c r="I284" s="176"/>
      <c r="J284" s="176">
        <f t="shared" si="730"/>
        <v>0</v>
      </c>
      <c r="K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6">
        <f t="shared" si="731"/>
        <v>0</v>
      </c>
      <c r="AF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6">
        <f t="shared" si="732"/>
        <v>0</v>
      </c>
      <c r="AJ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6">
        <f t="shared" si="733"/>
        <v>0</v>
      </c>
      <c r="AN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6">
        <f t="shared" si="734"/>
        <v>0</v>
      </c>
      <c r="AR284" s="176">
        <f t="shared" si="735"/>
        <v>0</v>
      </c>
    </row>
    <row r="285" spans="2:44" x14ac:dyDescent="0.25">
      <c r="B285" s="433" t="s">
        <v>421</v>
      </c>
      <c r="C285" s="175" t="s">
        <v>997</v>
      </c>
      <c r="D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6">
        <f t="shared" si="728"/>
        <v>0</v>
      </c>
      <c r="G285" s="176"/>
      <c r="H285" s="176">
        <f t="shared" si="729"/>
        <v>0</v>
      </c>
      <c r="I285" s="176"/>
      <c r="J285" s="176">
        <f t="shared" si="730"/>
        <v>0</v>
      </c>
      <c r="K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6">
        <f t="shared" si="731"/>
        <v>0</v>
      </c>
      <c r="AF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6">
        <f t="shared" si="732"/>
        <v>0</v>
      </c>
      <c r="AJ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6">
        <f t="shared" si="733"/>
        <v>0</v>
      </c>
      <c r="AN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6">
        <f t="shared" si="734"/>
        <v>0</v>
      </c>
      <c r="AR285" s="176">
        <f t="shared" si="735"/>
        <v>0</v>
      </c>
    </row>
    <row r="286" spans="2:44" x14ac:dyDescent="0.25">
      <c r="B286" s="433" t="s">
        <v>422</v>
      </c>
      <c r="C286" s="175" t="s">
        <v>998</v>
      </c>
      <c r="D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6">
        <f t="shared" si="728"/>
        <v>0</v>
      </c>
      <c r="G286" s="176"/>
      <c r="H286" s="176">
        <f t="shared" si="729"/>
        <v>0</v>
      </c>
      <c r="I286" s="176"/>
      <c r="J286" s="176">
        <f t="shared" si="730"/>
        <v>0</v>
      </c>
      <c r="K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6">
        <f t="shared" si="731"/>
        <v>0</v>
      </c>
      <c r="AF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6">
        <f t="shared" si="732"/>
        <v>0</v>
      </c>
      <c r="AJ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6">
        <f t="shared" si="733"/>
        <v>0</v>
      </c>
      <c r="AN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6">
        <f t="shared" si="734"/>
        <v>0</v>
      </c>
      <c r="AR286" s="176">
        <f t="shared" si="735"/>
        <v>0</v>
      </c>
    </row>
    <row r="287" spans="2:44" x14ac:dyDescent="0.25">
      <c r="B287" s="433" t="s">
        <v>423</v>
      </c>
      <c r="C287" s="175" t="s">
        <v>999</v>
      </c>
      <c r="D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6">
        <f t="shared" si="728"/>
        <v>0</v>
      </c>
      <c r="G287" s="176"/>
      <c r="H287" s="176">
        <f t="shared" si="729"/>
        <v>0</v>
      </c>
      <c r="I287" s="176"/>
      <c r="J287" s="176">
        <f t="shared" si="730"/>
        <v>0</v>
      </c>
      <c r="K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6">
        <f t="shared" si="731"/>
        <v>0</v>
      </c>
      <c r="AF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6">
        <f t="shared" si="732"/>
        <v>0</v>
      </c>
      <c r="AJ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6">
        <f t="shared" si="733"/>
        <v>0</v>
      </c>
      <c r="AN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6">
        <f t="shared" si="734"/>
        <v>0</v>
      </c>
      <c r="AR287" s="176">
        <f t="shared" si="735"/>
        <v>0</v>
      </c>
    </row>
    <row r="288" spans="2:44" x14ac:dyDescent="0.25">
      <c r="B288" s="433" t="s">
        <v>424</v>
      </c>
      <c r="C288" s="175" t="s">
        <v>1000</v>
      </c>
      <c r="D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6">
        <f t="shared" si="728"/>
        <v>0</v>
      </c>
      <c r="G288" s="176"/>
      <c r="H288" s="176">
        <f t="shared" si="729"/>
        <v>0</v>
      </c>
      <c r="I288" s="176"/>
      <c r="J288" s="176">
        <f t="shared" si="730"/>
        <v>0</v>
      </c>
      <c r="K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6">
        <f t="shared" si="731"/>
        <v>0</v>
      </c>
      <c r="AF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6">
        <f t="shared" si="732"/>
        <v>0</v>
      </c>
      <c r="AJ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6">
        <f t="shared" si="733"/>
        <v>0</v>
      </c>
      <c r="AN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6">
        <f t="shared" si="734"/>
        <v>0</v>
      </c>
      <c r="AR288" s="176">
        <f t="shared" si="735"/>
        <v>0</v>
      </c>
    </row>
    <row r="289" spans="2:44" x14ac:dyDescent="0.25">
      <c r="B289" s="433" t="s">
        <v>425</v>
      </c>
      <c r="C289" s="175" t="s">
        <v>997</v>
      </c>
      <c r="D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6">
        <f t="shared" si="728"/>
        <v>0</v>
      </c>
      <c r="G289" s="176"/>
      <c r="H289" s="176">
        <f t="shared" si="729"/>
        <v>0</v>
      </c>
      <c r="I289" s="176"/>
      <c r="J289" s="176">
        <f t="shared" si="730"/>
        <v>0</v>
      </c>
      <c r="K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6">
        <f t="shared" si="731"/>
        <v>0</v>
      </c>
      <c r="AF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6">
        <f t="shared" si="732"/>
        <v>0</v>
      </c>
      <c r="AJ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6">
        <f t="shared" si="733"/>
        <v>0</v>
      </c>
      <c r="AN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6">
        <f t="shared" si="734"/>
        <v>0</v>
      </c>
      <c r="AR289" s="176">
        <f t="shared" si="735"/>
        <v>0</v>
      </c>
    </row>
    <row r="290" spans="2:44" x14ac:dyDescent="0.25">
      <c r="B290" s="433" t="s">
        <v>426</v>
      </c>
      <c r="C290" s="175" t="s">
        <v>1001</v>
      </c>
      <c r="D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6">
        <f t="shared" si="728"/>
        <v>0</v>
      </c>
      <c r="G290" s="176"/>
      <c r="H290" s="176">
        <f t="shared" si="729"/>
        <v>0</v>
      </c>
      <c r="I290" s="176"/>
      <c r="J290" s="176">
        <f t="shared" si="730"/>
        <v>0</v>
      </c>
      <c r="K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6">
        <f t="shared" si="731"/>
        <v>0</v>
      </c>
      <c r="AF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6">
        <f t="shared" si="732"/>
        <v>0</v>
      </c>
      <c r="AJ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6">
        <f t="shared" si="733"/>
        <v>0</v>
      </c>
      <c r="AN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6">
        <f t="shared" si="734"/>
        <v>0</v>
      </c>
      <c r="AR290" s="176">
        <f t="shared" si="735"/>
        <v>0</v>
      </c>
    </row>
    <row r="291" spans="2:44" x14ac:dyDescent="0.25">
      <c r="B291" s="433" t="s">
        <v>427</v>
      </c>
      <c r="C291" s="175" t="s">
        <v>1002</v>
      </c>
      <c r="D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6">
        <f t="shared" si="728"/>
        <v>0</v>
      </c>
      <c r="G291" s="176"/>
      <c r="H291" s="176">
        <f t="shared" si="729"/>
        <v>0</v>
      </c>
      <c r="I291" s="176"/>
      <c r="J291" s="176">
        <f t="shared" si="730"/>
        <v>0</v>
      </c>
      <c r="K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6">
        <f t="shared" si="731"/>
        <v>0</v>
      </c>
      <c r="AF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6">
        <f t="shared" si="732"/>
        <v>0</v>
      </c>
      <c r="AJ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6">
        <f t="shared" si="733"/>
        <v>0</v>
      </c>
      <c r="AN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6">
        <f t="shared" si="734"/>
        <v>0</v>
      </c>
      <c r="AR291" s="176">
        <f t="shared" si="735"/>
        <v>0</v>
      </c>
    </row>
    <row r="292" spans="2:44" x14ac:dyDescent="0.25">
      <c r="B292" s="433" t="s">
        <v>428</v>
      </c>
      <c r="C292" s="175" t="s">
        <v>1003</v>
      </c>
      <c r="D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6">
        <f t="shared" si="728"/>
        <v>0</v>
      </c>
      <c r="G292" s="176"/>
      <c r="H292" s="176">
        <f t="shared" si="729"/>
        <v>0</v>
      </c>
      <c r="I292" s="176"/>
      <c r="J292" s="176">
        <f t="shared" si="730"/>
        <v>0</v>
      </c>
      <c r="K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6">
        <f t="shared" si="731"/>
        <v>0</v>
      </c>
      <c r="AF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6">
        <f t="shared" si="732"/>
        <v>0</v>
      </c>
      <c r="AJ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6">
        <f t="shared" si="733"/>
        <v>0</v>
      </c>
      <c r="AN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6">
        <f t="shared" si="734"/>
        <v>0</v>
      </c>
      <c r="AR292" s="176">
        <f t="shared" si="735"/>
        <v>0</v>
      </c>
    </row>
    <row r="293" spans="2:44" x14ac:dyDescent="0.25">
      <c r="B293" s="433" t="s">
        <v>429</v>
      </c>
      <c r="C293" s="175" t="s">
        <v>1004</v>
      </c>
      <c r="D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6">
        <f t="shared" si="728"/>
        <v>0</v>
      </c>
      <c r="G293" s="176"/>
      <c r="H293" s="176">
        <f t="shared" si="729"/>
        <v>0</v>
      </c>
      <c r="I293" s="176"/>
      <c r="J293" s="176">
        <f t="shared" si="730"/>
        <v>0</v>
      </c>
      <c r="K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6">
        <f t="shared" si="731"/>
        <v>0</v>
      </c>
      <c r="AF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6">
        <f t="shared" si="732"/>
        <v>0</v>
      </c>
      <c r="AJ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6">
        <f t="shared" si="733"/>
        <v>0</v>
      </c>
      <c r="AN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6">
        <f t="shared" si="734"/>
        <v>0</v>
      </c>
      <c r="AR293" s="176">
        <f t="shared" si="735"/>
        <v>0</v>
      </c>
    </row>
    <row r="294" spans="2:44" x14ac:dyDescent="0.25">
      <c r="B294" s="433" t="s">
        <v>430</v>
      </c>
      <c r="C294" s="175" t="s">
        <v>1005</v>
      </c>
      <c r="D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6">
        <f t="shared" si="728"/>
        <v>0</v>
      </c>
      <c r="G294" s="176"/>
      <c r="H294" s="176">
        <f t="shared" si="729"/>
        <v>0</v>
      </c>
      <c r="I294" s="176"/>
      <c r="J294" s="176">
        <f t="shared" si="730"/>
        <v>0</v>
      </c>
      <c r="K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6">
        <f t="shared" si="731"/>
        <v>0</v>
      </c>
      <c r="AF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6">
        <f t="shared" si="732"/>
        <v>0</v>
      </c>
      <c r="AJ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6">
        <f t="shared" si="733"/>
        <v>0</v>
      </c>
      <c r="AN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6">
        <f t="shared" si="734"/>
        <v>0</v>
      </c>
      <c r="AR294" s="176">
        <f t="shared" si="735"/>
        <v>0</v>
      </c>
    </row>
    <row r="295" spans="2:44" x14ac:dyDescent="0.25">
      <c r="B295" s="433" t="s">
        <v>431</v>
      </c>
      <c r="C295" s="175" t="s">
        <v>1006</v>
      </c>
      <c r="D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6">
        <f t="shared" si="728"/>
        <v>0</v>
      </c>
      <c r="G295" s="176"/>
      <c r="H295" s="176">
        <f t="shared" si="729"/>
        <v>0</v>
      </c>
      <c r="I295" s="176"/>
      <c r="J295" s="176">
        <f t="shared" si="730"/>
        <v>0</v>
      </c>
      <c r="K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6">
        <f t="shared" si="731"/>
        <v>0</v>
      </c>
      <c r="AF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6">
        <f t="shared" si="732"/>
        <v>0</v>
      </c>
      <c r="AJ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6">
        <f t="shared" si="733"/>
        <v>0</v>
      </c>
      <c r="AN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6">
        <f t="shared" si="734"/>
        <v>0</v>
      </c>
      <c r="AR295" s="176">
        <f t="shared" si="735"/>
        <v>0</v>
      </c>
    </row>
    <row r="296" spans="2:44" x14ac:dyDescent="0.25">
      <c r="B296" s="433" t="s">
        <v>432</v>
      </c>
      <c r="C296" s="175" t="s">
        <v>1007</v>
      </c>
      <c r="D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6">
        <f t="shared" si="728"/>
        <v>0</v>
      </c>
      <c r="G296" s="176"/>
      <c r="H296" s="176">
        <f t="shared" si="729"/>
        <v>0</v>
      </c>
      <c r="I296" s="176"/>
      <c r="J296" s="176">
        <f t="shared" si="730"/>
        <v>0</v>
      </c>
      <c r="K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6">
        <f t="shared" si="731"/>
        <v>0</v>
      </c>
      <c r="AF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6">
        <f t="shared" si="732"/>
        <v>0</v>
      </c>
      <c r="AJ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6">
        <f t="shared" si="733"/>
        <v>0</v>
      </c>
      <c r="AN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6">
        <f t="shared" si="734"/>
        <v>0</v>
      </c>
      <c r="AR296" s="176">
        <f t="shared" si="735"/>
        <v>0</v>
      </c>
    </row>
    <row r="297" spans="2:44" x14ac:dyDescent="0.25">
      <c r="B297" s="433" t="s">
        <v>433</v>
      </c>
      <c r="C297" s="175" t="s">
        <v>1008</v>
      </c>
      <c r="D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6">
        <f t="shared" si="728"/>
        <v>0</v>
      </c>
      <c r="G297" s="176"/>
      <c r="H297" s="176">
        <f t="shared" si="729"/>
        <v>0</v>
      </c>
      <c r="I297" s="176"/>
      <c r="J297" s="176">
        <f t="shared" si="730"/>
        <v>0</v>
      </c>
      <c r="K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6">
        <f t="shared" si="731"/>
        <v>0</v>
      </c>
      <c r="AF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6">
        <f t="shared" si="732"/>
        <v>0</v>
      </c>
      <c r="AJ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6">
        <f t="shared" si="733"/>
        <v>0</v>
      </c>
      <c r="AN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6">
        <f t="shared" si="734"/>
        <v>0</v>
      </c>
      <c r="AR297" s="176">
        <f t="shared" si="735"/>
        <v>0</v>
      </c>
    </row>
    <row r="298" spans="2:44" x14ac:dyDescent="0.25">
      <c r="B298" s="433" t="s">
        <v>434</v>
      </c>
      <c r="C298" s="175" t="s">
        <v>1009</v>
      </c>
      <c r="D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6">
        <f t="shared" si="728"/>
        <v>0</v>
      </c>
      <c r="G298" s="176"/>
      <c r="H298" s="176">
        <f t="shared" si="729"/>
        <v>0</v>
      </c>
      <c r="I298" s="176"/>
      <c r="J298" s="176">
        <f t="shared" si="730"/>
        <v>0</v>
      </c>
      <c r="K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6">
        <f t="shared" si="731"/>
        <v>0</v>
      </c>
      <c r="AF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6">
        <f t="shared" si="732"/>
        <v>0</v>
      </c>
      <c r="AJ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6">
        <f t="shared" si="733"/>
        <v>0</v>
      </c>
      <c r="AN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6">
        <f t="shared" si="734"/>
        <v>0</v>
      </c>
      <c r="AR298" s="176">
        <f t="shared" si="735"/>
        <v>0</v>
      </c>
    </row>
    <row r="299" spans="2:44" x14ac:dyDescent="0.25">
      <c r="B299" s="433" t="s">
        <v>435</v>
      </c>
      <c r="C299" s="175" t="s">
        <v>1010</v>
      </c>
      <c r="D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6">
        <f t="shared" si="728"/>
        <v>0</v>
      </c>
      <c r="G299" s="176"/>
      <c r="H299" s="176">
        <f t="shared" si="729"/>
        <v>0</v>
      </c>
      <c r="I299" s="176"/>
      <c r="J299" s="176">
        <f t="shared" si="730"/>
        <v>0</v>
      </c>
      <c r="K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6">
        <f t="shared" si="731"/>
        <v>0</v>
      </c>
      <c r="AF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6">
        <f t="shared" si="732"/>
        <v>0</v>
      </c>
      <c r="AJ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6">
        <f t="shared" si="733"/>
        <v>0</v>
      </c>
      <c r="AN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6">
        <f t="shared" si="734"/>
        <v>0</v>
      </c>
      <c r="AR299" s="176">
        <f t="shared" si="735"/>
        <v>0</v>
      </c>
    </row>
    <row r="300" spans="2:44" x14ac:dyDescent="0.25">
      <c r="B300" s="433" t="s">
        <v>436</v>
      </c>
      <c r="C300" s="175" t="s">
        <v>1011</v>
      </c>
      <c r="D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6">
        <f t="shared" si="728"/>
        <v>0</v>
      </c>
      <c r="G300" s="176"/>
      <c r="H300" s="176">
        <f t="shared" si="729"/>
        <v>0</v>
      </c>
      <c r="I300" s="176"/>
      <c r="J300" s="176">
        <f t="shared" si="730"/>
        <v>0</v>
      </c>
      <c r="K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6">
        <f t="shared" si="731"/>
        <v>0</v>
      </c>
      <c r="AF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6">
        <f t="shared" si="732"/>
        <v>0</v>
      </c>
      <c r="AJ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6">
        <f t="shared" si="733"/>
        <v>0</v>
      </c>
      <c r="AN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6">
        <f t="shared" si="734"/>
        <v>0</v>
      </c>
      <c r="AR300" s="176">
        <f t="shared" si="735"/>
        <v>0</v>
      </c>
    </row>
    <row r="301" spans="2:44" x14ac:dyDescent="0.25">
      <c r="B301" s="433" t="s">
        <v>437</v>
      </c>
      <c r="C301" s="175" t="s">
        <v>1012</v>
      </c>
      <c r="D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6">
        <f t="shared" si="622"/>
        <v>0</v>
      </c>
      <c r="G301" s="176"/>
      <c r="H301" s="176">
        <f t="shared" si="623"/>
        <v>0</v>
      </c>
      <c r="I301" s="176"/>
      <c r="J301" s="176">
        <f t="shared" si="624"/>
        <v>0</v>
      </c>
      <c r="K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6">
        <f t="shared" si="628"/>
        <v>0</v>
      </c>
      <c r="AF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6">
        <f t="shared" si="629"/>
        <v>0</v>
      </c>
      <c r="AJ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6">
        <f t="shared" si="630"/>
        <v>0</v>
      </c>
      <c r="AN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6">
        <f t="shared" si="631"/>
        <v>0</v>
      </c>
      <c r="AR301" s="176">
        <f t="shared" si="632"/>
        <v>0</v>
      </c>
    </row>
    <row r="302" spans="2:44" x14ac:dyDescent="0.25">
      <c r="B302" s="433" t="s">
        <v>438</v>
      </c>
      <c r="C302" s="175" t="s">
        <v>1013</v>
      </c>
      <c r="D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6">
        <f t="shared" si="622"/>
        <v>0</v>
      </c>
      <c r="G302" s="176"/>
      <c r="H302" s="176">
        <f t="shared" si="623"/>
        <v>0</v>
      </c>
      <c r="I302" s="176"/>
      <c r="J302" s="176">
        <f t="shared" si="624"/>
        <v>0</v>
      </c>
      <c r="K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6">
        <f t="shared" si="628"/>
        <v>0</v>
      </c>
      <c r="AF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6">
        <f t="shared" si="629"/>
        <v>0</v>
      </c>
      <c r="AJ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6">
        <f t="shared" si="630"/>
        <v>0</v>
      </c>
      <c r="AN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6">
        <f t="shared" si="631"/>
        <v>0</v>
      </c>
      <c r="AR302" s="176">
        <f t="shared" si="632"/>
        <v>0</v>
      </c>
    </row>
    <row r="303" spans="2:44" x14ac:dyDescent="0.25">
      <c r="B303" s="433" t="s">
        <v>439</v>
      </c>
      <c r="C303" s="175" t="s">
        <v>1014</v>
      </c>
      <c r="D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6">
        <f t="shared" si="622"/>
        <v>0</v>
      </c>
      <c r="G303" s="176"/>
      <c r="H303" s="176">
        <f t="shared" si="623"/>
        <v>0</v>
      </c>
      <c r="I303" s="176"/>
      <c r="J303" s="176">
        <f t="shared" si="624"/>
        <v>0</v>
      </c>
      <c r="K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6">
        <f t="shared" si="628"/>
        <v>0</v>
      </c>
      <c r="AF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6">
        <f t="shared" si="629"/>
        <v>0</v>
      </c>
      <c r="AJ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6">
        <f t="shared" si="630"/>
        <v>0</v>
      </c>
      <c r="AN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6">
        <f t="shared" si="631"/>
        <v>0</v>
      </c>
      <c r="AR303" s="176">
        <f t="shared" si="632"/>
        <v>0</v>
      </c>
    </row>
    <row r="304" spans="2:44" x14ac:dyDescent="0.25">
      <c r="B304" s="433" t="s">
        <v>440</v>
      </c>
      <c r="C304" s="175" t="s">
        <v>1015</v>
      </c>
      <c r="D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6">
        <f t="shared" si="622"/>
        <v>0</v>
      </c>
      <c r="G304" s="176"/>
      <c r="H304" s="176">
        <f t="shared" si="623"/>
        <v>0</v>
      </c>
      <c r="I304" s="176"/>
      <c r="J304" s="176">
        <f t="shared" si="624"/>
        <v>0</v>
      </c>
      <c r="K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6">
        <f t="shared" si="628"/>
        <v>0</v>
      </c>
      <c r="AF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6">
        <f t="shared" si="629"/>
        <v>0</v>
      </c>
      <c r="AJ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6">
        <f t="shared" si="630"/>
        <v>0</v>
      </c>
      <c r="AN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6">
        <f t="shared" si="631"/>
        <v>0</v>
      </c>
      <c r="AR304" s="176">
        <f t="shared" si="632"/>
        <v>0</v>
      </c>
    </row>
    <row r="305" spans="2:44" x14ac:dyDescent="0.25">
      <c r="B305" s="433" t="s">
        <v>441</v>
      </c>
      <c r="C305" s="175" t="s">
        <v>1016</v>
      </c>
      <c r="D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6">
        <f t="shared" si="622"/>
        <v>0</v>
      </c>
      <c r="G305" s="176"/>
      <c r="H305" s="176">
        <f t="shared" si="623"/>
        <v>0</v>
      </c>
      <c r="I305" s="176"/>
      <c r="J305" s="176">
        <f t="shared" si="624"/>
        <v>0</v>
      </c>
      <c r="K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6">
        <f t="shared" si="628"/>
        <v>0</v>
      </c>
      <c r="AF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6">
        <f t="shared" si="629"/>
        <v>0</v>
      </c>
      <c r="AJ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6">
        <f t="shared" si="630"/>
        <v>0</v>
      </c>
      <c r="AN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6">
        <f t="shared" si="631"/>
        <v>0</v>
      </c>
      <c r="AR305" s="176">
        <f t="shared" si="632"/>
        <v>0</v>
      </c>
    </row>
    <row r="306" spans="2:44" x14ac:dyDescent="0.25">
      <c r="B306" s="433" t="s">
        <v>442</v>
      </c>
      <c r="C306" s="175" t="s">
        <v>1017</v>
      </c>
      <c r="D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6">
        <f t="shared" si="622"/>
        <v>0</v>
      </c>
      <c r="G306" s="176"/>
      <c r="H306" s="176">
        <f t="shared" si="623"/>
        <v>0</v>
      </c>
      <c r="I306" s="176"/>
      <c r="J306" s="176">
        <f t="shared" si="624"/>
        <v>0</v>
      </c>
      <c r="K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6">
        <f t="shared" si="628"/>
        <v>0</v>
      </c>
      <c r="AF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6">
        <f t="shared" si="629"/>
        <v>0</v>
      </c>
      <c r="AJ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6">
        <f t="shared" si="630"/>
        <v>0</v>
      </c>
      <c r="AN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6">
        <f t="shared" si="631"/>
        <v>0</v>
      </c>
      <c r="AR306" s="176">
        <f t="shared" si="632"/>
        <v>0</v>
      </c>
    </row>
    <row r="307" spans="2:44" x14ac:dyDescent="0.25">
      <c r="B307" s="433" t="s">
        <v>443</v>
      </c>
      <c r="C307" s="175" t="s">
        <v>1018</v>
      </c>
      <c r="D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6">
        <f t="shared" si="622"/>
        <v>0</v>
      </c>
      <c r="G307" s="176"/>
      <c r="H307" s="176">
        <f t="shared" si="623"/>
        <v>0</v>
      </c>
      <c r="I307" s="176"/>
      <c r="J307" s="176">
        <f t="shared" si="624"/>
        <v>0</v>
      </c>
      <c r="K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6">
        <f t="shared" si="628"/>
        <v>0</v>
      </c>
      <c r="AF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6">
        <f t="shared" si="629"/>
        <v>0</v>
      </c>
      <c r="AJ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6">
        <f t="shared" si="630"/>
        <v>0</v>
      </c>
      <c r="AN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6">
        <f t="shared" si="631"/>
        <v>0</v>
      </c>
      <c r="AR307" s="176">
        <f t="shared" si="632"/>
        <v>0</v>
      </c>
    </row>
    <row r="308" spans="2:44" x14ac:dyDescent="0.25">
      <c r="B308" s="433" t="s">
        <v>444</v>
      </c>
      <c r="C308" s="175" t="s">
        <v>1019</v>
      </c>
      <c r="D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6">
        <f t="shared" si="622"/>
        <v>0</v>
      </c>
      <c r="G308" s="176"/>
      <c r="H308" s="176">
        <f t="shared" si="623"/>
        <v>0</v>
      </c>
      <c r="I308" s="176"/>
      <c r="J308" s="176">
        <f t="shared" si="624"/>
        <v>0</v>
      </c>
      <c r="K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6">
        <f t="shared" si="628"/>
        <v>0</v>
      </c>
      <c r="AF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6">
        <f t="shared" si="629"/>
        <v>0</v>
      </c>
      <c r="AJ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6">
        <f t="shared" si="630"/>
        <v>0</v>
      </c>
      <c r="AN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6">
        <f t="shared" si="631"/>
        <v>0</v>
      </c>
      <c r="AR308" s="176">
        <f t="shared" si="632"/>
        <v>0</v>
      </c>
    </row>
    <row r="309" spans="2:44" x14ac:dyDescent="0.25">
      <c r="B309" s="433" t="s">
        <v>445</v>
      </c>
      <c r="C309" s="175" t="s">
        <v>1020</v>
      </c>
      <c r="D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6">
        <f t="shared" ref="F309:F311" si="736">D309+E309</f>
        <v>0</v>
      </c>
      <c r="G309" s="176"/>
      <c r="H309" s="176">
        <f t="shared" ref="H309:H311" si="737">F309-G309</f>
        <v>0</v>
      </c>
      <c r="I309" s="176"/>
      <c r="J309" s="176">
        <f t="shared" ref="J309:J311" si="738">F309-I309</f>
        <v>0</v>
      </c>
      <c r="K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6">
        <f t="shared" ref="AE309:AE311" si="739">AB309+AC309+AD309</f>
        <v>0</v>
      </c>
      <c r="AF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6">
        <f t="shared" ref="AI309:AI311" si="740">AF309+AG309+AH309</f>
        <v>0</v>
      </c>
      <c r="AJ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6">
        <f t="shared" ref="AM309:AM311" si="741">AJ309+AK309+AL309</f>
        <v>0</v>
      </c>
      <c r="AN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6">
        <f t="shared" ref="AQ309:AQ311" si="742">AN309+AO309+AP309</f>
        <v>0</v>
      </c>
      <c r="AR309" s="176">
        <f t="shared" ref="AR309:AR311" si="743">AE309+AI309+AM309+AQ309</f>
        <v>0</v>
      </c>
    </row>
    <row r="310" spans="2:44" x14ac:dyDescent="0.25">
      <c r="B310" s="433" t="s">
        <v>446</v>
      </c>
      <c r="C310" s="175" t="s">
        <v>1021</v>
      </c>
      <c r="D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6">
        <f t="shared" si="736"/>
        <v>0</v>
      </c>
      <c r="G310" s="176"/>
      <c r="H310" s="176">
        <f t="shared" si="737"/>
        <v>0</v>
      </c>
      <c r="I310" s="176"/>
      <c r="J310" s="176">
        <f t="shared" si="738"/>
        <v>0</v>
      </c>
      <c r="K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6">
        <f t="shared" si="739"/>
        <v>0</v>
      </c>
      <c r="AF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6">
        <f t="shared" si="740"/>
        <v>0</v>
      </c>
      <c r="AJ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6">
        <f t="shared" si="741"/>
        <v>0</v>
      </c>
      <c r="AN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6">
        <f t="shared" si="742"/>
        <v>0</v>
      </c>
      <c r="AR310" s="176">
        <f t="shared" si="743"/>
        <v>0</v>
      </c>
    </row>
    <row r="311" spans="2:44" x14ac:dyDescent="0.25">
      <c r="B311" s="433" t="s">
        <v>447</v>
      </c>
      <c r="C311" s="175" t="s">
        <v>1022</v>
      </c>
      <c r="D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6">
        <f t="shared" si="736"/>
        <v>0</v>
      </c>
      <c r="G311" s="176"/>
      <c r="H311" s="176">
        <f t="shared" si="737"/>
        <v>0</v>
      </c>
      <c r="I311" s="176"/>
      <c r="J311" s="176">
        <f t="shared" si="738"/>
        <v>0</v>
      </c>
      <c r="K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6">
        <f t="shared" si="739"/>
        <v>0</v>
      </c>
      <c r="AF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6">
        <f t="shared" si="740"/>
        <v>0</v>
      </c>
      <c r="AJ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6">
        <f t="shared" si="741"/>
        <v>0</v>
      </c>
      <c r="AN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6">
        <f t="shared" si="742"/>
        <v>0</v>
      </c>
      <c r="AR311" s="176">
        <f t="shared" si="743"/>
        <v>0</v>
      </c>
    </row>
    <row r="312" spans="2:44" x14ac:dyDescent="0.25">
      <c r="B312" s="436" t="s">
        <v>448</v>
      </c>
      <c r="C312" s="181" t="s">
        <v>1023</v>
      </c>
      <c r="D312" s="182">
        <f>SUM(D313:D326)</f>
        <v>22117.333333333336</v>
      </c>
      <c r="E312" s="182">
        <f>SUM(E313:E326)</f>
        <v>38937.333333333336</v>
      </c>
      <c r="F312" s="182">
        <f t="shared" si="622"/>
        <v>61054.666666666672</v>
      </c>
      <c r="G312" s="182">
        <f>SUM(G313:G326)</f>
        <v>0</v>
      </c>
      <c r="H312" s="182">
        <f t="shared" si="623"/>
        <v>61054.666666666672</v>
      </c>
      <c r="I312" s="182">
        <f>SUM(I313:I326)</f>
        <v>0</v>
      </c>
      <c r="J312" s="182">
        <f t="shared" si="624"/>
        <v>61054.666666666672</v>
      </c>
      <c r="K312" s="182">
        <f t="shared" ref="K312:AD312" si="744">SUM(K313:K326)</f>
        <v>14693.333333333336</v>
      </c>
      <c r="L312" s="182">
        <f t="shared" si="744"/>
        <v>0</v>
      </c>
      <c r="M312" s="182">
        <f t="shared" si="744"/>
        <v>0</v>
      </c>
      <c r="N312" s="182">
        <f t="shared" si="744"/>
        <v>0</v>
      </c>
      <c r="O312" s="182">
        <f t="shared" si="744"/>
        <v>6264</v>
      </c>
      <c r="P312" s="182">
        <f t="shared" ref="P312:Q312" si="745">SUM(P313:P326)</f>
        <v>9183.3333333333339</v>
      </c>
      <c r="Q312" s="182">
        <f t="shared" si="745"/>
        <v>2030</v>
      </c>
      <c r="R312" s="182">
        <f t="shared" si="744"/>
        <v>7926.666666666667</v>
      </c>
      <c r="S312" s="182">
        <f t="shared" si="744"/>
        <v>1933.3333333333335</v>
      </c>
      <c r="T312" s="182">
        <f t="shared" ref="T312" si="746">SUM(T313:T326)</f>
        <v>0</v>
      </c>
      <c r="U312" s="182">
        <f t="shared" si="744"/>
        <v>6283.3333333333339</v>
      </c>
      <c r="V312" s="182">
        <f t="shared" si="744"/>
        <v>0</v>
      </c>
      <c r="W312" s="182">
        <f t="shared" ref="W312" si="747">SUM(W313:W326)</f>
        <v>9183.3333333333339</v>
      </c>
      <c r="X312" s="182">
        <f t="shared" si="744"/>
        <v>174</v>
      </c>
      <c r="Y312" s="182">
        <f t="shared" ref="Y312:Z312" si="748">SUM(Y313:Y326)</f>
        <v>483.33333333333337</v>
      </c>
      <c r="Z312" s="182">
        <f t="shared" si="748"/>
        <v>1933.3333333333335</v>
      </c>
      <c r="AA312" s="182">
        <f t="shared" si="744"/>
        <v>966.66666666666674</v>
      </c>
      <c r="AB312" s="182">
        <f t="shared" si="744"/>
        <v>0</v>
      </c>
      <c r="AC312" s="182">
        <f t="shared" si="744"/>
        <v>60474.666666666672</v>
      </c>
      <c r="AD312" s="182">
        <f t="shared" si="744"/>
        <v>0</v>
      </c>
      <c r="AE312" s="182">
        <f t="shared" si="628"/>
        <v>60474.666666666672</v>
      </c>
      <c r="AF312" s="182">
        <f>SUM(AF313:AF326)</f>
        <v>0</v>
      </c>
      <c r="AG312" s="182">
        <f>SUM(AG313:AG326)</f>
        <v>0</v>
      </c>
      <c r="AH312" s="182">
        <f>SUM(AH313:AH326)</f>
        <v>0</v>
      </c>
      <c r="AI312" s="182">
        <f t="shared" si="629"/>
        <v>0</v>
      </c>
      <c r="AJ312" s="182">
        <f>SUM(AJ313:AJ326)</f>
        <v>0</v>
      </c>
      <c r="AK312" s="182">
        <f>SUM(AK313:AK326)</f>
        <v>0</v>
      </c>
      <c r="AL312" s="182">
        <f>SUM(AL313:AL326)</f>
        <v>180</v>
      </c>
      <c r="AM312" s="182">
        <f t="shared" si="630"/>
        <v>180</v>
      </c>
      <c r="AN312" s="182">
        <f>SUM(AN313:AN326)</f>
        <v>400</v>
      </c>
      <c r="AO312" s="182">
        <f>SUM(AO313:AO326)</f>
        <v>0</v>
      </c>
      <c r="AP312" s="182">
        <f>SUM(AP313:AP326)</f>
        <v>0</v>
      </c>
      <c r="AQ312" s="182">
        <f t="shared" si="631"/>
        <v>400</v>
      </c>
      <c r="AR312" s="182">
        <f t="shared" si="632"/>
        <v>61054.666666666672</v>
      </c>
    </row>
    <row r="313" spans="2:44" x14ac:dyDescent="0.25">
      <c r="B313" s="433" t="s">
        <v>449</v>
      </c>
      <c r="C313" s="175" t="s">
        <v>1024</v>
      </c>
      <c r="D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6">
        <f t="shared" si="622"/>
        <v>0</v>
      </c>
      <c r="G313" s="176"/>
      <c r="H313" s="176">
        <f t="shared" si="623"/>
        <v>0</v>
      </c>
      <c r="I313" s="176"/>
      <c r="J313" s="176">
        <f t="shared" si="624"/>
        <v>0</v>
      </c>
      <c r="K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6">
        <f t="shared" si="628"/>
        <v>0</v>
      </c>
      <c r="AF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6">
        <f t="shared" si="629"/>
        <v>0</v>
      </c>
      <c r="AJ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6">
        <f t="shared" si="630"/>
        <v>0</v>
      </c>
      <c r="AN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6">
        <f t="shared" si="631"/>
        <v>0</v>
      </c>
      <c r="AR313" s="176">
        <f t="shared" si="632"/>
        <v>0</v>
      </c>
    </row>
    <row r="314" spans="2:44" x14ac:dyDescent="0.25">
      <c r="B314" s="433" t="s">
        <v>450</v>
      </c>
      <c r="C314" s="175" t="s">
        <v>1025</v>
      </c>
      <c r="D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6">
        <f t="shared" si="622"/>
        <v>0</v>
      </c>
      <c r="G314" s="176"/>
      <c r="H314" s="176">
        <f t="shared" si="623"/>
        <v>0</v>
      </c>
      <c r="I314" s="176"/>
      <c r="J314" s="176">
        <f t="shared" si="624"/>
        <v>0</v>
      </c>
      <c r="K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6">
        <f t="shared" si="628"/>
        <v>0</v>
      </c>
      <c r="AF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6">
        <f t="shared" si="629"/>
        <v>0</v>
      </c>
      <c r="AJ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6">
        <f t="shared" si="630"/>
        <v>0</v>
      </c>
      <c r="AN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6">
        <f t="shared" si="631"/>
        <v>0</v>
      </c>
      <c r="AR314" s="176">
        <f t="shared" si="632"/>
        <v>0</v>
      </c>
    </row>
    <row r="315" spans="2:44" x14ac:dyDescent="0.25">
      <c r="B315" s="433" t="s">
        <v>451</v>
      </c>
      <c r="C315" s="175" t="s">
        <v>1026</v>
      </c>
      <c r="D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22117.333333333336</v>
      </c>
      <c r="E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38937.333333333336</v>
      </c>
      <c r="F315" s="176">
        <f t="shared" si="622"/>
        <v>61054.666666666672</v>
      </c>
      <c r="G315" s="176"/>
      <c r="H315" s="176">
        <f t="shared" si="623"/>
        <v>61054.666666666672</v>
      </c>
      <c r="I315" s="176"/>
      <c r="J315" s="176">
        <f t="shared" si="624"/>
        <v>61054.666666666672</v>
      </c>
      <c r="K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14693.333333333336</v>
      </c>
      <c r="L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6264</v>
      </c>
      <c r="P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9183.3333333333339</v>
      </c>
      <c r="Q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2030</v>
      </c>
      <c r="R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7926.666666666667</v>
      </c>
      <c r="S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1933.3333333333335</v>
      </c>
      <c r="T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6283.3333333333339</v>
      </c>
      <c r="V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9183.3333333333339</v>
      </c>
      <c r="X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174</v>
      </c>
      <c r="Y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483.33333333333337</v>
      </c>
      <c r="Z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1933.3333333333335</v>
      </c>
      <c r="AA3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966.66666666666674</v>
      </c>
      <c r="AB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60474.666666666672</v>
      </c>
      <c r="AD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6">
        <f t="shared" si="628"/>
        <v>60474.666666666672</v>
      </c>
      <c r="AF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6">
        <f t="shared" si="629"/>
        <v>0</v>
      </c>
      <c r="AJ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v>
      </c>
      <c r="AM315" s="176">
        <f t="shared" si="630"/>
        <v>180</v>
      </c>
      <c r="AN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O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6">
        <f t="shared" si="631"/>
        <v>400</v>
      </c>
      <c r="AR315" s="176">
        <f t="shared" si="632"/>
        <v>61054.666666666672</v>
      </c>
    </row>
    <row r="316" spans="2:44" x14ac:dyDescent="0.25">
      <c r="B316" s="433" t="s">
        <v>452</v>
      </c>
      <c r="C316" s="175" t="s">
        <v>1027</v>
      </c>
      <c r="D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6">
        <f t="shared" si="622"/>
        <v>0</v>
      </c>
      <c r="G316" s="176"/>
      <c r="H316" s="176">
        <f t="shared" si="623"/>
        <v>0</v>
      </c>
      <c r="I316" s="176"/>
      <c r="J316" s="176">
        <f t="shared" si="624"/>
        <v>0</v>
      </c>
      <c r="K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6">
        <f t="shared" si="628"/>
        <v>0</v>
      </c>
      <c r="AF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6">
        <f t="shared" si="629"/>
        <v>0</v>
      </c>
      <c r="AJ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6">
        <f t="shared" si="630"/>
        <v>0</v>
      </c>
      <c r="AN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6">
        <f t="shared" si="631"/>
        <v>0</v>
      </c>
      <c r="AR316" s="176">
        <f t="shared" si="632"/>
        <v>0</v>
      </c>
    </row>
    <row r="317" spans="2:44" x14ac:dyDescent="0.25">
      <c r="B317" s="433" t="s">
        <v>453</v>
      </c>
      <c r="C317" s="175" t="s">
        <v>1028</v>
      </c>
      <c r="D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6">
        <f t="shared" si="622"/>
        <v>0</v>
      </c>
      <c r="G317" s="176"/>
      <c r="H317" s="176">
        <f t="shared" si="623"/>
        <v>0</v>
      </c>
      <c r="I317" s="176"/>
      <c r="J317" s="176">
        <f t="shared" si="624"/>
        <v>0</v>
      </c>
      <c r="K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76">
        <f t="shared" si="628"/>
        <v>0</v>
      </c>
      <c r="AF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6">
        <f t="shared" si="629"/>
        <v>0</v>
      </c>
      <c r="AJ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6">
        <f t="shared" si="630"/>
        <v>0</v>
      </c>
      <c r="AN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6">
        <f t="shared" si="631"/>
        <v>0</v>
      </c>
      <c r="AR317" s="176">
        <f t="shared" si="632"/>
        <v>0</v>
      </c>
    </row>
    <row r="318" spans="2:44" x14ac:dyDescent="0.25">
      <c r="B318" s="433" t="s">
        <v>454</v>
      </c>
      <c r="C318" s="175" t="s">
        <v>1029</v>
      </c>
      <c r="D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6">
        <f t="shared" ref="F318:F319" si="749">D318+E318</f>
        <v>0</v>
      </c>
      <c r="G318" s="176"/>
      <c r="H318" s="176">
        <f t="shared" ref="H318:H319" si="750">F318-G318</f>
        <v>0</v>
      </c>
      <c r="I318" s="176"/>
      <c r="J318" s="176">
        <f t="shared" ref="J318:J319" si="751">F318-I318</f>
        <v>0</v>
      </c>
      <c r="K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6">
        <f t="shared" ref="AE318:AE319" si="752">AB318+AC318+AD318</f>
        <v>0</v>
      </c>
      <c r="AF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6">
        <f t="shared" ref="AI318:AI319" si="753">AF318+AG318+AH318</f>
        <v>0</v>
      </c>
      <c r="AJ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6">
        <f t="shared" ref="AM318:AM319" si="754">AJ318+AK318+AL318</f>
        <v>0</v>
      </c>
      <c r="AN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6">
        <f t="shared" ref="AQ318:AQ319" si="755">AN318+AO318+AP318</f>
        <v>0</v>
      </c>
      <c r="AR318" s="176">
        <f t="shared" ref="AR318:AR319" si="756">AE318+AI318+AM318+AQ318</f>
        <v>0</v>
      </c>
    </row>
    <row r="319" spans="2:44" x14ac:dyDescent="0.25">
      <c r="B319" s="433" t="s">
        <v>455</v>
      </c>
      <c r="C319" s="175" t="s">
        <v>1030</v>
      </c>
      <c r="D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6">
        <f t="shared" si="749"/>
        <v>0</v>
      </c>
      <c r="G319" s="176"/>
      <c r="H319" s="176">
        <f t="shared" si="750"/>
        <v>0</v>
      </c>
      <c r="I319" s="176"/>
      <c r="J319" s="176">
        <f t="shared" si="751"/>
        <v>0</v>
      </c>
      <c r="K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6">
        <f t="shared" si="752"/>
        <v>0</v>
      </c>
      <c r="AF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6">
        <f t="shared" si="753"/>
        <v>0</v>
      </c>
      <c r="AJ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6">
        <f t="shared" si="754"/>
        <v>0</v>
      </c>
      <c r="AN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6">
        <f t="shared" si="755"/>
        <v>0</v>
      </c>
      <c r="AR319" s="176">
        <f t="shared" si="756"/>
        <v>0</v>
      </c>
    </row>
    <row r="320" spans="2:44" x14ac:dyDescent="0.25">
      <c r="B320" s="433" t="s">
        <v>456</v>
      </c>
      <c r="C320" s="175" t="s">
        <v>1031</v>
      </c>
      <c r="D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6">
        <f t="shared" ref="F320:F323" si="757">D320+E320</f>
        <v>0</v>
      </c>
      <c r="G320" s="176"/>
      <c r="H320" s="176">
        <f t="shared" ref="H320:H323" si="758">F320-G320</f>
        <v>0</v>
      </c>
      <c r="I320" s="176"/>
      <c r="J320" s="176">
        <f t="shared" ref="J320:J323" si="759">F320-I320</f>
        <v>0</v>
      </c>
      <c r="K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6">
        <f t="shared" ref="AE320:AE323" si="760">AB320+AC320+AD320</f>
        <v>0</v>
      </c>
      <c r="AF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6">
        <f t="shared" ref="AI320:AI323" si="761">AF320+AG320+AH320</f>
        <v>0</v>
      </c>
      <c r="AJ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6">
        <f t="shared" ref="AM320:AM323" si="762">AJ320+AK320+AL320</f>
        <v>0</v>
      </c>
      <c r="AN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6">
        <f t="shared" ref="AQ320:AQ323" si="763">AN320+AO320+AP320</f>
        <v>0</v>
      </c>
      <c r="AR320" s="176">
        <f t="shared" ref="AR320:AR323" si="764">AE320+AI320+AM320+AQ320</f>
        <v>0</v>
      </c>
    </row>
    <row r="321" spans="2:44" x14ac:dyDescent="0.25">
      <c r="B321" s="433" t="s">
        <v>457</v>
      </c>
      <c r="C321" s="175" t="s">
        <v>1032</v>
      </c>
      <c r="D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6">
        <f t="shared" si="757"/>
        <v>0</v>
      </c>
      <c r="G321" s="176"/>
      <c r="H321" s="176">
        <f t="shared" si="758"/>
        <v>0</v>
      </c>
      <c r="I321" s="176"/>
      <c r="J321" s="176">
        <f t="shared" si="759"/>
        <v>0</v>
      </c>
      <c r="K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6">
        <f t="shared" si="760"/>
        <v>0</v>
      </c>
      <c r="AF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6">
        <f t="shared" si="761"/>
        <v>0</v>
      </c>
      <c r="AJ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6">
        <f t="shared" si="762"/>
        <v>0</v>
      </c>
      <c r="AN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6">
        <f t="shared" si="763"/>
        <v>0</v>
      </c>
      <c r="AR321" s="176">
        <f t="shared" si="764"/>
        <v>0</v>
      </c>
    </row>
    <row r="322" spans="2:44" x14ac:dyDescent="0.25">
      <c r="B322" s="433" t="s">
        <v>458</v>
      </c>
      <c r="C322" s="175" t="s">
        <v>1033</v>
      </c>
      <c r="D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76">
        <f t="shared" si="757"/>
        <v>0</v>
      </c>
      <c r="G322" s="176"/>
      <c r="H322" s="176">
        <f t="shared" si="758"/>
        <v>0</v>
      </c>
      <c r="I322" s="176"/>
      <c r="J322" s="176">
        <f t="shared" si="759"/>
        <v>0</v>
      </c>
      <c r="K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76">
        <f t="shared" si="760"/>
        <v>0</v>
      </c>
      <c r="AF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6">
        <f t="shared" si="761"/>
        <v>0</v>
      </c>
      <c r="AJ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6">
        <f t="shared" si="762"/>
        <v>0</v>
      </c>
      <c r="AN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6">
        <f t="shared" si="763"/>
        <v>0</v>
      </c>
      <c r="AR322" s="176">
        <f t="shared" si="764"/>
        <v>0</v>
      </c>
    </row>
    <row r="323" spans="2:44" x14ac:dyDescent="0.25">
      <c r="B323" s="433" t="s">
        <v>459</v>
      </c>
      <c r="C323" s="175" t="s">
        <v>1034</v>
      </c>
      <c r="D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6">
        <f t="shared" si="757"/>
        <v>0</v>
      </c>
      <c r="G323" s="176"/>
      <c r="H323" s="176">
        <f t="shared" si="758"/>
        <v>0</v>
      </c>
      <c r="I323" s="176"/>
      <c r="J323" s="176">
        <f t="shared" si="759"/>
        <v>0</v>
      </c>
      <c r="K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6">
        <f t="shared" si="760"/>
        <v>0</v>
      </c>
      <c r="AF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6">
        <f t="shared" si="761"/>
        <v>0</v>
      </c>
      <c r="AJ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6">
        <f t="shared" si="762"/>
        <v>0</v>
      </c>
      <c r="AN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6">
        <f t="shared" si="763"/>
        <v>0</v>
      </c>
      <c r="AR323" s="176">
        <f t="shared" si="764"/>
        <v>0</v>
      </c>
    </row>
    <row r="324" spans="2:44" x14ac:dyDescent="0.25">
      <c r="B324" s="433" t="s">
        <v>460</v>
      </c>
      <c r="C324" s="175" t="s">
        <v>1035</v>
      </c>
      <c r="D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6">
        <f t="shared" si="622"/>
        <v>0</v>
      </c>
      <c r="G324" s="176"/>
      <c r="H324" s="176">
        <f t="shared" si="623"/>
        <v>0</v>
      </c>
      <c r="I324" s="176"/>
      <c r="J324" s="176">
        <f t="shared" si="624"/>
        <v>0</v>
      </c>
      <c r="K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6">
        <f t="shared" si="628"/>
        <v>0</v>
      </c>
      <c r="AF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6">
        <f t="shared" si="629"/>
        <v>0</v>
      </c>
      <c r="AJ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6">
        <f t="shared" si="630"/>
        <v>0</v>
      </c>
      <c r="AN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6">
        <f t="shared" si="631"/>
        <v>0</v>
      </c>
      <c r="AR324" s="176">
        <f t="shared" si="632"/>
        <v>0</v>
      </c>
    </row>
    <row r="325" spans="2:44" x14ac:dyDescent="0.25">
      <c r="B325" s="433" t="s">
        <v>461</v>
      </c>
      <c r="C325" s="175" t="s">
        <v>1036</v>
      </c>
      <c r="D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6">
        <f t="shared" ref="F325" si="765">D325+E325</f>
        <v>0</v>
      </c>
      <c r="G325" s="176"/>
      <c r="H325" s="176">
        <f t="shared" ref="H325" si="766">F325-G325</f>
        <v>0</v>
      </c>
      <c r="I325" s="176"/>
      <c r="J325" s="176">
        <f t="shared" ref="J325" si="767">F325-I325</f>
        <v>0</v>
      </c>
      <c r="K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6">
        <f t="shared" ref="AE325" si="768">AB325+AC325+AD325</f>
        <v>0</v>
      </c>
      <c r="AF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6">
        <f t="shared" ref="AI325" si="769">AF325+AG325+AH325</f>
        <v>0</v>
      </c>
      <c r="AJ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6">
        <f t="shared" ref="AM325" si="770">AJ325+AK325+AL325</f>
        <v>0</v>
      </c>
      <c r="AN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6">
        <f t="shared" ref="AQ325" si="771">AN325+AO325+AP325</f>
        <v>0</v>
      </c>
      <c r="AR325" s="176">
        <f t="shared" ref="AR325" si="772">AE325+AI325+AM325+AQ325</f>
        <v>0</v>
      </c>
    </row>
    <row r="326" spans="2:44" x14ac:dyDescent="0.25">
      <c r="B326" s="433" t="s">
        <v>462</v>
      </c>
      <c r="C326" s="175" t="s">
        <v>1037</v>
      </c>
      <c r="D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6">
        <f t="shared" ref="F326" si="773">D326+E326</f>
        <v>0</v>
      </c>
      <c r="G326" s="176"/>
      <c r="H326" s="176">
        <f t="shared" ref="H326" si="774">F326-G326</f>
        <v>0</v>
      </c>
      <c r="I326" s="176"/>
      <c r="J326" s="176">
        <f t="shared" ref="J326" si="775">F326-I326</f>
        <v>0</v>
      </c>
      <c r="K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6">
        <f t="shared" ref="AE326" si="776">AB326+AC326+AD326</f>
        <v>0</v>
      </c>
      <c r="AF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6">
        <f t="shared" ref="AI326" si="777">AF326+AG326+AH326</f>
        <v>0</v>
      </c>
      <c r="AJ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6">
        <f t="shared" ref="AM326" si="778">AJ326+AK326+AL326</f>
        <v>0</v>
      </c>
      <c r="AN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6">
        <f t="shared" ref="AQ326" si="779">AN326+AO326+AP326</f>
        <v>0</v>
      </c>
      <c r="AR326" s="176">
        <f t="shared" ref="AR326" si="780">AE326+AI326+AM326+AQ326</f>
        <v>0</v>
      </c>
    </row>
    <row r="327" spans="2:44" x14ac:dyDescent="0.25">
      <c r="B327" s="432" t="s">
        <v>463</v>
      </c>
      <c r="C327" s="173" t="s">
        <v>1038</v>
      </c>
      <c r="D327" s="174">
        <f>D328+D345+D383+D389</f>
        <v>0</v>
      </c>
      <c r="E327" s="174">
        <f>E328+E345+E383+E389</f>
        <v>0</v>
      </c>
      <c r="F327" s="174">
        <f t="shared" si="622"/>
        <v>0</v>
      </c>
      <c r="G327" s="174">
        <f>G328+G345+G383+G389</f>
        <v>0</v>
      </c>
      <c r="H327" s="174">
        <f t="shared" si="623"/>
        <v>0</v>
      </c>
      <c r="I327" s="174">
        <f>I328+I345+I383+I389</f>
        <v>0</v>
      </c>
      <c r="J327" s="174">
        <f t="shared" si="624"/>
        <v>0</v>
      </c>
      <c r="K327" s="174">
        <f t="shared" ref="K327:AD327" si="781">K328+K345+K383+K389</f>
        <v>0</v>
      </c>
      <c r="L327" s="174">
        <f t="shared" si="781"/>
        <v>0</v>
      </c>
      <c r="M327" s="174">
        <f t="shared" si="781"/>
        <v>0</v>
      </c>
      <c r="N327" s="174">
        <f t="shared" si="781"/>
        <v>0</v>
      </c>
      <c r="O327" s="174">
        <f t="shared" si="781"/>
        <v>0</v>
      </c>
      <c r="P327" s="174">
        <f t="shared" si="781"/>
        <v>0</v>
      </c>
      <c r="Q327" s="174">
        <f t="shared" si="781"/>
        <v>0</v>
      </c>
      <c r="R327" s="174">
        <f t="shared" si="781"/>
        <v>0</v>
      </c>
      <c r="S327" s="174">
        <f t="shared" si="781"/>
        <v>0</v>
      </c>
      <c r="T327" s="174">
        <f t="shared" ref="T327" si="782">T328+T345+T383+T389</f>
        <v>0</v>
      </c>
      <c r="U327" s="174">
        <f t="shared" si="781"/>
        <v>0</v>
      </c>
      <c r="V327" s="174">
        <f t="shared" si="781"/>
        <v>0</v>
      </c>
      <c r="W327" s="174">
        <f t="shared" si="781"/>
        <v>0</v>
      </c>
      <c r="X327" s="174">
        <f t="shared" si="781"/>
        <v>0</v>
      </c>
      <c r="Y327" s="174">
        <f t="shared" ref="Y327:Z327" si="783">Y328+Y345+Y383+Y389</f>
        <v>0</v>
      </c>
      <c r="Z327" s="174">
        <f t="shared" si="783"/>
        <v>0</v>
      </c>
      <c r="AA327" s="174">
        <f t="shared" si="781"/>
        <v>0</v>
      </c>
      <c r="AB327" s="174">
        <f t="shared" si="781"/>
        <v>0</v>
      </c>
      <c r="AC327" s="174">
        <f t="shared" si="781"/>
        <v>0</v>
      </c>
      <c r="AD327" s="174">
        <f t="shared" si="781"/>
        <v>0</v>
      </c>
      <c r="AE327" s="174">
        <f t="shared" si="628"/>
        <v>0</v>
      </c>
      <c r="AF327" s="174">
        <f>AF328+AF345+AF383+AF389</f>
        <v>0</v>
      </c>
      <c r="AG327" s="174">
        <f>AG328+AG345+AG383+AG389</f>
        <v>0</v>
      </c>
      <c r="AH327" s="174">
        <f>AH328+AH345+AH383+AH389</f>
        <v>0</v>
      </c>
      <c r="AI327" s="174">
        <f t="shared" si="629"/>
        <v>0</v>
      </c>
      <c r="AJ327" s="174">
        <f>AJ328+AJ345+AJ383+AJ389</f>
        <v>0</v>
      </c>
      <c r="AK327" s="174">
        <f>AK328+AK345+AK383+AK389</f>
        <v>0</v>
      </c>
      <c r="AL327" s="174">
        <f>AL328+AL345+AL383+AL389</f>
        <v>0</v>
      </c>
      <c r="AM327" s="174">
        <f t="shared" si="630"/>
        <v>0</v>
      </c>
      <c r="AN327" s="174">
        <f>AN328+AN345+AN383+AN389</f>
        <v>0</v>
      </c>
      <c r="AO327" s="174">
        <f>AO328+AO345+AO383+AO389</f>
        <v>0</v>
      </c>
      <c r="AP327" s="174">
        <f>AP328+AP345+AP383+AP389</f>
        <v>0</v>
      </c>
      <c r="AQ327" s="174">
        <f t="shared" si="631"/>
        <v>0</v>
      </c>
      <c r="AR327" s="174">
        <f t="shared" si="632"/>
        <v>0</v>
      </c>
    </row>
    <row r="328" spans="2:44" x14ac:dyDescent="0.25">
      <c r="B328" s="436" t="s">
        <v>464</v>
      </c>
      <c r="C328" s="181" t="s">
        <v>1039</v>
      </c>
      <c r="D328" s="182">
        <f>SUM(D329:D344)</f>
        <v>0</v>
      </c>
      <c r="E328" s="182">
        <f>SUM(E329:E344)</f>
        <v>0</v>
      </c>
      <c r="F328" s="182">
        <f t="shared" si="622"/>
        <v>0</v>
      </c>
      <c r="G328" s="182">
        <f>SUM(G329:G344)</f>
        <v>0</v>
      </c>
      <c r="H328" s="182">
        <f t="shared" si="623"/>
        <v>0</v>
      </c>
      <c r="I328" s="182">
        <f>SUM(I329:I344)</f>
        <v>0</v>
      </c>
      <c r="J328" s="182">
        <f t="shared" si="624"/>
        <v>0</v>
      </c>
      <c r="K328" s="182">
        <f t="shared" ref="K328:AD328" si="784">SUM(K329:K344)</f>
        <v>0</v>
      </c>
      <c r="L328" s="182">
        <f t="shared" si="784"/>
        <v>0</v>
      </c>
      <c r="M328" s="182">
        <f t="shared" si="784"/>
        <v>0</v>
      </c>
      <c r="N328" s="182">
        <f t="shared" si="784"/>
        <v>0</v>
      </c>
      <c r="O328" s="182">
        <f t="shared" si="784"/>
        <v>0</v>
      </c>
      <c r="P328" s="182">
        <f t="shared" si="784"/>
        <v>0</v>
      </c>
      <c r="Q328" s="182">
        <f t="shared" si="784"/>
        <v>0</v>
      </c>
      <c r="R328" s="182">
        <f t="shared" si="784"/>
        <v>0</v>
      </c>
      <c r="S328" s="182">
        <f t="shared" si="784"/>
        <v>0</v>
      </c>
      <c r="T328" s="182">
        <f t="shared" ref="T328" si="785">SUM(T329:T344)</f>
        <v>0</v>
      </c>
      <c r="U328" s="182">
        <f t="shared" si="784"/>
        <v>0</v>
      </c>
      <c r="V328" s="182">
        <f t="shared" si="784"/>
        <v>0</v>
      </c>
      <c r="W328" s="182">
        <f t="shared" si="784"/>
        <v>0</v>
      </c>
      <c r="X328" s="182">
        <f t="shared" si="784"/>
        <v>0</v>
      </c>
      <c r="Y328" s="182">
        <f t="shared" ref="Y328:Z328" si="786">SUM(Y329:Y344)</f>
        <v>0</v>
      </c>
      <c r="Z328" s="182">
        <f t="shared" si="786"/>
        <v>0</v>
      </c>
      <c r="AA328" s="182">
        <f t="shared" si="784"/>
        <v>0</v>
      </c>
      <c r="AB328" s="182">
        <f t="shared" si="784"/>
        <v>0</v>
      </c>
      <c r="AC328" s="182">
        <f t="shared" si="784"/>
        <v>0</v>
      </c>
      <c r="AD328" s="182">
        <f t="shared" si="784"/>
        <v>0</v>
      </c>
      <c r="AE328" s="182">
        <f t="shared" si="628"/>
        <v>0</v>
      </c>
      <c r="AF328" s="182">
        <f>SUM(AF329:AF344)</f>
        <v>0</v>
      </c>
      <c r="AG328" s="182">
        <f>SUM(AG329:AG344)</f>
        <v>0</v>
      </c>
      <c r="AH328" s="182">
        <f>SUM(AH329:AH344)</f>
        <v>0</v>
      </c>
      <c r="AI328" s="182">
        <f t="shared" si="629"/>
        <v>0</v>
      </c>
      <c r="AJ328" s="182">
        <f>SUM(AJ329:AJ344)</f>
        <v>0</v>
      </c>
      <c r="AK328" s="182">
        <f>SUM(AK329:AK344)</f>
        <v>0</v>
      </c>
      <c r="AL328" s="182">
        <f>SUM(AL329:AL344)</f>
        <v>0</v>
      </c>
      <c r="AM328" s="182">
        <f t="shared" si="630"/>
        <v>0</v>
      </c>
      <c r="AN328" s="182">
        <f>SUM(AN329:AN344)</f>
        <v>0</v>
      </c>
      <c r="AO328" s="182">
        <f>SUM(AO329:AO344)</f>
        <v>0</v>
      </c>
      <c r="AP328" s="182">
        <f>SUM(AP329:AP344)</f>
        <v>0</v>
      </c>
      <c r="AQ328" s="182">
        <f t="shared" si="631"/>
        <v>0</v>
      </c>
      <c r="AR328" s="182">
        <f t="shared" si="632"/>
        <v>0</v>
      </c>
    </row>
    <row r="329" spans="2:44" x14ac:dyDescent="0.25">
      <c r="B329" s="433" t="s">
        <v>465</v>
      </c>
      <c r="C329" s="175" t="s">
        <v>1040</v>
      </c>
      <c r="D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6">
        <f t="shared" si="622"/>
        <v>0</v>
      </c>
      <c r="G329" s="176"/>
      <c r="H329" s="176">
        <f t="shared" si="623"/>
        <v>0</v>
      </c>
      <c r="I329" s="176"/>
      <c r="J329" s="176">
        <f t="shared" si="624"/>
        <v>0</v>
      </c>
      <c r="K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6">
        <f t="shared" si="628"/>
        <v>0</v>
      </c>
      <c r="AF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6">
        <f t="shared" si="629"/>
        <v>0</v>
      </c>
      <c r="AJ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6">
        <f t="shared" si="630"/>
        <v>0</v>
      </c>
      <c r="AN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6">
        <f t="shared" si="631"/>
        <v>0</v>
      </c>
      <c r="AR329" s="176">
        <f t="shared" si="632"/>
        <v>0</v>
      </c>
    </row>
    <row r="330" spans="2:44" x14ac:dyDescent="0.25">
      <c r="B330" s="433" t="s">
        <v>520</v>
      </c>
      <c r="C330" s="175" t="s">
        <v>1041</v>
      </c>
      <c r="D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6">
        <f>D330+E330</f>
        <v>0</v>
      </c>
      <c r="G330" s="176"/>
      <c r="H330" s="176">
        <f>F330-G330</f>
        <v>0</v>
      </c>
      <c r="I330" s="176"/>
      <c r="J330" s="176">
        <f>F330-I330</f>
        <v>0</v>
      </c>
      <c r="K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6">
        <f>AB330+AC330+AD330</f>
        <v>0</v>
      </c>
      <c r="AF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6">
        <f>AF330+AG330+AH330</f>
        <v>0</v>
      </c>
      <c r="AJ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6">
        <f>AJ330+AK330+AL330</f>
        <v>0</v>
      </c>
      <c r="AN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6">
        <f>AN330+AO330+AP330</f>
        <v>0</v>
      </c>
      <c r="AR330" s="176">
        <f>AE330+AI330+AM330+AQ330</f>
        <v>0</v>
      </c>
    </row>
    <row r="331" spans="2:44" x14ac:dyDescent="0.25">
      <c r="B331" s="433" t="s">
        <v>521</v>
      </c>
      <c r="C331" s="175" t="s">
        <v>1042</v>
      </c>
      <c r="D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6">
        <f>D331+E331</f>
        <v>0</v>
      </c>
      <c r="G331" s="176"/>
      <c r="H331" s="176">
        <f>F331-G331</f>
        <v>0</v>
      </c>
      <c r="I331" s="176"/>
      <c r="J331" s="176">
        <f>F331-I331</f>
        <v>0</v>
      </c>
      <c r="K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6">
        <f>AB331+AC331+AD331</f>
        <v>0</v>
      </c>
      <c r="AF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6">
        <f>AF331+AG331+AH331</f>
        <v>0</v>
      </c>
      <c r="AJ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6">
        <f>AJ331+AK331+AL331</f>
        <v>0</v>
      </c>
      <c r="AN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6">
        <f>AN331+AO331+AP331</f>
        <v>0</v>
      </c>
      <c r="AR331" s="176">
        <f>AE331+AI331+AM331+AQ331</f>
        <v>0</v>
      </c>
    </row>
    <row r="332" spans="2:44" x14ac:dyDescent="0.25">
      <c r="B332" s="433" t="s">
        <v>522</v>
      </c>
      <c r="C332" s="175" t="s">
        <v>1043</v>
      </c>
      <c r="D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6">
        <f t="shared" ref="F332:F334" si="787">D332+E332</f>
        <v>0</v>
      </c>
      <c r="G332" s="176"/>
      <c r="H332" s="176">
        <f t="shared" ref="H332:H334" si="788">F332-G332</f>
        <v>0</v>
      </c>
      <c r="I332" s="176"/>
      <c r="J332" s="176">
        <f t="shared" ref="J332:J334" si="789">F332-I332</f>
        <v>0</v>
      </c>
      <c r="K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6">
        <f t="shared" ref="AE332:AE334" si="790">AB332+AC332+AD332</f>
        <v>0</v>
      </c>
      <c r="AF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6">
        <f t="shared" ref="AI332:AI334" si="791">AF332+AG332+AH332</f>
        <v>0</v>
      </c>
      <c r="AJ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6">
        <f t="shared" ref="AM332:AM334" si="792">AJ332+AK332+AL332</f>
        <v>0</v>
      </c>
      <c r="AN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6">
        <f t="shared" ref="AQ332:AQ334" si="793">AN332+AO332+AP332</f>
        <v>0</v>
      </c>
      <c r="AR332" s="176">
        <f t="shared" ref="AR332:AR334" si="794">AE332+AI332+AM332+AQ332</f>
        <v>0</v>
      </c>
    </row>
    <row r="333" spans="2:44" x14ac:dyDescent="0.25">
      <c r="B333" s="433" t="s">
        <v>523</v>
      </c>
      <c r="C333" s="175" t="s">
        <v>1044</v>
      </c>
      <c r="D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6">
        <f t="shared" si="787"/>
        <v>0</v>
      </c>
      <c r="G333" s="176"/>
      <c r="H333" s="176">
        <f t="shared" si="788"/>
        <v>0</v>
      </c>
      <c r="I333" s="176"/>
      <c r="J333" s="176">
        <f t="shared" si="789"/>
        <v>0</v>
      </c>
      <c r="K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6">
        <f t="shared" si="790"/>
        <v>0</v>
      </c>
      <c r="AF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6">
        <f t="shared" si="791"/>
        <v>0</v>
      </c>
      <c r="AJ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6">
        <f t="shared" si="792"/>
        <v>0</v>
      </c>
      <c r="AN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6">
        <f t="shared" si="793"/>
        <v>0</v>
      </c>
      <c r="AR333" s="176">
        <f t="shared" si="794"/>
        <v>0</v>
      </c>
    </row>
    <row r="334" spans="2:44" x14ac:dyDescent="0.25">
      <c r="B334" s="433" t="s">
        <v>524</v>
      </c>
      <c r="C334" s="175" t="s">
        <v>1045</v>
      </c>
      <c r="D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6">
        <f t="shared" si="787"/>
        <v>0</v>
      </c>
      <c r="G334" s="176"/>
      <c r="H334" s="176">
        <f t="shared" si="788"/>
        <v>0</v>
      </c>
      <c r="I334" s="176"/>
      <c r="J334" s="176">
        <f t="shared" si="789"/>
        <v>0</v>
      </c>
      <c r="K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6">
        <f t="shared" si="790"/>
        <v>0</v>
      </c>
      <c r="AF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6">
        <f t="shared" si="791"/>
        <v>0</v>
      </c>
      <c r="AJ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6">
        <f t="shared" si="792"/>
        <v>0</v>
      </c>
      <c r="AN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6">
        <f t="shared" si="793"/>
        <v>0</v>
      </c>
      <c r="AR334" s="176">
        <f t="shared" si="794"/>
        <v>0</v>
      </c>
    </row>
    <row r="335" spans="2:44" x14ac:dyDescent="0.25">
      <c r="B335" s="433" t="s">
        <v>525</v>
      </c>
      <c r="C335" s="175" t="s">
        <v>1046</v>
      </c>
      <c r="D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6">
        <f>D335+E335</f>
        <v>0</v>
      </c>
      <c r="G335" s="176"/>
      <c r="H335" s="176">
        <f>F335-G335</f>
        <v>0</v>
      </c>
      <c r="I335" s="176"/>
      <c r="J335" s="176">
        <f>F335-I335</f>
        <v>0</v>
      </c>
      <c r="K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6">
        <f>AB335+AC335+AD335</f>
        <v>0</v>
      </c>
      <c r="AF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6">
        <f>AF335+AG335+AH335</f>
        <v>0</v>
      </c>
      <c r="AJ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6">
        <f>AJ335+AK335+AL335</f>
        <v>0</v>
      </c>
      <c r="AN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6">
        <f>AN335+AO335+AP335</f>
        <v>0</v>
      </c>
      <c r="AR335" s="176">
        <f>AE335+AI335+AM335+AQ335</f>
        <v>0</v>
      </c>
    </row>
    <row r="336" spans="2:44" x14ac:dyDescent="0.25">
      <c r="B336" s="433" t="s">
        <v>526</v>
      </c>
      <c r="C336" s="175" t="s">
        <v>1047</v>
      </c>
      <c r="D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6">
        <f t="shared" ref="F336:F337" si="795">D336+E336</f>
        <v>0</v>
      </c>
      <c r="G336" s="176"/>
      <c r="H336" s="176">
        <f t="shared" ref="H336:H337" si="796">F336-G336</f>
        <v>0</v>
      </c>
      <c r="I336" s="176"/>
      <c r="J336" s="176">
        <f t="shared" ref="J336:J337" si="797">F336-I336</f>
        <v>0</v>
      </c>
      <c r="K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6">
        <f t="shared" ref="AE336:AE337" si="798">AB336+AC336+AD336</f>
        <v>0</v>
      </c>
      <c r="AF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6">
        <f t="shared" ref="AI336:AI337" si="799">AF336+AG336+AH336</f>
        <v>0</v>
      </c>
      <c r="AJ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6">
        <f t="shared" ref="AM336:AM337" si="800">AJ336+AK336+AL336</f>
        <v>0</v>
      </c>
      <c r="AN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6">
        <f t="shared" ref="AQ336:AQ337" si="801">AN336+AO336+AP336</f>
        <v>0</v>
      </c>
      <c r="AR336" s="176">
        <f t="shared" ref="AR336:AR337" si="802">AE336+AI336+AM336+AQ336</f>
        <v>0</v>
      </c>
    </row>
    <row r="337" spans="2:44" x14ac:dyDescent="0.25">
      <c r="B337" s="433" t="s">
        <v>527</v>
      </c>
      <c r="C337" s="175" t="s">
        <v>1048</v>
      </c>
      <c r="D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6">
        <f t="shared" si="795"/>
        <v>0</v>
      </c>
      <c r="G337" s="176"/>
      <c r="H337" s="176">
        <f t="shared" si="796"/>
        <v>0</v>
      </c>
      <c r="I337" s="176"/>
      <c r="J337" s="176">
        <f t="shared" si="797"/>
        <v>0</v>
      </c>
      <c r="K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6">
        <f t="shared" si="798"/>
        <v>0</v>
      </c>
      <c r="AF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6">
        <f t="shared" si="799"/>
        <v>0</v>
      </c>
      <c r="AJ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6">
        <f t="shared" si="800"/>
        <v>0</v>
      </c>
      <c r="AN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6">
        <f t="shared" si="801"/>
        <v>0</v>
      </c>
      <c r="AR337" s="176">
        <f t="shared" si="802"/>
        <v>0</v>
      </c>
    </row>
    <row r="338" spans="2:44" x14ac:dyDescent="0.25">
      <c r="B338" s="433" t="s">
        <v>528</v>
      </c>
      <c r="C338" s="175" t="s">
        <v>1049</v>
      </c>
      <c r="D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6">
        <f>D338+E338</f>
        <v>0</v>
      </c>
      <c r="G338" s="176"/>
      <c r="H338" s="176">
        <f>F338-G338</f>
        <v>0</v>
      </c>
      <c r="I338" s="176"/>
      <c r="J338" s="176">
        <f>F338-I338</f>
        <v>0</v>
      </c>
      <c r="K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6">
        <f>AB338+AC338+AD338</f>
        <v>0</v>
      </c>
      <c r="AF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6">
        <f>AF338+AG338+AH338</f>
        <v>0</v>
      </c>
      <c r="AJ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6">
        <f>AJ338+AK338+AL338</f>
        <v>0</v>
      </c>
      <c r="AN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6">
        <f>AN338+AO338+AP338</f>
        <v>0</v>
      </c>
      <c r="AR338" s="176">
        <f>AE338+AI338+AM338+AQ338</f>
        <v>0</v>
      </c>
    </row>
    <row r="339" spans="2:44" x14ac:dyDescent="0.25">
      <c r="B339" s="433" t="s">
        <v>466</v>
      </c>
      <c r="C339" s="175" t="s">
        <v>1050</v>
      </c>
      <c r="D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6">
        <f>D339+E339</f>
        <v>0</v>
      </c>
      <c r="G339" s="176"/>
      <c r="H339" s="176">
        <f>F339-G339</f>
        <v>0</v>
      </c>
      <c r="I339" s="176"/>
      <c r="J339" s="176">
        <f>F339-I339</f>
        <v>0</v>
      </c>
      <c r="K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6">
        <f>AB339+AC339+AD339</f>
        <v>0</v>
      </c>
      <c r="AF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6">
        <f>AF339+AG339+AH339</f>
        <v>0</v>
      </c>
      <c r="AJ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6">
        <f>AJ339+AK339+AL339</f>
        <v>0</v>
      </c>
      <c r="AN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6">
        <f>AN339+AO339+AP339</f>
        <v>0</v>
      </c>
      <c r="AR339" s="176">
        <f>AE339+AI339+AM339+AQ339</f>
        <v>0</v>
      </c>
    </row>
    <row r="340" spans="2:44" x14ac:dyDescent="0.25">
      <c r="B340" s="433" t="s">
        <v>529</v>
      </c>
      <c r="C340" s="175" t="s">
        <v>1051</v>
      </c>
      <c r="D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6">
        <f t="shared" ref="F340" si="803">D340+E340</f>
        <v>0</v>
      </c>
      <c r="G340" s="176"/>
      <c r="H340" s="176">
        <f t="shared" ref="H340" si="804">F340-G340</f>
        <v>0</v>
      </c>
      <c r="I340" s="176"/>
      <c r="J340" s="176">
        <f t="shared" ref="J340" si="805">F340-I340</f>
        <v>0</v>
      </c>
      <c r="K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6">
        <f t="shared" ref="AE340" si="806">AB340+AC340+AD340</f>
        <v>0</v>
      </c>
      <c r="AF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6">
        <f t="shared" ref="AI340" si="807">AF340+AG340+AH340</f>
        <v>0</v>
      </c>
      <c r="AJ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6">
        <f t="shared" ref="AM340" si="808">AJ340+AK340+AL340</f>
        <v>0</v>
      </c>
      <c r="AN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6">
        <f t="shared" ref="AQ340" si="809">AN340+AO340+AP340</f>
        <v>0</v>
      </c>
      <c r="AR340" s="176">
        <f t="shared" ref="AR340" si="810">AE340+AI340+AM340+AQ340</f>
        <v>0</v>
      </c>
    </row>
    <row r="341" spans="2:44" x14ac:dyDescent="0.25">
      <c r="B341" s="433" t="s">
        <v>530</v>
      </c>
      <c r="C341" s="175" t="s">
        <v>1052</v>
      </c>
      <c r="D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6">
        <f>D341+E341</f>
        <v>0</v>
      </c>
      <c r="G341" s="176"/>
      <c r="H341" s="176">
        <f>F341-G341</f>
        <v>0</v>
      </c>
      <c r="I341" s="176"/>
      <c r="J341" s="176">
        <f>F341-I341</f>
        <v>0</v>
      </c>
      <c r="K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6">
        <f>AB341+AC341+AD341</f>
        <v>0</v>
      </c>
      <c r="AF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6">
        <f>AF341+AG341+AH341</f>
        <v>0</v>
      </c>
      <c r="AJ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6">
        <f>AJ341+AK341+AL341</f>
        <v>0</v>
      </c>
      <c r="AN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6">
        <f>AN341+AO341+AP341</f>
        <v>0</v>
      </c>
      <c r="AR341" s="176">
        <f>AE341+AI341+AM341+AQ341</f>
        <v>0</v>
      </c>
    </row>
    <row r="342" spans="2:44" x14ac:dyDescent="0.25">
      <c r="B342" s="433" t="s">
        <v>531</v>
      </c>
      <c r="C342" s="175" t="s">
        <v>1053</v>
      </c>
      <c r="D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6">
        <f>D342+E342</f>
        <v>0</v>
      </c>
      <c r="G342" s="176"/>
      <c r="H342" s="176">
        <f>F342-G342</f>
        <v>0</v>
      </c>
      <c r="I342" s="176"/>
      <c r="J342" s="176">
        <f>F342-I342</f>
        <v>0</v>
      </c>
      <c r="K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6">
        <f>AB342+AC342+AD342</f>
        <v>0</v>
      </c>
      <c r="AF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6">
        <f>AF342+AG342+AH342</f>
        <v>0</v>
      </c>
      <c r="AJ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6">
        <f>AJ342+AK342+AL342</f>
        <v>0</v>
      </c>
      <c r="AN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6">
        <f>AN342+AO342+AP342</f>
        <v>0</v>
      </c>
      <c r="AR342" s="176">
        <f>AE342+AI342+AM342+AQ342</f>
        <v>0</v>
      </c>
    </row>
    <row r="343" spans="2:44" x14ac:dyDescent="0.25">
      <c r="B343" s="433" t="s">
        <v>532</v>
      </c>
      <c r="C343" s="175" t="s">
        <v>1054</v>
      </c>
      <c r="D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6">
        <f t="shared" ref="F343" si="811">D343+E343</f>
        <v>0</v>
      </c>
      <c r="G343" s="176"/>
      <c r="H343" s="176">
        <f t="shared" ref="H343" si="812">F343-G343</f>
        <v>0</v>
      </c>
      <c r="I343" s="176"/>
      <c r="J343" s="176">
        <f t="shared" ref="J343" si="813">F343-I343</f>
        <v>0</v>
      </c>
      <c r="K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6">
        <f t="shared" ref="AE343" si="814">AB343+AC343+AD343</f>
        <v>0</v>
      </c>
      <c r="AF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6">
        <f t="shared" ref="AI343" si="815">AF343+AG343+AH343</f>
        <v>0</v>
      </c>
      <c r="AJ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6">
        <f t="shared" ref="AM343" si="816">AJ343+AK343+AL343</f>
        <v>0</v>
      </c>
      <c r="AN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6">
        <f t="shared" ref="AQ343" si="817">AN343+AO343+AP343</f>
        <v>0</v>
      </c>
      <c r="AR343" s="176">
        <f t="shared" ref="AR343" si="818">AE343+AI343+AM343+AQ343</f>
        <v>0</v>
      </c>
    </row>
    <row r="344" spans="2:44" x14ac:dyDescent="0.25">
      <c r="B344" s="433" t="s">
        <v>533</v>
      </c>
      <c r="C344" s="175" t="s">
        <v>1055</v>
      </c>
      <c r="D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6">
        <f>D344+E344</f>
        <v>0</v>
      </c>
      <c r="G344" s="176"/>
      <c r="H344" s="176">
        <f>F344-G344</f>
        <v>0</v>
      </c>
      <c r="I344" s="176"/>
      <c r="J344" s="176">
        <f>F344-I344</f>
        <v>0</v>
      </c>
      <c r="K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6">
        <f>AB344+AC344+AD344</f>
        <v>0</v>
      </c>
      <c r="AF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6">
        <f>AF344+AG344+AH344</f>
        <v>0</v>
      </c>
      <c r="AJ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6">
        <f>AJ344+AK344+AL344</f>
        <v>0</v>
      </c>
      <c r="AN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6">
        <f>AN344+AO344+AP344</f>
        <v>0</v>
      </c>
      <c r="AR344" s="176">
        <f>AE344+AI344+AM344+AQ344</f>
        <v>0</v>
      </c>
    </row>
    <row r="345" spans="2:44" x14ac:dyDescent="0.25">
      <c r="B345" s="436" t="s">
        <v>467</v>
      </c>
      <c r="C345" s="181" t="s">
        <v>1056</v>
      </c>
      <c r="D345" s="182">
        <f>SUM(D346:D382)</f>
        <v>0</v>
      </c>
      <c r="E345" s="182">
        <f>SUM(E346:E382)</f>
        <v>0</v>
      </c>
      <c r="F345" s="182">
        <f t="shared" si="622"/>
        <v>0</v>
      </c>
      <c r="G345" s="182">
        <f>SUM(G346:G382)</f>
        <v>0</v>
      </c>
      <c r="H345" s="182">
        <f t="shared" si="623"/>
        <v>0</v>
      </c>
      <c r="I345" s="182">
        <f>SUM(I346:I382)</f>
        <v>0</v>
      </c>
      <c r="J345" s="182">
        <f t="shared" si="624"/>
        <v>0</v>
      </c>
      <c r="K345" s="182">
        <f t="shared" ref="K345:AD345" si="819">SUM(K346:K382)</f>
        <v>0</v>
      </c>
      <c r="L345" s="182">
        <f t="shared" si="819"/>
        <v>0</v>
      </c>
      <c r="M345" s="182">
        <f t="shared" si="819"/>
        <v>0</v>
      </c>
      <c r="N345" s="182">
        <f t="shared" si="819"/>
        <v>0</v>
      </c>
      <c r="O345" s="182">
        <f t="shared" si="819"/>
        <v>0</v>
      </c>
      <c r="P345" s="182">
        <f t="shared" si="819"/>
        <v>0</v>
      </c>
      <c r="Q345" s="182">
        <f t="shared" si="819"/>
        <v>0</v>
      </c>
      <c r="R345" s="182">
        <f t="shared" si="819"/>
        <v>0</v>
      </c>
      <c r="S345" s="182">
        <f t="shared" si="819"/>
        <v>0</v>
      </c>
      <c r="T345" s="182">
        <f t="shared" ref="T345" si="820">SUM(T346:T382)</f>
        <v>0</v>
      </c>
      <c r="U345" s="182">
        <f t="shared" si="819"/>
        <v>0</v>
      </c>
      <c r="V345" s="182">
        <f t="shared" si="819"/>
        <v>0</v>
      </c>
      <c r="W345" s="182">
        <f t="shared" si="819"/>
        <v>0</v>
      </c>
      <c r="X345" s="182">
        <f t="shared" si="819"/>
        <v>0</v>
      </c>
      <c r="Y345" s="182">
        <f t="shared" ref="Y345:Z345" si="821">SUM(Y346:Y382)</f>
        <v>0</v>
      </c>
      <c r="Z345" s="182">
        <f t="shared" si="821"/>
        <v>0</v>
      </c>
      <c r="AA345" s="182">
        <f t="shared" si="819"/>
        <v>0</v>
      </c>
      <c r="AB345" s="182">
        <f t="shared" si="819"/>
        <v>0</v>
      </c>
      <c r="AC345" s="182">
        <f t="shared" si="819"/>
        <v>0</v>
      </c>
      <c r="AD345" s="182">
        <f t="shared" si="819"/>
        <v>0</v>
      </c>
      <c r="AE345" s="182">
        <f t="shared" si="628"/>
        <v>0</v>
      </c>
      <c r="AF345" s="182">
        <f>SUM(AF346:AF382)</f>
        <v>0</v>
      </c>
      <c r="AG345" s="182">
        <f>SUM(AG346:AG382)</f>
        <v>0</v>
      </c>
      <c r="AH345" s="182">
        <f>SUM(AH346:AH382)</f>
        <v>0</v>
      </c>
      <c r="AI345" s="182">
        <f t="shared" si="629"/>
        <v>0</v>
      </c>
      <c r="AJ345" s="182">
        <f>SUM(AJ346:AJ382)</f>
        <v>0</v>
      </c>
      <c r="AK345" s="182">
        <f>SUM(AK346:AK382)</f>
        <v>0</v>
      </c>
      <c r="AL345" s="182">
        <f>SUM(AL346:AL382)</f>
        <v>0</v>
      </c>
      <c r="AM345" s="182">
        <f t="shared" si="630"/>
        <v>0</v>
      </c>
      <c r="AN345" s="182">
        <f>SUM(AN346:AN382)</f>
        <v>0</v>
      </c>
      <c r="AO345" s="182">
        <f>SUM(AO346:AO382)</f>
        <v>0</v>
      </c>
      <c r="AP345" s="182">
        <f>SUM(AP346:AP382)</f>
        <v>0</v>
      </c>
      <c r="AQ345" s="182">
        <f t="shared" si="631"/>
        <v>0</v>
      </c>
      <c r="AR345" s="182">
        <f t="shared" si="632"/>
        <v>0</v>
      </c>
    </row>
    <row r="346" spans="2:44" x14ac:dyDescent="0.25">
      <c r="B346" s="433" t="s">
        <v>468</v>
      </c>
      <c r="C346" s="175" t="s">
        <v>1057</v>
      </c>
      <c r="D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6">
        <f t="shared" si="622"/>
        <v>0</v>
      </c>
      <c r="G346" s="176"/>
      <c r="H346" s="176">
        <f t="shared" si="623"/>
        <v>0</v>
      </c>
      <c r="I346" s="176"/>
      <c r="J346" s="176">
        <f t="shared" si="624"/>
        <v>0</v>
      </c>
      <c r="K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6">
        <f t="shared" si="628"/>
        <v>0</v>
      </c>
      <c r="AF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6">
        <f t="shared" si="629"/>
        <v>0</v>
      </c>
      <c r="AJ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6">
        <f t="shared" si="630"/>
        <v>0</v>
      </c>
      <c r="AN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6">
        <f t="shared" si="631"/>
        <v>0</v>
      </c>
      <c r="AR346" s="176">
        <f t="shared" si="632"/>
        <v>0</v>
      </c>
    </row>
    <row r="347" spans="2:44" x14ac:dyDescent="0.25">
      <c r="B347" s="433" t="s">
        <v>469</v>
      </c>
      <c r="C347" s="175" t="s">
        <v>1058</v>
      </c>
      <c r="D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6">
        <f t="shared" si="622"/>
        <v>0</v>
      </c>
      <c r="G347" s="176"/>
      <c r="H347" s="176">
        <f t="shared" si="623"/>
        <v>0</v>
      </c>
      <c r="I347" s="176"/>
      <c r="J347" s="176">
        <f t="shared" si="624"/>
        <v>0</v>
      </c>
      <c r="K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6">
        <f t="shared" si="628"/>
        <v>0</v>
      </c>
      <c r="AF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6">
        <f t="shared" si="629"/>
        <v>0</v>
      </c>
      <c r="AJ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6">
        <f t="shared" si="630"/>
        <v>0</v>
      </c>
      <c r="AN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6">
        <f t="shared" si="631"/>
        <v>0</v>
      </c>
      <c r="AR347" s="176">
        <f t="shared" si="632"/>
        <v>0</v>
      </c>
    </row>
    <row r="348" spans="2:44" x14ac:dyDescent="0.25">
      <c r="B348" s="433" t="s">
        <v>470</v>
      </c>
      <c r="C348" s="175" t="s">
        <v>1058</v>
      </c>
      <c r="D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76">
        <f t="shared" si="622"/>
        <v>0</v>
      </c>
      <c r="G348" s="176"/>
      <c r="H348" s="176">
        <f t="shared" si="623"/>
        <v>0</v>
      </c>
      <c r="I348" s="176"/>
      <c r="J348" s="176">
        <f t="shared" si="624"/>
        <v>0</v>
      </c>
      <c r="K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76">
        <f t="shared" si="628"/>
        <v>0</v>
      </c>
      <c r="AF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6">
        <f t="shared" si="629"/>
        <v>0</v>
      </c>
      <c r="AJ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6">
        <f t="shared" si="630"/>
        <v>0</v>
      </c>
      <c r="AN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6">
        <f t="shared" si="631"/>
        <v>0</v>
      </c>
      <c r="AR348" s="176">
        <f t="shared" si="632"/>
        <v>0</v>
      </c>
    </row>
    <row r="349" spans="2:44" x14ac:dyDescent="0.25">
      <c r="B349" s="433" t="s">
        <v>471</v>
      </c>
      <c r="C349" s="175" t="s">
        <v>1059</v>
      </c>
      <c r="D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6">
        <f t="shared" si="622"/>
        <v>0</v>
      </c>
      <c r="G349" s="176"/>
      <c r="H349" s="176">
        <f t="shared" si="623"/>
        <v>0</v>
      </c>
      <c r="I349" s="176"/>
      <c r="J349" s="176">
        <f t="shared" si="624"/>
        <v>0</v>
      </c>
      <c r="K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76">
        <f t="shared" si="628"/>
        <v>0</v>
      </c>
      <c r="AF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6">
        <f t="shared" si="629"/>
        <v>0</v>
      </c>
      <c r="AJ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6">
        <f t="shared" si="630"/>
        <v>0</v>
      </c>
      <c r="AN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6">
        <f t="shared" si="631"/>
        <v>0</v>
      </c>
      <c r="AR349" s="176">
        <f t="shared" si="632"/>
        <v>0</v>
      </c>
    </row>
    <row r="350" spans="2:44" x14ac:dyDescent="0.25">
      <c r="B350" s="433" t="s">
        <v>472</v>
      </c>
      <c r="C350" s="175" t="s">
        <v>1059</v>
      </c>
      <c r="D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76">
        <f t="shared" si="622"/>
        <v>0</v>
      </c>
      <c r="G350" s="176"/>
      <c r="H350" s="176">
        <f t="shared" si="623"/>
        <v>0</v>
      </c>
      <c r="I350" s="176"/>
      <c r="J350" s="176">
        <f t="shared" si="624"/>
        <v>0</v>
      </c>
      <c r="K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76">
        <f t="shared" si="628"/>
        <v>0</v>
      </c>
      <c r="AF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6">
        <f t="shared" si="629"/>
        <v>0</v>
      </c>
      <c r="AJ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6">
        <f t="shared" si="630"/>
        <v>0</v>
      </c>
      <c r="AN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6">
        <f t="shared" si="631"/>
        <v>0</v>
      </c>
      <c r="AR350" s="176">
        <f t="shared" si="632"/>
        <v>0</v>
      </c>
    </row>
    <row r="351" spans="2:44" x14ac:dyDescent="0.25">
      <c r="B351" s="433" t="s">
        <v>473</v>
      </c>
      <c r="C351" s="175" t="s">
        <v>1060</v>
      </c>
      <c r="D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6">
        <f t="shared" si="622"/>
        <v>0</v>
      </c>
      <c r="G351" s="176"/>
      <c r="H351" s="176">
        <f t="shared" si="623"/>
        <v>0</v>
      </c>
      <c r="I351" s="176"/>
      <c r="J351" s="176">
        <f t="shared" si="624"/>
        <v>0</v>
      </c>
      <c r="K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6">
        <f t="shared" si="628"/>
        <v>0</v>
      </c>
      <c r="AF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6">
        <f t="shared" si="629"/>
        <v>0</v>
      </c>
      <c r="AJ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6">
        <f t="shared" si="630"/>
        <v>0</v>
      </c>
      <c r="AN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6">
        <f t="shared" si="631"/>
        <v>0</v>
      </c>
      <c r="AR351" s="176">
        <f t="shared" si="632"/>
        <v>0</v>
      </c>
    </row>
    <row r="352" spans="2:44" x14ac:dyDescent="0.25">
      <c r="B352" s="433" t="s">
        <v>474</v>
      </c>
      <c r="C352" s="175" t="s">
        <v>1061</v>
      </c>
      <c r="D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6">
        <f t="shared" si="622"/>
        <v>0</v>
      </c>
      <c r="G352" s="176"/>
      <c r="H352" s="176">
        <f t="shared" si="623"/>
        <v>0</v>
      </c>
      <c r="I352" s="176"/>
      <c r="J352" s="176">
        <f t="shared" si="624"/>
        <v>0</v>
      </c>
      <c r="K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6">
        <f t="shared" si="628"/>
        <v>0</v>
      </c>
      <c r="AF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6">
        <f t="shared" si="629"/>
        <v>0</v>
      </c>
      <c r="AJ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6">
        <f t="shared" si="630"/>
        <v>0</v>
      </c>
      <c r="AN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6">
        <f t="shared" si="631"/>
        <v>0</v>
      </c>
      <c r="AR352" s="176">
        <f t="shared" si="632"/>
        <v>0</v>
      </c>
    </row>
    <row r="353" spans="2:44" x14ac:dyDescent="0.25">
      <c r="B353" s="433" t="s">
        <v>475</v>
      </c>
      <c r="C353" s="175" t="s">
        <v>1062</v>
      </c>
      <c r="D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6">
        <f t="shared" si="622"/>
        <v>0</v>
      </c>
      <c r="G353" s="176"/>
      <c r="H353" s="176">
        <f t="shared" si="623"/>
        <v>0</v>
      </c>
      <c r="I353" s="176"/>
      <c r="J353" s="176">
        <f t="shared" si="624"/>
        <v>0</v>
      </c>
      <c r="K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6">
        <f t="shared" si="628"/>
        <v>0</v>
      </c>
      <c r="AF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6">
        <f t="shared" si="629"/>
        <v>0</v>
      </c>
      <c r="AJ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6">
        <f t="shared" si="630"/>
        <v>0</v>
      </c>
      <c r="AN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6">
        <f t="shared" si="631"/>
        <v>0</v>
      </c>
      <c r="AR353" s="176">
        <f t="shared" si="632"/>
        <v>0</v>
      </c>
    </row>
    <row r="354" spans="2:44" x14ac:dyDescent="0.25">
      <c r="B354" s="433" t="s">
        <v>476</v>
      </c>
      <c r="C354" s="175" t="s">
        <v>1063</v>
      </c>
      <c r="D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6">
        <f t="shared" si="622"/>
        <v>0</v>
      </c>
      <c r="G354" s="176"/>
      <c r="H354" s="176">
        <f t="shared" si="623"/>
        <v>0</v>
      </c>
      <c r="I354" s="176"/>
      <c r="J354" s="176">
        <f t="shared" si="624"/>
        <v>0</v>
      </c>
      <c r="K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6">
        <f t="shared" si="628"/>
        <v>0</v>
      </c>
      <c r="AF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6">
        <f t="shared" si="629"/>
        <v>0</v>
      </c>
      <c r="AJ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6">
        <f t="shared" si="630"/>
        <v>0</v>
      </c>
      <c r="AN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6">
        <f t="shared" si="631"/>
        <v>0</v>
      </c>
      <c r="AR354" s="176">
        <f t="shared" si="632"/>
        <v>0</v>
      </c>
    </row>
    <row r="355" spans="2:44" x14ac:dyDescent="0.25">
      <c r="B355" s="433" t="s">
        <v>477</v>
      </c>
      <c r="C355" s="175" t="s">
        <v>1064</v>
      </c>
      <c r="D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6">
        <f t="shared" si="622"/>
        <v>0</v>
      </c>
      <c r="G355" s="176"/>
      <c r="H355" s="176">
        <f t="shared" si="623"/>
        <v>0</v>
      </c>
      <c r="I355" s="176"/>
      <c r="J355" s="176">
        <f t="shared" si="624"/>
        <v>0</v>
      </c>
      <c r="K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6">
        <f t="shared" si="628"/>
        <v>0</v>
      </c>
      <c r="AF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6">
        <f t="shared" si="629"/>
        <v>0</v>
      </c>
      <c r="AJ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6">
        <f t="shared" si="630"/>
        <v>0</v>
      </c>
      <c r="AN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6">
        <f t="shared" si="631"/>
        <v>0</v>
      </c>
      <c r="AR355" s="176">
        <f t="shared" si="632"/>
        <v>0</v>
      </c>
    </row>
    <row r="356" spans="2:44" x14ac:dyDescent="0.25">
      <c r="B356" s="433" t="s">
        <v>478</v>
      </c>
      <c r="C356" s="175" t="s">
        <v>1065</v>
      </c>
      <c r="D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6">
        <f t="shared" si="622"/>
        <v>0</v>
      </c>
      <c r="G356" s="176"/>
      <c r="H356" s="176">
        <f t="shared" si="623"/>
        <v>0</v>
      </c>
      <c r="I356" s="176"/>
      <c r="J356" s="176">
        <f t="shared" si="624"/>
        <v>0</v>
      </c>
      <c r="K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6">
        <f t="shared" si="628"/>
        <v>0</v>
      </c>
      <c r="AF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6">
        <f t="shared" si="629"/>
        <v>0</v>
      </c>
      <c r="AJ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6">
        <f t="shared" si="630"/>
        <v>0</v>
      </c>
      <c r="AN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6">
        <f t="shared" si="631"/>
        <v>0</v>
      </c>
      <c r="AR356" s="176">
        <f t="shared" si="632"/>
        <v>0</v>
      </c>
    </row>
    <row r="357" spans="2:44" x14ac:dyDescent="0.25">
      <c r="B357" s="433" t="s">
        <v>479</v>
      </c>
      <c r="C357" s="175" t="s">
        <v>1065</v>
      </c>
      <c r="D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6">
        <f t="shared" si="622"/>
        <v>0</v>
      </c>
      <c r="G357" s="176"/>
      <c r="H357" s="176">
        <f t="shared" si="623"/>
        <v>0</v>
      </c>
      <c r="I357" s="176"/>
      <c r="J357" s="176">
        <f t="shared" si="624"/>
        <v>0</v>
      </c>
      <c r="K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6">
        <f t="shared" si="628"/>
        <v>0</v>
      </c>
      <c r="AF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6">
        <f t="shared" si="629"/>
        <v>0</v>
      </c>
      <c r="AJ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6">
        <f t="shared" si="630"/>
        <v>0</v>
      </c>
      <c r="AN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6">
        <f t="shared" si="631"/>
        <v>0</v>
      </c>
      <c r="AR357" s="176">
        <f t="shared" si="632"/>
        <v>0</v>
      </c>
    </row>
    <row r="358" spans="2:44" x14ac:dyDescent="0.25">
      <c r="B358" s="433" t="s">
        <v>480</v>
      </c>
      <c r="C358" s="175" t="s">
        <v>1066</v>
      </c>
      <c r="D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6">
        <f t="shared" si="622"/>
        <v>0</v>
      </c>
      <c r="G358" s="176"/>
      <c r="H358" s="176">
        <f t="shared" si="623"/>
        <v>0</v>
      </c>
      <c r="I358" s="176"/>
      <c r="J358" s="176">
        <f t="shared" si="624"/>
        <v>0</v>
      </c>
      <c r="K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6">
        <f t="shared" si="628"/>
        <v>0</v>
      </c>
      <c r="AF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6">
        <f t="shared" si="629"/>
        <v>0</v>
      </c>
      <c r="AJ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6">
        <f t="shared" si="630"/>
        <v>0</v>
      </c>
      <c r="AN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6">
        <f t="shared" si="631"/>
        <v>0</v>
      </c>
      <c r="AR358" s="176">
        <f t="shared" si="632"/>
        <v>0</v>
      </c>
    </row>
    <row r="359" spans="2:44" x14ac:dyDescent="0.25">
      <c r="B359" s="433" t="s">
        <v>481</v>
      </c>
      <c r="C359" s="175" t="s">
        <v>1067</v>
      </c>
      <c r="D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6">
        <f t="shared" si="622"/>
        <v>0</v>
      </c>
      <c r="G359" s="176"/>
      <c r="H359" s="176">
        <f t="shared" si="623"/>
        <v>0</v>
      </c>
      <c r="I359" s="176"/>
      <c r="J359" s="176">
        <f t="shared" si="624"/>
        <v>0</v>
      </c>
      <c r="K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6">
        <f t="shared" si="628"/>
        <v>0</v>
      </c>
      <c r="AF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6">
        <f t="shared" si="629"/>
        <v>0</v>
      </c>
      <c r="AJ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6">
        <f t="shared" si="630"/>
        <v>0</v>
      </c>
      <c r="AN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6">
        <f t="shared" si="631"/>
        <v>0</v>
      </c>
      <c r="AR359" s="176">
        <f t="shared" si="632"/>
        <v>0</v>
      </c>
    </row>
    <row r="360" spans="2:44" x14ac:dyDescent="0.25">
      <c r="B360" s="433" t="s">
        <v>482</v>
      </c>
      <c r="C360" s="175" t="s">
        <v>1068</v>
      </c>
      <c r="D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6">
        <f t="shared" si="622"/>
        <v>0</v>
      </c>
      <c r="G360" s="176"/>
      <c r="H360" s="176">
        <f t="shared" si="623"/>
        <v>0</v>
      </c>
      <c r="I360" s="176"/>
      <c r="J360" s="176">
        <f t="shared" si="624"/>
        <v>0</v>
      </c>
      <c r="K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6">
        <f t="shared" si="628"/>
        <v>0</v>
      </c>
      <c r="AF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6">
        <f t="shared" si="629"/>
        <v>0</v>
      </c>
      <c r="AJ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6">
        <f t="shared" si="630"/>
        <v>0</v>
      </c>
      <c r="AN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6">
        <f t="shared" si="631"/>
        <v>0</v>
      </c>
      <c r="AR360" s="176">
        <f t="shared" si="632"/>
        <v>0</v>
      </c>
    </row>
    <row r="361" spans="2:44" x14ac:dyDescent="0.25">
      <c r="B361" s="433" t="s">
        <v>483</v>
      </c>
      <c r="C361" s="175" t="s">
        <v>1068</v>
      </c>
      <c r="D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6">
        <f t="shared" si="622"/>
        <v>0</v>
      </c>
      <c r="G361" s="176"/>
      <c r="H361" s="176">
        <f t="shared" si="623"/>
        <v>0</v>
      </c>
      <c r="I361" s="176"/>
      <c r="J361" s="176">
        <f t="shared" si="624"/>
        <v>0</v>
      </c>
      <c r="K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6">
        <f t="shared" si="628"/>
        <v>0</v>
      </c>
      <c r="AF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6">
        <f t="shared" si="629"/>
        <v>0</v>
      </c>
      <c r="AJ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6">
        <f t="shared" si="630"/>
        <v>0</v>
      </c>
      <c r="AN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6">
        <f t="shared" si="631"/>
        <v>0</v>
      </c>
      <c r="AR361" s="176">
        <f t="shared" si="632"/>
        <v>0</v>
      </c>
    </row>
    <row r="362" spans="2:44" x14ac:dyDescent="0.25">
      <c r="B362" s="433" t="s">
        <v>484</v>
      </c>
      <c r="C362" s="175" t="s">
        <v>1069</v>
      </c>
      <c r="D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6">
        <f t="shared" si="622"/>
        <v>0</v>
      </c>
      <c r="G362" s="176"/>
      <c r="H362" s="176">
        <f t="shared" si="623"/>
        <v>0</v>
      </c>
      <c r="I362" s="176"/>
      <c r="J362" s="176">
        <f t="shared" si="624"/>
        <v>0</v>
      </c>
      <c r="K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6">
        <f t="shared" si="628"/>
        <v>0</v>
      </c>
      <c r="AF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6">
        <f t="shared" si="629"/>
        <v>0</v>
      </c>
      <c r="AJ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6">
        <f t="shared" si="630"/>
        <v>0</v>
      </c>
      <c r="AN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6">
        <f t="shared" si="631"/>
        <v>0</v>
      </c>
      <c r="AR362" s="176">
        <f t="shared" si="632"/>
        <v>0</v>
      </c>
    </row>
    <row r="363" spans="2:44" x14ac:dyDescent="0.25">
      <c r="B363" s="433" t="s">
        <v>485</v>
      </c>
      <c r="C363" s="175" t="s">
        <v>1070</v>
      </c>
      <c r="D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6">
        <f t="shared" ref="F363:F378" si="822">D363+E363</f>
        <v>0</v>
      </c>
      <c r="G363" s="176"/>
      <c r="H363" s="176">
        <f t="shared" ref="H363:H378" si="823">F363-G363</f>
        <v>0</v>
      </c>
      <c r="I363" s="176"/>
      <c r="J363" s="176">
        <f t="shared" ref="J363:J378" si="824">F363-I363</f>
        <v>0</v>
      </c>
      <c r="K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6">
        <f t="shared" ref="AE363:AE378" si="825">AB363+AC363+AD363</f>
        <v>0</v>
      </c>
      <c r="AF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6">
        <f t="shared" ref="AI363:AI378" si="826">AF363+AG363+AH363</f>
        <v>0</v>
      </c>
      <c r="AJ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6">
        <f t="shared" ref="AM363:AM378" si="827">AJ363+AK363+AL363</f>
        <v>0</v>
      </c>
      <c r="AN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6">
        <f t="shared" ref="AQ363:AQ378" si="828">AN363+AO363+AP363</f>
        <v>0</v>
      </c>
      <c r="AR363" s="176">
        <f t="shared" ref="AR363:AR378" si="829">AE363+AI363+AM363+AQ363</f>
        <v>0</v>
      </c>
    </row>
    <row r="364" spans="2:44" x14ac:dyDescent="0.25">
      <c r="B364" s="433" t="s">
        <v>486</v>
      </c>
      <c r="C364" s="175" t="s">
        <v>1071</v>
      </c>
      <c r="D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6">
        <f t="shared" si="822"/>
        <v>0</v>
      </c>
      <c r="G364" s="176"/>
      <c r="H364" s="176">
        <f t="shared" si="823"/>
        <v>0</v>
      </c>
      <c r="I364" s="176"/>
      <c r="J364" s="176">
        <f t="shared" si="824"/>
        <v>0</v>
      </c>
      <c r="K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6">
        <f t="shared" si="825"/>
        <v>0</v>
      </c>
      <c r="AF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6">
        <f t="shared" si="826"/>
        <v>0</v>
      </c>
      <c r="AJ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6">
        <f t="shared" si="827"/>
        <v>0</v>
      </c>
      <c r="AN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6">
        <f t="shared" si="828"/>
        <v>0</v>
      </c>
      <c r="AR364" s="176">
        <f t="shared" si="829"/>
        <v>0</v>
      </c>
    </row>
    <row r="365" spans="2:44" x14ac:dyDescent="0.25">
      <c r="B365" s="433" t="s">
        <v>487</v>
      </c>
      <c r="C365" s="175" t="s">
        <v>1072</v>
      </c>
      <c r="D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6">
        <f t="shared" si="822"/>
        <v>0</v>
      </c>
      <c r="G365" s="176"/>
      <c r="H365" s="176">
        <f t="shared" si="823"/>
        <v>0</v>
      </c>
      <c r="I365" s="176"/>
      <c r="J365" s="176">
        <f t="shared" si="824"/>
        <v>0</v>
      </c>
      <c r="K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6">
        <f t="shared" si="825"/>
        <v>0</v>
      </c>
      <c r="AF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6">
        <f t="shared" si="826"/>
        <v>0</v>
      </c>
      <c r="AJ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6">
        <f t="shared" si="827"/>
        <v>0</v>
      </c>
      <c r="AN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6">
        <f t="shared" si="828"/>
        <v>0</v>
      </c>
      <c r="AR365" s="176">
        <f t="shared" si="829"/>
        <v>0</v>
      </c>
    </row>
    <row r="366" spans="2:44" x14ac:dyDescent="0.25">
      <c r="B366" s="433" t="s">
        <v>488</v>
      </c>
      <c r="C366" s="175" t="s">
        <v>1073</v>
      </c>
      <c r="D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76">
        <f t="shared" si="822"/>
        <v>0</v>
      </c>
      <c r="G366" s="176"/>
      <c r="H366" s="176">
        <f t="shared" si="823"/>
        <v>0</v>
      </c>
      <c r="I366" s="176"/>
      <c r="J366" s="176">
        <f t="shared" si="824"/>
        <v>0</v>
      </c>
      <c r="K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76">
        <f t="shared" si="825"/>
        <v>0</v>
      </c>
      <c r="AF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6">
        <f t="shared" si="826"/>
        <v>0</v>
      </c>
      <c r="AJ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6">
        <f t="shared" si="827"/>
        <v>0</v>
      </c>
      <c r="AN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6">
        <f t="shared" si="828"/>
        <v>0</v>
      </c>
      <c r="AR366" s="176">
        <f t="shared" si="829"/>
        <v>0</v>
      </c>
    </row>
    <row r="367" spans="2:44" x14ac:dyDescent="0.25">
      <c r="B367" s="433" t="s">
        <v>489</v>
      </c>
      <c r="C367" s="175" t="s">
        <v>1074</v>
      </c>
      <c r="D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6">
        <f t="shared" si="822"/>
        <v>0</v>
      </c>
      <c r="G367" s="176"/>
      <c r="H367" s="176">
        <f t="shared" si="823"/>
        <v>0</v>
      </c>
      <c r="I367" s="176"/>
      <c r="J367" s="176">
        <f t="shared" si="824"/>
        <v>0</v>
      </c>
      <c r="K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6">
        <f t="shared" si="825"/>
        <v>0</v>
      </c>
      <c r="AF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6">
        <f t="shared" si="826"/>
        <v>0</v>
      </c>
      <c r="AJ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6">
        <f t="shared" si="827"/>
        <v>0</v>
      </c>
      <c r="AN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6">
        <f t="shared" si="828"/>
        <v>0</v>
      </c>
      <c r="AR367" s="176">
        <f t="shared" si="829"/>
        <v>0</v>
      </c>
    </row>
    <row r="368" spans="2:44" x14ac:dyDescent="0.25">
      <c r="B368" s="433" t="s">
        <v>490</v>
      </c>
      <c r="C368" s="175" t="s">
        <v>1075</v>
      </c>
      <c r="D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6">
        <f t="shared" si="822"/>
        <v>0</v>
      </c>
      <c r="G368" s="176"/>
      <c r="H368" s="176">
        <f t="shared" si="823"/>
        <v>0</v>
      </c>
      <c r="I368" s="176"/>
      <c r="J368" s="176">
        <f t="shared" si="824"/>
        <v>0</v>
      </c>
      <c r="K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6">
        <f t="shared" si="825"/>
        <v>0</v>
      </c>
      <c r="AF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6">
        <f t="shared" si="826"/>
        <v>0</v>
      </c>
      <c r="AJ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6">
        <f t="shared" si="827"/>
        <v>0</v>
      </c>
      <c r="AN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6">
        <f t="shared" si="828"/>
        <v>0</v>
      </c>
      <c r="AR368" s="176">
        <f t="shared" si="829"/>
        <v>0</v>
      </c>
    </row>
    <row r="369" spans="2:44" x14ac:dyDescent="0.25">
      <c r="B369" s="433" t="s">
        <v>491</v>
      </c>
      <c r="C369" s="175" t="s">
        <v>1076</v>
      </c>
      <c r="D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6">
        <f t="shared" si="822"/>
        <v>0</v>
      </c>
      <c r="G369" s="176"/>
      <c r="H369" s="176">
        <f t="shared" si="823"/>
        <v>0</v>
      </c>
      <c r="I369" s="176"/>
      <c r="J369" s="176">
        <f t="shared" si="824"/>
        <v>0</v>
      </c>
      <c r="K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6">
        <f t="shared" si="825"/>
        <v>0</v>
      </c>
      <c r="AF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6">
        <f t="shared" si="826"/>
        <v>0</v>
      </c>
      <c r="AJ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6">
        <f t="shared" si="827"/>
        <v>0</v>
      </c>
      <c r="AN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6">
        <f t="shared" si="828"/>
        <v>0</v>
      </c>
      <c r="AR369" s="176">
        <f t="shared" si="829"/>
        <v>0</v>
      </c>
    </row>
    <row r="370" spans="2:44" x14ac:dyDescent="0.25">
      <c r="B370" s="433" t="s">
        <v>492</v>
      </c>
      <c r="C370" s="175" t="s">
        <v>1077</v>
      </c>
      <c r="D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6">
        <f t="shared" si="822"/>
        <v>0</v>
      </c>
      <c r="G370" s="176"/>
      <c r="H370" s="176">
        <f t="shared" si="823"/>
        <v>0</v>
      </c>
      <c r="I370" s="176"/>
      <c r="J370" s="176">
        <f t="shared" si="824"/>
        <v>0</v>
      </c>
      <c r="K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6">
        <f t="shared" si="825"/>
        <v>0</v>
      </c>
      <c r="AF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6">
        <f t="shared" si="826"/>
        <v>0</v>
      </c>
      <c r="AJ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6">
        <f t="shared" si="827"/>
        <v>0</v>
      </c>
      <c r="AN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6">
        <f t="shared" si="828"/>
        <v>0</v>
      </c>
      <c r="AR370" s="176">
        <f t="shared" si="829"/>
        <v>0</v>
      </c>
    </row>
    <row r="371" spans="2:44" x14ac:dyDescent="0.25">
      <c r="B371" s="433" t="s">
        <v>493</v>
      </c>
      <c r="C371" s="175" t="s">
        <v>1078</v>
      </c>
      <c r="D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6">
        <f t="shared" si="822"/>
        <v>0</v>
      </c>
      <c r="G371" s="176"/>
      <c r="H371" s="176">
        <f t="shared" si="823"/>
        <v>0</v>
      </c>
      <c r="I371" s="176"/>
      <c r="J371" s="176">
        <f t="shared" si="824"/>
        <v>0</v>
      </c>
      <c r="K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6">
        <f t="shared" si="825"/>
        <v>0</v>
      </c>
      <c r="AF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6">
        <f t="shared" si="826"/>
        <v>0</v>
      </c>
      <c r="AJ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6">
        <f t="shared" si="827"/>
        <v>0</v>
      </c>
      <c r="AN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6">
        <f t="shared" si="828"/>
        <v>0</v>
      </c>
      <c r="AR371" s="176">
        <f t="shared" si="829"/>
        <v>0</v>
      </c>
    </row>
    <row r="372" spans="2:44" x14ac:dyDescent="0.25">
      <c r="B372" s="433" t="s">
        <v>494</v>
      </c>
      <c r="C372" s="175" t="s">
        <v>1079</v>
      </c>
      <c r="D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6">
        <f t="shared" si="822"/>
        <v>0</v>
      </c>
      <c r="G372" s="176"/>
      <c r="H372" s="176">
        <f t="shared" si="823"/>
        <v>0</v>
      </c>
      <c r="I372" s="176"/>
      <c r="J372" s="176">
        <f t="shared" si="824"/>
        <v>0</v>
      </c>
      <c r="K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6">
        <f t="shared" si="825"/>
        <v>0</v>
      </c>
      <c r="AF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6">
        <f t="shared" si="826"/>
        <v>0</v>
      </c>
      <c r="AJ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6">
        <f t="shared" si="827"/>
        <v>0</v>
      </c>
      <c r="AN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6">
        <f t="shared" si="828"/>
        <v>0</v>
      </c>
      <c r="AR372" s="176">
        <f t="shared" si="829"/>
        <v>0</v>
      </c>
    </row>
    <row r="373" spans="2:44" x14ac:dyDescent="0.25">
      <c r="B373" s="433" t="s">
        <v>495</v>
      </c>
      <c r="C373" s="175" t="s">
        <v>1080</v>
      </c>
      <c r="D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6">
        <f t="shared" si="822"/>
        <v>0</v>
      </c>
      <c r="G373" s="176"/>
      <c r="H373" s="176">
        <f t="shared" si="823"/>
        <v>0</v>
      </c>
      <c r="I373" s="176"/>
      <c r="J373" s="176">
        <f t="shared" si="824"/>
        <v>0</v>
      </c>
      <c r="K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6">
        <f t="shared" si="825"/>
        <v>0</v>
      </c>
      <c r="AF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6">
        <f t="shared" si="826"/>
        <v>0</v>
      </c>
      <c r="AJ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6">
        <f t="shared" si="827"/>
        <v>0</v>
      </c>
      <c r="AN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6">
        <f t="shared" si="828"/>
        <v>0</v>
      </c>
      <c r="AR373" s="176">
        <f t="shared" si="829"/>
        <v>0</v>
      </c>
    </row>
    <row r="374" spans="2:44" x14ac:dyDescent="0.25">
      <c r="B374" s="433" t="s">
        <v>496</v>
      </c>
      <c r="C374" s="175" t="s">
        <v>1081</v>
      </c>
      <c r="D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6">
        <f t="shared" si="822"/>
        <v>0</v>
      </c>
      <c r="G374" s="176"/>
      <c r="H374" s="176">
        <f t="shared" si="823"/>
        <v>0</v>
      </c>
      <c r="I374" s="176"/>
      <c r="J374" s="176">
        <f t="shared" si="824"/>
        <v>0</v>
      </c>
      <c r="K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6">
        <f t="shared" si="825"/>
        <v>0</v>
      </c>
      <c r="AF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6">
        <f t="shared" si="826"/>
        <v>0</v>
      </c>
      <c r="AJ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6">
        <f t="shared" si="827"/>
        <v>0</v>
      </c>
      <c r="AN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6">
        <f t="shared" si="828"/>
        <v>0</v>
      </c>
      <c r="AR374" s="176">
        <f t="shared" si="829"/>
        <v>0</v>
      </c>
    </row>
    <row r="375" spans="2:44" x14ac:dyDescent="0.25">
      <c r="B375" s="433" t="s">
        <v>497</v>
      </c>
      <c r="C375" s="175" t="s">
        <v>1082</v>
      </c>
      <c r="D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6">
        <f t="shared" si="822"/>
        <v>0</v>
      </c>
      <c r="G375" s="176"/>
      <c r="H375" s="176">
        <f t="shared" si="823"/>
        <v>0</v>
      </c>
      <c r="I375" s="176"/>
      <c r="J375" s="176">
        <f t="shared" si="824"/>
        <v>0</v>
      </c>
      <c r="K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6">
        <f t="shared" si="825"/>
        <v>0</v>
      </c>
      <c r="AF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6">
        <f t="shared" si="826"/>
        <v>0</v>
      </c>
      <c r="AJ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6">
        <f t="shared" si="827"/>
        <v>0</v>
      </c>
      <c r="AN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6">
        <f t="shared" si="828"/>
        <v>0</v>
      </c>
      <c r="AR375" s="176">
        <f t="shared" si="829"/>
        <v>0</v>
      </c>
    </row>
    <row r="376" spans="2:44" x14ac:dyDescent="0.25">
      <c r="B376" s="433" t="s">
        <v>498</v>
      </c>
      <c r="C376" s="175" t="s">
        <v>1083</v>
      </c>
      <c r="D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6">
        <f t="shared" si="822"/>
        <v>0</v>
      </c>
      <c r="G376" s="176"/>
      <c r="H376" s="176">
        <f t="shared" si="823"/>
        <v>0</v>
      </c>
      <c r="I376" s="176"/>
      <c r="J376" s="176">
        <f t="shared" si="824"/>
        <v>0</v>
      </c>
      <c r="K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6">
        <f t="shared" si="825"/>
        <v>0</v>
      </c>
      <c r="AF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6">
        <f t="shared" si="826"/>
        <v>0</v>
      </c>
      <c r="AJ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6">
        <f t="shared" si="827"/>
        <v>0</v>
      </c>
      <c r="AN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6">
        <f t="shared" si="828"/>
        <v>0</v>
      </c>
      <c r="AR376" s="176">
        <f t="shared" si="829"/>
        <v>0</v>
      </c>
    </row>
    <row r="377" spans="2:44" x14ac:dyDescent="0.25">
      <c r="B377" s="433" t="s">
        <v>499</v>
      </c>
      <c r="C377" s="175" t="s">
        <v>1084</v>
      </c>
      <c r="D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6">
        <f t="shared" si="822"/>
        <v>0</v>
      </c>
      <c r="G377" s="176"/>
      <c r="H377" s="176">
        <f t="shared" si="823"/>
        <v>0</v>
      </c>
      <c r="I377" s="176"/>
      <c r="J377" s="176">
        <f t="shared" si="824"/>
        <v>0</v>
      </c>
      <c r="K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6">
        <f t="shared" si="825"/>
        <v>0</v>
      </c>
      <c r="AF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6">
        <f t="shared" si="826"/>
        <v>0</v>
      </c>
      <c r="AJ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6">
        <f t="shared" si="827"/>
        <v>0</v>
      </c>
      <c r="AN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6">
        <f t="shared" si="828"/>
        <v>0</v>
      </c>
      <c r="AR377" s="176">
        <f t="shared" si="829"/>
        <v>0</v>
      </c>
    </row>
    <row r="378" spans="2:44" x14ac:dyDescent="0.25">
      <c r="B378" s="433" t="s">
        <v>500</v>
      </c>
      <c r="C378" s="175" t="s">
        <v>1085</v>
      </c>
      <c r="D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6">
        <f t="shared" si="822"/>
        <v>0</v>
      </c>
      <c r="G378" s="176"/>
      <c r="H378" s="176">
        <f t="shared" si="823"/>
        <v>0</v>
      </c>
      <c r="I378" s="176"/>
      <c r="J378" s="176">
        <f t="shared" si="824"/>
        <v>0</v>
      </c>
      <c r="K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6">
        <f t="shared" si="825"/>
        <v>0</v>
      </c>
      <c r="AF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6">
        <f t="shared" si="826"/>
        <v>0</v>
      </c>
      <c r="AJ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6">
        <f t="shared" si="827"/>
        <v>0</v>
      </c>
      <c r="AN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6">
        <f t="shared" si="828"/>
        <v>0</v>
      </c>
      <c r="AR378" s="176">
        <f t="shared" si="829"/>
        <v>0</v>
      </c>
    </row>
    <row r="379" spans="2:44" x14ac:dyDescent="0.25">
      <c r="B379" s="433" t="s">
        <v>501</v>
      </c>
      <c r="C379" s="175" t="s">
        <v>1086</v>
      </c>
      <c r="D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6">
        <f t="shared" si="622"/>
        <v>0</v>
      </c>
      <c r="G379" s="176"/>
      <c r="H379" s="176">
        <f t="shared" si="623"/>
        <v>0</v>
      </c>
      <c r="I379" s="176"/>
      <c r="J379" s="176">
        <f t="shared" si="624"/>
        <v>0</v>
      </c>
      <c r="K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6">
        <f t="shared" si="628"/>
        <v>0</v>
      </c>
      <c r="AF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6">
        <f t="shared" si="629"/>
        <v>0</v>
      </c>
      <c r="AJ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6">
        <f t="shared" si="630"/>
        <v>0</v>
      </c>
      <c r="AN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6">
        <f t="shared" si="631"/>
        <v>0</v>
      </c>
      <c r="AR379" s="176">
        <f t="shared" si="632"/>
        <v>0</v>
      </c>
    </row>
    <row r="380" spans="2:44" x14ac:dyDescent="0.25">
      <c r="B380" s="433" t="s">
        <v>502</v>
      </c>
      <c r="C380" s="175" t="s">
        <v>1087</v>
      </c>
      <c r="D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6">
        <f t="shared" si="622"/>
        <v>0</v>
      </c>
      <c r="G380" s="176"/>
      <c r="H380" s="176">
        <f t="shared" si="623"/>
        <v>0</v>
      </c>
      <c r="I380" s="176"/>
      <c r="J380" s="176">
        <f t="shared" si="624"/>
        <v>0</v>
      </c>
      <c r="K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6">
        <f t="shared" si="628"/>
        <v>0</v>
      </c>
      <c r="AF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6">
        <f t="shared" si="629"/>
        <v>0</v>
      </c>
      <c r="AJ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6">
        <f t="shared" si="630"/>
        <v>0</v>
      </c>
      <c r="AN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6">
        <f t="shared" si="631"/>
        <v>0</v>
      </c>
      <c r="AR380" s="176">
        <f t="shared" si="632"/>
        <v>0</v>
      </c>
    </row>
    <row r="381" spans="2:44" x14ac:dyDescent="0.25">
      <c r="B381" s="433" t="s">
        <v>503</v>
      </c>
      <c r="C381" s="175" t="s">
        <v>1087</v>
      </c>
      <c r="D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6">
        <f t="shared" si="622"/>
        <v>0</v>
      </c>
      <c r="G381" s="176"/>
      <c r="H381" s="176">
        <f t="shared" si="623"/>
        <v>0</v>
      </c>
      <c r="I381" s="176"/>
      <c r="J381" s="176">
        <f t="shared" si="624"/>
        <v>0</v>
      </c>
      <c r="K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6">
        <f t="shared" si="628"/>
        <v>0</v>
      </c>
      <c r="AF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6">
        <f t="shared" si="629"/>
        <v>0</v>
      </c>
      <c r="AJ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6">
        <f t="shared" si="630"/>
        <v>0</v>
      </c>
      <c r="AN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6">
        <f t="shared" si="631"/>
        <v>0</v>
      </c>
      <c r="AR381" s="176">
        <f t="shared" si="632"/>
        <v>0</v>
      </c>
    </row>
    <row r="382" spans="2:44" x14ac:dyDescent="0.25">
      <c r="B382" s="433" t="s">
        <v>504</v>
      </c>
      <c r="C382" s="175" t="s">
        <v>1088</v>
      </c>
      <c r="D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6">
        <f t="shared" si="622"/>
        <v>0</v>
      </c>
      <c r="G382" s="176"/>
      <c r="H382" s="176">
        <f t="shared" si="623"/>
        <v>0</v>
      </c>
      <c r="I382" s="176"/>
      <c r="J382" s="176">
        <f t="shared" si="624"/>
        <v>0</v>
      </c>
      <c r="K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6">
        <f t="shared" si="628"/>
        <v>0</v>
      </c>
      <c r="AF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6">
        <f t="shared" si="629"/>
        <v>0</v>
      </c>
      <c r="AJ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6">
        <f t="shared" si="630"/>
        <v>0</v>
      </c>
      <c r="AN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6">
        <f t="shared" si="631"/>
        <v>0</v>
      </c>
      <c r="AR382" s="176">
        <f t="shared" si="632"/>
        <v>0</v>
      </c>
    </row>
    <row r="383" spans="2:44" x14ac:dyDescent="0.25">
      <c r="B383" s="436" t="s">
        <v>505</v>
      </c>
      <c r="C383" s="181" t="s">
        <v>1089</v>
      </c>
      <c r="D383" s="182">
        <f>SUM(D384:D388)</f>
        <v>0</v>
      </c>
      <c r="E383" s="182">
        <f>SUM(E384:E388)</f>
        <v>0</v>
      </c>
      <c r="F383" s="182">
        <f t="shared" ref="F383:F498" si="830">D383+E383</f>
        <v>0</v>
      </c>
      <c r="G383" s="182">
        <f>SUM(G384:G388)</f>
        <v>0</v>
      </c>
      <c r="H383" s="182">
        <f t="shared" si="623"/>
        <v>0</v>
      </c>
      <c r="I383" s="182">
        <f>SUM(I384:I388)</f>
        <v>0</v>
      </c>
      <c r="J383" s="182">
        <f t="shared" si="624"/>
        <v>0</v>
      </c>
      <c r="K383" s="182">
        <f t="shared" ref="K383:AD383" si="831">SUM(K384:K388)</f>
        <v>0</v>
      </c>
      <c r="L383" s="182">
        <f t="shared" si="831"/>
        <v>0</v>
      </c>
      <c r="M383" s="182">
        <f t="shared" si="831"/>
        <v>0</v>
      </c>
      <c r="N383" s="182">
        <f t="shared" si="831"/>
        <v>0</v>
      </c>
      <c r="O383" s="182">
        <f t="shared" si="831"/>
        <v>0</v>
      </c>
      <c r="P383" s="182">
        <f t="shared" ref="P383:Q383" si="832">SUM(P384:P388)</f>
        <v>0</v>
      </c>
      <c r="Q383" s="182">
        <f t="shared" si="832"/>
        <v>0</v>
      </c>
      <c r="R383" s="182">
        <f t="shared" si="831"/>
        <v>0</v>
      </c>
      <c r="S383" s="182">
        <f t="shared" si="831"/>
        <v>0</v>
      </c>
      <c r="T383" s="182">
        <f t="shared" ref="T383" si="833">SUM(T384:T388)</f>
        <v>0</v>
      </c>
      <c r="U383" s="182">
        <f t="shared" si="831"/>
        <v>0</v>
      </c>
      <c r="V383" s="182">
        <f t="shared" si="831"/>
        <v>0</v>
      </c>
      <c r="W383" s="182">
        <f t="shared" ref="W383" si="834">SUM(W384:W388)</f>
        <v>0</v>
      </c>
      <c r="X383" s="182">
        <f t="shared" si="831"/>
        <v>0</v>
      </c>
      <c r="Y383" s="182">
        <f t="shared" ref="Y383:Z383" si="835">SUM(Y384:Y388)</f>
        <v>0</v>
      </c>
      <c r="Z383" s="182">
        <f t="shared" si="835"/>
        <v>0</v>
      </c>
      <c r="AA383" s="182">
        <f t="shared" si="831"/>
        <v>0</v>
      </c>
      <c r="AB383" s="182">
        <f t="shared" si="831"/>
        <v>0</v>
      </c>
      <c r="AC383" s="182">
        <f t="shared" si="831"/>
        <v>0</v>
      </c>
      <c r="AD383" s="182">
        <f t="shared" si="831"/>
        <v>0</v>
      </c>
      <c r="AE383" s="182">
        <f t="shared" si="628"/>
        <v>0</v>
      </c>
      <c r="AF383" s="182">
        <f>SUM(AF384:AF388)</f>
        <v>0</v>
      </c>
      <c r="AG383" s="182">
        <f>SUM(AG384:AG388)</f>
        <v>0</v>
      </c>
      <c r="AH383" s="182">
        <f>SUM(AH384:AH388)</f>
        <v>0</v>
      </c>
      <c r="AI383" s="182">
        <f t="shared" si="629"/>
        <v>0</v>
      </c>
      <c r="AJ383" s="182">
        <f>SUM(AJ384:AJ388)</f>
        <v>0</v>
      </c>
      <c r="AK383" s="182">
        <f>SUM(AK384:AK388)</f>
        <v>0</v>
      </c>
      <c r="AL383" s="182">
        <f>SUM(AL384:AL388)</f>
        <v>0</v>
      </c>
      <c r="AM383" s="182">
        <f t="shared" si="630"/>
        <v>0</v>
      </c>
      <c r="AN383" s="182">
        <f>SUM(AN384:AN388)</f>
        <v>0</v>
      </c>
      <c r="AO383" s="182">
        <f>SUM(AO384:AO388)</f>
        <v>0</v>
      </c>
      <c r="AP383" s="182">
        <f>SUM(AP384:AP388)</f>
        <v>0</v>
      </c>
      <c r="AQ383" s="182">
        <f t="shared" si="631"/>
        <v>0</v>
      </c>
      <c r="AR383" s="182">
        <f t="shared" si="632"/>
        <v>0</v>
      </c>
    </row>
    <row r="384" spans="2:44" x14ac:dyDescent="0.25">
      <c r="B384" s="433" t="s">
        <v>506</v>
      </c>
      <c r="C384" s="175" t="s">
        <v>1090</v>
      </c>
      <c r="D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6">
        <f t="shared" si="830"/>
        <v>0</v>
      </c>
      <c r="G384" s="176"/>
      <c r="H384" s="176">
        <f t="shared" si="623"/>
        <v>0</v>
      </c>
      <c r="I384" s="176"/>
      <c r="J384" s="176">
        <f t="shared" si="624"/>
        <v>0</v>
      </c>
      <c r="K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6">
        <f t="shared" si="628"/>
        <v>0</v>
      </c>
      <c r="AF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6">
        <f t="shared" si="629"/>
        <v>0</v>
      </c>
      <c r="AJ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6">
        <f t="shared" si="630"/>
        <v>0</v>
      </c>
      <c r="AN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6">
        <f t="shared" si="631"/>
        <v>0</v>
      </c>
      <c r="AR384" s="176">
        <f t="shared" si="632"/>
        <v>0</v>
      </c>
    </row>
    <row r="385" spans="1:44" x14ac:dyDescent="0.25">
      <c r="A385" s="429"/>
      <c r="B385" s="433" t="s">
        <v>507</v>
      </c>
      <c r="C385" s="175" t="s">
        <v>1091</v>
      </c>
      <c r="D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76">
        <f t="shared" si="830"/>
        <v>0</v>
      </c>
      <c r="G385" s="176"/>
      <c r="H385" s="176">
        <f t="shared" si="623"/>
        <v>0</v>
      </c>
      <c r="I385" s="176"/>
      <c r="J385" s="176">
        <f t="shared" si="624"/>
        <v>0</v>
      </c>
      <c r="K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6">
        <f t="shared" si="628"/>
        <v>0</v>
      </c>
      <c r="AF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6">
        <f t="shared" si="629"/>
        <v>0</v>
      </c>
      <c r="AJ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6">
        <f t="shared" si="630"/>
        <v>0</v>
      </c>
      <c r="AN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6">
        <f t="shared" si="631"/>
        <v>0</v>
      </c>
      <c r="AR385" s="176">
        <f t="shared" si="632"/>
        <v>0</v>
      </c>
    </row>
    <row r="386" spans="1:44" x14ac:dyDescent="0.25">
      <c r="A386" s="429"/>
      <c r="B386" s="433" t="s">
        <v>508</v>
      </c>
      <c r="C386" s="175" t="s">
        <v>1092</v>
      </c>
      <c r="D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6">
        <f t="shared" ref="F386" si="836">D386+E386</f>
        <v>0</v>
      </c>
      <c r="G386" s="176"/>
      <c r="H386" s="176">
        <f t="shared" ref="H386" si="837">F386-G386</f>
        <v>0</v>
      </c>
      <c r="I386" s="176"/>
      <c r="J386" s="176">
        <f t="shared" ref="J386" si="838">F386-I386</f>
        <v>0</v>
      </c>
      <c r="K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6">
        <f t="shared" ref="AE386" si="839">AB386+AC386+AD386</f>
        <v>0</v>
      </c>
      <c r="AF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6">
        <f t="shared" ref="AI386" si="840">AF386+AG386+AH386</f>
        <v>0</v>
      </c>
      <c r="AJ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6">
        <f t="shared" ref="AM386" si="841">AJ386+AK386+AL386</f>
        <v>0</v>
      </c>
      <c r="AN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6">
        <f t="shared" ref="AQ386" si="842">AN386+AO386+AP386</f>
        <v>0</v>
      </c>
      <c r="AR386" s="176">
        <f t="shared" ref="AR386" si="843">AE386+AI386+AM386+AQ386</f>
        <v>0</v>
      </c>
    </row>
    <row r="387" spans="1:44" x14ac:dyDescent="0.25">
      <c r="A387" s="108"/>
      <c r="B387" s="433" t="s">
        <v>509</v>
      </c>
      <c r="C387" s="175" t="s">
        <v>1093</v>
      </c>
      <c r="D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6">
        <f t="shared" ref="F387" si="844">D387+E387</f>
        <v>0</v>
      </c>
      <c r="G387" s="176"/>
      <c r="H387" s="176">
        <f t="shared" ref="H387" si="845">F387-G387</f>
        <v>0</v>
      </c>
      <c r="I387" s="176"/>
      <c r="J387" s="176">
        <f t="shared" ref="J387" si="846">F387-I387</f>
        <v>0</v>
      </c>
      <c r="K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6">
        <f t="shared" ref="AE387" si="847">AB387+AC387+AD387</f>
        <v>0</v>
      </c>
      <c r="AF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6">
        <f t="shared" ref="AI387" si="848">AF387+AG387+AH387</f>
        <v>0</v>
      </c>
      <c r="AJ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6">
        <f t="shared" ref="AM387" si="849">AJ387+AK387+AL387</f>
        <v>0</v>
      </c>
      <c r="AN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6">
        <f t="shared" ref="AQ387" si="850">AN387+AO387+AP387</f>
        <v>0</v>
      </c>
      <c r="AR387" s="176">
        <f t="shared" ref="AR387" si="851">AE387+AI387+AM387+AQ387</f>
        <v>0</v>
      </c>
    </row>
    <row r="388" spans="1:44" x14ac:dyDescent="0.25">
      <c r="A388" s="108"/>
      <c r="B388" s="433" t="s">
        <v>510</v>
      </c>
      <c r="C388" s="175" t="s">
        <v>1094</v>
      </c>
      <c r="D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6">
        <f t="shared" si="830"/>
        <v>0</v>
      </c>
      <c r="G388" s="176"/>
      <c r="H388" s="176">
        <f t="shared" si="623"/>
        <v>0</v>
      </c>
      <c r="I388" s="176"/>
      <c r="J388" s="176">
        <f t="shared" si="624"/>
        <v>0</v>
      </c>
      <c r="K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6">
        <f t="shared" si="628"/>
        <v>0</v>
      </c>
      <c r="AF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6">
        <f t="shared" si="629"/>
        <v>0</v>
      </c>
      <c r="AJ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6">
        <f t="shared" si="630"/>
        <v>0</v>
      </c>
      <c r="AN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6">
        <f t="shared" si="631"/>
        <v>0</v>
      </c>
      <c r="AR388" s="176">
        <f t="shared" si="632"/>
        <v>0</v>
      </c>
    </row>
    <row r="389" spans="1:44" x14ac:dyDescent="0.25">
      <c r="A389" s="429"/>
      <c r="B389" s="436" t="s">
        <v>511</v>
      </c>
      <c r="C389" s="181" t="s">
        <v>1095</v>
      </c>
      <c r="D389" s="182">
        <f>SUM(D390:D396)</f>
        <v>0</v>
      </c>
      <c r="E389" s="182">
        <f>SUM(E390:E396)</f>
        <v>0</v>
      </c>
      <c r="F389" s="182">
        <f t="shared" si="830"/>
        <v>0</v>
      </c>
      <c r="G389" s="182">
        <f>SUM(G390:G396)</f>
        <v>0</v>
      </c>
      <c r="H389" s="182">
        <f t="shared" si="623"/>
        <v>0</v>
      </c>
      <c r="I389" s="182">
        <f>SUM(I390:I396)</f>
        <v>0</v>
      </c>
      <c r="J389" s="182">
        <f t="shared" si="624"/>
        <v>0</v>
      </c>
      <c r="K389" s="182">
        <f t="shared" ref="K389:AD389" si="852">SUM(K390:K396)</f>
        <v>0</v>
      </c>
      <c r="L389" s="182">
        <f t="shared" si="852"/>
        <v>0</v>
      </c>
      <c r="M389" s="182">
        <f t="shared" si="852"/>
        <v>0</v>
      </c>
      <c r="N389" s="182">
        <f t="shared" si="852"/>
        <v>0</v>
      </c>
      <c r="O389" s="182">
        <f t="shared" si="852"/>
        <v>0</v>
      </c>
      <c r="P389" s="182">
        <f t="shared" si="852"/>
        <v>0</v>
      </c>
      <c r="Q389" s="182">
        <f t="shared" si="852"/>
        <v>0</v>
      </c>
      <c r="R389" s="182">
        <f t="shared" si="852"/>
        <v>0</v>
      </c>
      <c r="S389" s="182">
        <f t="shared" si="852"/>
        <v>0</v>
      </c>
      <c r="T389" s="182">
        <f t="shared" ref="T389" si="853">SUM(T390:T396)</f>
        <v>0</v>
      </c>
      <c r="U389" s="182">
        <f t="shared" si="852"/>
        <v>0</v>
      </c>
      <c r="V389" s="182">
        <f t="shared" si="852"/>
        <v>0</v>
      </c>
      <c r="W389" s="182">
        <f t="shared" si="852"/>
        <v>0</v>
      </c>
      <c r="X389" s="182">
        <f t="shared" si="852"/>
        <v>0</v>
      </c>
      <c r="Y389" s="182">
        <f t="shared" ref="Y389:Z389" si="854">SUM(Y390:Y396)</f>
        <v>0</v>
      </c>
      <c r="Z389" s="182">
        <f t="shared" si="854"/>
        <v>0</v>
      </c>
      <c r="AA389" s="182">
        <f t="shared" si="852"/>
        <v>0</v>
      </c>
      <c r="AB389" s="182">
        <f t="shared" si="852"/>
        <v>0</v>
      </c>
      <c r="AC389" s="182">
        <f t="shared" si="852"/>
        <v>0</v>
      </c>
      <c r="AD389" s="182">
        <f t="shared" si="852"/>
        <v>0</v>
      </c>
      <c r="AE389" s="182">
        <f t="shared" si="628"/>
        <v>0</v>
      </c>
      <c r="AF389" s="182">
        <f>SUM(AF390:AF396)</f>
        <v>0</v>
      </c>
      <c r="AG389" s="182">
        <f>SUM(AG390:AG396)</f>
        <v>0</v>
      </c>
      <c r="AH389" s="182">
        <f>SUM(AH390:AH396)</f>
        <v>0</v>
      </c>
      <c r="AI389" s="182">
        <f t="shared" si="629"/>
        <v>0</v>
      </c>
      <c r="AJ389" s="182">
        <f>SUM(AJ390:AJ396)</f>
        <v>0</v>
      </c>
      <c r="AK389" s="182">
        <f>SUM(AK390:AK396)</f>
        <v>0</v>
      </c>
      <c r="AL389" s="182">
        <f>SUM(AL390:AL396)</f>
        <v>0</v>
      </c>
      <c r="AM389" s="182">
        <f t="shared" si="630"/>
        <v>0</v>
      </c>
      <c r="AN389" s="182">
        <f>SUM(AN390:AN396)</f>
        <v>0</v>
      </c>
      <c r="AO389" s="182">
        <f>SUM(AO390:AO396)</f>
        <v>0</v>
      </c>
      <c r="AP389" s="182">
        <f>SUM(AP390:AP396)</f>
        <v>0</v>
      </c>
      <c r="AQ389" s="182">
        <f t="shared" si="631"/>
        <v>0</v>
      </c>
      <c r="AR389" s="182">
        <f t="shared" si="632"/>
        <v>0</v>
      </c>
    </row>
    <row r="390" spans="1:44" x14ac:dyDescent="0.25">
      <c r="A390" s="429"/>
      <c r="B390" s="433" t="s">
        <v>512</v>
      </c>
      <c r="C390" s="175" t="s">
        <v>1096</v>
      </c>
      <c r="D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6">
        <f t="shared" si="830"/>
        <v>0</v>
      </c>
      <c r="G390" s="176"/>
      <c r="H390" s="176">
        <f t="shared" si="623"/>
        <v>0</v>
      </c>
      <c r="I390" s="176"/>
      <c r="J390" s="176">
        <f t="shared" si="624"/>
        <v>0</v>
      </c>
      <c r="K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6">
        <f t="shared" si="628"/>
        <v>0</v>
      </c>
      <c r="AF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6">
        <f t="shared" si="629"/>
        <v>0</v>
      </c>
      <c r="AJ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6">
        <f t="shared" si="630"/>
        <v>0</v>
      </c>
      <c r="AN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6">
        <f t="shared" si="631"/>
        <v>0</v>
      </c>
      <c r="AR390" s="176">
        <f t="shared" si="632"/>
        <v>0</v>
      </c>
    </row>
    <row r="391" spans="1:44" x14ac:dyDescent="0.25">
      <c r="A391" s="429"/>
      <c r="B391" s="433" t="s">
        <v>513</v>
      </c>
      <c r="C391" s="175" t="s">
        <v>1097</v>
      </c>
      <c r="D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6">
        <f t="shared" ref="F391:F394" si="855">D391+E391</f>
        <v>0</v>
      </c>
      <c r="G391" s="176"/>
      <c r="H391" s="176">
        <f t="shared" ref="H391:H394" si="856">F391-G391</f>
        <v>0</v>
      </c>
      <c r="I391" s="176"/>
      <c r="J391" s="176">
        <f t="shared" ref="J391:J394" si="857">F391-I391</f>
        <v>0</v>
      </c>
      <c r="K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6">
        <f t="shared" ref="AE391:AE394" si="858">AB391+AC391+AD391</f>
        <v>0</v>
      </c>
      <c r="AF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6">
        <f t="shared" ref="AI391:AI394" si="859">AF391+AG391+AH391</f>
        <v>0</v>
      </c>
      <c r="AJ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6">
        <f t="shared" ref="AM391:AM394" si="860">AJ391+AK391+AL391</f>
        <v>0</v>
      </c>
      <c r="AN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6">
        <f t="shared" ref="AQ391:AQ394" si="861">AN391+AO391+AP391</f>
        <v>0</v>
      </c>
      <c r="AR391" s="176">
        <f t="shared" ref="AR391:AR394" si="862">AE391+AI391+AM391+AQ391</f>
        <v>0</v>
      </c>
    </row>
    <row r="392" spans="1:44" x14ac:dyDescent="0.25">
      <c r="A392" s="429"/>
      <c r="B392" s="433" t="s">
        <v>514</v>
      </c>
      <c r="C392" s="175" t="s">
        <v>1098</v>
      </c>
      <c r="D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6">
        <f t="shared" si="855"/>
        <v>0</v>
      </c>
      <c r="G392" s="176"/>
      <c r="H392" s="176">
        <f t="shared" si="856"/>
        <v>0</v>
      </c>
      <c r="I392" s="176"/>
      <c r="J392" s="176">
        <f t="shared" si="857"/>
        <v>0</v>
      </c>
      <c r="K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6">
        <f t="shared" si="858"/>
        <v>0</v>
      </c>
      <c r="AF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6">
        <f t="shared" si="859"/>
        <v>0</v>
      </c>
      <c r="AJ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6">
        <f t="shared" si="860"/>
        <v>0</v>
      </c>
      <c r="AN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6">
        <f t="shared" si="861"/>
        <v>0</v>
      </c>
      <c r="AR392" s="176">
        <f t="shared" si="862"/>
        <v>0</v>
      </c>
    </row>
    <row r="393" spans="1:44" x14ac:dyDescent="0.25">
      <c r="A393" s="429"/>
      <c r="B393" s="433" t="s">
        <v>515</v>
      </c>
      <c r="C393" s="175" t="s">
        <v>1099</v>
      </c>
      <c r="D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6">
        <f t="shared" si="855"/>
        <v>0</v>
      </c>
      <c r="G393" s="176"/>
      <c r="H393" s="176">
        <f t="shared" si="856"/>
        <v>0</v>
      </c>
      <c r="I393" s="176"/>
      <c r="J393" s="176">
        <f t="shared" si="857"/>
        <v>0</v>
      </c>
      <c r="K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6">
        <f t="shared" si="858"/>
        <v>0</v>
      </c>
      <c r="AF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6">
        <f t="shared" si="859"/>
        <v>0</v>
      </c>
      <c r="AJ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6">
        <f t="shared" si="860"/>
        <v>0</v>
      </c>
      <c r="AN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6">
        <f t="shared" si="861"/>
        <v>0</v>
      </c>
      <c r="AR393" s="176">
        <f t="shared" si="862"/>
        <v>0</v>
      </c>
    </row>
    <row r="394" spans="1:44" x14ac:dyDescent="0.25">
      <c r="A394" s="429"/>
      <c r="B394" s="433" t="s">
        <v>516</v>
      </c>
      <c r="C394" s="175" t="s">
        <v>1100</v>
      </c>
      <c r="D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6">
        <f t="shared" si="855"/>
        <v>0</v>
      </c>
      <c r="G394" s="176"/>
      <c r="H394" s="176">
        <f t="shared" si="856"/>
        <v>0</v>
      </c>
      <c r="I394" s="176"/>
      <c r="J394" s="176">
        <f t="shared" si="857"/>
        <v>0</v>
      </c>
      <c r="K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6">
        <f t="shared" si="858"/>
        <v>0</v>
      </c>
      <c r="AF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6">
        <f t="shared" si="859"/>
        <v>0</v>
      </c>
      <c r="AJ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6">
        <f t="shared" si="860"/>
        <v>0</v>
      </c>
      <c r="AN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6">
        <f t="shared" si="861"/>
        <v>0</v>
      </c>
      <c r="AR394" s="176">
        <f t="shared" si="862"/>
        <v>0</v>
      </c>
    </row>
    <row r="395" spans="1:44" x14ac:dyDescent="0.25">
      <c r="A395" s="429"/>
      <c r="B395" s="433" t="s">
        <v>517</v>
      </c>
      <c r="C395" s="175" t="s">
        <v>1101</v>
      </c>
      <c r="D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6">
        <f t="shared" si="830"/>
        <v>0</v>
      </c>
      <c r="G395" s="176"/>
      <c r="H395" s="176">
        <f t="shared" si="623"/>
        <v>0</v>
      </c>
      <c r="I395" s="176"/>
      <c r="J395" s="176">
        <f t="shared" si="624"/>
        <v>0</v>
      </c>
      <c r="K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6">
        <f t="shared" si="628"/>
        <v>0</v>
      </c>
      <c r="AF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6">
        <f t="shared" si="629"/>
        <v>0</v>
      </c>
      <c r="AJ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6">
        <f t="shared" si="630"/>
        <v>0</v>
      </c>
      <c r="AN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6">
        <f t="shared" si="631"/>
        <v>0</v>
      </c>
      <c r="AR395" s="176">
        <f t="shared" si="632"/>
        <v>0</v>
      </c>
    </row>
    <row r="396" spans="1:44" x14ac:dyDescent="0.25">
      <c r="A396" s="429"/>
      <c r="B396" s="433" t="s">
        <v>518</v>
      </c>
      <c r="C396" s="175" t="s">
        <v>1102</v>
      </c>
      <c r="D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6">
        <f t="shared" ref="F396" si="863">D396+E396</f>
        <v>0</v>
      </c>
      <c r="G396" s="176"/>
      <c r="H396" s="176">
        <f t="shared" ref="H396" si="864">F396-G396</f>
        <v>0</v>
      </c>
      <c r="I396" s="176"/>
      <c r="J396" s="176">
        <f t="shared" ref="J396" si="865">F396-I396</f>
        <v>0</v>
      </c>
      <c r="K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6">
        <f t="shared" ref="AE396" si="866">AB396+AC396+AD396</f>
        <v>0</v>
      </c>
      <c r="AF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6">
        <f t="shared" ref="AI396" si="867">AF396+AG396+AH396</f>
        <v>0</v>
      </c>
      <c r="AJ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6">
        <f t="shared" ref="AM396" si="868">AJ396+AK396+AL396</f>
        <v>0</v>
      </c>
      <c r="AN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6">
        <f t="shared" ref="AQ396" si="869">AN396+AO396+AP396</f>
        <v>0</v>
      </c>
      <c r="AR396" s="176">
        <f t="shared" ref="AR396" si="870">AE396+AI396+AM396+AQ396</f>
        <v>0</v>
      </c>
    </row>
    <row r="397" spans="1:44" x14ac:dyDescent="0.25">
      <c r="A397" s="429"/>
      <c r="B397" s="432" t="s">
        <v>534</v>
      </c>
      <c r="C397" s="173" t="s">
        <v>1103</v>
      </c>
      <c r="D397" s="174">
        <f>D398+D459+D467+D485+D489</f>
        <v>0</v>
      </c>
      <c r="E397" s="174">
        <f>E398+E459+E467+E485+E489</f>
        <v>0</v>
      </c>
      <c r="F397" s="174">
        <f t="shared" si="830"/>
        <v>0</v>
      </c>
      <c r="G397" s="174">
        <f>G398+G459+G467+G485+G489</f>
        <v>0</v>
      </c>
      <c r="H397" s="174">
        <f t="shared" si="623"/>
        <v>0</v>
      </c>
      <c r="I397" s="174">
        <f>I398+I459+I467+I485+I489</f>
        <v>0</v>
      </c>
      <c r="J397" s="174">
        <f t="shared" si="624"/>
        <v>0</v>
      </c>
      <c r="K397" s="174">
        <f t="shared" ref="K397:AD397" si="871">K398+K459+K467+K485+K489</f>
        <v>0</v>
      </c>
      <c r="L397" s="174">
        <f t="shared" si="871"/>
        <v>0</v>
      </c>
      <c r="M397" s="174">
        <f t="shared" si="871"/>
        <v>0</v>
      </c>
      <c r="N397" s="174">
        <f t="shared" si="871"/>
        <v>0</v>
      </c>
      <c r="O397" s="174">
        <f t="shared" si="871"/>
        <v>0</v>
      </c>
      <c r="P397" s="174">
        <f t="shared" si="871"/>
        <v>0</v>
      </c>
      <c r="Q397" s="174">
        <f t="shared" si="871"/>
        <v>0</v>
      </c>
      <c r="R397" s="174">
        <f t="shared" si="871"/>
        <v>0</v>
      </c>
      <c r="S397" s="174">
        <f t="shared" si="871"/>
        <v>0</v>
      </c>
      <c r="T397" s="174">
        <f t="shared" ref="T397" si="872">T398+T459+T467+T485+T489</f>
        <v>0</v>
      </c>
      <c r="U397" s="174">
        <f t="shared" si="871"/>
        <v>0</v>
      </c>
      <c r="V397" s="174">
        <f t="shared" si="871"/>
        <v>0</v>
      </c>
      <c r="W397" s="174">
        <f t="shared" si="871"/>
        <v>0</v>
      </c>
      <c r="X397" s="174">
        <f t="shared" si="871"/>
        <v>0</v>
      </c>
      <c r="Y397" s="174">
        <f t="shared" ref="Y397:Z397" si="873">Y398+Y459+Y467+Y485+Y489</f>
        <v>0</v>
      </c>
      <c r="Z397" s="174">
        <f t="shared" si="873"/>
        <v>0</v>
      </c>
      <c r="AA397" s="174">
        <f t="shared" si="871"/>
        <v>0</v>
      </c>
      <c r="AB397" s="174">
        <f t="shared" si="871"/>
        <v>0</v>
      </c>
      <c r="AC397" s="174">
        <f t="shared" si="871"/>
        <v>0</v>
      </c>
      <c r="AD397" s="174">
        <f t="shared" si="871"/>
        <v>0</v>
      </c>
      <c r="AE397" s="174">
        <f t="shared" si="628"/>
        <v>0</v>
      </c>
      <c r="AF397" s="174">
        <f>AF398+AF459+AF467+AF485+AF489</f>
        <v>0</v>
      </c>
      <c r="AG397" s="174">
        <f>AG398+AG459+AG467+AG485+AG489</f>
        <v>0</v>
      </c>
      <c r="AH397" s="174">
        <f>AH398+AH459+AH467+AH485+AH489</f>
        <v>0</v>
      </c>
      <c r="AI397" s="174">
        <f t="shared" si="629"/>
        <v>0</v>
      </c>
      <c r="AJ397" s="174">
        <f>AJ398+AJ459+AJ467+AJ485+AJ489</f>
        <v>0</v>
      </c>
      <c r="AK397" s="174">
        <f>AK398+AK459+AK467+AK485+AK489</f>
        <v>0</v>
      </c>
      <c r="AL397" s="174">
        <f>AL398+AL459+AL467+AL485+AL489</f>
        <v>0</v>
      </c>
      <c r="AM397" s="174">
        <f t="shared" si="630"/>
        <v>0</v>
      </c>
      <c r="AN397" s="174">
        <f>AN398+AN459+AN467+AN485+AN489</f>
        <v>0</v>
      </c>
      <c r="AO397" s="174">
        <f>AO398+AO459+AO467+AO485+AO489</f>
        <v>0</v>
      </c>
      <c r="AP397" s="174">
        <f>AP398+AP459+AP467+AP485+AP489</f>
        <v>0</v>
      </c>
      <c r="AQ397" s="174">
        <f t="shared" si="631"/>
        <v>0</v>
      </c>
      <c r="AR397" s="174">
        <f t="shared" si="632"/>
        <v>0</v>
      </c>
    </row>
    <row r="398" spans="1:44" x14ac:dyDescent="0.25">
      <c r="A398" s="429"/>
      <c r="B398" s="436" t="s">
        <v>535</v>
      </c>
      <c r="C398" s="181" t="s">
        <v>1104</v>
      </c>
      <c r="D398" s="182">
        <f>SUM(D399:D458)</f>
        <v>0</v>
      </c>
      <c r="E398" s="182">
        <f>SUM(E399:E458)</f>
        <v>0</v>
      </c>
      <c r="F398" s="182">
        <f t="shared" si="830"/>
        <v>0</v>
      </c>
      <c r="G398" s="182">
        <f t="shared" ref="G398:I398" si="874">SUM(G399:G458)</f>
        <v>0</v>
      </c>
      <c r="H398" s="182">
        <f t="shared" si="623"/>
        <v>0</v>
      </c>
      <c r="I398" s="182">
        <f t="shared" si="874"/>
        <v>0</v>
      </c>
      <c r="J398" s="182">
        <f t="shared" si="624"/>
        <v>0</v>
      </c>
      <c r="K398" s="182">
        <f t="shared" ref="K398:AP398" si="875">SUM(K399:K458)</f>
        <v>0</v>
      </c>
      <c r="L398" s="182">
        <f t="shared" si="875"/>
        <v>0</v>
      </c>
      <c r="M398" s="182">
        <f t="shared" si="875"/>
        <v>0</v>
      </c>
      <c r="N398" s="182">
        <f t="shared" si="875"/>
        <v>0</v>
      </c>
      <c r="O398" s="182">
        <f t="shared" si="875"/>
        <v>0</v>
      </c>
      <c r="P398" s="182">
        <f t="shared" ref="P398:Q398" si="876">SUM(P399:P458)</f>
        <v>0</v>
      </c>
      <c r="Q398" s="182">
        <f t="shared" si="876"/>
        <v>0</v>
      </c>
      <c r="R398" s="182">
        <f t="shared" si="875"/>
        <v>0</v>
      </c>
      <c r="S398" s="182">
        <f t="shared" si="875"/>
        <v>0</v>
      </c>
      <c r="T398" s="182">
        <f t="shared" ref="T398" si="877">SUM(T399:T458)</f>
        <v>0</v>
      </c>
      <c r="U398" s="182">
        <f t="shared" si="875"/>
        <v>0</v>
      </c>
      <c r="V398" s="182">
        <f t="shared" si="875"/>
        <v>0</v>
      </c>
      <c r="W398" s="182">
        <f t="shared" ref="W398" si="878">SUM(W399:W458)</f>
        <v>0</v>
      </c>
      <c r="X398" s="182">
        <f t="shared" si="875"/>
        <v>0</v>
      </c>
      <c r="Y398" s="182">
        <f t="shared" ref="Y398:Z398" si="879">SUM(Y399:Y458)</f>
        <v>0</v>
      </c>
      <c r="Z398" s="182">
        <f t="shared" si="879"/>
        <v>0</v>
      </c>
      <c r="AA398" s="182">
        <f t="shared" si="875"/>
        <v>0</v>
      </c>
      <c r="AB398" s="182">
        <f t="shared" si="875"/>
        <v>0</v>
      </c>
      <c r="AC398" s="182">
        <f t="shared" si="875"/>
        <v>0</v>
      </c>
      <c r="AD398" s="182">
        <f t="shared" si="875"/>
        <v>0</v>
      </c>
      <c r="AE398" s="182">
        <f t="shared" si="628"/>
        <v>0</v>
      </c>
      <c r="AF398" s="182">
        <f t="shared" si="875"/>
        <v>0</v>
      </c>
      <c r="AG398" s="182">
        <f t="shared" si="875"/>
        <v>0</v>
      </c>
      <c r="AH398" s="182">
        <f t="shared" si="875"/>
        <v>0</v>
      </c>
      <c r="AI398" s="182">
        <f t="shared" si="629"/>
        <v>0</v>
      </c>
      <c r="AJ398" s="182">
        <f t="shared" si="875"/>
        <v>0</v>
      </c>
      <c r="AK398" s="182">
        <f t="shared" si="875"/>
        <v>0</v>
      </c>
      <c r="AL398" s="182">
        <f t="shared" si="875"/>
        <v>0</v>
      </c>
      <c r="AM398" s="182">
        <f t="shared" si="630"/>
        <v>0</v>
      </c>
      <c r="AN398" s="182">
        <f t="shared" si="875"/>
        <v>0</v>
      </c>
      <c r="AO398" s="182">
        <f t="shared" si="875"/>
        <v>0</v>
      </c>
      <c r="AP398" s="182">
        <f t="shared" si="875"/>
        <v>0</v>
      </c>
      <c r="AQ398" s="182">
        <f t="shared" si="631"/>
        <v>0</v>
      </c>
      <c r="AR398" s="182">
        <f t="shared" si="632"/>
        <v>0</v>
      </c>
    </row>
    <row r="399" spans="1:44" x14ac:dyDescent="0.25">
      <c r="A399" s="429"/>
      <c r="B399" s="433" t="s">
        <v>536</v>
      </c>
      <c r="C399" s="175" t="s">
        <v>1105</v>
      </c>
      <c r="D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6">
        <f t="shared" si="830"/>
        <v>0</v>
      </c>
      <c r="G399" s="176"/>
      <c r="H399" s="176">
        <f t="shared" si="623"/>
        <v>0</v>
      </c>
      <c r="I399" s="176"/>
      <c r="J399" s="176">
        <f t="shared" si="624"/>
        <v>0</v>
      </c>
      <c r="K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6">
        <f t="shared" si="628"/>
        <v>0</v>
      </c>
      <c r="AF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6">
        <f t="shared" si="629"/>
        <v>0</v>
      </c>
      <c r="AJ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6">
        <f t="shared" si="630"/>
        <v>0</v>
      </c>
      <c r="AN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6">
        <f t="shared" si="631"/>
        <v>0</v>
      </c>
      <c r="AR399" s="176">
        <f t="shared" si="632"/>
        <v>0</v>
      </c>
    </row>
    <row r="400" spans="1:44" x14ac:dyDescent="0.25">
      <c r="A400" s="429"/>
      <c r="B400" s="433" t="s">
        <v>537</v>
      </c>
      <c r="C400" s="175" t="s">
        <v>1106</v>
      </c>
      <c r="D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6">
        <f t="shared" si="830"/>
        <v>0</v>
      </c>
      <c r="G400" s="176"/>
      <c r="H400" s="176">
        <f t="shared" si="623"/>
        <v>0</v>
      </c>
      <c r="I400" s="176"/>
      <c r="J400" s="176">
        <f t="shared" si="624"/>
        <v>0</v>
      </c>
      <c r="K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6">
        <f t="shared" si="628"/>
        <v>0</v>
      </c>
      <c r="AF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6">
        <f t="shared" si="629"/>
        <v>0</v>
      </c>
      <c r="AJ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6">
        <f t="shared" si="630"/>
        <v>0</v>
      </c>
      <c r="AN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6">
        <f t="shared" si="631"/>
        <v>0</v>
      </c>
      <c r="AR400" s="176">
        <f t="shared" si="632"/>
        <v>0</v>
      </c>
    </row>
    <row r="401" spans="2:44" x14ac:dyDescent="0.25">
      <c r="B401" s="433" t="s">
        <v>538</v>
      </c>
      <c r="C401" s="175" t="s">
        <v>1107</v>
      </c>
      <c r="D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6">
        <f t="shared" si="830"/>
        <v>0</v>
      </c>
      <c r="G401" s="176"/>
      <c r="H401" s="176">
        <f t="shared" si="623"/>
        <v>0</v>
      </c>
      <c r="I401" s="176"/>
      <c r="J401" s="176">
        <f t="shared" si="624"/>
        <v>0</v>
      </c>
      <c r="K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6">
        <f t="shared" si="628"/>
        <v>0</v>
      </c>
      <c r="AF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6">
        <f t="shared" si="629"/>
        <v>0</v>
      </c>
      <c r="AJ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6">
        <f t="shared" si="630"/>
        <v>0</v>
      </c>
      <c r="AN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6">
        <f t="shared" si="631"/>
        <v>0</v>
      </c>
      <c r="AR401" s="176">
        <f t="shared" si="632"/>
        <v>0</v>
      </c>
    </row>
    <row r="402" spans="2:44" x14ac:dyDescent="0.25">
      <c r="B402" s="433" t="s">
        <v>539</v>
      </c>
      <c r="C402" s="175" t="s">
        <v>1108</v>
      </c>
      <c r="D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6">
        <f t="shared" ref="F402:F453" si="880">D402+E402</f>
        <v>0</v>
      </c>
      <c r="G402" s="176"/>
      <c r="H402" s="176">
        <f t="shared" ref="H402:H453" si="881">F402-G402</f>
        <v>0</v>
      </c>
      <c r="I402" s="176"/>
      <c r="J402" s="176">
        <f t="shared" ref="J402:J453" si="882">F402-I402</f>
        <v>0</v>
      </c>
      <c r="K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6">
        <f t="shared" ref="AE402:AE453" si="883">AB402+AC402+AD402</f>
        <v>0</v>
      </c>
      <c r="AF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6">
        <f t="shared" ref="AI402:AI453" si="884">AF402+AG402+AH402</f>
        <v>0</v>
      </c>
      <c r="AJ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6">
        <f t="shared" ref="AM402:AM453" si="885">AJ402+AK402+AL402</f>
        <v>0</v>
      </c>
      <c r="AN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6">
        <f t="shared" ref="AQ402:AQ453" si="886">AN402+AO402+AP402</f>
        <v>0</v>
      </c>
      <c r="AR402" s="176">
        <f t="shared" ref="AR402:AR453" si="887">AE402+AI402+AM402+AQ402</f>
        <v>0</v>
      </c>
    </row>
    <row r="403" spans="2:44" x14ac:dyDescent="0.25">
      <c r="B403" s="433" t="s">
        <v>540</v>
      </c>
      <c r="C403" s="175" t="s">
        <v>1109</v>
      </c>
      <c r="D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6">
        <f t="shared" ref="F403:F419" si="888">D403+E403</f>
        <v>0</v>
      </c>
      <c r="G403" s="176"/>
      <c r="H403" s="176">
        <f t="shared" ref="H403:H419" si="889">F403-G403</f>
        <v>0</v>
      </c>
      <c r="I403" s="176"/>
      <c r="J403" s="176">
        <f t="shared" ref="J403:J419" si="890">F403-I403</f>
        <v>0</v>
      </c>
      <c r="K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6">
        <f t="shared" ref="AE403:AE419" si="891">AB403+AC403+AD403</f>
        <v>0</v>
      </c>
      <c r="AF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6">
        <f t="shared" ref="AI403:AI419" si="892">AF403+AG403+AH403</f>
        <v>0</v>
      </c>
      <c r="AJ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6">
        <f t="shared" ref="AM403:AM419" si="893">AJ403+AK403+AL403</f>
        <v>0</v>
      </c>
      <c r="AN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6">
        <f t="shared" ref="AQ403:AQ419" si="894">AN403+AO403+AP403</f>
        <v>0</v>
      </c>
      <c r="AR403" s="176">
        <f t="shared" ref="AR403:AR419" si="895">AE403+AI403+AM403+AQ403</f>
        <v>0</v>
      </c>
    </row>
    <row r="404" spans="2:44" x14ac:dyDescent="0.25">
      <c r="B404" s="433" t="s">
        <v>541</v>
      </c>
      <c r="C404" s="175" t="s">
        <v>1110</v>
      </c>
      <c r="D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6">
        <f t="shared" si="888"/>
        <v>0</v>
      </c>
      <c r="G404" s="176"/>
      <c r="H404" s="176">
        <f t="shared" si="889"/>
        <v>0</v>
      </c>
      <c r="I404" s="176"/>
      <c r="J404" s="176">
        <f t="shared" si="890"/>
        <v>0</v>
      </c>
      <c r="K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6">
        <f t="shared" si="891"/>
        <v>0</v>
      </c>
      <c r="AF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6">
        <f t="shared" si="892"/>
        <v>0</v>
      </c>
      <c r="AJ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6">
        <f t="shared" si="893"/>
        <v>0</v>
      </c>
      <c r="AN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6">
        <f t="shared" si="894"/>
        <v>0</v>
      </c>
      <c r="AR404" s="176">
        <f t="shared" si="895"/>
        <v>0</v>
      </c>
    </row>
    <row r="405" spans="2:44" x14ac:dyDescent="0.25">
      <c r="B405" s="433" t="s">
        <v>542</v>
      </c>
      <c r="C405" s="175" t="s">
        <v>1111</v>
      </c>
      <c r="D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6">
        <f t="shared" si="888"/>
        <v>0</v>
      </c>
      <c r="G405" s="176"/>
      <c r="H405" s="176">
        <f t="shared" si="889"/>
        <v>0</v>
      </c>
      <c r="I405" s="176"/>
      <c r="J405" s="176">
        <f t="shared" si="890"/>
        <v>0</v>
      </c>
      <c r="K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6">
        <f t="shared" si="891"/>
        <v>0</v>
      </c>
      <c r="AF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6">
        <f t="shared" si="892"/>
        <v>0</v>
      </c>
      <c r="AJ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6">
        <f t="shared" si="893"/>
        <v>0</v>
      </c>
      <c r="AN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6">
        <f t="shared" si="894"/>
        <v>0</v>
      </c>
      <c r="AR405" s="176">
        <f t="shared" si="895"/>
        <v>0</v>
      </c>
    </row>
    <row r="406" spans="2:44" x14ac:dyDescent="0.25">
      <c r="B406" s="433" t="s">
        <v>543</v>
      </c>
      <c r="C406" s="175" t="s">
        <v>1112</v>
      </c>
      <c r="D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6">
        <f t="shared" si="888"/>
        <v>0</v>
      </c>
      <c r="G406" s="176"/>
      <c r="H406" s="176">
        <f t="shared" si="889"/>
        <v>0</v>
      </c>
      <c r="I406" s="176"/>
      <c r="J406" s="176">
        <f t="shared" si="890"/>
        <v>0</v>
      </c>
      <c r="K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6">
        <f t="shared" si="891"/>
        <v>0</v>
      </c>
      <c r="AF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6">
        <f t="shared" si="892"/>
        <v>0</v>
      </c>
      <c r="AJ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6">
        <f t="shared" si="893"/>
        <v>0</v>
      </c>
      <c r="AN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6">
        <f t="shared" si="894"/>
        <v>0</v>
      </c>
      <c r="AR406" s="176">
        <f t="shared" si="895"/>
        <v>0</v>
      </c>
    </row>
    <row r="407" spans="2:44" x14ac:dyDescent="0.25">
      <c r="B407" s="433" t="s">
        <v>544</v>
      </c>
      <c r="C407" s="175" t="s">
        <v>1113</v>
      </c>
      <c r="D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6">
        <f t="shared" si="888"/>
        <v>0</v>
      </c>
      <c r="G407" s="176"/>
      <c r="H407" s="176">
        <f t="shared" si="889"/>
        <v>0</v>
      </c>
      <c r="I407" s="176"/>
      <c r="J407" s="176">
        <f t="shared" si="890"/>
        <v>0</v>
      </c>
      <c r="K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6">
        <f t="shared" si="891"/>
        <v>0</v>
      </c>
      <c r="AF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6">
        <f t="shared" si="892"/>
        <v>0</v>
      </c>
      <c r="AJ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6">
        <f t="shared" si="893"/>
        <v>0</v>
      </c>
      <c r="AN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6">
        <f t="shared" si="894"/>
        <v>0</v>
      </c>
      <c r="AR407" s="176">
        <f t="shared" si="895"/>
        <v>0</v>
      </c>
    </row>
    <row r="408" spans="2:44" x14ac:dyDescent="0.25">
      <c r="B408" s="433" t="s">
        <v>545</v>
      </c>
      <c r="C408" s="175" t="s">
        <v>1114</v>
      </c>
      <c r="D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6">
        <f t="shared" si="888"/>
        <v>0</v>
      </c>
      <c r="G408" s="176"/>
      <c r="H408" s="176">
        <f t="shared" si="889"/>
        <v>0</v>
      </c>
      <c r="I408" s="176"/>
      <c r="J408" s="176">
        <f t="shared" si="890"/>
        <v>0</v>
      </c>
      <c r="K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6">
        <f t="shared" si="891"/>
        <v>0</v>
      </c>
      <c r="AF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6">
        <f t="shared" si="892"/>
        <v>0</v>
      </c>
      <c r="AJ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6">
        <f t="shared" si="893"/>
        <v>0</v>
      </c>
      <c r="AN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6">
        <f t="shared" si="894"/>
        <v>0</v>
      </c>
      <c r="AR408" s="176">
        <f t="shared" si="895"/>
        <v>0</v>
      </c>
    </row>
    <row r="409" spans="2:44" x14ac:dyDescent="0.25">
      <c r="B409" s="433" t="s">
        <v>546</v>
      </c>
      <c r="C409" s="175" t="s">
        <v>1115</v>
      </c>
      <c r="D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6">
        <f t="shared" si="888"/>
        <v>0</v>
      </c>
      <c r="G409" s="176"/>
      <c r="H409" s="176">
        <f t="shared" si="889"/>
        <v>0</v>
      </c>
      <c r="I409" s="176"/>
      <c r="J409" s="176">
        <f t="shared" si="890"/>
        <v>0</v>
      </c>
      <c r="K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6">
        <f t="shared" si="891"/>
        <v>0</v>
      </c>
      <c r="AF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6">
        <f t="shared" si="892"/>
        <v>0</v>
      </c>
      <c r="AJ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6">
        <f t="shared" si="893"/>
        <v>0</v>
      </c>
      <c r="AN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6">
        <f t="shared" si="894"/>
        <v>0</v>
      </c>
      <c r="AR409" s="176">
        <f t="shared" si="895"/>
        <v>0</v>
      </c>
    </row>
    <row r="410" spans="2:44" x14ac:dyDescent="0.25">
      <c r="B410" s="433" t="s">
        <v>547</v>
      </c>
      <c r="C410" s="175" t="s">
        <v>1116</v>
      </c>
      <c r="D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6">
        <f t="shared" si="888"/>
        <v>0</v>
      </c>
      <c r="G410" s="176"/>
      <c r="H410" s="176">
        <f t="shared" si="889"/>
        <v>0</v>
      </c>
      <c r="I410" s="176"/>
      <c r="J410" s="176">
        <f t="shared" si="890"/>
        <v>0</v>
      </c>
      <c r="K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6">
        <f t="shared" si="891"/>
        <v>0</v>
      </c>
      <c r="AF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6">
        <f t="shared" si="892"/>
        <v>0</v>
      </c>
      <c r="AJ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6">
        <f t="shared" si="893"/>
        <v>0</v>
      </c>
      <c r="AN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6">
        <f t="shared" si="894"/>
        <v>0</v>
      </c>
      <c r="AR410" s="176">
        <f t="shared" si="895"/>
        <v>0</v>
      </c>
    </row>
    <row r="411" spans="2:44" x14ac:dyDescent="0.25">
      <c r="B411" s="433" t="s">
        <v>548</v>
      </c>
      <c r="C411" s="175" t="s">
        <v>1117</v>
      </c>
      <c r="D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6">
        <f t="shared" si="888"/>
        <v>0</v>
      </c>
      <c r="G411" s="176"/>
      <c r="H411" s="176">
        <f t="shared" si="889"/>
        <v>0</v>
      </c>
      <c r="I411" s="176"/>
      <c r="J411" s="176">
        <f t="shared" si="890"/>
        <v>0</v>
      </c>
      <c r="K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6">
        <f t="shared" si="891"/>
        <v>0</v>
      </c>
      <c r="AF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6">
        <f t="shared" si="892"/>
        <v>0</v>
      </c>
      <c r="AJ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6">
        <f t="shared" si="893"/>
        <v>0</v>
      </c>
      <c r="AN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6">
        <f t="shared" si="894"/>
        <v>0</v>
      </c>
      <c r="AR411" s="176">
        <f t="shared" si="895"/>
        <v>0</v>
      </c>
    </row>
    <row r="412" spans="2:44" x14ac:dyDescent="0.25">
      <c r="B412" s="433" t="s">
        <v>549</v>
      </c>
      <c r="C412" s="175" t="s">
        <v>1118</v>
      </c>
      <c r="D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6">
        <f t="shared" si="888"/>
        <v>0</v>
      </c>
      <c r="G412" s="176"/>
      <c r="H412" s="176">
        <f t="shared" si="889"/>
        <v>0</v>
      </c>
      <c r="I412" s="176"/>
      <c r="J412" s="176">
        <f t="shared" si="890"/>
        <v>0</v>
      </c>
      <c r="K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6">
        <f t="shared" si="891"/>
        <v>0</v>
      </c>
      <c r="AF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6">
        <f t="shared" si="892"/>
        <v>0</v>
      </c>
      <c r="AJ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6">
        <f t="shared" si="893"/>
        <v>0</v>
      </c>
      <c r="AN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6">
        <f t="shared" si="894"/>
        <v>0</v>
      </c>
      <c r="AR412" s="176">
        <f t="shared" si="895"/>
        <v>0</v>
      </c>
    </row>
    <row r="413" spans="2:44" x14ac:dyDescent="0.25">
      <c r="B413" s="433" t="s">
        <v>550</v>
      </c>
      <c r="C413" s="175" t="s">
        <v>1119</v>
      </c>
      <c r="D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6">
        <f t="shared" si="888"/>
        <v>0</v>
      </c>
      <c r="G413" s="176"/>
      <c r="H413" s="176">
        <f t="shared" si="889"/>
        <v>0</v>
      </c>
      <c r="I413" s="176"/>
      <c r="J413" s="176">
        <f t="shared" si="890"/>
        <v>0</v>
      </c>
      <c r="K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6">
        <f t="shared" si="891"/>
        <v>0</v>
      </c>
      <c r="AF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6">
        <f t="shared" si="892"/>
        <v>0</v>
      </c>
      <c r="AJ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6">
        <f t="shared" si="893"/>
        <v>0</v>
      </c>
      <c r="AN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6">
        <f t="shared" si="894"/>
        <v>0</v>
      </c>
      <c r="AR413" s="176">
        <f t="shared" si="895"/>
        <v>0</v>
      </c>
    </row>
    <row r="414" spans="2:44" x14ac:dyDescent="0.25">
      <c r="B414" s="433" t="s">
        <v>551</v>
      </c>
      <c r="C414" s="175" t="s">
        <v>1120</v>
      </c>
      <c r="D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6">
        <f t="shared" si="888"/>
        <v>0</v>
      </c>
      <c r="G414" s="176"/>
      <c r="H414" s="176">
        <f t="shared" si="889"/>
        <v>0</v>
      </c>
      <c r="I414" s="176"/>
      <c r="J414" s="176">
        <f t="shared" si="890"/>
        <v>0</v>
      </c>
      <c r="K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6">
        <f t="shared" si="891"/>
        <v>0</v>
      </c>
      <c r="AF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6">
        <f t="shared" si="892"/>
        <v>0</v>
      </c>
      <c r="AJ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6">
        <f t="shared" si="893"/>
        <v>0</v>
      </c>
      <c r="AN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6">
        <f t="shared" si="894"/>
        <v>0</v>
      </c>
      <c r="AR414" s="176">
        <f t="shared" si="895"/>
        <v>0</v>
      </c>
    </row>
    <row r="415" spans="2:44" x14ac:dyDescent="0.25">
      <c r="B415" s="433" t="s">
        <v>552</v>
      </c>
      <c r="C415" s="175" t="s">
        <v>1121</v>
      </c>
      <c r="D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6">
        <f t="shared" si="888"/>
        <v>0</v>
      </c>
      <c r="G415" s="176"/>
      <c r="H415" s="176">
        <f t="shared" si="889"/>
        <v>0</v>
      </c>
      <c r="I415" s="176"/>
      <c r="J415" s="176">
        <f t="shared" si="890"/>
        <v>0</v>
      </c>
      <c r="K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6">
        <f t="shared" si="891"/>
        <v>0</v>
      </c>
      <c r="AF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6">
        <f t="shared" si="892"/>
        <v>0</v>
      </c>
      <c r="AJ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6">
        <f t="shared" si="893"/>
        <v>0</v>
      </c>
      <c r="AN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6">
        <f t="shared" si="894"/>
        <v>0</v>
      </c>
      <c r="AR415" s="176">
        <f t="shared" si="895"/>
        <v>0</v>
      </c>
    </row>
    <row r="416" spans="2:44" x14ac:dyDescent="0.25">
      <c r="B416" s="433" t="s">
        <v>553</v>
      </c>
      <c r="C416" s="175" t="s">
        <v>1122</v>
      </c>
      <c r="D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6">
        <f t="shared" si="888"/>
        <v>0</v>
      </c>
      <c r="G416" s="176"/>
      <c r="H416" s="176">
        <f t="shared" si="889"/>
        <v>0</v>
      </c>
      <c r="I416" s="176"/>
      <c r="J416" s="176">
        <f t="shared" si="890"/>
        <v>0</v>
      </c>
      <c r="K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6">
        <f t="shared" si="891"/>
        <v>0</v>
      </c>
      <c r="AF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6">
        <f t="shared" si="892"/>
        <v>0</v>
      </c>
      <c r="AJ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6">
        <f t="shared" si="893"/>
        <v>0</v>
      </c>
      <c r="AN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6">
        <f t="shared" si="894"/>
        <v>0</v>
      </c>
      <c r="AR416" s="176">
        <f t="shared" si="895"/>
        <v>0</v>
      </c>
    </row>
    <row r="417" spans="2:44" x14ac:dyDescent="0.25">
      <c r="B417" s="433" t="s">
        <v>554</v>
      </c>
      <c r="C417" s="175" t="s">
        <v>1123</v>
      </c>
      <c r="D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6">
        <f t="shared" si="888"/>
        <v>0</v>
      </c>
      <c r="G417" s="176"/>
      <c r="H417" s="176">
        <f t="shared" si="889"/>
        <v>0</v>
      </c>
      <c r="I417" s="176"/>
      <c r="J417" s="176">
        <f t="shared" si="890"/>
        <v>0</v>
      </c>
      <c r="K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6">
        <f t="shared" si="891"/>
        <v>0</v>
      </c>
      <c r="AF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6">
        <f t="shared" si="892"/>
        <v>0</v>
      </c>
      <c r="AJ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6">
        <f t="shared" si="893"/>
        <v>0</v>
      </c>
      <c r="AN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6">
        <f t="shared" si="894"/>
        <v>0</v>
      </c>
      <c r="AR417" s="176">
        <f t="shared" si="895"/>
        <v>0</v>
      </c>
    </row>
    <row r="418" spans="2:44" x14ac:dyDescent="0.25">
      <c r="B418" s="433" t="s">
        <v>555</v>
      </c>
      <c r="C418" s="175" t="s">
        <v>1124</v>
      </c>
      <c r="D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6">
        <f t="shared" si="888"/>
        <v>0</v>
      </c>
      <c r="G418" s="176"/>
      <c r="H418" s="176">
        <f t="shared" si="889"/>
        <v>0</v>
      </c>
      <c r="I418" s="176"/>
      <c r="J418" s="176">
        <f t="shared" si="890"/>
        <v>0</v>
      </c>
      <c r="K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6">
        <f t="shared" si="891"/>
        <v>0</v>
      </c>
      <c r="AF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6">
        <f t="shared" si="892"/>
        <v>0</v>
      </c>
      <c r="AJ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6">
        <f t="shared" si="893"/>
        <v>0</v>
      </c>
      <c r="AN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6">
        <f t="shared" si="894"/>
        <v>0</v>
      </c>
      <c r="AR418" s="176">
        <f t="shared" si="895"/>
        <v>0</v>
      </c>
    </row>
    <row r="419" spans="2:44" x14ac:dyDescent="0.25">
      <c r="B419" s="433" t="s">
        <v>556</v>
      </c>
      <c r="C419" s="175" t="s">
        <v>1125</v>
      </c>
      <c r="D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6">
        <f t="shared" si="888"/>
        <v>0</v>
      </c>
      <c r="G419" s="176"/>
      <c r="H419" s="176">
        <f t="shared" si="889"/>
        <v>0</v>
      </c>
      <c r="I419" s="176"/>
      <c r="J419" s="176">
        <f t="shared" si="890"/>
        <v>0</v>
      </c>
      <c r="K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6">
        <f t="shared" si="891"/>
        <v>0</v>
      </c>
      <c r="AF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6">
        <f t="shared" si="892"/>
        <v>0</v>
      </c>
      <c r="AJ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6">
        <f t="shared" si="893"/>
        <v>0</v>
      </c>
      <c r="AN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6">
        <f t="shared" si="894"/>
        <v>0</v>
      </c>
      <c r="AR419" s="176">
        <f t="shared" si="895"/>
        <v>0</v>
      </c>
    </row>
    <row r="420" spans="2:44" x14ac:dyDescent="0.25">
      <c r="B420" s="433" t="s">
        <v>557</v>
      </c>
      <c r="C420" s="175" t="s">
        <v>1126</v>
      </c>
      <c r="D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6">
        <f t="shared" ref="F420:F428" si="896">D420+E420</f>
        <v>0</v>
      </c>
      <c r="G420" s="176"/>
      <c r="H420" s="176">
        <f t="shared" ref="H420:H428" si="897">F420-G420</f>
        <v>0</v>
      </c>
      <c r="I420" s="176"/>
      <c r="J420" s="176">
        <f t="shared" ref="J420:J428" si="898">F420-I420</f>
        <v>0</v>
      </c>
      <c r="K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6">
        <f t="shared" ref="AE420:AE428" si="899">AB420+AC420+AD420</f>
        <v>0</v>
      </c>
      <c r="AF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6">
        <f t="shared" ref="AI420:AI428" si="900">AF420+AG420+AH420</f>
        <v>0</v>
      </c>
      <c r="AJ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6">
        <f t="shared" ref="AM420:AM428" si="901">AJ420+AK420+AL420</f>
        <v>0</v>
      </c>
      <c r="AN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6">
        <f t="shared" ref="AQ420:AQ428" si="902">AN420+AO420+AP420</f>
        <v>0</v>
      </c>
      <c r="AR420" s="176">
        <f t="shared" ref="AR420:AR428" si="903">AE420+AI420+AM420+AQ420</f>
        <v>0</v>
      </c>
    </row>
    <row r="421" spans="2:44" x14ac:dyDescent="0.25">
      <c r="B421" s="433" t="s">
        <v>558</v>
      </c>
      <c r="C421" s="175" t="s">
        <v>1127</v>
      </c>
      <c r="D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6">
        <f t="shared" si="896"/>
        <v>0</v>
      </c>
      <c r="G421" s="176"/>
      <c r="H421" s="176">
        <f t="shared" si="897"/>
        <v>0</v>
      </c>
      <c r="I421" s="176"/>
      <c r="J421" s="176">
        <f t="shared" si="898"/>
        <v>0</v>
      </c>
      <c r="K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6">
        <f t="shared" si="899"/>
        <v>0</v>
      </c>
      <c r="AF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6">
        <f t="shared" si="900"/>
        <v>0</v>
      </c>
      <c r="AJ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6">
        <f t="shared" si="901"/>
        <v>0</v>
      </c>
      <c r="AN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6">
        <f t="shared" si="902"/>
        <v>0</v>
      </c>
      <c r="AR421" s="176">
        <f t="shared" si="903"/>
        <v>0</v>
      </c>
    </row>
    <row r="422" spans="2:44" x14ac:dyDescent="0.25">
      <c r="B422" s="433" t="s">
        <v>559</v>
      </c>
      <c r="C422" s="175" t="s">
        <v>1128</v>
      </c>
      <c r="D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6">
        <f t="shared" si="896"/>
        <v>0</v>
      </c>
      <c r="G422" s="176"/>
      <c r="H422" s="176">
        <f t="shared" si="897"/>
        <v>0</v>
      </c>
      <c r="I422" s="176"/>
      <c r="J422" s="176">
        <f t="shared" si="898"/>
        <v>0</v>
      </c>
      <c r="K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6">
        <f t="shared" si="899"/>
        <v>0</v>
      </c>
      <c r="AF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6">
        <f t="shared" si="900"/>
        <v>0</v>
      </c>
      <c r="AJ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6">
        <f t="shared" si="901"/>
        <v>0</v>
      </c>
      <c r="AN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6">
        <f t="shared" si="902"/>
        <v>0</v>
      </c>
      <c r="AR422" s="176">
        <f t="shared" si="903"/>
        <v>0</v>
      </c>
    </row>
    <row r="423" spans="2:44" x14ac:dyDescent="0.25">
      <c r="B423" s="433" t="s">
        <v>560</v>
      </c>
      <c r="C423" s="175" t="s">
        <v>1129</v>
      </c>
      <c r="D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6">
        <f t="shared" si="896"/>
        <v>0</v>
      </c>
      <c r="G423" s="176"/>
      <c r="H423" s="176">
        <f t="shared" si="897"/>
        <v>0</v>
      </c>
      <c r="I423" s="176"/>
      <c r="J423" s="176">
        <f t="shared" si="898"/>
        <v>0</v>
      </c>
      <c r="K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6">
        <f t="shared" si="899"/>
        <v>0</v>
      </c>
      <c r="AF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6">
        <f t="shared" si="900"/>
        <v>0</v>
      </c>
      <c r="AJ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6">
        <f t="shared" si="901"/>
        <v>0</v>
      </c>
      <c r="AN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6">
        <f t="shared" si="902"/>
        <v>0</v>
      </c>
      <c r="AR423" s="176">
        <f t="shared" si="903"/>
        <v>0</v>
      </c>
    </row>
    <row r="424" spans="2:44" x14ac:dyDescent="0.25">
      <c r="B424" s="433" t="s">
        <v>561</v>
      </c>
      <c r="C424" s="175" t="s">
        <v>1130</v>
      </c>
      <c r="D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6">
        <f t="shared" si="896"/>
        <v>0</v>
      </c>
      <c r="G424" s="176"/>
      <c r="H424" s="176">
        <f t="shared" si="897"/>
        <v>0</v>
      </c>
      <c r="I424" s="176"/>
      <c r="J424" s="176">
        <f t="shared" si="898"/>
        <v>0</v>
      </c>
      <c r="K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6">
        <f t="shared" si="899"/>
        <v>0</v>
      </c>
      <c r="AF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6">
        <f t="shared" si="900"/>
        <v>0</v>
      </c>
      <c r="AJ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6">
        <f t="shared" si="901"/>
        <v>0</v>
      </c>
      <c r="AN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6">
        <f t="shared" si="902"/>
        <v>0</v>
      </c>
      <c r="AR424" s="176">
        <f t="shared" si="903"/>
        <v>0</v>
      </c>
    </row>
    <row r="425" spans="2:44" x14ac:dyDescent="0.25">
      <c r="B425" s="433" t="s">
        <v>562</v>
      </c>
      <c r="C425" s="175" t="s">
        <v>1131</v>
      </c>
      <c r="D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6">
        <f t="shared" si="896"/>
        <v>0</v>
      </c>
      <c r="G425" s="176"/>
      <c r="H425" s="176">
        <f t="shared" si="897"/>
        <v>0</v>
      </c>
      <c r="I425" s="176"/>
      <c r="J425" s="176">
        <f t="shared" si="898"/>
        <v>0</v>
      </c>
      <c r="K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6">
        <f t="shared" si="899"/>
        <v>0</v>
      </c>
      <c r="AF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6">
        <f t="shared" si="900"/>
        <v>0</v>
      </c>
      <c r="AJ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6">
        <f t="shared" si="901"/>
        <v>0</v>
      </c>
      <c r="AN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6">
        <f t="shared" si="902"/>
        <v>0</v>
      </c>
      <c r="AR425" s="176">
        <f t="shared" si="903"/>
        <v>0</v>
      </c>
    </row>
    <row r="426" spans="2:44" x14ac:dyDescent="0.25">
      <c r="B426" s="433" t="s">
        <v>563</v>
      </c>
      <c r="C426" s="175" t="s">
        <v>1132</v>
      </c>
      <c r="D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6">
        <f t="shared" si="896"/>
        <v>0</v>
      </c>
      <c r="G426" s="176"/>
      <c r="H426" s="176">
        <f t="shared" si="897"/>
        <v>0</v>
      </c>
      <c r="I426" s="176"/>
      <c r="J426" s="176">
        <f t="shared" si="898"/>
        <v>0</v>
      </c>
      <c r="K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6">
        <f t="shared" si="899"/>
        <v>0</v>
      </c>
      <c r="AF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6">
        <f t="shared" si="900"/>
        <v>0</v>
      </c>
      <c r="AJ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6">
        <f t="shared" si="901"/>
        <v>0</v>
      </c>
      <c r="AN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6">
        <f t="shared" si="902"/>
        <v>0</v>
      </c>
      <c r="AR426" s="176">
        <f t="shared" si="903"/>
        <v>0</v>
      </c>
    </row>
    <row r="427" spans="2:44" x14ac:dyDescent="0.25">
      <c r="B427" s="433" t="s">
        <v>564</v>
      </c>
      <c r="C427" s="175" t="s">
        <v>1133</v>
      </c>
      <c r="D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6">
        <f t="shared" si="896"/>
        <v>0</v>
      </c>
      <c r="G427" s="176"/>
      <c r="H427" s="176">
        <f t="shared" si="897"/>
        <v>0</v>
      </c>
      <c r="I427" s="176"/>
      <c r="J427" s="176">
        <f t="shared" si="898"/>
        <v>0</v>
      </c>
      <c r="K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6">
        <f t="shared" si="899"/>
        <v>0</v>
      </c>
      <c r="AF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6">
        <f t="shared" si="900"/>
        <v>0</v>
      </c>
      <c r="AJ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6">
        <f t="shared" si="901"/>
        <v>0</v>
      </c>
      <c r="AN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6">
        <f t="shared" si="902"/>
        <v>0</v>
      </c>
      <c r="AR427" s="176">
        <f t="shared" si="903"/>
        <v>0</v>
      </c>
    </row>
    <row r="428" spans="2:44" x14ac:dyDescent="0.25">
      <c r="B428" s="433" t="s">
        <v>565</v>
      </c>
      <c r="C428" s="175" t="s">
        <v>1128</v>
      </c>
      <c r="D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6">
        <f t="shared" si="896"/>
        <v>0</v>
      </c>
      <c r="G428" s="176"/>
      <c r="H428" s="176">
        <f t="shared" si="897"/>
        <v>0</v>
      </c>
      <c r="I428" s="176"/>
      <c r="J428" s="176">
        <f t="shared" si="898"/>
        <v>0</v>
      </c>
      <c r="K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6">
        <f t="shared" si="899"/>
        <v>0</v>
      </c>
      <c r="AF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6">
        <f t="shared" si="900"/>
        <v>0</v>
      </c>
      <c r="AJ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6">
        <f t="shared" si="901"/>
        <v>0</v>
      </c>
      <c r="AN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6">
        <f t="shared" si="902"/>
        <v>0</v>
      </c>
      <c r="AR428" s="176">
        <f t="shared" si="903"/>
        <v>0</v>
      </c>
    </row>
    <row r="429" spans="2:44" x14ac:dyDescent="0.25">
      <c r="B429" s="433" t="s">
        <v>566</v>
      </c>
      <c r="C429" s="175" t="s">
        <v>1134</v>
      </c>
      <c r="D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6">
        <f t="shared" ref="F429:F444" si="904">D429+E429</f>
        <v>0</v>
      </c>
      <c r="G429" s="176"/>
      <c r="H429" s="176">
        <f t="shared" ref="H429:H444" si="905">F429-G429</f>
        <v>0</v>
      </c>
      <c r="I429" s="176"/>
      <c r="J429" s="176">
        <f t="shared" ref="J429:J444" si="906">F429-I429</f>
        <v>0</v>
      </c>
      <c r="K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6">
        <f t="shared" ref="AE429:AE444" si="907">AB429+AC429+AD429</f>
        <v>0</v>
      </c>
      <c r="AF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6">
        <f t="shared" ref="AI429:AI444" si="908">AF429+AG429+AH429</f>
        <v>0</v>
      </c>
      <c r="AJ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6">
        <f t="shared" ref="AM429:AM444" si="909">AJ429+AK429+AL429</f>
        <v>0</v>
      </c>
      <c r="AN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6">
        <f t="shared" ref="AQ429:AQ444" si="910">AN429+AO429+AP429</f>
        <v>0</v>
      </c>
      <c r="AR429" s="176">
        <f t="shared" ref="AR429:AR444" si="911">AE429+AI429+AM429+AQ429</f>
        <v>0</v>
      </c>
    </row>
    <row r="430" spans="2:44" x14ac:dyDescent="0.25">
      <c r="B430" s="433" t="s">
        <v>567</v>
      </c>
      <c r="C430" s="175" t="s">
        <v>1135</v>
      </c>
      <c r="D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6">
        <f t="shared" si="904"/>
        <v>0</v>
      </c>
      <c r="G430" s="176"/>
      <c r="H430" s="176">
        <f t="shared" si="905"/>
        <v>0</v>
      </c>
      <c r="I430" s="176"/>
      <c r="J430" s="176">
        <f t="shared" si="906"/>
        <v>0</v>
      </c>
      <c r="K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6">
        <f t="shared" si="907"/>
        <v>0</v>
      </c>
      <c r="AF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6">
        <f t="shared" si="908"/>
        <v>0</v>
      </c>
      <c r="AJ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6">
        <f t="shared" si="909"/>
        <v>0</v>
      </c>
      <c r="AN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6">
        <f t="shared" si="910"/>
        <v>0</v>
      </c>
      <c r="AR430" s="176">
        <f t="shared" si="911"/>
        <v>0</v>
      </c>
    </row>
    <row r="431" spans="2:44" x14ac:dyDescent="0.25">
      <c r="B431" s="433" t="s">
        <v>568</v>
      </c>
      <c r="C431" s="175" t="s">
        <v>1136</v>
      </c>
      <c r="D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6">
        <f t="shared" si="904"/>
        <v>0</v>
      </c>
      <c r="G431" s="176"/>
      <c r="H431" s="176">
        <f t="shared" si="905"/>
        <v>0</v>
      </c>
      <c r="I431" s="176"/>
      <c r="J431" s="176">
        <f t="shared" si="906"/>
        <v>0</v>
      </c>
      <c r="K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6">
        <f t="shared" si="907"/>
        <v>0</v>
      </c>
      <c r="AF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6">
        <f t="shared" si="908"/>
        <v>0</v>
      </c>
      <c r="AJ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6">
        <f t="shared" si="909"/>
        <v>0</v>
      </c>
      <c r="AN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6">
        <f t="shared" si="910"/>
        <v>0</v>
      </c>
      <c r="AR431" s="176">
        <f t="shared" si="911"/>
        <v>0</v>
      </c>
    </row>
    <row r="432" spans="2:44" x14ac:dyDescent="0.25">
      <c r="B432" s="433" t="s">
        <v>569</v>
      </c>
      <c r="C432" s="175" t="s">
        <v>1137</v>
      </c>
      <c r="D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6">
        <f t="shared" si="904"/>
        <v>0</v>
      </c>
      <c r="G432" s="176"/>
      <c r="H432" s="176">
        <f t="shared" si="905"/>
        <v>0</v>
      </c>
      <c r="I432" s="176"/>
      <c r="J432" s="176">
        <f t="shared" si="906"/>
        <v>0</v>
      </c>
      <c r="K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6">
        <f t="shared" si="907"/>
        <v>0</v>
      </c>
      <c r="AF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6">
        <f t="shared" si="908"/>
        <v>0</v>
      </c>
      <c r="AJ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6">
        <f t="shared" si="909"/>
        <v>0</v>
      </c>
      <c r="AN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6">
        <f t="shared" si="910"/>
        <v>0</v>
      </c>
      <c r="AR432" s="176">
        <f t="shared" si="911"/>
        <v>0</v>
      </c>
    </row>
    <row r="433" spans="2:44" x14ac:dyDescent="0.25">
      <c r="B433" s="433" t="s">
        <v>570</v>
      </c>
      <c r="C433" s="175" t="s">
        <v>1138</v>
      </c>
      <c r="D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6">
        <f t="shared" si="904"/>
        <v>0</v>
      </c>
      <c r="G433" s="176"/>
      <c r="H433" s="176">
        <f t="shared" si="905"/>
        <v>0</v>
      </c>
      <c r="I433" s="176"/>
      <c r="J433" s="176">
        <f t="shared" si="906"/>
        <v>0</v>
      </c>
      <c r="K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6">
        <f t="shared" si="907"/>
        <v>0</v>
      </c>
      <c r="AF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6">
        <f t="shared" si="908"/>
        <v>0</v>
      </c>
      <c r="AJ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6">
        <f t="shared" si="909"/>
        <v>0</v>
      </c>
      <c r="AN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6">
        <f t="shared" si="910"/>
        <v>0</v>
      </c>
      <c r="AR433" s="176">
        <f t="shared" si="911"/>
        <v>0</v>
      </c>
    </row>
    <row r="434" spans="2:44" x14ac:dyDescent="0.25">
      <c r="B434" s="433" t="s">
        <v>571</v>
      </c>
      <c r="C434" s="175" t="s">
        <v>1139</v>
      </c>
      <c r="D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6">
        <f t="shared" si="904"/>
        <v>0</v>
      </c>
      <c r="G434" s="176"/>
      <c r="H434" s="176">
        <f t="shared" si="905"/>
        <v>0</v>
      </c>
      <c r="I434" s="176"/>
      <c r="J434" s="176">
        <f t="shared" si="906"/>
        <v>0</v>
      </c>
      <c r="K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6">
        <f t="shared" si="907"/>
        <v>0</v>
      </c>
      <c r="AF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6">
        <f t="shared" si="908"/>
        <v>0</v>
      </c>
      <c r="AJ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6">
        <f t="shared" si="909"/>
        <v>0</v>
      </c>
      <c r="AN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6">
        <f t="shared" si="910"/>
        <v>0</v>
      </c>
      <c r="AR434" s="176">
        <f t="shared" si="911"/>
        <v>0</v>
      </c>
    </row>
    <row r="435" spans="2:44" x14ac:dyDescent="0.25">
      <c r="B435" s="433" t="s">
        <v>572</v>
      </c>
      <c r="C435" s="175" t="s">
        <v>1140</v>
      </c>
      <c r="D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6">
        <f t="shared" si="904"/>
        <v>0</v>
      </c>
      <c r="G435" s="176"/>
      <c r="H435" s="176">
        <f t="shared" si="905"/>
        <v>0</v>
      </c>
      <c r="I435" s="176"/>
      <c r="J435" s="176">
        <f t="shared" si="906"/>
        <v>0</v>
      </c>
      <c r="K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6">
        <f t="shared" si="907"/>
        <v>0</v>
      </c>
      <c r="AF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6">
        <f t="shared" si="908"/>
        <v>0</v>
      </c>
      <c r="AJ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6">
        <f t="shared" si="909"/>
        <v>0</v>
      </c>
      <c r="AN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6">
        <f t="shared" si="910"/>
        <v>0</v>
      </c>
      <c r="AR435" s="176">
        <f t="shared" si="911"/>
        <v>0</v>
      </c>
    </row>
    <row r="436" spans="2:44" x14ac:dyDescent="0.25">
      <c r="B436" s="433" t="s">
        <v>573</v>
      </c>
      <c r="C436" s="175" t="s">
        <v>1141</v>
      </c>
      <c r="D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6">
        <f t="shared" si="904"/>
        <v>0</v>
      </c>
      <c r="G436" s="176"/>
      <c r="H436" s="176">
        <f t="shared" si="905"/>
        <v>0</v>
      </c>
      <c r="I436" s="176"/>
      <c r="J436" s="176">
        <f t="shared" si="906"/>
        <v>0</v>
      </c>
      <c r="K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6">
        <f t="shared" si="907"/>
        <v>0</v>
      </c>
      <c r="AF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6">
        <f t="shared" si="908"/>
        <v>0</v>
      </c>
      <c r="AJ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6">
        <f t="shared" si="909"/>
        <v>0</v>
      </c>
      <c r="AN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6">
        <f t="shared" si="910"/>
        <v>0</v>
      </c>
      <c r="AR436" s="176">
        <f t="shared" si="911"/>
        <v>0</v>
      </c>
    </row>
    <row r="437" spans="2:44" x14ac:dyDescent="0.25">
      <c r="B437" s="433" t="s">
        <v>574</v>
      </c>
      <c r="C437" s="175" t="s">
        <v>1142</v>
      </c>
      <c r="D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6">
        <f t="shared" si="904"/>
        <v>0</v>
      </c>
      <c r="G437" s="176"/>
      <c r="H437" s="176">
        <f t="shared" si="905"/>
        <v>0</v>
      </c>
      <c r="I437" s="176"/>
      <c r="J437" s="176">
        <f t="shared" si="906"/>
        <v>0</v>
      </c>
      <c r="K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6">
        <f t="shared" si="907"/>
        <v>0</v>
      </c>
      <c r="AF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6">
        <f t="shared" si="908"/>
        <v>0</v>
      </c>
      <c r="AJ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6">
        <f t="shared" si="909"/>
        <v>0</v>
      </c>
      <c r="AN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6">
        <f t="shared" si="910"/>
        <v>0</v>
      </c>
      <c r="AR437" s="176">
        <f t="shared" si="911"/>
        <v>0</v>
      </c>
    </row>
    <row r="438" spans="2:44" x14ac:dyDescent="0.25">
      <c r="B438" s="433" t="s">
        <v>575</v>
      </c>
      <c r="C438" s="175" t="s">
        <v>1143</v>
      </c>
      <c r="D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6">
        <f t="shared" si="904"/>
        <v>0</v>
      </c>
      <c r="G438" s="176"/>
      <c r="H438" s="176">
        <f t="shared" si="905"/>
        <v>0</v>
      </c>
      <c r="I438" s="176"/>
      <c r="J438" s="176">
        <f t="shared" si="906"/>
        <v>0</v>
      </c>
      <c r="K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6">
        <f t="shared" si="907"/>
        <v>0</v>
      </c>
      <c r="AF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6">
        <f t="shared" si="908"/>
        <v>0</v>
      </c>
      <c r="AJ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6">
        <f t="shared" si="909"/>
        <v>0</v>
      </c>
      <c r="AN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6">
        <f t="shared" si="910"/>
        <v>0</v>
      </c>
      <c r="AR438" s="176">
        <f t="shared" si="911"/>
        <v>0</v>
      </c>
    </row>
    <row r="439" spans="2:44" x14ac:dyDescent="0.25">
      <c r="B439" s="433" t="s">
        <v>576</v>
      </c>
      <c r="C439" s="175" t="s">
        <v>1144</v>
      </c>
      <c r="D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6">
        <f t="shared" si="904"/>
        <v>0</v>
      </c>
      <c r="G439" s="176"/>
      <c r="H439" s="176">
        <f t="shared" si="905"/>
        <v>0</v>
      </c>
      <c r="I439" s="176"/>
      <c r="J439" s="176">
        <f t="shared" si="906"/>
        <v>0</v>
      </c>
      <c r="K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6">
        <f t="shared" si="907"/>
        <v>0</v>
      </c>
      <c r="AF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6">
        <f t="shared" si="908"/>
        <v>0</v>
      </c>
      <c r="AJ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6">
        <f t="shared" si="909"/>
        <v>0</v>
      </c>
      <c r="AN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6">
        <f t="shared" si="910"/>
        <v>0</v>
      </c>
      <c r="AR439" s="176">
        <f t="shared" si="911"/>
        <v>0</v>
      </c>
    </row>
    <row r="440" spans="2:44" x14ac:dyDescent="0.25">
      <c r="B440" s="433" t="s">
        <v>577</v>
      </c>
      <c r="C440" s="175" t="s">
        <v>1145</v>
      </c>
      <c r="D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6">
        <f t="shared" si="904"/>
        <v>0</v>
      </c>
      <c r="G440" s="176"/>
      <c r="H440" s="176">
        <f t="shared" si="905"/>
        <v>0</v>
      </c>
      <c r="I440" s="176"/>
      <c r="J440" s="176">
        <f t="shared" si="906"/>
        <v>0</v>
      </c>
      <c r="K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6">
        <f t="shared" si="907"/>
        <v>0</v>
      </c>
      <c r="AF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6">
        <f t="shared" si="908"/>
        <v>0</v>
      </c>
      <c r="AJ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6">
        <f t="shared" si="909"/>
        <v>0</v>
      </c>
      <c r="AN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6">
        <f t="shared" si="910"/>
        <v>0</v>
      </c>
      <c r="AR440" s="176">
        <f t="shared" si="911"/>
        <v>0</v>
      </c>
    </row>
    <row r="441" spans="2:44" x14ac:dyDescent="0.25">
      <c r="B441" s="433" t="s">
        <v>578</v>
      </c>
      <c r="C441" s="175" t="s">
        <v>1146</v>
      </c>
      <c r="D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6">
        <f t="shared" si="904"/>
        <v>0</v>
      </c>
      <c r="G441" s="176"/>
      <c r="H441" s="176">
        <f t="shared" si="905"/>
        <v>0</v>
      </c>
      <c r="I441" s="176"/>
      <c r="J441" s="176">
        <f t="shared" si="906"/>
        <v>0</v>
      </c>
      <c r="K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6">
        <f t="shared" si="907"/>
        <v>0</v>
      </c>
      <c r="AF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6">
        <f t="shared" si="908"/>
        <v>0</v>
      </c>
      <c r="AJ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6">
        <f t="shared" si="909"/>
        <v>0</v>
      </c>
      <c r="AN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6">
        <f t="shared" si="910"/>
        <v>0</v>
      </c>
      <c r="AR441" s="176">
        <f t="shared" si="911"/>
        <v>0</v>
      </c>
    </row>
    <row r="442" spans="2:44" x14ac:dyDescent="0.25">
      <c r="B442" s="433" t="s">
        <v>579</v>
      </c>
      <c r="C442" s="175" t="s">
        <v>1147</v>
      </c>
      <c r="D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6">
        <f t="shared" si="904"/>
        <v>0</v>
      </c>
      <c r="G442" s="176"/>
      <c r="H442" s="176">
        <f t="shared" si="905"/>
        <v>0</v>
      </c>
      <c r="I442" s="176"/>
      <c r="J442" s="176">
        <f t="shared" si="906"/>
        <v>0</v>
      </c>
      <c r="K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6">
        <f t="shared" si="907"/>
        <v>0</v>
      </c>
      <c r="AF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6">
        <f t="shared" si="908"/>
        <v>0</v>
      </c>
      <c r="AJ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6">
        <f t="shared" si="909"/>
        <v>0</v>
      </c>
      <c r="AN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6">
        <f t="shared" si="910"/>
        <v>0</v>
      </c>
      <c r="AR442" s="176">
        <f t="shared" si="911"/>
        <v>0</v>
      </c>
    </row>
    <row r="443" spans="2:44" x14ac:dyDescent="0.25">
      <c r="B443" s="433" t="s">
        <v>580</v>
      </c>
      <c r="C443" s="175" t="s">
        <v>1148</v>
      </c>
      <c r="D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6">
        <f t="shared" si="904"/>
        <v>0</v>
      </c>
      <c r="G443" s="176"/>
      <c r="H443" s="176">
        <f t="shared" si="905"/>
        <v>0</v>
      </c>
      <c r="I443" s="176"/>
      <c r="J443" s="176">
        <f t="shared" si="906"/>
        <v>0</v>
      </c>
      <c r="K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6">
        <f t="shared" si="907"/>
        <v>0</v>
      </c>
      <c r="AF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6">
        <f t="shared" si="908"/>
        <v>0</v>
      </c>
      <c r="AJ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6">
        <f t="shared" si="909"/>
        <v>0</v>
      </c>
      <c r="AN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6">
        <f t="shared" si="910"/>
        <v>0</v>
      </c>
      <c r="AR443" s="176">
        <f t="shared" si="911"/>
        <v>0</v>
      </c>
    </row>
    <row r="444" spans="2:44" x14ac:dyDescent="0.25">
      <c r="B444" s="433" t="s">
        <v>581</v>
      </c>
      <c r="C444" s="175" t="s">
        <v>1149</v>
      </c>
      <c r="D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6">
        <f t="shared" si="904"/>
        <v>0</v>
      </c>
      <c r="G444" s="176"/>
      <c r="H444" s="176">
        <f t="shared" si="905"/>
        <v>0</v>
      </c>
      <c r="I444" s="176"/>
      <c r="J444" s="176">
        <f t="shared" si="906"/>
        <v>0</v>
      </c>
      <c r="K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6">
        <f t="shared" si="907"/>
        <v>0</v>
      </c>
      <c r="AF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6">
        <f t="shared" si="908"/>
        <v>0</v>
      </c>
      <c r="AJ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6">
        <f t="shared" si="909"/>
        <v>0</v>
      </c>
      <c r="AN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6">
        <f t="shared" si="910"/>
        <v>0</v>
      </c>
      <c r="AR444" s="176">
        <f t="shared" si="911"/>
        <v>0</v>
      </c>
    </row>
    <row r="445" spans="2:44" x14ac:dyDescent="0.25">
      <c r="B445" s="433" t="s">
        <v>582</v>
      </c>
      <c r="C445" s="175" t="s">
        <v>1150</v>
      </c>
      <c r="D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6">
        <f>D445+E445</f>
        <v>0</v>
      </c>
      <c r="G445" s="176"/>
      <c r="H445" s="176">
        <f>F445-G445</f>
        <v>0</v>
      </c>
      <c r="I445" s="176"/>
      <c r="J445" s="176">
        <f>F445-I445</f>
        <v>0</v>
      </c>
      <c r="K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6">
        <f>AB445+AC445+AD445</f>
        <v>0</v>
      </c>
      <c r="AF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6">
        <f>AF445+AG445+AH445</f>
        <v>0</v>
      </c>
      <c r="AJ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6">
        <f>AJ445+AK445+AL445</f>
        <v>0</v>
      </c>
      <c r="AN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6">
        <f>AN445+AO445+AP445</f>
        <v>0</v>
      </c>
      <c r="AR445" s="176">
        <f>AE445+AI445+AM445+AQ445</f>
        <v>0</v>
      </c>
    </row>
    <row r="446" spans="2:44" x14ac:dyDescent="0.25">
      <c r="B446" s="433" t="s">
        <v>583</v>
      </c>
      <c r="C446" s="175" t="s">
        <v>1151</v>
      </c>
      <c r="D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6">
        <f>D446+E446</f>
        <v>0</v>
      </c>
      <c r="G446" s="176"/>
      <c r="H446" s="176">
        <f>F446-G446</f>
        <v>0</v>
      </c>
      <c r="I446" s="176"/>
      <c r="J446" s="176">
        <f>F446-I446</f>
        <v>0</v>
      </c>
      <c r="K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6">
        <f>AB446+AC446+AD446</f>
        <v>0</v>
      </c>
      <c r="AF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6">
        <f>AF446+AG446+AH446</f>
        <v>0</v>
      </c>
      <c r="AJ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6">
        <f>AJ446+AK446+AL446</f>
        <v>0</v>
      </c>
      <c r="AN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6">
        <f>AN446+AO446+AP446</f>
        <v>0</v>
      </c>
      <c r="AR446" s="176">
        <f>AE446+AI446+AM446+AQ446</f>
        <v>0</v>
      </c>
    </row>
    <row r="447" spans="2:44" x14ac:dyDescent="0.25">
      <c r="B447" s="433" t="s">
        <v>584</v>
      </c>
      <c r="C447" s="175" t="s">
        <v>1152</v>
      </c>
      <c r="D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6">
        <f>D447+E447</f>
        <v>0</v>
      </c>
      <c r="G447" s="176"/>
      <c r="H447" s="176">
        <f>F447-G447</f>
        <v>0</v>
      </c>
      <c r="I447" s="176"/>
      <c r="J447" s="176">
        <f>F447-I447</f>
        <v>0</v>
      </c>
      <c r="K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6">
        <f>AB447+AC447+AD447</f>
        <v>0</v>
      </c>
      <c r="AF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6">
        <f>AF447+AG447+AH447</f>
        <v>0</v>
      </c>
      <c r="AJ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6">
        <f>AJ447+AK447+AL447</f>
        <v>0</v>
      </c>
      <c r="AN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6">
        <f>AN447+AO447+AP447</f>
        <v>0</v>
      </c>
      <c r="AR447" s="176">
        <f>AE447+AI447+AM447+AQ447</f>
        <v>0</v>
      </c>
    </row>
    <row r="448" spans="2:44" x14ac:dyDescent="0.25">
      <c r="B448" s="433" t="s">
        <v>585</v>
      </c>
      <c r="C448" s="175" t="s">
        <v>1153</v>
      </c>
      <c r="D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6">
        <f>D448+E448</f>
        <v>0</v>
      </c>
      <c r="G448" s="176"/>
      <c r="H448" s="176">
        <f>F448-G448</f>
        <v>0</v>
      </c>
      <c r="I448" s="176"/>
      <c r="J448" s="176">
        <f>F448-I448</f>
        <v>0</v>
      </c>
      <c r="K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6">
        <f>AB448+AC448+AD448</f>
        <v>0</v>
      </c>
      <c r="AF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6">
        <f>AF448+AG448+AH448</f>
        <v>0</v>
      </c>
      <c r="AJ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6">
        <f>AJ448+AK448+AL448</f>
        <v>0</v>
      </c>
      <c r="AN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6">
        <f>AN448+AO448+AP448</f>
        <v>0</v>
      </c>
      <c r="AR448" s="176">
        <f>AE448+AI448+AM448+AQ448</f>
        <v>0</v>
      </c>
    </row>
    <row r="449" spans="2:44" x14ac:dyDescent="0.25">
      <c r="B449" s="433" t="s">
        <v>586</v>
      </c>
      <c r="C449" s="175" t="s">
        <v>1154</v>
      </c>
      <c r="D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6">
        <f t="shared" ref="F449:F452" si="912">D449+E449</f>
        <v>0</v>
      </c>
      <c r="G449" s="176"/>
      <c r="H449" s="176">
        <f t="shared" ref="H449:H452" si="913">F449-G449</f>
        <v>0</v>
      </c>
      <c r="I449" s="176"/>
      <c r="J449" s="176">
        <f t="shared" ref="J449:J452" si="914">F449-I449</f>
        <v>0</v>
      </c>
      <c r="K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6">
        <f t="shared" ref="AE449:AE452" si="915">AB449+AC449+AD449</f>
        <v>0</v>
      </c>
      <c r="AF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6">
        <f t="shared" ref="AI449:AI452" si="916">AF449+AG449+AH449</f>
        <v>0</v>
      </c>
      <c r="AJ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6">
        <f t="shared" ref="AM449:AM452" si="917">AJ449+AK449+AL449</f>
        <v>0</v>
      </c>
      <c r="AN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6">
        <f t="shared" ref="AQ449:AQ452" si="918">AN449+AO449+AP449</f>
        <v>0</v>
      </c>
      <c r="AR449" s="176">
        <f t="shared" ref="AR449:AR452" si="919">AE449+AI449+AM449+AQ449</f>
        <v>0</v>
      </c>
    </row>
    <row r="450" spans="2:44" x14ac:dyDescent="0.25">
      <c r="B450" s="433" t="s">
        <v>587</v>
      </c>
      <c r="C450" s="175" t="s">
        <v>1155</v>
      </c>
      <c r="D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6">
        <f t="shared" si="912"/>
        <v>0</v>
      </c>
      <c r="G450" s="176"/>
      <c r="H450" s="176">
        <f t="shared" si="913"/>
        <v>0</v>
      </c>
      <c r="I450" s="176"/>
      <c r="J450" s="176">
        <f t="shared" si="914"/>
        <v>0</v>
      </c>
      <c r="K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6">
        <f t="shared" si="915"/>
        <v>0</v>
      </c>
      <c r="AF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6">
        <f t="shared" si="916"/>
        <v>0</v>
      </c>
      <c r="AJ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6">
        <f t="shared" si="917"/>
        <v>0</v>
      </c>
      <c r="AN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6">
        <f t="shared" si="918"/>
        <v>0</v>
      </c>
      <c r="AR450" s="176">
        <f t="shared" si="919"/>
        <v>0</v>
      </c>
    </row>
    <row r="451" spans="2:44" x14ac:dyDescent="0.25">
      <c r="B451" s="433" t="s">
        <v>588</v>
      </c>
      <c r="C451" s="175" t="s">
        <v>1156</v>
      </c>
      <c r="D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6">
        <f t="shared" si="912"/>
        <v>0</v>
      </c>
      <c r="G451" s="176"/>
      <c r="H451" s="176">
        <f t="shared" si="913"/>
        <v>0</v>
      </c>
      <c r="I451" s="176"/>
      <c r="J451" s="176">
        <f t="shared" si="914"/>
        <v>0</v>
      </c>
      <c r="K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6">
        <f t="shared" si="915"/>
        <v>0</v>
      </c>
      <c r="AF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6">
        <f t="shared" si="916"/>
        <v>0</v>
      </c>
      <c r="AJ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6">
        <f t="shared" si="917"/>
        <v>0</v>
      </c>
      <c r="AN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6">
        <f t="shared" si="918"/>
        <v>0</v>
      </c>
      <c r="AR451" s="176">
        <f t="shared" si="919"/>
        <v>0</v>
      </c>
    </row>
    <row r="452" spans="2:44" x14ac:dyDescent="0.25">
      <c r="B452" s="433" t="s">
        <v>589</v>
      </c>
      <c r="C452" s="175" t="s">
        <v>1157</v>
      </c>
      <c r="D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6">
        <f t="shared" si="912"/>
        <v>0</v>
      </c>
      <c r="G452" s="176"/>
      <c r="H452" s="176">
        <f t="shared" si="913"/>
        <v>0</v>
      </c>
      <c r="I452" s="176"/>
      <c r="J452" s="176">
        <f t="shared" si="914"/>
        <v>0</v>
      </c>
      <c r="K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6">
        <f t="shared" si="915"/>
        <v>0</v>
      </c>
      <c r="AF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6">
        <f t="shared" si="916"/>
        <v>0</v>
      </c>
      <c r="AJ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6">
        <f t="shared" si="917"/>
        <v>0</v>
      </c>
      <c r="AN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6">
        <f t="shared" si="918"/>
        <v>0</v>
      </c>
      <c r="AR452" s="176">
        <f t="shared" si="919"/>
        <v>0</v>
      </c>
    </row>
    <row r="453" spans="2:44" x14ac:dyDescent="0.25">
      <c r="B453" s="433" t="s">
        <v>590</v>
      </c>
      <c r="C453" s="175" t="s">
        <v>1158</v>
      </c>
      <c r="D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6">
        <f t="shared" si="880"/>
        <v>0</v>
      </c>
      <c r="G453" s="176"/>
      <c r="H453" s="176">
        <f t="shared" si="881"/>
        <v>0</v>
      </c>
      <c r="I453" s="176"/>
      <c r="J453" s="176">
        <f t="shared" si="882"/>
        <v>0</v>
      </c>
      <c r="K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6">
        <f t="shared" si="883"/>
        <v>0</v>
      </c>
      <c r="AF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6">
        <f t="shared" si="884"/>
        <v>0</v>
      </c>
      <c r="AJ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6">
        <f t="shared" si="885"/>
        <v>0</v>
      </c>
      <c r="AN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6">
        <f t="shared" si="886"/>
        <v>0</v>
      </c>
      <c r="AR453" s="176">
        <f t="shared" si="887"/>
        <v>0</v>
      </c>
    </row>
    <row r="454" spans="2:44" x14ac:dyDescent="0.25">
      <c r="B454" s="433" t="s">
        <v>591</v>
      </c>
      <c r="C454" s="175" t="s">
        <v>1159</v>
      </c>
      <c r="D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6">
        <f t="shared" ref="F454:F456" si="920">D454+E454</f>
        <v>0</v>
      </c>
      <c r="G454" s="176"/>
      <c r="H454" s="176">
        <f t="shared" ref="H454:H456" si="921">F454-G454</f>
        <v>0</v>
      </c>
      <c r="I454" s="176"/>
      <c r="J454" s="176">
        <f t="shared" ref="J454:J456" si="922">F454-I454</f>
        <v>0</v>
      </c>
      <c r="K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6">
        <f t="shared" ref="AE454:AE456" si="923">AB454+AC454+AD454</f>
        <v>0</v>
      </c>
      <c r="AF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6">
        <f t="shared" ref="AI454:AI456" si="924">AF454+AG454+AH454</f>
        <v>0</v>
      </c>
      <c r="AJ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6">
        <f t="shared" ref="AM454:AM456" si="925">AJ454+AK454+AL454</f>
        <v>0</v>
      </c>
      <c r="AN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6">
        <f t="shared" ref="AQ454:AQ456" si="926">AN454+AO454+AP454</f>
        <v>0</v>
      </c>
      <c r="AR454" s="176">
        <f t="shared" ref="AR454:AR456" si="927">AE454+AI454+AM454+AQ454</f>
        <v>0</v>
      </c>
    </row>
    <row r="455" spans="2:44" x14ac:dyDescent="0.25">
      <c r="B455" s="433" t="s">
        <v>592</v>
      </c>
      <c r="C455" s="175" t="s">
        <v>1160</v>
      </c>
      <c r="D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6">
        <f t="shared" si="920"/>
        <v>0</v>
      </c>
      <c r="G455" s="176"/>
      <c r="H455" s="176">
        <f t="shared" si="921"/>
        <v>0</v>
      </c>
      <c r="I455" s="176"/>
      <c r="J455" s="176">
        <f t="shared" si="922"/>
        <v>0</v>
      </c>
      <c r="K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6">
        <f t="shared" si="923"/>
        <v>0</v>
      </c>
      <c r="AF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6">
        <f t="shared" si="924"/>
        <v>0</v>
      </c>
      <c r="AJ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6">
        <f t="shared" si="925"/>
        <v>0</v>
      </c>
      <c r="AN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6">
        <f t="shared" si="926"/>
        <v>0</v>
      </c>
      <c r="AR455" s="176">
        <f t="shared" si="927"/>
        <v>0</v>
      </c>
    </row>
    <row r="456" spans="2:44" x14ac:dyDescent="0.25">
      <c r="B456" s="433" t="s">
        <v>593</v>
      </c>
      <c r="C456" s="175" t="s">
        <v>1161</v>
      </c>
      <c r="D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6">
        <f t="shared" si="920"/>
        <v>0</v>
      </c>
      <c r="G456" s="176"/>
      <c r="H456" s="176">
        <f t="shared" si="921"/>
        <v>0</v>
      </c>
      <c r="I456" s="176"/>
      <c r="J456" s="176">
        <f t="shared" si="922"/>
        <v>0</v>
      </c>
      <c r="K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6">
        <f t="shared" si="923"/>
        <v>0</v>
      </c>
      <c r="AF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6">
        <f t="shared" si="924"/>
        <v>0</v>
      </c>
      <c r="AJ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6">
        <f t="shared" si="925"/>
        <v>0</v>
      </c>
      <c r="AN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6">
        <f t="shared" si="926"/>
        <v>0</v>
      </c>
      <c r="AR456" s="176">
        <f t="shared" si="927"/>
        <v>0</v>
      </c>
    </row>
    <row r="457" spans="2:44" x14ac:dyDescent="0.25">
      <c r="B457" s="433" t="s">
        <v>594</v>
      </c>
      <c r="C457" s="175" t="s">
        <v>1162</v>
      </c>
      <c r="D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6">
        <f t="shared" si="830"/>
        <v>0</v>
      </c>
      <c r="G457" s="176"/>
      <c r="H457" s="176">
        <f t="shared" si="623"/>
        <v>0</v>
      </c>
      <c r="I457" s="176"/>
      <c r="J457" s="176">
        <f t="shared" si="624"/>
        <v>0</v>
      </c>
      <c r="K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6">
        <f t="shared" si="628"/>
        <v>0</v>
      </c>
      <c r="AF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6">
        <f t="shared" si="629"/>
        <v>0</v>
      </c>
      <c r="AJ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6">
        <f t="shared" si="630"/>
        <v>0</v>
      </c>
      <c r="AN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6">
        <f t="shared" si="631"/>
        <v>0</v>
      </c>
      <c r="AR457" s="176">
        <f t="shared" si="632"/>
        <v>0</v>
      </c>
    </row>
    <row r="458" spans="2:44" x14ac:dyDescent="0.25">
      <c r="B458" s="433" t="s">
        <v>595</v>
      </c>
      <c r="C458" s="175" t="s">
        <v>1163</v>
      </c>
      <c r="D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6">
        <f t="shared" si="830"/>
        <v>0</v>
      </c>
      <c r="G458" s="176"/>
      <c r="H458" s="176">
        <f t="shared" si="623"/>
        <v>0</v>
      </c>
      <c r="I458" s="176"/>
      <c r="J458" s="176">
        <f t="shared" si="624"/>
        <v>0</v>
      </c>
      <c r="K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6">
        <f t="shared" si="628"/>
        <v>0</v>
      </c>
      <c r="AF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6">
        <f t="shared" si="629"/>
        <v>0</v>
      </c>
      <c r="AJ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6">
        <f t="shared" si="630"/>
        <v>0</v>
      </c>
      <c r="AN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6">
        <f t="shared" si="631"/>
        <v>0</v>
      </c>
      <c r="AR458" s="176">
        <f t="shared" si="632"/>
        <v>0</v>
      </c>
    </row>
    <row r="459" spans="2:44" x14ac:dyDescent="0.25">
      <c r="B459" s="436" t="s">
        <v>596</v>
      </c>
      <c r="C459" s="181" t="s">
        <v>1164</v>
      </c>
      <c r="D459" s="182">
        <f>SUM(D460:D466)</f>
        <v>0</v>
      </c>
      <c r="E459" s="182">
        <f>SUM(E460:E466)</f>
        <v>0</v>
      </c>
      <c r="F459" s="182">
        <f t="shared" si="830"/>
        <v>0</v>
      </c>
      <c r="G459" s="182">
        <f>SUM(G460:G466)</f>
        <v>0</v>
      </c>
      <c r="H459" s="182">
        <f t="shared" si="623"/>
        <v>0</v>
      </c>
      <c r="I459" s="182">
        <f>SUM(I460:I466)</f>
        <v>0</v>
      </c>
      <c r="J459" s="182">
        <f t="shared" si="624"/>
        <v>0</v>
      </c>
      <c r="K459" s="182">
        <f t="shared" ref="K459:AD459" si="928">SUM(K460:K466)</f>
        <v>0</v>
      </c>
      <c r="L459" s="182">
        <f t="shared" si="928"/>
        <v>0</v>
      </c>
      <c r="M459" s="182">
        <f t="shared" si="928"/>
        <v>0</v>
      </c>
      <c r="N459" s="182">
        <f t="shared" si="928"/>
        <v>0</v>
      </c>
      <c r="O459" s="182">
        <f t="shared" si="928"/>
        <v>0</v>
      </c>
      <c r="P459" s="182">
        <f t="shared" ref="P459:Q459" si="929">SUM(P460:P466)</f>
        <v>0</v>
      </c>
      <c r="Q459" s="182">
        <f t="shared" si="929"/>
        <v>0</v>
      </c>
      <c r="R459" s="182">
        <f t="shared" si="928"/>
        <v>0</v>
      </c>
      <c r="S459" s="182">
        <f t="shared" si="928"/>
        <v>0</v>
      </c>
      <c r="T459" s="182">
        <f t="shared" ref="T459" si="930">SUM(T460:T466)</f>
        <v>0</v>
      </c>
      <c r="U459" s="182">
        <f t="shared" si="928"/>
        <v>0</v>
      </c>
      <c r="V459" s="182">
        <f t="shared" si="928"/>
        <v>0</v>
      </c>
      <c r="W459" s="182">
        <f t="shared" ref="W459" si="931">SUM(W460:W466)</f>
        <v>0</v>
      </c>
      <c r="X459" s="182">
        <f t="shared" si="928"/>
        <v>0</v>
      </c>
      <c r="Y459" s="182">
        <f t="shared" ref="Y459:Z459" si="932">SUM(Y460:Y466)</f>
        <v>0</v>
      </c>
      <c r="Z459" s="182">
        <f t="shared" si="932"/>
        <v>0</v>
      </c>
      <c r="AA459" s="182">
        <f t="shared" si="928"/>
        <v>0</v>
      </c>
      <c r="AB459" s="182">
        <f t="shared" si="928"/>
        <v>0</v>
      </c>
      <c r="AC459" s="182">
        <f t="shared" si="928"/>
        <v>0</v>
      </c>
      <c r="AD459" s="182">
        <f t="shared" si="928"/>
        <v>0</v>
      </c>
      <c r="AE459" s="182">
        <f t="shared" si="628"/>
        <v>0</v>
      </c>
      <c r="AF459" s="182">
        <f>SUM(AF460:AF466)</f>
        <v>0</v>
      </c>
      <c r="AG459" s="182">
        <f>SUM(AG460:AG466)</f>
        <v>0</v>
      </c>
      <c r="AH459" s="182">
        <f>SUM(AH460:AH466)</f>
        <v>0</v>
      </c>
      <c r="AI459" s="182">
        <f t="shared" si="629"/>
        <v>0</v>
      </c>
      <c r="AJ459" s="182">
        <f>SUM(AJ460:AJ466)</f>
        <v>0</v>
      </c>
      <c r="AK459" s="182">
        <f>SUM(AK460:AK466)</f>
        <v>0</v>
      </c>
      <c r="AL459" s="182">
        <f>SUM(AL460:AL466)</f>
        <v>0</v>
      </c>
      <c r="AM459" s="182">
        <f t="shared" si="630"/>
        <v>0</v>
      </c>
      <c r="AN459" s="182">
        <f>SUM(AN460:AN466)</f>
        <v>0</v>
      </c>
      <c r="AO459" s="182">
        <f>SUM(AO460:AO466)</f>
        <v>0</v>
      </c>
      <c r="AP459" s="182">
        <f>SUM(AP460:AP466)</f>
        <v>0</v>
      </c>
      <c r="AQ459" s="182">
        <f t="shared" si="631"/>
        <v>0</v>
      </c>
      <c r="AR459" s="182">
        <f t="shared" si="632"/>
        <v>0</v>
      </c>
    </row>
    <row r="460" spans="2:44" x14ac:dyDescent="0.25">
      <c r="B460" s="433" t="s">
        <v>597</v>
      </c>
      <c r="C460" s="175" t="s">
        <v>1165</v>
      </c>
      <c r="D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6">
        <f t="shared" ref="F460:F462" si="933">D460+E460</f>
        <v>0</v>
      </c>
      <c r="G460" s="176"/>
      <c r="H460" s="176">
        <f t="shared" ref="H460:H462" si="934">F460-G460</f>
        <v>0</v>
      </c>
      <c r="I460" s="176"/>
      <c r="J460" s="176">
        <f t="shared" ref="J460:J462" si="935">F460-I460</f>
        <v>0</v>
      </c>
      <c r="K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6">
        <f t="shared" ref="AE460:AE462" si="936">AB460+AC460+AD460</f>
        <v>0</v>
      </c>
      <c r="AF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6">
        <f t="shared" ref="AI460:AI462" si="937">AF460+AG460+AH460</f>
        <v>0</v>
      </c>
      <c r="AJ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6">
        <f t="shared" ref="AM460:AM462" si="938">AJ460+AK460+AL460</f>
        <v>0</v>
      </c>
      <c r="AN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6">
        <f t="shared" ref="AQ460:AQ462" si="939">AN460+AO460+AP460</f>
        <v>0</v>
      </c>
      <c r="AR460" s="176">
        <f t="shared" ref="AR460:AR462" si="940">AE460+AI460+AM460+AQ460</f>
        <v>0</v>
      </c>
    </row>
    <row r="461" spans="2:44" x14ac:dyDescent="0.25">
      <c r="B461" s="433" t="s">
        <v>598</v>
      </c>
      <c r="C461" s="175" t="s">
        <v>1166</v>
      </c>
      <c r="D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6">
        <f t="shared" si="933"/>
        <v>0</v>
      </c>
      <c r="G461" s="176"/>
      <c r="H461" s="176">
        <f t="shared" si="934"/>
        <v>0</v>
      </c>
      <c r="I461" s="176"/>
      <c r="J461" s="176">
        <f t="shared" si="935"/>
        <v>0</v>
      </c>
      <c r="K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6">
        <f t="shared" si="936"/>
        <v>0</v>
      </c>
      <c r="AF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6">
        <f t="shared" si="937"/>
        <v>0</v>
      </c>
      <c r="AJ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6">
        <f t="shared" si="938"/>
        <v>0</v>
      </c>
      <c r="AN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6">
        <f t="shared" si="939"/>
        <v>0</v>
      </c>
      <c r="AR461" s="176">
        <f t="shared" si="940"/>
        <v>0</v>
      </c>
    </row>
    <row r="462" spans="2:44" x14ac:dyDescent="0.25">
      <c r="B462" s="433" t="s">
        <v>599</v>
      </c>
      <c r="C462" s="175" t="s">
        <v>1167</v>
      </c>
      <c r="D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6">
        <f t="shared" si="933"/>
        <v>0</v>
      </c>
      <c r="G462" s="176"/>
      <c r="H462" s="176">
        <f t="shared" si="934"/>
        <v>0</v>
      </c>
      <c r="I462" s="176"/>
      <c r="J462" s="176">
        <f t="shared" si="935"/>
        <v>0</v>
      </c>
      <c r="K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6">
        <f t="shared" si="936"/>
        <v>0</v>
      </c>
      <c r="AF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6">
        <f t="shared" si="937"/>
        <v>0</v>
      </c>
      <c r="AJ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6">
        <f t="shared" si="938"/>
        <v>0</v>
      </c>
      <c r="AN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6">
        <f t="shared" si="939"/>
        <v>0</v>
      </c>
      <c r="AR462" s="176">
        <f t="shared" si="940"/>
        <v>0</v>
      </c>
    </row>
    <row r="463" spans="2:44" x14ac:dyDescent="0.25">
      <c r="B463" s="433" t="s">
        <v>600</v>
      </c>
      <c r="C463" s="175" t="s">
        <v>1168</v>
      </c>
      <c r="D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6">
        <f t="shared" si="830"/>
        <v>0</v>
      </c>
      <c r="G463" s="176"/>
      <c r="H463" s="176">
        <f t="shared" si="623"/>
        <v>0</v>
      </c>
      <c r="I463" s="176"/>
      <c r="J463" s="176">
        <f t="shared" si="624"/>
        <v>0</v>
      </c>
      <c r="K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6">
        <f t="shared" si="628"/>
        <v>0</v>
      </c>
      <c r="AF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6">
        <f t="shared" si="629"/>
        <v>0</v>
      </c>
      <c r="AJ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6">
        <f t="shared" si="630"/>
        <v>0</v>
      </c>
      <c r="AN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6">
        <f t="shared" si="631"/>
        <v>0</v>
      </c>
      <c r="AR463" s="176">
        <f t="shared" si="632"/>
        <v>0</v>
      </c>
    </row>
    <row r="464" spans="2:44" x14ac:dyDescent="0.25">
      <c r="B464" s="433" t="s">
        <v>601</v>
      </c>
      <c r="C464" s="175" t="s">
        <v>1169</v>
      </c>
      <c r="D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6">
        <f t="shared" ref="F464" si="941">D464+E464</f>
        <v>0</v>
      </c>
      <c r="G464" s="176"/>
      <c r="H464" s="176">
        <f t="shared" ref="H464" si="942">F464-G464</f>
        <v>0</v>
      </c>
      <c r="I464" s="176"/>
      <c r="J464" s="176">
        <f t="shared" ref="J464" si="943">F464-I464</f>
        <v>0</v>
      </c>
      <c r="K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6">
        <f t="shared" ref="AE464" si="944">AB464+AC464+AD464</f>
        <v>0</v>
      </c>
      <c r="AF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6">
        <f t="shared" ref="AI464" si="945">AF464+AG464+AH464</f>
        <v>0</v>
      </c>
      <c r="AJ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6">
        <f t="shared" ref="AM464" si="946">AJ464+AK464+AL464</f>
        <v>0</v>
      </c>
      <c r="AN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6">
        <f t="shared" ref="AQ464" si="947">AN464+AO464+AP464</f>
        <v>0</v>
      </c>
      <c r="AR464" s="176">
        <f t="shared" ref="AR464" si="948">AE464+AI464+AM464+AQ464</f>
        <v>0</v>
      </c>
    </row>
    <row r="465" spans="2:44" x14ac:dyDescent="0.25">
      <c r="B465" s="433" t="s">
        <v>602</v>
      </c>
      <c r="C465" s="175" t="s">
        <v>1170</v>
      </c>
      <c r="D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6">
        <f t="shared" ref="F465" si="949">D465+E465</f>
        <v>0</v>
      </c>
      <c r="G465" s="176"/>
      <c r="H465" s="176">
        <f t="shared" ref="H465" si="950">F465-G465</f>
        <v>0</v>
      </c>
      <c r="I465" s="176"/>
      <c r="J465" s="176">
        <f t="shared" ref="J465" si="951">F465-I465</f>
        <v>0</v>
      </c>
      <c r="K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6">
        <f t="shared" ref="AE465" si="952">AB465+AC465+AD465</f>
        <v>0</v>
      </c>
      <c r="AF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6">
        <f t="shared" ref="AI465" si="953">AF465+AG465+AH465</f>
        <v>0</v>
      </c>
      <c r="AJ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6">
        <f t="shared" ref="AM465" si="954">AJ465+AK465+AL465</f>
        <v>0</v>
      </c>
      <c r="AN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6">
        <f t="shared" ref="AQ465" si="955">AN465+AO465+AP465</f>
        <v>0</v>
      </c>
      <c r="AR465" s="176">
        <f t="shared" ref="AR465" si="956">AE465+AI465+AM465+AQ465</f>
        <v>0</v>
      </c>
    </row>
    <row r="466" spans="2:44" x14ac:dyDescent="0.25">
      <c r="B466" s="433" t="s">
        <v>603</v>
      </c>
      <c r="C466" s="175" t="s">
        <v>1171</v>
      </c>
      <c r="D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6">
        <f t="shared" si="830"/>
        <v>0</v>
      </c>
      <c r="G466" s="176"/>
      <c r="H466" s="176">
        <f t="shared" si="623"/>
        <v>0</v>
      </c>
      <c r="I466" s="176"/>
      <c r="J466" s="176">
        <f t="shared" si="624"/>
        <v>0</v>
      </c>
      <c r="K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6">
        <f t="shared" si="628"/>
        <v>0</v>
      </c>
      <c r="AF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6">
        <f t="shared" si="629"/>
        <v>0</v>
      </c>
      <c r="AJ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6">
        <f t="shared" si="630"/>
        <v>0</v>
      </c>
      <c r="AN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6">
        <f t="shared" si="631"/>
        <v>0</v>
      </c>
      <c r="AR466" s="176">
        <f t="shared" si="632"/>
        <v>0</v>
      </c>
    </row>
    <row r="467" spans="2:44" x14ac:dyDescent="0.25">
      <c r="B467" s="436" t="s">
        <v>604</v>
      </c>
      <c r="C467" s="181" t="s">
        <v>1172</v>
      </c>
      <c r="D467" s="182">
        <f>SUM(D468:D484)</f>
        <v>0</v>
      </c>
      <c r="E467" s="182">
        <f>SUM(E468:E484)</f>
        <v>0</v>
      </c>
      <c r="F467" s="182">
        <f t="shared" si="830"/>
        <v>0</v>
      </c>
      <c r="G467" s="182">
        <f>SUM(G468:G484)</f>
        <v>0</v>
      </c>
      <c r="H467" s="182">
        <f t="shared" si="623"/>
        <v>0</v>
      </c>
      <c r="I467" s="182">
        <f>SUM(I468:I484)</f>
        <v>0</v>
      </c>
      <c r="J467" s="182">
        <f t="shared" si="624"/>
        <v>0</v>
      </c>
      <c r="K467" s="182">
        <f t="shared" ref="K467:AD467" si="957">SUM(K468:K484)</f>
        <v>0</v>
      </c>
      <c r="L467" s="182">
        <f t="shared" si="957"/>
        <v>0</v>
      </c>
      <c r="M467" s="182">
        <f t="shared" si="957"/>
        <v>0</v>
      </c>
      <c r="N467" s="182">
        <f t="shared" si="957"/>
        <v>0</v>
      </c>
      <c r="O467" s="182">
        <f t="shared" si="957"/>
        <v>0</v>
      </c>
      <c r="P467" s="182">
        <f t="shared" si="957"/>
        <v>0</v>
      </c>
      <c r="Q467" s="182">
        <f t="shared" si="957"/>
        <v>0</v>
      </c>
      <c r="R467" s="182">
        <f t="shared" si="957"/>
        <v>0</v>
      </c>
      <c r="S467" s="182">
        <f t="shared" si="957"/>
        <v>0</v>
      </c>
      <c r="T467" s="182">
        <f t="shared" ref="T467" si="958">SUM(T468:T484)</f>
        <v>0</v>
      </c>
      <c r="U467" s="182">
        <f t="shared" si="957"/>
        <v>0</v>
      </c>
      <c r="V467" s="182">
        <f t="shared" si="957"/>
        <v>0</v>
      </c>
      <c r="W467" s="182">
        <f t="shared" si="957"/>
        <v>0</v>
      </c>
      <c r="X467" s="182">
        <f t="shared" si="957"/>
        <v>0</v>
      </c>
      <c r="Y467" s="182">
        <f t="shared" ref="Y467:Z467" si="959">SUM(Y468:Y484)</f>
        <v>0</v>
      </c>
      <c r="Z467" s="182">
        <f t="shared" si="959"/>
        <v>0</v>
      </c>
      <c r="AA467" s="182">
        <f t="shared" si="957"/>
        <v>0</v>
      </c>
      <c r="AB467" s="182">
        <f t="shared" si="957"/>
        <v>0</v>
      </c>
      <c r="AC467" s="182">
        <f t="shared" si="957"/>
        <v>0</v>
      </c>
      <c r="AD467" s="182">
        <f t="shared" si="957"/>
        <v>0</v>
      </c>
      <c r="AE467" s="182">
        <f t="shared" si="628"/>
        <v>0</v>
      </c>
      <c r="AF467" s="182">
        <f>SUM(AF468:AF484)</f>
        <v>0</v>
      </c>
      <c r="AG467" s="182">
        <f>SUM(AG468:AG484)</f>
        <v>0</v>
      </c>
      <c r="AH467" s="182">
        <f>SUM(AH468:AH484)</f>
        <v>0</v>
      </c>
      <c r="AI467" s="182">
        <f t="shared" si="629"/>
        <v>0</v>
      </c>
      <c r="AJ467" s="182">
        <f>SUM(AJ468:AJ484)</f>
        <v>0</v>
      </c>
      <c r="AK467" s="182">
        <f>SUM(AK468:AK484)</f>
        <v>0</v>
      </c>
      <c r="AL467" s="182">
        <f>SUM(AL468:AL484)</f>
        <v>0</v>
      </c>
      <c r="AM467" s="182">
        <f t="shared" si="630"/>
        <v>0</v>
      </c>
      <c r="AN467" s="182">
        <f>SUM(AN468:AN484)</f>
        <v>0</v>
      </c>
      <c r="AO467" s="182">
        <f>SUM(AO468:AO484)</f>
        <v>0</v>
      </c>
      <c r="AP467" s="182">
        <f>SUM(AP468:AP484)</f>
        <v>0</v>
      </c>
      <c r="AQ467" s="182">
        <f t="shared" si="631"/>
        <v>0</v>
      </c>
      <c r="AR467" s="182">
        <f t="shared" si="632"/>
        <v>0</v>
      </c>
    </row>
    <row r="468" spans="2:44" x14ac:dyDescent="0.25">
      <c r="B468" s="433" t="s">
        <v>605</v>
      </c>
      <c r="C468" s="175" t="s">
        <v>1173</v>
      </c>
      <c r="D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6">
        <f t="shared" ref="F468" si="960">D468+E468</f>
        <v>0</v>
      </c>
      <c r="G468" s="176"/>
      <c r="H468" s="176">
        <f t="shared" ref="H468" si="961">F468-G468</f>
        <v>0</v>
      </c>
      <c r="I468" s="176"/>
      <c r="J468" s="176">
        <f t="shared" ref="J468" si="962">F468-I468</f>
        <v>0</v>
      </c>
      <c r="K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6">
        <f t="shared" ref="AE468" si="963">AB468+AC468+AD468</f>
        <v>0</v>
      </c>
      <c r="AF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6">
        <f t="shared" ref="AI468" si="964">AF468+AG468+AH468</f>
        <v>0</v>
      </c>
      <c r="AJ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6">
        <f t="shared" ref="AM468" si="965">AJ468+AK468+AL468</f>
        <v>0</v>
      </c>
      <c r="AN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6">
        <f t="shared" ref="AQ468" si="966">AN468+AO468+AP468</f>
        <v>0</v>
      </c>
      <c r="AR468" s="176">
        <f t="shared" ref="AR468" si="967">AE468+AI468+AM468+AQ468</f>
        <v>0</v>
      </c>
    </row>
    <row r="469" spans="2:44" x14ac:dyDescent="0.25">
      <c r="B469" s="433" t="s">
        <v>606</v>
      </c>
      <c r="C469" s="175" t="s">
        <v>1174</v>
      </c>
      <c r="D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6">
        <f>D469+E469</f>
        <v>0</v>
      </c>
      <c r="G469" s="176"/>
      <c r="H469" s="176">
        <f>F469-G469</f>
        <v>0</v>
      </c>
      <c r="I469" s="176"/>
      <c r="J469" s="176">
        <f>F469-I469</f>
        <v>0</v>
      </c>
      <c r="K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6">
        <f>AB469+AC469+AD469</f>
        <v>0</v>
      </c>
      <c r="AF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6">
        <f>AF469+AG469+AH469</f>
        <v>0</v>
      </c>
      <c r="AJ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6">
        <f>AJ469+AK469+AL469</f>
        <v>0</v>
      </c>
      <c r="AN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6">
        <f>AN469+AO469+AP469</f>
        <v>0</v>
      </c>
      <c r="AR469" s="176">
        <f>AE469+AI469+AM469+AQ469</f>
        <v>0</v>
      </c>
    </row>
    <row r="470" spans="2:44" x14ac:dyDescent="0.25">
      <c r="B470" s="433" t="s">
        <v>621</v>
      </c>
      <c r="C470" s="175" t="s">
        <v>1175</v>
      </c>
      <c r="D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6">
        <f>D470+E470</f>
        <v>0</v>
      </c>
      <c r="G470" s="176"/>
      <c r="H470" s="176">
        <f>F470-G470</f>
        <v>0</v>
      </c>
      <c r="I470" s="176"/>
      <c r="J470" s="176">
        <f>F470-I470</f>
        <v>0</v>
      </c>
      <c r="K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6">
        <f>AB470+AC470+AD470</f>
        <v>0</v>
      </c>
      <c r="AF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6">
        <f>AF470+AG470+AH470</f>
        <v>0</v>
      </c>
      <c r="AJ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6">
        <f>AJ470+AK470+AL470</f>
        <v>0</v>
      </c>
      <c r="AN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6">
        <f>AN470+AO470+AP470</f>
        <v>0</v>
      </c>
      <c r="AR470" s="176">
        <f>AE470+AI470+AM470+AQ470</f>
        <v>0</v>
      </c>
    </row>
    <row r="471" spans="2:44" x14ac:dyDescent="0.25">
      <c r="B471" s="433" t="s">
        <v>622</v>
      </c>
      <c r="C471" s="175" t="s">
        <v>1176</v>
      </c>
      <c r="D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6">
        <f>D471+E471</f>
        <v>0</v>
      </c>
      <c r="G471" s="176"/>
      <c r="H471" s="176">
        <f>F471-G471</f>
        <v>0</v>
      </c>
      <c r="I471" s="176"/>
      <c r="J471" s="176">
        <f>F471-I471</f>
        <v>0</v>
      </c>
      <c r="K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6">
        <f>AB471+AC471+AD471</f>
        <v>0</v>
      </c>
      <c r="AF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6">
        <f>AF471+AG471+AH471</f>
        <v>0</v>
      </c>
      <c r="AJ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6">
        <f>AJ471+AK471+AL471</f>
        <v>0</v>
      </c>
      <c r="AN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6">
        <f>AN471+AO471+AP471</f>
        <v>0</v>
      </c>
      <c r="AR471" s="176">
        <f>AE471+AI471+AM471+AQ471</f>
        <v>0</v>
      </c>
    </row>
    <row r="472" spans="2:44" x14ac:dyDescent="0.25">
      <c r="B472" s="433" t="s">
        <v>623</v>
      </c>
      <c r="C472" s="175" t="s">
        <v>1177</v>
      </c>
      <c r="D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6">
        <f>D472+E472</f>
        <v>0</v>
      </c>
      <c r="G472" s="176"/>
      <c r="H472" s="176">
        <f>F472-G472</f>
        <v>0</v>
      </c>
      <c r="I472" s="176"/>
      <c r="J472" s="176">
        <f>F472-I472</f>
        <v>0</v>
      </c>
      <c r="K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6">
        <f>AB472+AC472+AD472</f>
        <v>0</v>
      </c>
      <c r="AF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6">
        <f>AF472+AG472+AH472</f>
        <v>0</v>
      </c>
      <c r="AJ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6">
        <f>AJ472+AK472+AL472</f>
        <v>0</v>
      </c>
      <c r="AN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6">
        <f>AN472+AO472+AP472</f>
        <v>0</v>
      </c>
      <c r="AR472" s="176">
        <f>AE472+AI472+AM472+AQ472</f>
        <v>0</v>
      </c>
    </row>
    <row r="473" spans="2:44" x14ac:dyDescent="0.25">
      <c r="B473" s="433" t="s">
        <v>624</v>
      </c>
      <c r="C473" s="175" t="s">
        <v>1178</v>
      </c>
      <c r="D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6">
        <f>D473+E473</f>
        <v>0</v>
      </c>
      <c r="G473" s="176"/>
      <c r="H473" s="176">
        <f>F473-G473</f>
        <v>0</v>
      </c>
      <c r="I473" s="176"/>
      <c r="J473" s="176">
        <f>F473-I473</f>
        <v>0</v>
      </c>
      <c r="K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6">
        <f>AB473+AC473+AD473</f>
        <v>0</v>
      </c>
      <c r="AF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6">
        <f>AF473+AG473+AH473</f>
        <v>0</v>
      </c>
      <c r="AJ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6">
        <f>AJ473+AK473+AL473</f>
        <v>0</v>
      </c>
      <c r="AN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6">
        <f>AN473+AO473+AP473</f>
        <v>0</v>
      </c>
      <c r="AR473" s="176">
        <f>AE473+AI473+AM473+AQ473</f>
        <v>0</v>
      </c>
    </row>
    <row r="474" spans="2:44" x14ac:dyDescent="0.25">
      <c r="B474" s="433" t="s">
        <v>625</v>
      </c>
      <c r="C474" s="175" t="s">
        <v>1179</v>
      </c>
      <c r="D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6">
        <f t="shared" ref="F474:F477" si="968">D474+E474</f>
        <v>0</v>
      </c>
      <c r="G474" s="176"/>
      <c r="H474" s="176">
        <f t="shared" ref="H474:H477" si="969">F474-G474</f>
        <v>0</v>
      </c>
      <c r="I474" s="176"/>
      <c r="J474" s="176">
        <f t="shared" ref="J474:J477" si="970">F474-I474</f>
        <v>0</v>
      </c>
      <c r="K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6">
        <f t="shared" ref="AE474:AE477" si="971">AB474+AC474+AD474</f>
        <v>0</v>
      </c>
      <c r="AF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6">
        <f t="shared" ref="AI474:AI477" si="972">AF474+AG474+AH474</f>
        <v>0</v>
      </c>
      <c r="AJ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6">
        <f t="shared" ref="AM474:AM477" si="973">AJ474+AK474+AL474</f>
        <v>0</v>
      </c>
      <c r="AN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6">
        <f t="shared" ref="AQ474:AQ477" si="974">AN474+AO474+AP474</f>
        <v>0</v>
      </c>
      <c r="AR474" s="176">
        <f t="shared" ref="AR474:AR477" si="975">AE474+AI474+AM474+AQ474</f>
        <v>0</v>
      </c>
    </row>
    <row r="475" spans="2:44" x14ac:dyDescent="0.25">
      <c r="B475" s="433" t="s">
        <v>626</v>
      </c>
      <c r="C475" s="175" t="s">
        <v>1180</v>
      </c>
      <c r="D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6">
        <f t="shared" si="968"/>
        <v>0</v>
      </c>
      <c r="G475" s="176"/>
      <c r="H475" s="176">
        <f t="shared" si="969"/>
        <v>0</v>
      </c>
      <c r="I475" s="176"/>
      <c r="J475" s="176">
        <f t="shared" si="970"/>
        <v>0</v>
      </c>
      <c r="K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6">
        <f t="shared" si="971"/>
        <v>0</v>
      </c>
      <c r="AF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6">
        <f t="shared" si="972"/>
        <v>0</v>
      </c>
      <c r="AJ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6">
        <f t="shared" si="973"/>
        <v>0</v>
      </c>
      <c r="AN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6">
        <f t="shared" si="974"/>
        <v>0</v>
      </c>
      <c r="AR475" s="176">
        <f t="shared" si="975"/>
        <v>0</v>
      </c>
    </row>
    <row r="476" spans="2:44" x14ac:dyDescent="0.25">
      <c r="B476" s="433" t="s">
        <v>627</v>
      </c>
      <c r="C476" s="175" t="s">
        <v>1181</v>
      </c>
      <c r="D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6">
        <f t="shared" si="968"/>
        <v>0</v>
      </c>
      <c r="G476" s="176"/>
      <c r="H476" s="176">
        <f t="shared" si="969"/>
        <v>0</v>
      </c>
      <c r="I476" s="176"/>
      <c r="J476" s="176">
        <f t="shared" si="970"/>
        <v>0</v>
      </c>
      <c r="K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6">
        <f t="shared" si="971"/>
        <v>0</v>
      </c>
      <c r="AF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6">
        <f t="shared" si="972"/>
        <v>0</v>
      </c>
      <c r="AJ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6">
        <f t="shared" si="973"/>
        <v>0</v>
      </c>
      <c r="AN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6">
        <f t="shared" si="974"/>
        <v>0</v>
      </c>
      <c r="AR476" s="176">
        <f t="shared" si="975"/>
        <v>0</v>
      </c>
    </row>
    <row r="477" spans="2:44" x14ac:dyDescent="0.25">
      <c r="B477" s="433" t="s">
        <v>628</v>
      </c>
      <c r="C477" s="175" t="s">
        <v>1182</v>
      </c>
      <c r="D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6">
        <f t="shared" si="968"/>
        <v>0</v>
      </c>
      <c r="G477" s="176"/>
      <c r="H477" s="176">
        <f t="shared" si="969"/>
        <v>0</v>
      </c>
      <c r="I477" s="176"/>
      <c r="J477" s="176">
        <f t="shared" si="970"/>
        <v>0</v>
      </c>
      <c r="K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6">
        <f t="shared" si="971"/>
        <v>0</v>
      </c>
      <c r="AF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6">
        <f t="shared" si="972"/>
        <v>0</v>
      </c>
      <c r="AJ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6">
        <f t="shared" si="973"/>
        <v>0</v>
      </c>
      <c r="AN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6">
        <f t="shared" si="974"/>
        <v>0</v>
      </c>
      <c r="AR477" s="176">
        <f t="shared" si="975"/>
        <v>0</v>
      </c>
    </row>
    <row r="478" spans="2:44" x14ac:dyDescent="0.25">
      <c r="B478" s="433" t="s">
        <v>629</v>
      </c>
      <c r="C478" s="175" t="s">
        <v>1183</v>
      </c>
      <c r="D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6">
        <f t="shared" ref="F478:F481" si="976">D478+E478</f>
        <v>0</v>
      </c>
      <c r="G478" s="176"/>
      <c r="H478" s="176">
        <f t="shared" ref="H478:H481" si="977">F478-G478</f>
        <v>0</v>
      </c>
      <c r="I478" s="176"/>
      <c r="J478" s="176">
        <f t="shared" ref="J478:J481" si="978">F478-I478</f>
        <v>0</v>
      </c>
      <c r="K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6">
        <f t="shared" ref="AE478:AE481" si="979">AB478+AC478+AD478</f>
        <v>0</v>
      </c>
      <c r="AF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6">
        <f t="shared" ref="AI478:AI481" si="980">AF478+AG478+AH478</f>
        <v>0</v>
      </c>
      <c r="AJ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6">
        <f t="shared" ref="AM478:AM481" si="981">AJ478+AK478+AL478</f>
        <v>0</v>
      </c>
      <c r="AN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6">
        <f t="shared" ref="AQ478:AQ481" si="982">AN478+AO478+AP478</f>
        <v>0</v>
      </c>
      <c r="AR478" s="176">
        <f t="shared" ref="AR478:AR481" si="983">AE478+AI478+AM478+AQ478</f>
        <v>0</v>
      </c>
    </row>
    <row r="479" spans="2:44" x14ac:dyDescent="0.25">
      <c r="B479" s="433" t="s">
        <v>630</v>
      </c>
      <c r="C479" s="175" t="s">
        <v>1184</v>
      </c>
      <c r="D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6">
        <f t="shared" si="976"/>
        <v>0</v>
      </c>
      <c r="G479" s="176"/>
      <c r="H479" s="176">
        <f t="shared" si="977"/>
        <v>0</v>
      </c>
      <c r="I479" s="176"/>
      <c r="J479" s="176">
        <f t="shared" si="978"/>
        <v>0</v>
      </c>
      <c r="K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6">
        <f t="shared" si="979"/>
        <v>0</v>
      </c>
      <c r="AF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6">
        <f t="shared" si="980"/>
        <v>0</v>
      </c>
      <c r="AJ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6">
        <f t="shared" si="981"/>
        <v>0</v>
      </c>
      <c r="AN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6">
        <f t="shared" si="982"/>
        <v>0</v>
      </c>
      <c r="AR479" s="176">
        <f t="shared" si="983"/>
        <v>0</v>
      </c>
    </row>
    <row r="480" spans="2:44" x14ac:dyDescent="0.25">
      <c r="B480" s="433" t="s">
        <v>631</v>
      </c>
      <c r="C480" s="175" t="s">
        <v>1185</v>
      </c>
      <c r="D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6">
        <f t="shared" si="976"/>
        <v>0</v>
      </c>
      <c r="G480" s="176"/>
      <c r="H480" s="176">
        <f t="shared" si="977"/>
        <v>0</v>
      </c>
      <c r="I480" s="176"/>
      <c r="J480" s="176">
        <f t="shared" si="978"/>
        <v>0</v>
      </c>
      <c r="K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6">
        <f t="shared" si="979"/>
        <v>0</v>
      </c>
      <c r="AF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6">
        <f t="shared" si="980"/>
        <v>0</v>
      </c>
      <c r="AJ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6">
        <f t="shared" si="981"/>
        <v>0</v>
      </c>
      <c r="AN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6">
        <f t="shared" si="982"/>
        <v>0</v>
      </c>
      <c r="AR480" s="176">
        <f t="shared" si="983"/>
        <v>0</v>
      </c>
    </row>
    <row r="481" spans="2:44" x14ac:dyDescent="0.25">
      <c r="B481" s="433" t="s">
        <v>632</v>
      </c>
      <c r="C481" s="175" t="s">
        <v>1186</v>
      </c>
      <c r="D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6">
        <f t="shared" si="976"/>
        <v>0</v>
      </c>
      <c r="G481" s="176"/>
      <c r="H481" s="176">
        <f t="shared" si="977"/>
        <v>0</v>
      </c>
      <c r="I481" s="176"/>
      <c r="J481" s="176">
        <f t="shared" si="978"/>
        <v>0</v>
      </c>
      <c r="K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6">
        <f t="shared" si="979"/>
        <v>0</v>
      </c>
      <c r="AF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6">
        <f t="shared" si="980"/>
        <v>0</v>
      </c>
      <c r="AJ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6">
        <f t="shared" si="981"/>
        <v>0</v>
      </c>
      <c r="AN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6">
        <f t="shared" si="982"/>
        <v>0</v>
      </c>
      <c r="AR481" s="176">
        <f t="shared" si="983"/>
        <v>0</v>
      </c>
    </row>
    <row r="482" spans="2:44" x14ac:dyDescent="0.25">
      <c r="B482" s="433" t="s">
        <v>633</v>
      </c>
      <c r="C482" s="175" t="s">
        <v>1187</v>
      </c>
      <c r="D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6">
        <f>D482+E482</f>
        <v>0</v>
      </c>
      <c r="G482" s="176"/>
      <c r="H482" s="176">
        <f>F482-G482</f>
        <v>0</v>
      </c>
      <c r="I482" s="176"/>
      <c r="J482" s="176">
        <f>F482-I482</f>
        <v>0</v>
      </c>
      <c r="K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6">
        <f>AB482+AC482+AD482</f>
        <v>0</v>
      </c>
      <c r="AF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6">
        <f>AF482+AG482+AH482</f>
        <v>0</v>
      </c>
      <c r="AJ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6">
        <f>AJ482+AK482+AL482</f>
        <v>0</v>
      </c>
      <c r="AN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6">
        <f>AN482+AO482+AP482</f>
        <v>0</v>
      </c>
      <c r="AR482" s="176">
        <f>AE482+AI482+AM482+AQ482</f>
        <v>0</v>
      </c>
    </row>
    <row r="483" spans="2:44" x14ac:dyDescent="0.25">
      <c r="B483" s="433" t="s">
        <v>634</v>
      </c>
      <c r="C483" s="175" t="s">
        <v>1188</v>
      </c>
      <c r="D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6">
        <f t="shared" ref="F483" si="984">D483+E483</f>
        <v>0</v>
      </c>
      <c r="G483" s="176"/>
      <c r="H483" s="176">
        <f t="shared" ref="H483" si="985">F483-G483</f>
        <v>0</v>
      </c>
      <c r="I483" s="176"/>
      <c r="J483" s="176">
        <f t="shared" ref="J483" si="986">F483-I483</f>
        <v>0</v>
      </c>
      <c r="K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6">
        <f t="shared" ref="AE483" si="987">AB483+AC483+AD483</f>
        <v>0</v>
      </c>
      <c r="AF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6">
        <f t="shared" ref="AI483" si="988">AF483+AG483+AH483</f>
        <v>0</v>
      </c>
      <c r="AJ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6">
        <f t="shared" ref="AM483" si="989">AJ483+AK483+AL483</f>
        <v>0</v>
      </c>
      <c r="AN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6">
        <f t="shared" ref="AQ483" si="990">AN483+AO483+AP483</f>
        <v>0</v>
      </c>
      <c r="AR483" s="176">
        <f t="shared" ref="AR483" si="991">AE483+AI483+AM483+AQ483</f>
        <v>0</v>
      </c>
    </row>
    <row r="484" spans="2:44" x14ac:dyDescent="0.25">
      <c r="B484" s="433" t="s">
        <v>635</v>
      </c>
      <c r="C484" s="175" t="s">
        <v>1189</v>
      </c>
      <c r="D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6">
        <f t="shared" ref="F484" si="992">D484+E484</f>
        <v>0</v>
      </c>
      <c r="G484" s="176"/>
      <c r="H484" s="176">
        <f t="shared" ref="H484" si="993">F484-G484</f>
        <v>0</v>
      </c>
      <c r="I484" s="176"/>
      <c r="J484" s="176">
        <f t="shared" ref="J484" si="994">F484-I484</f>
        <v>0</v>
      </c>
      <c r="K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6">
        <f t="shared" ref="AE484" si="995">AB484+AC484+AD484</f>
        <v>0</v>
      </c>
      <c r="AF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6">
        <f t="shared" ref="AI484" si="996">AF484+AG484+AH484</f>
        <v>0</v>
      </c>
      <c r="AJ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6">
        <f t="shared" ref="AM484" si="997">AJ484+AK484+AL484</f>
        <v>0</v>
      </c>
      <c r="AN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6">
        <f t="shared" ref="AQ484" si="998">AN484+AO484+AP484</f>
        <v>0</v>
      </c>
      <c r="AR484" s="176">
        <f t="shared" ref="AR484" si="999">AE484+AI484+AM484+AQ484</f>
        <v>0</v>
      </c>
    </row>
    <row r="485" spans="2:44" x14ac:dyDescent="0.25">
      <c r="B485" s="436" t="s">
        <v>607</v>
      </c>
      <c r="C485" s="181" t="s">
        <v>1190</v>
      </c>
      <c r="D485" s="182">
        <f>SUM(D486:D488)</f>
        <v>0</v>
      </c>
      <c r="E485" s="182">
        <f>SUM(E486:E488)</f>
        <v>0</v>
      </c>
      <c r="F485" s="182">
        <f t="shared" si="830"/>
        <v>0</v>
      </c>
      <c r="G485" s="182">
        <f>SUM(G486:G488)</f>
        <v>0</v>
      </c>
      <c r="H485" s="182">
        <f t="shared" si="623"/>
        <v>0</v>
      </c>
      <c r="I485" s="182">
        <f>SUM(I486:I488)</f>
        <v>0</v>
      </c>
      <c r="J485" s="182">
        <f t="shared" si="624"/>
        <v>0</v>
      </c>
      <c r="K485" s="182">
        <f t="shared" ref="K485:AD485" si="1000">SUM(K486:K488)</f>
        <v>0</v>
      </c>
      <c r="L485" s="182">
        <f t="shared" si="1000"/>
        <v>0</v>
      </c>
      <c r="M485" s="182">
        <f t="shared" si="1000"/>
        <v>0</v>
      </c>
      <c r="N485" s="182">
        <f t="shared" si="1000"/>
        <v>0</v>
      </c>
      <c r="O485" s="182">
        <f t="shared" si="1000"/>
        <v>0</v>
      </c>
      <c r="P485" s="182">
        <f t="shared" ref="P485:Q485" si="1001">SUM(P486:P488)</f>
        <v>0</v>
      </c>
      <c r="Q485" s="182">
        <f t="shared" si="1001"/>
        <v>0</v>
      </c>
      <c r="R485" s="182">
        <f t="shared" si="1000"/>
        <v>0</v>
      </c>
      <c r="S485" s="182">
        <f t="shared" si="1000"/>
        <v>0</v>
      </c>
      <c r="T485" s="182">
        <f t="shared" ref="T485" si="1002">SUM(T486:T488)</f>
        <v>0</v>
      </c>
      <c r="U485" s="182">
        <f t="shared" si="1000"/>
        <v>0</v>
      </c>
      <c r="V485" s="182">
        <f t="shared" si="1000"/>
        <v>0</v>
      </c>
      <c r="W485" s="182">
        <f t="shared" ref="W485" si="1003">SUM(W486:W488)</f>
        <v>0</v>
      </c>
      <c r="X485" s="182">
        <f t="shared" si="1000"/>
        <v>0</v>
      </c>
      <c r="Y485" s="182">
        <f t="shared" ref="Y485:Z485" si="1004">SUM(Y486:Y488)</f>
        <v>0</v>
      </c>
      <c r="Z485" s="182">
        <f t="shared" si="1004"/>
        <v>0</v>
      </c>
      <c r="AA485" s="182">
        <f t="shared" si="1000"/>
        <v>0</v>
      </c>
      <c r="AB485" s="182">
        <f t="shared" si="1000"/>
        <v>0</v>
      </c>
      <c r="AC485" s="182">
        <f t="shared" si="1000"/>
        <v>0</v>
      </c>
      <c r="AD485" s="182">
        <f t="shared" si="1000"/>
        <v>0</v>
      </c>
      <c r="AE485" s="182">
        <f t="shared" si="628"/>
        <v>0</v>
      </c>
      <c r="AF485" s="182">
        <f>SUM(AF486:AF488)</f>
        <v>0</v>
      </c>
      <c r="AG485" s="182">
        <f>SUM(AG486:AG488)</f>
        <v>0</v>
      </c>
      <c r="AH485" s="182">
        <f>SUM(AH486:AH488)</f>
        <v>0</v>
      </c>
      <c r="AI485" s="182">
        <f t="shared" si="629"/>
        <v>0</v>
      </c>
      <c r="AJ485" s="182">
        <f>SUM(AJ486:AJ488)</f>
        <v>0</v>
      </c>
      <c r="AK485" s="182">
        <f>SUM(AK486:AK488)</f>
        <v>0</v>
      </c>
      <c r="AL485" s="182">
        <f>SUM(AL486:AL488)</f>
        <v>0</v>
      </c>
      <c r="AM485" s="182">
        <f t="shared" si="630"/>
        <v>0</v>
      </c>
      <c r="AN485" s="182">
        <f>SUM(AN486:AN488)</f>
        <v>0</v>
      </c>
      <c r="AO485" s="182">
        <f>SUM(AO486:AO488)</f>
        <v>0</v>
      </c>
      <c r="AP485" s="182">
        <f>SUM(AP486:AP488)</f>
        <v>0</v>
      </c>
      <c r="AQ485" s="182">
        <f t="shared" si="631"/>
        <v>0</v>
      </c>
      <c r="AR485" s="182">
        <f t="shared" si="632"/>
        <v>0</v>
      </c>
    </row>
    <row r="486" spans="2:44" x14ac:dyDescent="0.25">
      <c r="B486" s="433" t="s">
        <v>608</v>
      </c>
      <c r="C486" s="175" t="s">
        <v>1191</v>
      </c>
      <c r="D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6">
        <f t="shared" si="830"/>
        <v>0</v>
      </c>
      <c r="G486" s="176"/>
      <c r="H486" s="176">
        <f t="shared" si="623"/>
        <v>0</v>
      </c>
      <c r="I486" s="176"/>
      <c r="J486" s="176">
        <f t="shared" si="624"/>
        <v>0</v>
      </c>
      <c r="K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6">
        <f t="shared" si="628"/>
        <v>0</v>
      </c>
      <c r="AF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6">
        <f t="shared" si="629"/>
        <v>0</v>
      </c>
      <c r="AJ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6">
        <f t="shared" si="630"/>
        <v>0</v>
      </c>
      <c r="AN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6">
        <f t="shared" si="631"/>
        <v>0</v>
      </c>
      <c r="AR486" s="176">
        <f t="shared" si="632"/>
        <v>0</v>
      </c>
    </row>
    <row r="487" spans="2:44" x14ac:dyDescent="0.25">
      <c r="B487" s="433" t="s">
        <v>609</v>
      </c>
      <c r="C487" s="175" t="s">
        <v>1192</v>
      </c>
      <c r="D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6">
        <f t="shared" ref="F487" si="1005">D487+E487</f>
        <v>0</v>
      </c>
      <c r="G487" s="176"/>
      <c r="H487" s="176">
        <f t="shared" ref="H487" si="1006">F487-G487</f>
        <v>0</v>
      </c>
      <c r="I487" s="176"/>
      <c r="J487" s="176">
        <f t="shared" ref="J487" si="1007">F487-I487</f>
        <v>0</v>
      </c>
      <c r="K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6">
        <f t="shared" ref="AE487" si="1008">AB487+AC487+AD487</f>
        <v>0</v>
      </c>
      <c r="AF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6">
        <f t="shared" ref="AI487" si="1009">AF487+AG487+AH487</f>
        <v>0</v>
      </c>
      <c r="AJ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6">
        <f t="shared" ref="AM487" si="1010">AJ487+AK487+AL487</f>
        <v>0</v>
      </c>
      <c r="AN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6">
        <f t="shared" ref="AQ487" si="1011">AN487+AO487+AP487</f>
        <v>0</v>
      </c>
      <c r="AR487" s="176">
        <f t="shared" ref="AR487" si="1012">AE487+AI487+AM487+AQ487</f>
        <v>0</v>
      </c>
    </row>
    <row r="488" spans="2:44" x14ac:dyDescent="0.25">
      <c r="B488" s="433" t="s">
        <v>610</v>
      </c>
      <c r="C488" s="175" t="s">
        <v>1193</v>
      </c>
      <c r="D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6">
        <f t="shared" si="830"/>
        <v>0</v>
      </c>
      <c r="G488" s="176"/>
      <c r="H488" s="176">
        <f t="shared" si="623"/>
        <v>0</v>
      </c>
      <c r="I488" s="176"/>
      <c r="J488" s="176">
        <f t="shared" si="624"/>
        <v>0</v>
      </c>
      <c r="K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6">
        <f t="shared" si="628"/>
        <v>0</v>
      </c>
      <c r="AF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6">
        <f t="shared" si="629"/>
        <v>0</v>
      </c>
      <c r="AJ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6">
        <f t="shared" si="630"/>
        <v>0</v>
      </c>
      <c r="AN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6">
        <f t="shared" si="631"/>
        <v>0</v>
      </c>
      <c r="AR488" s="176">
        <f t="shared" si="632"/>
        <v>0</v>
      </c>
    </row>
    <row r="489" spans="2:44" x14ac:dyDescent="0.25">
      <c r="B489" s="436" t="s">
        <v>611</v>
      </c>
      <c r="C489" s="181" t="s">
        <v>1194</v>
      </c>
      <c r="D489" s="182">
        <f>SUM(D490:D498)</f>
        <v>0</v>
      </c>
      <c r="E489" s="182">
        <f>SUM(E490:E498)</f>
        <v>0</v>
      </c>
      <c r="F489" s="182">
        <f t="shared" si="830"/>
        <v>0</v>
      </c>
      <c r="G489" s="182">
        <f>SUM(G490:G498)</f>
        <v>0</v>
      </c>
      <c r="H489" s="182">
        <f t="shared" si="623"/>
        <v>0</v>
      </c>
      <c r="I489" s="182">
        <f>SUM(I490:I498)</f>
        <v>0</v>
      </c>
      <c r="J489" s="182">
        <f t="shared" si="624"/>
        <v>0</v>
      </c>
      <c r="K489" s="182">
        <f t="shared" ref="K489:AD489" si="1013">SUM(K490:K498)</f>
        <v>0</v>
      </c>
      <c r="L489" s="182">
        <f t="shared" si="1013"/>
        <v>0</v>
      </c>
      <c r="M489" s="182">
        <f t="shared" si="1013"/>
        <v>0</v>
      </c>
      <c r="N489" s="182">
        <f t="shared" si="1013"/>
        <v>0</v>
      </c>
      <c r="O489" s="182">
        <f t="shared" si="1013"/>
        <v>0</v>
      </c>
      <c r="P489" s="182">
        <f t="shared" ref="P489:Q489" si="1014">SUM(P490:P498)</f>
        <v>0</v>
      </c>
      <c r="Q489" s="182">
        <f t="shared" si="1014"/>
        <v>0</v>
      </c>
      <c r="R489" s="182">
        <f t="shared" si="1013"/>
        <v>0</v>
      </c>
      <c r="S489" s="182">
        <f t="shared" si="1013"/>
        <v>0</v>
      </c>
      <c r="T489" s="182">
        <f t="shared" ref="T489" si="1015">SUM(T490:T498)</f>
        <v>0</v>
      </c>
      <c r="U489" s="182">
        <f t="shared" si="1013"/>
        <v>0</v>
      </c>
      <c r="V489" s="182">
        <f t="shared" si="1013"/>
        <v>0</v>
      </c>
      <c r="W489" s="182">
        <f t="shared" ref="W489" si="1016">SUM(W490:W498)</f>
        <v>0</v>
      </c>
      <c r="X489" s="182">
        <f t="shared" si="1013"/>
        <v>0</v>
      </c>
      <c r="Y489" s="182">
        <f t="shared" ref="Y489:Z489" si="1017">SUM(Y490:Y498)</f>
        <v>0</v>
      </c>
      <c r="Z489" s="182">
        <f t="shared" si="1017"/>
        <v>0</v>
      </c>
      <c r="AA489" s="182">
        <f t="shared" si="1013"/>
        <v>0</v>
      </c>
      <c r="AB489" s="182">
        <f t="shared" si="1013"/>
        <v>0</v>
      </c>
      <c r="AC489" s="182">
        <f t="shared" si="1013"/>
        <v>0</v>
      </c>
      <c r="AD489" s="182">
        <f t="shared" si="1013"/>
        <v>0</v>
      </c>
      <c r="AE489" s="182">
        <f t="shared" si="628"/>
        <v>0</v>
      </c>
      <c r="AF489" s="182">
        <f>SUM(AF490:AF498)</f>
        <v>0</v>
      </c>
      <c r="AG489" s="182">
        <f>SUM(AG490:AG498)</f>
        <v>0</v>
      </c>
      <c r="AH489" s="182">
        <f>SUM(AH490:AH498)</f>
        <v>0</v>
      </c>
      <c r="AI489" s="182">
        <f t="shared" si="629"/>
        <v>0</v>
      </c>
      <c r="AJ489" s="182">
        <f>SUM(AJ490:AJ498)</f>
        <v>0</v>
      </c>
      <c r="AK489" s="182">
        <f>SUM(AK490:AK498)</f>
        <v>0</v>
      </c>
      <c r="AL489" s="182">
        <f>SUM(AL490:AL498)</f>
        <v>0</v>
      </c>
      <c r="AM489" s="182">
        <f t="shared" si="630"/>
        <v>0</v>
      </c>
      <c r="AN489" s="182">
        <f>SUM(AN490:AN498)</f>
        <v>0</v>
      </c>
      <c r="AO489" s="182">
        <f>SUM(AO490:AO498)</f>
        <v>0</v>
      </c>
      <c r="AP489" s="182">
        <f>SUM(AP490:AP498)</f>
        <v>0</v>
      </c>
      <c r="AQ489" s="182">
        <f t="shared" si="631"/>
        <v>0</v>
      </c>
      <c r="AR489" s="182">
        <f t="shared" si="632"/>
        <v>0</v>
      </c>
    </row>
    <row r="490" spans="2:44" x14ac:dyDescent="0.25">
      <c r="B490" s="433" t="s">
        <v>612</v>
      </c>
      <c r="C490" s="175" t="s">
        <v>1165</v>
      </c>
      <c r="D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6">
        <f t="shared" ref="F490:F494" si="1018">D490+E490</f>
        <v>0</v>
      </c>
      <c r="G490" s="176"/>
      <c r="H490" s="176">
        <f t="shared" ref="H490:H494" si="1019">F490-G490</f>
        <v>0</v>
      </c>
      <c r="I490" s="176"/>
      <c r="J490" s="176">
        <f t="shared" ref="J490:J494" si="1020">F490-I490</f>
        <v>0</v>
      </c>
      <c r="K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6">
        <f t="shared" ref="AE490:AE494" si="1021">AB490+AC490+AD490</f>
        <v>0</v>
      </c>
      <c r="AF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6">
        <f t="shared" ref="AI490:AI494" si="1022">AF490+AG490+AH490</f>
        <v>0</v>
      </c>
      <c r="AJ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6">
        <f t="shared" ref="AM490:AM494" si="1023">AJ490+AK490+AL490</f>
        <v>0</v>
      </c>
      <c r="AN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6">
        <f t="shared" ref="AQ490:AQ494" si="1024">AN490+AO490+AP490</f>
        <v>0</v>
      </c>
      <c r="AR490" s="176">
        <f t="shared" ref="AR490:AR494" si="1025">AE490+AI490+AM490+AQ490</f>
        <v>0</v>
      </c>
    </row>
    <row r="491" spans="2:44" x14ac:dyDescent="0.25">
      <c r="B491" s="433" t="s">
        <v>613</v>
      </c>
      <c r="C491" s="175" t="s">
        <v>1166</v>
      </c>
      <c r="D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6">
        <f t="shared" ref="F491" si="1026">D491+E491</f>
        <v>0</v>
      </c>
      <c r="G491" s="176"/>
      <c r="H491" s="176">
        <f t="shared" ref="H491" si="1027">F491-G491</f>
        <v>0</v>
      </c>
      <c r="I491" s="176"/>
      <c r="J491" s="176">
        <f t="shared" ref="J491" si="1028">F491-I491</f>
        <v>0</v>
      </c>
      <c r="K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6">
        <f t="shared" ref="AE491" si="1029">AB491+AC491+AD491</f>
        <v>0</v>
      </c>
      <c r="AF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6">
        <f t="shared" ref="AI491" si="1030">AF491+AG491+AH491</f>
        <v>0</v>
      </c>
      <c r="AJ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6">
        <f t="shared" ref="AM491" si="1031">AJ491+AK491+AL491</f>
        <v>0</v>
      </c>
      <c r="AN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6">
        <f t="shared" ref="AQ491" si="1032">AN491+AO491+AP491</f>
        <v>0</v>
      </c>
      <c r="AR491" s="176">
        <f t="shared" ref="AR491" si="1033">AE491+AI491+AM491+AQ491</f>
        <v>0</v>
      </c>
    </row>
    <row r="492" spans="2:44" x14ac:dyDescent="0.25">
      <c r="B492" s="433" t="s">
        <v>614</v>
      </c>
      <c r="C492" s="175" t="s">
        <v>1167</v>
      </c>
      <c r="D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6">
        <f t="shared" si="1018"/>
        <v>0</v>
      </c>
      <c r="G492" s="176"/>
      <c r="H492" s="176">
        <f t="shared" si="1019"/>
        <v>0</v>
      </c>
      <c r="I492" s="176"/>
      <c r="J492" s="176">
        <f t="shared" si="1020"/>
        <v>0</v>
      </c>
      <c r="K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6">
        <f t="shared" si="1021"/>
        <v>0</v>
      </c>
      <c r="AF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6">
        <f t="shared" si="1022"/>
        <v>0</v>
      </c>
      <c r="AJ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6">
        <f t="shared" si="1023"/>
        <v>0</v>
      </c>
      <c r="AN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6">
        <f t="shared" si="1024"/>
        <v>0</v>
      </c>
      <c r="AR492" s="176">
        <f t="shared" si="1025"/>
        <v>0</v>
      </c>
    </row>
    <row r="493" spans="2:44" x14ac:dyDescent="0.25">
      <c r="B493" s="433" t="s">
        <v>615</v>
      </c>
      <c r="C493" s="175" t="s">
        <v>1169</v>
      </c>
      <c r="D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6">
        <f t="shared" si="1018"/>
        <v>0</v>
      </c>
      <c r="G493" s="176"/>
      <c r="H493" s="176">
        <f t="shared" si="1019"/>
        <v>0</v>
      </c>
      <c r="I493" s="176"/>
      <c r="J493" s="176">
        <f t="shared" si="1020"/>
        <v>0</v>
      </c>
      <c r="K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6">
        <f t="shared" si="1021"/>
        <v>0</v>
      </c>
      <c r="AF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6">
        <f t="shared" si="1022"/>
        <v>0</v>
      </c>
      <c r="AJ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6">
        <f t="shared" si="1023"/>
        <v>0</v>
      </c>
      <c r="AN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6">
        <f t="shared" si="1024"/>
        <v>0</v>
      </c>
      <c r="AR493" s="176">
        <f t="shared" si="1025"/>
        <v>0</v>
      </c>
    </row>
    <row r="494" spans="2:44" x14ac:dyDescent="0.25">
      <c r="B494" s="433" t="s">
        <v>616</v>
      </c>
      <c r="C494" s="175" t="s">
        <v>1195</v>
      </c>
      <c r="D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6">
        <f t="shared" si="1018"/>
        <v>0</v>
      </c>
      <c r="G494" s="176"/>
      <c r="H494" s="176">
        <f t="shared" si="1019"/>
        <v>0</v>
      </c>
      <c r="I494" s="176"/>
      <c r="J494" s="176">
        <f t="shared" si="1020"/>
        <v>0</v>
      </c>
      <c r="K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6">
        <f t="shared" si="1021"/>
        <v>0</v>
      </c>
      <c r="AF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6">
        <f t="shared" si="1022"/>
        <v>0</v>
      </c>
      <c r="AJ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6">
        <f t="shared" si="1023"/>
        <v>0</v>
      </c>
      <c r="AN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6">
        <f t="shared" si="1024"/>
        <v>0</v>
      </c>
      <c r="AR494" s="176">
        <f t="shared" si="1025"/>
        <v>0</v>
      </c>
    </row>
    <row r="495" spans="2:44" x14ac:dyDescent="0.25">
      <c r="B495" s="433" t="s">
        <v>617</v>
      </c>
      <c r="C495" s="175" t="s">
        <v>1171</v>
      </c>
      <c r="D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6">
        <f t="shared" si="830"/>
        <v>0</v>
      </c>
      <c r="G495" s="176"/>
      <c r="H495" s="176">
        <f t="shared" si="623"/>
        <v>0</v>
      </c>
      <c r="I495" s="176"/>
      <c r="J495" s="176">
        <f t="shared" si="624"/>
        <v>0</v>
      </c>
      <c r="K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6">
        <f t="shared" si="628"/>
        <v>0</v>
      </c>
      <c r="AF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6">
        <f t="shared" si="629"/>
        <v>0</v>
      </c>
      <c r="AJ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6">
        <f t="shared" si="630"/>
        <v>0</v>
      </c>
      <c r="AN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6">
        <f t="shared" si="631"/>
        <v>0</v>
      </c>
      <c r="AR495" s="176">
        <f t="shared" si="632"/>
        <v>0</v>
      </c>
    </row>
    <row r="496" spans="2:44" x14ac:dyDescent="0.25">
      <c r="B496" s="433" t="s">
        <v>618</v>
      </c>
      <c r="C496" s="175" t="s">
        <v>1196</v>
      </c>
      <c r="D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6">
        <f t="shared" ref="F496" si="1034">D496+E496</f>
        <v>0</v>
      </c>
      <c r="G496" s="176"/>
      <c r="H496" s="176">
        <f t="shared" ref="H496" si="1035">F496-G496</f>
        <v>0</v>
      </c>
      <c r="I496" s="176"/>
      <c r="J496" s="176">
        <f t="shared" ref="J496" si="1036">F496-I496</f>
        <v>0</v>
      </c>
      <c r="K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6">
        <f t="shared" ref="AE496" si="1037">AB496+AC496+AD496</f>
        <v>0</v>
      </c>
      <c r="AF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6">
        <f t="shared" ref="AI496" si="1038">AF496+AG496+AH496</f>
        <v>0</v>
      </c>
      <c r="AJ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6">
        <f t="shared" ref="AM496" si="1039">AJ496+AK496+AL496</f>
        <v>0</v>
      </c>
      <c r="AN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6">
        <f t="shared" ref="AQ496" si="1040">AN496+AO496+AP496</f>
        <v>0</v>
      </c>
      <c r="AR496" s="176">
        <f t="shared" ref="AR496" si="1041">AE496+AI496+AM496+AQ496</f>
        <v>0</v>
      </c>
    </row>
    <row r="497" spans="2:44" x14ac:dyDescent="0.25">
      <c r="B497" s="433" t="s">
        <v>619</v>
      </c>
      <c r="C497" s="175" t="s">
        <v>1173</v>
      </c>
      <c r="D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6">
        <f t="shared" ref="F497" si="1042">D497+E497</f>
        <v>0</v>
      </c>
      <c r="G497" s="176"/>
      <c r="H497" s="176">
        <f t="shared" ref="H497" si="1043">F497-G497</f>
        <v>0</v>
      </c>
      <c r="I497" s="176"/>
      <c r="J497" s="176">
        <f t="shared" ref="J497" si="1044">F497-I497</f>
        <v>0</v>
      </c>
      <c r="K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6">
        <f t="shared" ref="AE497" si="1045">AB497+AC497+AD497</f>
        <v>0</v>
      </c>
      <c r="AF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6">
        <f t="shared" ref="AI497" si="1046">AF497+AG497+AH497</f>
        <v>0</v>
      </c>
      <c r="AJ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6">
        <f t="shared" ref="AM497" si="1047">AJ497+AK497+AL497</f>
        <v>0</v>
      </c>
      <c r="AN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6">
        <f t="shared" ref="AQ497" si="1048">AN497+AO497+AP497</f>
        <v>0</v>
      </c>
      <c r="AR497" s="176">
        <f t="shared" ref="AR497" si="1049">AE497+AI497+AM497+AQ497</f>
        <v>0</v>
      </c>
    </row>
    <row r="498" spans="2:44" x14ac:dyDescent="0.25">
      <c r="B498" s="433" t="s">
        <v>620</v>
      </c>
      <c r="C498" s="175" t="s">
        <v>1197</v>
      </c>
      <c r="D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6">
        <f t="shared" si="830"/>
        <v>0</v>
      </c>
      <c r="G498" s="176"/>
      <c r="H498" s="176">
        <f t="shared" si="623"/>
        <v>0</v>
      </c>
      <c r="I498" s="176"/>
      <c r="J498" s="176">
        <f t="shared" si="624"/>
        <v>0</v>
      </c>
      <c r="K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6">
        <f t="shared" si="628"/>
        <v>0</v>
      </c>
      <c r="AF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6">
        <f t="shared" si="629"/>
        <v>0</v>
      </c>
      <c r="AJ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6">
        <f t="shared" si="630"/>
        <v>0</v>
      </c>
      <c r="AN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6">
        <f t="shared" si="631"/>
        <v>0</v>
      </c>
      <c r="AR498" s="176">
        <f t="shared" si="632"/>
        <v>0</v>
      </c>
    </row>
    <row r="499" spans="2:44" x14ac:dyDescent="0.25">
      <c r="B499" s="432" t="s">
        <v>636</v>
      </c>
      <c r="C499" s="173" t="s">
        <v>1198</v>
      </c>
      <c r="D499" s="174">
        <f>D500+D509</f>
        <v>0</v>
      </c>
      <c r="E499" s="174">
        <f>E500+E509</f>
        <v>0</v>
      </c>
      <c r="F499" s="174">
        <f t="shared" ref="F499:F566" si="1050">D499+E499</f>
        <v>0</v>
      </c>
      <c r="G499" s="174">
        <f t="shared" ref="G499:I499" si="1051">G500+G509</f>
        <v>0</v>
      </c>
      <c r="H499" s="174">
        <f t="shared" ref="H499:H566" si="1052">F499-G499</f>
        <v>0</v>
      </c>
      <c r="I499" s="174">
        <f t="shared" si="1051"/>
        <v>0</v>
      </c>
      <c r="J499" s="174">
        <f t="shared" ref="J499:J566" si="1053">F499-I499</f>
        <v>0</v>
      </c>
      <c r="K499" s="174">
        <f t="shared" ref="K499:AP499" si="1054">K500+K509</f>
        <v>0</v>
      </c>
      <c r="L499" s="174">
        <f t="shared" si="1054"/>
        <v>0</v>
      </c>
      <c r="M499" s="174">
        <f t="shared" si="1054"/>
        <v>0</v>
      </c>
      <c r="N499" s="174">
        <f t="shared" si="1054"/>
        <v>0</v>
      </c>
      <c r="O499" s="174">
        <f t="shared" si="1054"/>
        <v>0</v>
      </c>
      <c r="P499" s="174">
        <f t="shared" ref="P499:Q499" si="1055">P500+P509</f>
        <v>0</v>
      </c>
      <c r="Q499" s="174">
        <f t="shared" si="1055"/>
        <v>0</v>
      </c>
      <c r="R499" s="174">
        <f t="shared" si="1054"/>
        <v>0</v>
      </c>
      <c r="S499" s="174">
        <f t="shared" si="1054"/>
        <v>0</v>
      </c>
      <c r="T499" s="174">
        <f t="shared" ref="T499" si="1056">T500+T509</f>
        <v>0</v>
      </c>
      <c r="U499" s="174">
        <f t="shared" si="1054"/>
        <v>0</v>
      </c>
      <c r="V499" s="174">
        <f t="shared" si="1054"/>
        <v>0</v>
      </c>
      <c r="W499" s="174">
        <f t="shared" ref="W499" si="1057">W500+W509</f>
        <v>0</v>
      </c>
      <c r="X499" s="174">
        <f t="shared" si="1054"/>
        <v>0</v>
      </c>
      <c r="Y499" s="174">
        <f t="shared" ref="Y499:Z499" si="1058">Y500+Y509</f>
        <v>0</v>
      </c>
      <c r="Z499" s="174">
        <f t="shared" si="1058"/>
        <v>0</v>
      </c>
      <c r="AA499" s="174">
        <f t="shared" si="1054"/>
        <v>0</v>
      </c>
      <c r="AB499" s="174">
        <f t="shared" si="1054"/>
        <v>0</v>
      </c>
      <c r="AC499" s="174">
        <f t="shared" si="1054"/>
        <v>0</v>
      </c>
      <c r="AD499" s="174">
        <f t="shared" si="1054"/>
        <v>0</v>
      </c>
      <c r="AE499" s="174">
        <f t="shared" ref="AE499:AE566" si="1059">AB499+AC499+AD499</f>
        <v>0</v>
      </c>
      <c r="AF499" s="174">
        <f t="shared" si="1054"/>
        <v>0</v>
      </c>
      <c r="AG499" s="174">
        <f t="shared" si="1054"/>
        <v>0</v>
      </c>
      <c r="AH499" s="174">
        <f t="shared" si="1054"/>
        <v>0</v>
      </c>
      <c r="AI499" s="174">
        <f t="shared" ref="AI499:AI566" si="1060">AF499+AG499+AH499</f>
        <v>0</v>
      </c>
      <c r="AJ499" s="174">
        <f t="shared" si="1054"/>
        <v>0</v>
      </c>
      <c r="AK499" s="174">
        <f t="shared" si="1054"/>
        <v>0</v>
      </c>
      <c r="AL499" s="174">
        <f t="shared" si="1054"/>
        <v>0</v>
      </c>
      <c r="AM499" s="174">
        <f t="shared" ref="AM499:AM566" si="1061">AJ499+AK499+AL499</f>
        <v>0</v>
      </c>
      <c r="AN499" s="174">
        <f t="shared" si="1054"/>
        <v>0</v>
      </c>
      <c r="AO499" s="174">
        <f t="shared" si="1054"/>
        <v>0</v>
      </c>
      <c r="AP499" s="174">
        <f t="shared" si="1054"/>
        <v>0</v>
      </c>
      <c r="AQ499" s="174">
        <f t="shared" ref="AQ499:AQ566" si="1062">AN499+AO499+AP499</f>
        <v>0</v>
      </c>
      <c r="AR499" s="174">
        <f t="shared" ref="AR499:AR566" si="1063">AE499+AI499+AM499+AQ499</f>
        <v>0</v>
      </c>
    </row>
    <row r="500" spans="2:44" x14ac:dyDescent="0.25">
      <c r="B500" s="436" t="s">
        <v>637</v>
      </c>
      <c r="C500" s="181" t="s">
        <v>1199</v>
      </c>
      <c r="D500" s="182">
        <f>SUM(D501:D508)</f>
        <v>0</v>
      </c>
      <c r="E500" s="182">
        <f>SUM(E501:E508)</f>
        <v>0</v>
      </c>
      <c r="F500" s="182">
        <f t="shared" si="1050"/>
        <v>0</v>
      </c>
      <c r="G500" s="182">
        <f t="shared" ref="G500:I500" si="1064">SUM(G501:G508)</f>
        <v>0</v>
      </c>
      <c r="H500" s="182">
        <f t="shared" si="1052"/>
        <v>0</v>
      </c>
      <c r="I500" s="182">
        <f t="shared" si="1064"/>
        <v>0</v>
      </c>
      <c r="J500" s="182">
        <f t="shared" si="1053"/>
        <v>0</v>
      </c>
      <c r="K500" s="182">
        <f t="shared" ref="K500:AP500" si="1065">SUM(K501:K508)</f>
        <v>0</v>
      </c>
      <c r="L500" s="182">
        <f t="shared" si="1065"/>
        <v>0</v>
      </c>
      <c r="M500" s="182">
        <f t="shared" si="1065"/>
        <v>0</v>
      </c>
      <c r="N500" s="182">
        <f t="shared" si="1065"/>
        <v>0</v>
      </c>
      <c r="O500" s="182">
        <f t="shared" si="1065"/>
        <v>0</v>
      </c>
      <c r="P500" s="182">
        <f t="shared" ref="P500:Q500" si="1066">SUM(P501:P508)</f>
        <v>0</v>
      </c>
      <c r="Q500" s="182">
        <f t="shared" si="1066"/>
        <v>0</v>
      </c>
      <c r="R500" s="182">
        <f t="shared" si="1065"/>
        <v>0</v>
      </c>
      <c r="S500" s="182">
        <f t="shared" si="1065"/>
        <v>0</v>
      </c>
      <c r="T500" s="182">
        <f t="shared" ref="T500" si="1067">SUM(T501:T508)</f>
        <v>0</v>
      </c>
      <c r="U500" s="182">
        <f t="shared" si="1065"/>
        <v>0</v>
      </c>
      <c r="V500" s="182">
        <f t="shared" si="1065"/>
        <v>0</v>
      </c>
      <c r="W500" s="182">
        <f t="shared" ref="W500" si="1068">SUM(W501:W508)</f>
        <v>0</v>
      </c>
      <c r="X500" s="182">
        <f t="shared" si="1065"/>
        <v>0</v>
      </c>
      <c r="Y500" s="182">
        <f t="shared" ref="Y500:Z500" si="1069">SUM(Y501:Y508)</f>
        <v>0</v>
      </c>
      <c r="Z500" s="182">
        <f t="shared" si="1069"/>
        <v>0</v>
      </c>
      <c r="AA500" s="182">
        <f t="shared" si="1065"/>
        <v>0</v>
      </c>
      <c r="AB500" s="182">
        <f t="shared" si="1065"/>
        <v>0</v>
      </c>
      <c r="AC500" s="182">
        <f t="shared" si="1065"/>
        <v>0</v>
      </c>
      <c r="AD500" s="182">
        <f t="shared" si="1065"/>
        <v>0</v>
      </c>
      <c r="AE500" s="182">
        <f t="shared" si="1059"/>
        <v>0</v>
      </c>
      <c r="AF500" s="182">
        <f t="shared" si="1065"/>
        <v>0</v>
      </c>
      <c r="AG500" s="182">
        <f t="shared" si="1065"/>
        <v>0</v>
      </c>
      <c r="AH500" s="182">
        <f t="shared" si="1065"/>
        <v>0</v>
      </c>
      <c r="AI500" s="182">
        <f t="shared" si="1060"/>
        <v>0</v>
      </c>
      <c r="AJ500" s="182">
        <f t="shared" si="1065"/>
        <v>0</v>
      </c>
      <c r="AK500" s="182">
        <f t="shared" si="1065"/>
        <v>0</v>
      </c>
      <c r="AL500" s="182">
        <f t="shared" si="1065"/>
        <v>0</v>
      </c>
      <c r="AM500" s="182">
        <f t="shared" si="1061"/>
        <v>0</v>
      </c>
      <c r="AN500" s="182">
        <f t="shared" si="1065"/>
        <v>0</v>
      </c>
      <c r="AO500" s="182">
        <f t="shared" si="1065"/>
        <v>0</v>
      </c>
      <c r="AP500" s="182">
        <f t="shared" si="1065"/>
        <v>0</v>
      </c>
      <c r="AQ500" s="182">
        <f t="shared" si="1062"/>
        <v>0</v>
      </c>
      <c r="AR500" s="182">
        <f t="shared" si="1063"/>
        <v>0</v>
      </c>
    </row>
    <row r="501" spans="2:44" x14ac:dyDescent="0.25">
      <c r="B501" s="433" t="s">
        <v>638</v>
      </c>
      <c r="C501" s="175" t="s">
        <v>1200</v>
      </c>
      <c r="D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6">
        <f t="shared" si="1050"/>
        <v>0</v>
      </c>
      <c r="G501" s="176"/>
      <c r="H501" s="176">
        <f t="shared" si="1052"/>
        <v>0</v>
      </c>
      <c r="I501" s="176"/>
      <c r="J501" s="176">
        <f t="shared" si="1053"/>
        <v>0</v>
      </c>
      <c r="K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6">
        <f t="shared" si="1059"/>
        <v>0</v>
      </c>
      <c r="AF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6">
        <f t="shared" si="1060"/>
        <v>0</v>
      </c>
      <c r="AJ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6">
        <f t="shared" si="1061"/>
        <v>0</v>
      </c>
      <c r="AN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6">
        <f t="shared" si="1062"/>
        <v>0</v>
      </c>
      <c r="AR501" s="176">
        <f t="shared" si="1063"/>
        <v>0</v>
      </c>
    </row>
    <row r="502" spans="2:44" x14ac:dyDescent="0.25">
      <c r="B502" s="433" t="s">
        <v>639</v>
      </c>
      <c r="C502" s="175" t="s">
        <v>1201</v>
      </c>
      <c r="D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6">
        <f t="shared" si="1050"/>
        <v>0</v>
      </c>
      <c r="G502" s="176"/>
      <c r="H502" s="176">
        <f t="shared" si="1052"/>
        <v>0</v>
      </c>
      <c r="I502" s="176"/>
      <c r="J502" s="176">
        <f t="shared" si="1053"/>
        <v>0</v>
      </c>
      <c r="K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6">
        <f t="shared" si="1059"/>
        <v>0</v>
      </c>
      <c r="AF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6">
        <f t="shared" si="1060"/>
        <v>0</v>
      </c>
      <c r="AJ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6">
        <f t="shared" si="1061"/>
        <v>0</v>
      </c>
      <c r="AN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6">
        <f t="shared" si="1062"/>
        <v>0</v>
      </c>
      <c r="AR502" s="176">
        <f t="shared" si="1063"/>
        <v>0</v>
      </c>
    </row>
    <row r="503" spans="2:44" x14ac:dyDescent="0.25">
      <c r="B503" s="433" t="s">
        <v>640</v>
      </c>
      <c r="C503" s="175" t="s">
        <v>1202</v>
      </c>
      <c r="D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6">
        <f t="shared" ref="F503:F506" si="1070">D503+E503</f>
        <v>0</v>
      </c>
      <c r="G503" s="176"/>
      <c r="H503" s="176">
        <f t="shared" ref="H503:H506" si="1071">F503-G503</f>
        <v>0</v>
      </c>
      <c r="I503" s="176"/>
      <c r="J503" s="176">
        <f t="shared" ref="J503:J506" si="1072">F503-I503</f>
        <v>0</v>
      </c>
      <c r="K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6">
        <f t="shared" ref="AE503:AE506" si="1073">AB503+AC503+AD503</f>
        <v>0</v>
      </c>
      <c r="AF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6">
        <f t="shared" ref="AI503:AI506" si="1074">AF503+AG503+AH503</f>
        <v>0</v>
      </c>
      <c r="AJ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6">
        <f t="shared" ref="AM503:AM506" si="1075">AJ503+AK503+AL503</f>
        <v>0</v>
      </c>
      <c r="AN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6">
        <f t="shared" ref="AQ503:AQ506" si="1076">AN503+AO503+AP503</f>
        <v>0</v>
      </c>
      <c r="AR503" s="176">
        <f t="shared" ref="AR503:AR506" si="1077">AE503+AI503+AM503+AQ503</f>
        <v>0</v>
      </c>
    </row>
    <row r="504" spans="2:44" x14ac:dyDescent="0.25">
      <c r="B504" s="433" t="s">
        <v>641</v>
      </c>
      <c r="C504" s="175" t="s">
        <v>1203</v>
      </c>
      <c r="D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6">
        <f t="shared" si="1070"/>
        <v>0</v>
      </c>
      <c r="G504" s="176"/>
      <c r="H504" s="176">
        <f t="shared" si="1071"/>
        <v>0</v>
      </c>
      <c r="I504" s="176"/>
      <c r="J504" s="176">
        <f t="shared" si="1072"/>
        <v>0</v>
      </c>
      <c r="K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6">
        <f t="shared" si="1073"/>
        <v>0</v>
      </c>
      <c r="AF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6">
        <f t="shared" si="1074"/>
        <v>0</v>
      </c>
      <c r="AJ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6">
        <f t="shared" si="1075"/>
        <v>0</v>
      </c>
      <c r="AN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6">
        <f t="shared" si="1076"/>
        <v>0</v>
      </c>
      <c r="AR504" s="176">
        <f t="shared" si="1077"/>
        <v>0</v>
      </c>
    </row>
    <row r="505" spans="2:44" x14ac:dyDescent="0.25">
      <c r="B505" s="433" t="s">
        <v>642</v>
      </c>
      <c r="C505" s="175" t="s">
        <v>1204</v>
      </c>
      <c r="D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6">
        <f t="shared" ref="F505" si="1078">D505+E505</f>
        <v>0</v>
      </c>
      <c r="G505" s="176"/>
      <c r="H505" s="176">
        <f t="shared" ref="H505" si="1079">F505-G505</f>
        <v>0</v>
      </c>
      <c r="I505" s="176"/>
      <c r="J505" s="176">
        <f t="shared" ref="J505" si="1080">F505-I505</f>
        <v>0</v>
      </c>
      <c r="K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6">
        <f t="shared" ref="AE505" si="1081">AB505+AC505+AD505</f>
        <v>0</v>
      </c>
      <c r="AF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6">
        <f t="shared" ref="AI505" si="1082">AF505+AG505+AH505</f>
        <v>0</v>
      </c>
      <c r="AJ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6">
        <f t="shared" ref="AM505" si="1083">AJ505+AK505+AL505</f>
        <v>0</v>
      </c>
      <c r="AN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6">
        <f t="shared" ref="AQ505" si="1084">AN505+AO505+AP505</f>
        <v>0</v>
      </c>
      <c r="AR505" s="176">
        <f t="shared" ref="AR505" si="1085">AE505+AI505+AM505+AQ505</f>
        <v>0</v>
      </c>
    </row>
    <row r="506" spans="2:44" x14ac:dyDescent="0.25">
      <c r="B506" s="433" t="s">
        <v>643</v>
      </c>
      <c r="C506" s="175" t="s">
        <v>1205</v>
      </c>
      <c r="D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6">
        <f t="shared" si="1070"/>
        <v>0</v>
      </c>
      <c r="G506" s="176"/>
      <c r="H506" s="176">
        <f t="shared" si="1071"/>
        <v>0</v>
      </c>
      <c r="I506" s="176"/>
      <c r="J506" s="176">
        <f t="shared" si="1072"/>
        <v>0</v>
      </c>
      <c r="K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6">
        <f t="shared" si="1073"/>
        <v>0</v>
      </c>
      <c r="AF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6">
        <f t="shared" si="1074"/>
        <v>0</v>
      </c>
      <c r="AJ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6">
        <f t="shared" si="1075"/>
        <v>0</v>
      </c>
      <c r="AN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6">
        <f t="shared" si="1076"/>
        <v>0</v>
      </c>
      <c r="AR506" s="176">
        <f t="shared" si="1077"/>
        <v>0</v>
      </c>
    </row>
    <row r="507" spans="2:44" x14ac:dyDescent="0.25">
      <c r="B507" s="433" t="s">
        <v>644</v>
      </c>
      <c r="C507" s="175" t="s">
        <v>1206</v>
      </c>
      <c r="D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6">
        <f t="shared" ref="F507" si="1086">D507+E507</f>
        <v>0</v>
      </c>
      <c r="G507" s="176"/>
      <c r="H507" s="176">
        <f t="shared" ref="H507" si="1087">F507-G507</f>
        <v>0</v>
      </c>
      <c r="I507" s="176"/>
      <c r="J507" s="176">
        <f t="shared" ref="J507" si="1088">F507-I507</f>
        <v>0</v>
      </c>
      <c r="K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6">
        <f t="shared" ref="AE507" si="1089">AB507+AC507+AD507</f>
        <v>0</v>
      </c>
      <c r="AF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6">
        <f t="shared" ref="AI507" si="1090">AF507+AG507+AH507</f>
        <v>0</v>
      </c>
      <c r="AJ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6">
        <f t="shared" ref="AM507" si="1091">AJ507+AK507+AL507</f>
        <v>0</v>
      </c>
      <c r="AN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6">
        <f t="shared" ref="AQ507" si="1092">AN507+AO507+AP507</f>
        <v>0</v>
      </c>
      <c r="AR507" s="176">
        <f t="shared" ref="AR507" si="1093">AE507+AI507+AM507+AQ507</f>
        <v>0</v>
      </c>
    </row>
    <row r="508" spans="2:44" x14ac:dyDescent="0.25">
      <c r="B508" s="433" t="s">
        <v>645</v>
      </c>
      <c r="C508" s="175" t="s">
        <v>1207</v>
      </c>
      <c r="D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6">
        <f t="shared" si="1050"/>
        <v>0</v>
      </c>
      <c r="G508" s="176"/>
      <c r="H508" s="176">
        <f t="shared" si="1052"/>
        <v>0</v>
      </c>
      <c r="I508" s="176"/>
      <c r="J508" s="176">
        <f t="shared" si="1053"/>
        <v>0</v>
      </c>
      <c r="K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6">
        <f t="shared" si="1059"/>
        <v>0</v>
      </c>
      <c r="AF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6">
        <f t="shared" si="1060"/>
        <v>0</v>
      </c>
      <c r="AJ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6">
        <f t="shared" si="1061"/>
        <v>0</v>
      </c>
      <c r="AN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6">
        <f t="shared" si="1062"/>
        <v>0</v>
      </c>
      <c r="AR508" s="176">
        <f t="shared" si="1063"/>
        <v>0</v>
      </c>
    </row>
    <row r="509" spans="2:44" x14ac:dyDescent="0.25">
      <c r="B509" s="436" t="s">
        <v>646</v>
      </c>
      <c r="C509" s="181" t="s">
        <v>1208</v>
      </c>
      <c r="D509" s="182">
        <f>SUM(D510:D525)</f>
        <v>0</v>
      </c>
      <c r="E509" s="182">
        <f>SUM(E510:E525)</f>
        <v>0</v>
      </c>
      <c r="F509" s="182">
        <f t="shared" si="1050"/>
        <v>0</v>
      </c>
      <c r="G509" s="182">
        <f>SUM(G510:G525)</f>
        <v>0</v>
      </c>
      <c r="H509" s="182">
        <f t="shared" si="1052"/>
        <v>0</v>
      </c>
      <c r="I509" s="182">
        <f>SUM(I510:I525)</f>
        <v>0</v>
      </c>
      <c r="J509" s="182">
        <f t="shared" si="1053"/>
        <v>0</v>
      </c>
      <c r="K509" s="182">
        <f t="shared" ref="K509:AD509" si="1094">SUM(K510:K525)</f>
        <v>0</v>
      </c>
      <c r="L509" s="182">
        <f t="shared" si="1094"/>
        <v>0</v>
      </c>
      <c r="M509" s="182">
        <f t="shared" si="1094"/>
        <v>0</v>
      </c>
      <c r="N509" s="182">
        <f t="shared" si="1094"/>
        <v>0</v>
      </c>
      <c r="O509" s="182">
        <f t="shared" si="1094"/>
        <v>0</v>
      </c>
      <c r="P509" s="182">
        <f t="shared" ref="P509:Q509" si="1095">SUM(P510:P525)</f>
        <v>0</v>
      </c>
      <c r="Q509" s="182">
        <f t="shared" si="1095"/>
        <v>0</v>
      </c>
      <c r="R509" s="182">
        <f t="shared" si="1094"/>
        <v>0</v>
      </c>
      <c r="S509" s="182">
        <f t="shared" si="1094"/>
        <v>0</v>
      </c>
      <c r="T509" s="182">
        <f t="shared" ref="T509" si="1096">SUM(T510:T525)</f>
        <v>0</v>
      </c>
      <c r="U509" s="182">
        <f t="shared" si="1094"/>
        <v>0</v>
      </c>
      <c r="V509" s="182">
        <f t="shared" si="1094"/>
        <v>0</v>
      </c>
      <c r="W509" s="182">
        <f t="shared" ref="W509" si="1097">SUM(W510:W525)</f>
        <v>0</v>
      </c>
      <c r="X509" s="182">
        <f t="shared" si="1094"/>
        <v>0</v>
      </c>
      <c r="Y509" s="182">
        <f t="shared" ref="Y509:Z509" si="1098">SUM(Y510:Y525)</f>
        <v>0</v>
      </c>
      <c r="Z509" s="182">
        <f t="shared" si="1098"/>
        <v>0</v>
      </c>
      <c r="AA509" s="182">
        <f t="shared" si="1094"/>
        <v>0</v>
      </c>
      <c r="AB509" s="182">
        <f t="shared" si="1094"/>
        <v>0</v>
      </c>
      <c r="AC509" s="182">
        <f t="shared" si="1094"/>
        <v>0</v>
      </c>
      <c r="AD509" s="182">
        <f t="shared" si="1094"/>
        <v>0</v>
      </c>
      <c r="AE509" s="182">
        <f t="shared" si="1059"/>
        <v>0</v>
      </c>
      <c r="AF509" s="182">
        <f>SUM(AF510:AF525)</f>
        <v>0</v>
      </c>
      <c r="AG509" s="182">
        <f>SUM(AG510:AG525)</f>
        <v>0</v>
      </c>
      <c r="AH509" s="182">
        <f>SUM(AH510:AH525)</f>
        <v>0</v>
      </c>
      <c r="AI509" s="182">
        <f t="shared" si="1060"/>
        <v>0</v>
      </c>
      <c r="AJ509" s="182">
        <f>SUM(AJ510:AJ525)</f>
        <v>0</v>
      </c>
      <c r="AK509" s="182">
        <f>SUM(AK510:AK525)</f>
        <v>0</v>
      </c>
      <c r="AL509" s="182">
        <f>SUM(AL510:AL525)</f>
        <v>0</v>
      </c>
      <c r="AM509" s="182">
        <f t="shared" si="1061"/>
        <v>0</v>
      </c>
      <c r="AN509" s="182">
        <f>SUM(AN510:AN525)</f>
        <v>0</v>
      </c>
      <c r="AO509" s="182">
        <f>SUM(AO510:AO525)</f>
        <v>0</v>
      </c>
      <c r="AP509" s="182">
        <f>SUM(AP510:AP525)</f>
        <v>0</v>
      </c>
      <c r="AQ509" s="182">
        <f t="shared" si="1062"/>
        <v>0</v>
      </c>
      <c r="AR509" s="182">
        <f t="shared" si="1063"/>
        <v>0</v>
      </c>
    </row>
    <row r="510" spans="2:44" x14ac:dyDescent="0.25">
      <c r="B510" s="433" t="s">
        <v>647</v>
      </c>
      <c r="C510" s="175" t="s">
        <v>1209</v>
      </c>
      <c r="D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6">
        <f t="shared" si="1050"/>
        <v>0</v>
      </c>
      <c r="G510" s="176"/>
      <c r="H510" s="176">
        <f t="shared" si="1052"/>
        <v>0</v>
      </c>
      <c r="I510" s="176"/>
      <c r="J510" s="176">
        <f t="shared" si="1053"/>
        <v>0</v>
      </c>
      <c r="K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6">
        <f t="shared" si="1059"/>
        <v>0</v>
      </c>
      <c r="AF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6">
        <f t="shared" si="1060"/>
        <v>0</v>
      </c>
      <c r="AJ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6">
        <f t="shared" si="1061"/>
        <v>0</v>
      </c>
      <c r="AN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6">
        <f t="shared" si="1062"/>
        <v>0</v>
      </c>
      <c r="AR510" s="176">
        <f t="shared" si="1063"/>
        <v>0</v>
      </c>
    </row>
    <row r="511" spans="2:44" x14ac:dyDescent="0.25">
      <c r="B511" s="433" t="s">
        <v>648</v>
      </c>
      <c r="C511" s="175" t="s">
        <v>1210</v>
      </c>
      <c r="D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6">
        <f t="shared" ref="F511:F518" si="1099">D511+E511</f>
        <v>0</v>
      </c>
      <c r="G511" s="176"/>
      <c r="H511" s="176">
        <f t="shared" ref="H511:H518" si="1100">F511-G511</f>
        <v>0</v>
      </c>
      <c r="I511" s="176"/>
      <c r="J511" s="176">
        <f t="shared" ref="J511:J518" si="1101">F511-I511</f>
        <v>0</v>
      </c>
      <c r="K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6">
        <f t="shared" ref="AE511:AE518" si="1102">AB511+AC511+AD511</f>
        <v>0</v>
      </c>
      <c r="AF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6">
        <f t="shared" ref="AI511:AI518" si="1103">AF511+AG511+AH511</f>
        <v>0</v>
      </c>
      <c r="AJ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6">
        <f t="shared" ref="AM511:AM518" si="1104">AJ511+AK511+AL511</f>
        <v>0</v>
      </c>
      <c r="AN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6">
        <f t="shared" ref="AQ511:AQ518" si="1105">AN511+AO511+AP511</f>
        <v>0</v>
      </c>
      <c r="AR511" s="176">
        <f t="shared" ref="AR511:AR518" si="1106">AE511+AI511+AM511+AQ511</f>
        <v>0</v>
      </c>
    </row>
    <row r="512" spans="2:44" x14ac:dyDescent="0.25">
      <c r="B512" s="433" t="s">
        <v>649</v>
      </c>
      <c r="C512" s="175" t="s">
        <v>1211</v>
      </c>
      <c r="D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6">
        <f t="shared" si="1099"/>
        <v>0</v>
      </c>
      <c r="G512" s="176"/>
      <c r="H512" s="176">
        <f t="shared" si="1100"/>
        <v>0</v>
      </c>
      <c r="I512" s="176"/>
      <c r="J512" s="176">
        <f t="shared" si="1101"/>
        <v>0</v>
      </c>
      <c r="K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6">
        <f t="shared" si="1102"/>
        <v>0</v>
      </c>
      <c r="AF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6">
        <f t="shared" si="1103"/>
        <v>0</v>
      </c>
      <c r="AJ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6">
        <f t="shared" si="1104"/>
        <v>0</v>
      </c>
      <c r="AN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6">
        <f t="shared" si="1105"/>
        <v>0</v>
      </c>
      <c r="AR512" s="176">
        <f t="shared" si="1106"/>
        <v>0</v>
      </c>
    </row>
    <row r="513" spans="2:44" x14ac:dyDescent="0.25">
      <c r="B513" s="433" t="s">
        <v>650</v>
      </c>
      <c r="C513" s="175" t="s">
        <v>1212</v>
      </c>
      <c r="D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6">
        <f t="shared" si="1099"/>
        <v>0</v>
      </c>
      <c r="G513" s="176"/>
      <c r="H513" s="176">
        <f t="shared" si="1100"/>
        <v>0</v>
      </c>
      <c r="I513" s="176"/>
      <c r="J513" s="176">
        <f t="shared" si="1101"/>
        <v>0</v>
      </c>
      <c r="K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6">
        <f t="shared" si="1102"/>
        <v>0</v>
      </c>
      <c r="AF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6">
        <f t="shared" si="1103"/>
        <v>0</v>
      </c>
      <c r="AJ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6">
        <f t="shared" si="1104"/>
        <v>0</v>
      </c>
      <c r="AN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6">
        <f t="shared" si="1105"/>
        <v>0</v>
      </c>
      <c r="AR513" s="176">
        <f t="shared" si="1106"/>
        <v>0</v>
      </c>
    </row>
    <row r="514" spans="2:44" x14ac:dyDescent="0.25">
      <c r="B514" s="433" t="s">
        <v>651</v>
      </c>
      <c r="C514" s="175" t="s">
        <v>1213</v>
      </c>
      <c r="D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6">
        <f t="shared" si="1099"/>
        <v>0</v>
      </c>
      <c r="G514" s="176"/>
      <c r="H514" s="176">
        <f t="shared" si="1100"/>
        <v>0</v>
      </c>
      <c r="I514" s="176"/>
      <c r="J514" s="176">
        <f t="shared" si="1101"/>
        <v>0</v>
      </c>
      <c r="K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6">
        <f t="shared" si="1102"/>
        <v>0</v>
      </c>
      <c r="AF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6">
        <f t="shared" si="1103"/>
        <v>0</v>
      </c>
      <c r="AJ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6">
        <f t="shared" si="1104"/>
        <v>0</v>
      </c>
      <c r="AN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6">
        <f t="shared" si="1105"/>
        <v>0</v>
      </c>
      <c r="AR514" s="176">
        <f t="shared" si="1106"/>
        <v>0</v>
      </c>
    </row>
    <row r="515" spans="2:44" x14ac:dyDescent="0.25">
      <c r="B515" s="433" t="s">
        <v>652</v>
      </c>
      <c r="C515" s="175" t="s">
        <v>1214</v>
      </c>
      <c r="D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6">
        <f t="shared" si="1099"/>
        <v>0</v>
      </c>
      <c r="G515" s="176"/>
      <c r="H515" s="176">
        <f t="shared" si="1100"/>
        <v>0</v>
      </c>
      <c r="I515" s="176"/>
      <c r="J515" s="176">
        <f t="shared" si="1101"/>
        <v>0</v>
      </c>
      <c r="K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6">
        <f t="shared" si="1102"/>
        <v>0</v>
      </c>
      <c r="AF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6">
        <f t="shared" si="1103"/>
        <v>0</v>
      </c>
      <c r="AJ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6">
        <f t="shared" si="1104"/>
        <v>0</v>
      </c>
      <c r="AN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6">
        <f t="shared" si="1105"/>
        <v>0</v>
      </c>
      <c r="AR515" s="176">
        <f t="shared" si="1106"/>
        <v>0</v>
      </c>
    </row>
    <row r="516" spans="2:44" x14ac:dyDescent="0.25">
      <c r="B516" s="433" t="s">
        <v>653</v>
      </c>
      <c r="C516" s="175" t="s">
        <v>1215</v>
      </c>
      <c r="D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6">
        <f t="shared" si="1099"/>
        <v>0</v>
      </c>
      <c r="G516" s="176"/>
      <c r="H516" s="176">
        <f t="shared" si="1100"/>
        <v>0</v>
      </c>
      <c r="I516" s="176"/>
      <c r="J516" s="176">
        <f t="shared" si="1101"/>
        <v>0</v>
      </c>
      <c r="K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6">
        <f t="shared" si="1102"/>
        <v>0</v>
      </c>
      <c r="AF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6">
        <f t="shared" si="1103"/>
        <v>0</v>
      </c>
      <c r="AJ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6">
        <f t="shared" si="1104"/>
        <v>0</v>
      </c>
      <c r="AN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6">
        <f t="shared" si="1105"/>
        <v>0</v>
      </c>
      <c r="AR516" s="176">
        <f t="shared" si="1106"/>
        <v>0</v>
      </c>
    </row>
    <row r="517" spans="2:44" x14ac:dyDescent="0.25">
      <c r="B517" s="433" t="s">
        <v>654</v>
      </c>
      <c r="C517" s="175" t="s">
        <v>1216</v>
      </c>
      <c r="D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6">
        <f t="shared" si="1099"/>
        <v>0</v>
      </c>
      <c r="G517" s="176"/>
      <c r="H517" s="176">
        <f t="shared" si="1100"/>
        <v>0</v>
      </c>
      <c r="I517" s="176"/>
      <c r="J517" s="176">
        <f t="shared" si="1101"/>
        <v>0</v>
      </c>
      <c r="K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6">
        <f t="shared" si="1102"/>
        <v>0</v>
      </c>
      <c r="AF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6">
        <f t="shared" si="1103"/>
        <v>0</v>
      </c>
      <c r="AJ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6">
        <f t="shared" si="1104"/>
        <v>0</v>
      </c>
      <c r="AN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6">
        <f t="shared" si="1105"/>
        <v>0</v>
      </c>
      <c r="AR517" s="176">
        <f t="shared" si="1106"/>
        <v>0</v>
      </c>
    </row>
    <row r="518" spans="2:44" x14ac:dyDescent="0.25">
      <c r="B518" s="433" t="s">
        <v>655</v>
      </c>
      <c r="C518" s="175" t="s">
        <v>1217</v>
      </c>
      <c r="D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6">
        <f t="shared" si="1099"/>
        <v>0</v>
      </c>
      <c r="G518" s="176"/>
      <c r="H518" s="176">
        <f t="shared" si="1100"/>
        <v>0</v>
      </c>
      <c r="I518" s="176"/>
      <c r="J518" s="176">
        <f t="shared" si="1101"/>
        <v>0</v>
      </c>
      <c r="K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6">
        <f t="shared" si="1102"/>
        <v>0</v>
      </c>
      <c r="AF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6">
        <f t="shared" si="1103"/>
        <v>0</v>
      </c>
      <c r="AJ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6">
        <f t="shared" si="1104"/>
        <v>0</v>
      </c>
      <c r="AN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6">
        <f t="shared" si="1105"/>
        <v>0</v>
      </c>
      <c r="AR518" s="176">
        <f t="shared" si="1106"/>
        <v>0</v>
      </c>
    </row>
    <row r="519" spans="2:44" x14ac:dyDescent="0.25">
      <c r="B519" s="433" t="s">
        <v>656</v>
      </c>
      <c r="C519" s="175" t="s">
        <v>1218</v>
      </c>
      <c r="D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6">
        <f t="shared" si="1050"/>
        <v>0</v>
      </c>
      <c r="G519" s="176"/>
      <c r="H519" s="176">
        <f t="shared" si="1052"/>
        <v>0</v>
      </c>
      <c r="I519" s="176"/>
      <c r="J519" s="176">
        <f t="shared" si="1053"/>
        <v>0</v>
      </c>
      <c r="K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6">
        <f t="shared" si="1059"/>
        <v>0</v>
      </c>
      <c r="AF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6">
        <f t="shared" si="1060"/>
        <v>0</v>
      </c>
      <c r="AJ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6">
        <f t="shared" si="1061"/>
        <v>0</v>
      </c>
      <c r="AN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6">
        <f t="shared" si="1062"/>
        <v>0</v>
      </c>
      <c r="AR519" s="176">
        <f t="shared" si="1063"/>
        <v>0</v>
      </c>
    </row>
    <row r="520" spans="2:44" x14ac:dyDescent="0.25">
      <c r="B520" s="433" t="s">
        <v>657</v>
      </c>
      <c r="C520" s="175" t="s">
        <v>1219</v>
      </c>
      <c r="D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6">
        <f t="shared" si="1050"/>
        <v>0</v>
      </c>
      <c r="G520" s="176"/>
      <c r="H520" s="176">
        <f t="shared" si="1052"/>
        <v>0</v>
      </c>
      <c r="I520" s="176"/>
      <c r="J520" s="176">
        <f t="shared" si="1053"/>
        <v>0</v>
      </c>
      <c r="K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6">
        <f t="shared" si="1059"/>
        <v>0</v>
      </c>
      <c r="AF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6">
        <f t="shared" si="1060"/>
        <v>0</v>
      </c>
      <c r="AJ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6">
        <f t="shared" si="1061"/>
        <v>0</v>
      </c>
      <c r="AN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6">
        <f t="shared" si="1062"/>
        <v>0</v>
      </c>
      <c r="AR520" s="176">
        <f t="shared" si="1063"/>
        <v>0</v>
      </c>
    </row>
    <row r="521" spans="2:44" x14ac:dyDescent="0.25">
      <c r="B521" s="433" t="s">
        <v>658</v>
      </c>
      <c r="C521" s="175" t="s">
        <v>1220</v>
      </c>
      <c r="D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6">
        <f t="shared" ref="F521:F522" si="1107">D521+E521</f>
        <v>0</v>
      </c>
      <c r="G521" s="176"/>
      <c r="H521" s="176">
        <f t="shared" ref="H521:H522" si="1108">F521-G521</f>
        <v>0</v>
      </c>
      <c r="I521" s="176"/>
      <c r="J521" s="176">
        <f t="shared" ref="J521:J522" si="1109">F521-I521</f>
        <v>0</v>
      </c>
      <c r="K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6">
        <f t="shared" ref="AE521:AE522" si="1110">AB521+AC521+AD521</f>
        <v>0</v>
      </c>
      <c r="AF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6">
        <f t="shared" ref="AI521:AI522" si="1111">AF521+AG521+AH521</f>
        <v>0</v>
      </c>
      <c r="AJ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6">
        <f t="shared" ref="AM521:AM522" si="1112">AJ521+AK521+AL521</f>
        <v>0</v>
      </c>
      <c r="AN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6">
        <f t="shared" ref="AQ521:AQ522" si="1113">AN521+AO521+AP521</f>
        <v>0</v>
      </c>
      <c r="AR521" s="176">
        <f t="shared" ref="AR521:AR522" si="1114">AE521+AI521+AM521+AQ521</f>
        <v>0</v>
      </c>
    </row>
    <row r="522" spans="2:44" x14ac:dyDescent="0.25">
      <c r="B522" s="433" t="s">
        <v>659</v>
      </c>
      <c r="C522" s="175" t="s">
        <v>1221</v>
      </c>
      <c r="D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6">
        <f t="shared" si="1107"/>
        <v>0</v>
      </c>
      <c r="G522" s="176"/>
      <c r="H522" s="176">
        <f t="shared" si="1108"/>
        <v>0</v>
      </c>
      <c r="I522" s="176"/>
      <c r="J522" s="176">
        <f t="shared" si="1109"/>
        <v>0</v>
      </c>
      <c r="K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6">
        <f t="shared" si="1110"/>
        <v>0</v>
      </c>
      <c r="AF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6">
        <f t="shared" si="1111"/>
        <v>0</v>
      </c>
      <c r="AJ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6">
        <f t="shared" si="1112"/>
        <v>0</v>
      </c>
      <c r="AN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6">
        <f t="shared" si="1113"/>
        <v>0</v>
      </c>
      <c r="AR522" s="176">
        <f t="shared" si="1114"/>
        <v>0</v>
      </c>
    </row>
    <row r="523" spans="2:44" x14ac:dyDescent="0.25">
      <c r="B523" s="433" t="s">
        <v>660</v>
      </c>
      <c r="C523" s="175" t="s">
        <v>1222</v>
      </c>
      <c r="D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6">
        <f t="shared" ref="F523:F524" si="1115">D523+E523</f>
        <v>0</v>
      </c>
      <c r="G523" s="176"/>
      <c r="H523" s="176">
        <f t="shared" ref="H523:H524" si="1116">F523-G523</f>
        <v>0</v>
      </c>
      <c r="I523" s="176"/>
      <c r="J523" s="176">
        <f t="shared" ref="J523:J524" si="1117">F523-I523</f>
        <v>0</v>
      </c>
      <c r="K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6">
        <f t="shared" ref="AE523:AE524" si="1118">AB523+AC523+AD523</f>
        <v>0</v>
      </c>
      <c r="AF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6">
        <f t="shared" ref="AI523:AI524" si="1119">AF523+AG523+AH523</f>
        <v>0</v>
      </c>
      <c r="AJ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6">
        <f t="shared" ref="AM523:AM524" si="1120">AJ523+AK523+AL523</f>
        <v>0</v>
      </c>
      <c r="AN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6">
        <f t="shared" ref="AQ523:AQ524" si="1121">AN523+AO523+AP523</f>
        <v>0</v>
      </c>
      <c r="AR523" s="176">
        <f t="shared" ref="AR523:AR524" si="1122">AE523+AI523+AM523+AQ523</f>
        <v>0</v>
      </c>
    </row>
    <row r="524" spans="2:44" x14ac:dyDescent="0.25">
      <c r="B524" s="433" t="s">
        <v>661</v>
      </c>
      <c r="C524" s="175" t="s">
        <v>1223</v>
      </c>
      <c r="D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6">
        <f t="shared" si="1115"/>
        <v>0</v>
      </c>
      <c r="G524" s="176"/>
      <c r="H524" s="176">
        <f t="shared" si="1116"/>
        <v>0</v>
      </c>
      <c r="I524" s="176"/>
      <c r="J524" s="176">
        <f t="shared" si="1117"/>
        <v>0</v>
      </c>
      <c r="K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6">
        <f t="shared" si="1118"/>
        <v>0</v>
      </c>
      <c r="AF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6">
        <f t="shared" si="1119"/>
        <v>0</v>
      </c>
      <c r="AJ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6">
        <f t="shared" si="1120"/>
        <v>0</v>
      </c>
      <c r="AN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6">
        <f t="shared" si="1121"/>
        <v>0</v>
      </c>
      <c r="AR524" s="176">
        <f t="shared" si="1122"/>
        <v>0</v>
      </c>
    </row>
    <row r="525" spans="2:44" x14ac:dyDescent="0.25">
      <c r="B525" s="433" t="s">
        <v>662</v>
      </c>
      <c r="C525" s="175" t="s">
        <v>1224</v>
      </c>
      <c r="D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6">
        <f t="shared" si="1050"/>
        <v>0</v>
      </c>
      <c r="G525" s="176"/>
      <c r="H525" s="176">
        <f t="shared" si="1052"/>
        <v>0</v>
      </c>
      <c r="I525" s="176"/>
      <c r="J525" s="176">
        <f t="shared" si="1053"/>
        <v>0</v>
      </c>
      <c r="K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6">
        <f t="shared" si="1059"/>
        <v>0</v>
      </c>
      <c r="AF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6">
        <f t="shared" si="1060"/>
        <v>0</v>
      </c>
      <c r="AJ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6">
        <f t="shared" si="1061"/>
        <v>0</v>
      </c>
      <c r="AN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6">
        <f t="shared" si="1062"/>
        <v>0</v>
      </c>
      <c r="AR525" s="176">
        <f t="shared" si="1063"/>
        <v>0</v>
      </c>
    </row>
    <row r="526" spans="2:44" x14ac:dyDescent="0.25">
      <c r="B526" s="432" t="s">
        <v>663</v>
      </c>
      <c r="C526" s="173" t="s">
        <v>1225</v>
      </c>
      <c r="D526" s="174">
        <f>D527+D541</f>
        <v>0</v>
      </c>
      <c r="E526" s="174">
        <f>E527+E541</f>
        <v>0</v>
      </c>
      <c r="F526" s="174">
        <f t="shared" si="1050"/>
        <v>0</v>
      </c>
      <c r="G526" s="174">
        <f t="shared" ref="G526:I526" si="1123">G527+G541</f>
        <v>0</v>
      </c>
      <c r="H526" s="174">
        <f t="shared" si="1052"/>
        <v>0</v>
      </c>
      <c r="I526" s="174">
        <f t="shared" si="1123"/>
        <v>0</v>
      </c>
      <c r="J526" s="174">
        <f t="shared" si="1053"/>
        <v>0</v>
      </c>
      <c r="K526" s="174">
        <f t="shared" ref="K526:AP526" si="1124">K527+K541</f>
        <v>0</v>
      </c>
      <c r="L526" s="174">
        <f t="shared" si="1124"/>
        <v>0</v>
      </c>
      <c r="M526" s="174">
        <f t="shared" si="1124"/>
        <v>0</v>
      </c>
      <c r="N526" s="174">
        <f t="shared" si="1124"/>
        <v>0</v>
      </c>
      <c r="O526" s="174">
        <f t="shared" si="1124"/>
        <v>0</v>
      </c>
      <c r="P526" s="174">
        <f t="shared" ref="P526:Q526" si="1125">P527+P541</f>
        <v>0</v>
      </c>
      <c r="Q526" s="174">
        <f t="shared" si="1125"/>
        <v>0</v>
      </c>
      <c r="R526" s="174">
        <f t="shared" si="1124"/>
        <v>0</v>
      </c>
      <c r="S526" s="174">
        <f t="shared" si="1124"/>
        <v>0</v>
      </c>
      <c r="T526" s="174">
        <f t="shared" ref="T526" si="1126">T527+T541</f>
        <v>0</v>
      </c>
      <c r="U526" s="174">
        <f t="shared" si="1124"/>
        <v>0</v>
      </c>
      <c r="V526" s="174">
        <f t="shared" si="1124"/>
        <v>0</v>
      </c>
      <c r="W526" s="174">
        <f t="shared" ref="W526" si="1127">W527+W541</f>
        <v>0</v>
      </c>
      <c r="X526" s="174">
        <f t="shared" si="1124"/>
        <v>0</v>
      </c>
      <c r="Y526" s="174">
        <f t="shared" ref="Y526:Z526" si="1128">Y527+Y541</f>
        <v>0</v>
      </c>
      <c r="Z526" s="174">
        <f t="shared" si="1128"/>
        <v>0</v>
      </c>
      <c r="AA526" s="174">
        <f t="shared" si="1124"/>
        <v>0</v>
      </c>
      <c r="AB526" s="174">
        <f t="shared" si="1124"/>
        <v>0</v>
      </c>
      <c r="AC526" s="174">
        <f t="shared" si="1124"/>
        <v>0</v>
      </c>
      <c r="AD526" s="174">
        <f t="shared" si="1124"/>
        <v>0</v>
      </c>
      <c r="AE526" s="174">
        <f t="shared" si="1059"/>
        <v>0</v>
      </c>
      <c r="AF526" s="174">
        <f t="shared" si="1124"/>
        <v>0</v>
      </c>
      <c r="AG526" s="174">
        <f t="shared" si="1124"/>
        <v>0</v>
      </c>
      <c r="AH526" s="174">
        <f t="shared" si="1124"/>
        <v>0</v>
      </c>
      <c r="AI526" s="174">
        <f t="shared" si="1060"/>
        <v>0</v>
      </c>
      <c r="AJ526" s="174">
        <f t="shared" si="1124"/>
        <v>0</v>
      </c>
      <c r="AK526" s="174">
        <f t="shared" si="1124"/>
        <v>0</v>
      </c>
      <c r="AL526" s="174">
        <f t="shared" si="1124"/>
        <v>0</v>
      </c>
      <c r="AM526" s="174">
        <f t="shared" si="1061"/>
        <v>0</v>
      </c>
      <c r="AN526" s="174">
        <f t="shared" si="1124"/>
        <v>0</v>
      </c>
      <c r="AO526" s="174">
        <f t="shared" si="1124"/>
        <v>0</v>
      </c>
      <c r="AP526" s="174">
        <f t="shared" si="1124"/>
        <v>0</v>
      </c>
      <c r="AQ526" s="174">
        <f t="shared" si="1062"/>
        <v>0</v>
      </c>
      <c r="AR526" s="174">
        <f t="shared" si="1063"/>
        <v>0</v>
      </c>
    </row>
    <row r="527" spans="2:44" x14ac:dyDescent="0.25">
      <c r="B527" s="436" t="s">
        <v>664</v>
      </c>
      <c r="C527" s="181" t="s">
        <v>1226</v>
      </c>
      <c r="D527" s="182">
        <f>SUM(D528:D540)</f>
        <v>0</v>
      </c>
      <c r="E527" s="182">
        <f>SUM(E528:E540)</f>
        <v>0</v>
      </c>
      <c r="F527" s="182">
        <f t="shared" si="1050"/>
        <v>0</v>
      </c>
      <c r="G527" s="182">
        <f t="shared" ref="G527:I527" si="1129">SUM(G528:G540)</f>
        <v>0</v>
      </c>
      <c r="H527" s="182">
        <f t="shared" si="1052"/>
        <v>0</v>
      </c>
      <c r="I527" s="182">
        <f t="shared" si="1129"/>
        <v>0</v>
      </c>
      <c r="J527" s="182">
        <f t="shared" si="1053"/>
        <v>0</v>
      </c>
      <c r="K527" s="182">
        <f t="shared" ref="K527:AP527" si="1130">SUM(K528:K540)</f>
        <v>0</v>
      </c>
      <c r="L527" s="182">
        <f t="shared" si="1130"/>
        <v>0</v>
      </c>
      <c r="M527" s="182">
        <f t="shared" si="1130"/>
        <v>0</v>
      </c>
      <c r="N527" s="182">
        <f t="shared" si="1130"/>
        <v>0</v>
      </c>
      <c r="O527" s="182">
        <f t="shared" si="1130"/>
        <v>0</v>
      </c>
      <c r="P527" s="182">
        <f t="shared" ref="P527:Q527" si="1131">SUM(P528:P540)</f>
        <v>0</v>
      </c>
      <c r="Q527" s="182">
        <f t="shared" si="1131"/>
        <v>0</v>
      </c>
      <c r="R527" s="182">
        <f t="shared" si="1130"/>
        <v>0</v>
      </c>
      <c r="S527" s="182">
        <f t="shared" si="1130"/>
        <v>0</v>
      </c>
      <c r="T527" s="182">
        <f t="shared" ref="T527" si="1132">SUM(T528:T540)</f>
        <v>0</v>
      </c>
      <c r="U527" s="182">
        <f t="shared" si="1130"/>
        <v>0</v>
      </c>
      <c r="V527" s="182">
        <f t="shared" si="1130"/>
        <v>0</v>
      </c>
      <c r="W527" s="182">
        <f t="shared" ref="W527" si="1133">SUM(W528:W540)</f>
        <v>0</v>
      </c>
      <c r="X527" s="182">
        <f t="shared" si="1130"/>
        <v>0</v>
      </c>
      <c r="Y527" s="182">
        <f t="shared" ref="Y527:Z527" si="1134">SUM(Y528:Y540)</f>
        <v>0</v>
      </c>
      <c r="Z527" s="182">
        <f t="shared" si="1134"/>
        <v>0</v>
      </c>
      <c r="AA527" s="182">
        <f t="shared" si="1130"/>
        <v>0</v>
      </c>
      <c r="AB527" s="182">
        <f t="shared" si="1130"/>
        <v>0</v>
      </c>
      <c r="AC527" s="182">
        <f t="shared" si="1130"/>
        <v>0</v>
      </c>
      <c r="AD527" s="182">
        <f t="shared" si="1130"/>
        <v>0</v>
      </c>
      <c r="AE527" s="182">
        <f t="shared" si="1059"/>
        <v>0</v>
      </c>
      <c r="AF527" s="182">
        <f t="shared" si="1130"/>
        <v>0</v>
      </c>
      <c r="AG527" s="182">
        <f t="shared" si="1130"/>
        <v>0</v>
      </c>
      <c r="AH527" s="182">
        <f t="shared" si="1130"/>
        <v>0</v>
      </c>
      <c r="AI527" s="182">
        <f t="shared" si="1060"/>
        <v>0</v>
      </c>
      <c r="AJ527" s="182">
        <f t="shared" si="1130"/>
        <v>0</v>
      </c>
      <c r="AK527" s="182">
        <f t="shared" si="1130"/>
        <v>0</v>
      </c>
      <c r="AL527" s="182">
        <f t="shared" si="1130"/>
        <v>0</v>
      </c>
      <c r="AM527" s="182">
        <f t="shared" si="1061"/>
        <v>0</v>
      </c>
      <c r="AN527" s="182">
        <f t="shared" si="1130"/>
        <v>0</v>
      </c>
      <c r="AO527" s="182">
        <f t="shared" si="1130"/>
        <v>0</v>
      </c>
      <c r="AP527" s="182">
        <f t="shared" si="1130"/>
        <v>0</v>
      </c>
      <c r="AQ527" s="182">
        <f t="shared" si="1062"/>
        <v>0</v>
      </c>
      <c r="AR527" s="182">
        <f t="shared" si="1063"/>
        <v>0</v>
      </c>
    </row>
    <row r="528" spans="2:44" x14ac:dyDescent="0.25">
      <c r="B528" s="433" t="s">
        <v>665</v>
      </c>
      <c r="C528" s="175" t="s">
        <v>1227</v>
      </c>
      <c r="D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6">
        <f t="shared" ref="F528:F540" si="1135">D528+E528</f>
        <v>0</v>
      </c>
      <c r="G528" s="176"/>
      <c r="H528" s="176">
        <f t="shared" ref="H528:H540" si="1136">F528-G528</f>
        <v>0</v>
      </c>
      <c r="I528" s="176"/>
      <c r="J528" s="176">
        <f t="shared" ref="J528:J540" si="1137">F528-I528</f>
        <v>0</v>
      </c>
      <c r="K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6">
        <f t="shared" ref="AE528:AE540" si="1138">AB528+AC528+AD528</f>
        <v>0</v>
      </c>
      <c r="AF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6">
        <f t="shared" ref="AI528:AI540" si="1139">AF528+AG528+AH528</f>
        <v>0</v>
      </c>
      <c r="AJ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6">
        <f t="shared" ref="AM528:AM540" si="1140">AJ528+AK528+AL528</f>
        <v>0</v>
      </c>
      <c r="AN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6">
        <f t="shared" ref="AQ528:AQ540" si="1141">AN528+AO528+AP528</f>
        <v>0</v>
      </c>
      <c r="AR528" s="176">
        <f t="shared" ref="AR528:AR540" si="1142">AE528+AI528+AM528+AQ528</f>
        <v>0</v>
      </c>
    </row>
    <row r="529" spans="2:44" x14ac:dyDescent="0.25">
      <c r="B529" s="433" t="s">
        <v>666</v>
      </c>
      <c r="C529" s="175" t="s">
        <v>1228</v>
      </c>
      <c r="D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6">
        <f t="shared" ref="F529:F533" si="1143">D529+E529</f>
        <v>0</v>
      </c>
      <c r="G529" s="176"/>
      <c r="H529" s="176">
        <f t="shared" ref="H529:H533" si="1144">F529-G529</f>
        <v>0</v>
      </c>
      <c r="I529" s="176"/>
      <c r="J529" s="176">
        <f t="shared" ref="J529:J533" si="1145">F529-I529</f>
        <v>0</v>
      </c>
      <c r="K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6">
        <f t="shared" ref="AE529:AE533" si="1146">AB529+AC529+AD529</f>
        <v>0</v>
      </c>
      <c r="AF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6">
        <f t="shared" ref="AI529:AI533" si="1147">AF529+AG529+AH529</f>
        <v>0</v>
      </c>
      <c r="AJ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6">
        <f t="shared" ref="AM529:AM533" si="1148">AJ529+AK529+AL529</f>
        <v>0</v>
      </c>
      <c r="AN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6">
        <f t="shared" ref="AQ529:AQ533" si="1149">AN529+AO529+AP529</f>
        <v>0</v>
      </c>
      <c r="AR529" s="176">
        <f t="shared" ref="AR529:AR533" si="1150">AE529+AI529+AM529+AQ529</f>
        <v>0</v>
      </c>
    </row>
    <row r="530" spans="2:44" x14ac:dyDescent="0.25">
      <c r="B530" s="433" t="s">
        <v>667</v>
      </c>
      <c r="C530" s="175" t="s">
        <v>1229</v>
      </c>
      <c r="D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6">
        <f t="shared" si="1143"/>
        <v>0</v>
      </c>
      <c r="G530" s="176"/>
      <c r="H530" s="176">
        <f t="shared" si="1144"/>
        <v>0</v>
      </c>
      <c r="I530" s="176"/>
      <c r="J530" s="176">
        <f t="shared" si="1145"/>
        <v>0</v>
      </c>
      <c r="K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6">
        <f t="shared" si="1146"/>
        <v>0</v>
      </c>
      <c r="AF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6">
        <f t="shared" si="1147"/>
        <v>0</v>
      </c>
      <c r="AJ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6">
        <f t="shared" si="1148"/>
        <v>0</v>
      </c>
      <c r="AN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6">
        <f t="shared" si="1149"/>
        <v>0</v>
      </c>
      <c r="AR530" s="176">
        <f t="shared" si="1150"/>
        <v>0</v>
      </c>
    </row>
    <row r="531" spans="2:44" x14ac:dyDescent="0.25">
      <c r="B531" s="433" t="s">
        <v>668</v>
      </c>
      <c r="C531" s="175" t="s">
        <v>1230</v>
      </c>
      <c r="D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6">
        <f t="shared" si="1143"/>
        <v>0</v>
      </c>
      <c r="G531" s="176"/>
      <c r="H531" s="176">
        <f t="shared" si="1144"/>
        <v>0</v>
      </c>
      <c r="I531" s="176"/>
      <c r="J531" s="176">
        <f t="shared" si="1145"/>
        <v>0</v>
      </c>
      <c r="K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6">
        <f t="shared" si="1146"/>
        <v>0</v>
      </c>
      <c r="AF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6">
        <f t="shared" si="1147"/>
        <v>0</v>
      </c>
      <c r="AJ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6">
        <f t="shared" si="1148"/>
        <v>0</v>
      </c>
      <c r="AN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6">
        <f t="shared" si="1149"/>
        <v>0</v>
      </c>
      <c r="AR531" s="176">
        <f t="shared" si="1150"/>
        <v>0</v>
      </c>
    </row>
    <row r="532" spans="2:44" x14ac:dyDescent="0.25">
      <c r="B532" s="433" t="s">
        <v>669</v>
      </c>
      <c r="C532" s="175" t="s">
        <v>1231</v>
      </c>
      <c r="D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6">
        <f t="shared" si="1143"/>
        <v>0</v>
      </c>
      <c r="G532" s="176"/>
      <c r="H532" s="176">
        <f t="shared" si="1144"/>
        <v>0</v>
      </c>
      <c r="I532" s="176"/>
      <c r="J532" s="176">
        <f t="shared" si="1145"/>
        <v>0</v>
      </c>
      <c r="K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6">
        <f t="shared" si="1146"/>
        <v>0</v>
      </c>
      <c r="AF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6">
        <f t="shared" si="1147"/>
        <v>0</v>
      </c>
      <c r="AJ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6">
        <f t="shared" si="1148"/>
        <v>0</v>
      </c>
      <c r="AN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6">
        <f t="shared" si="1149"/>
        <v>0</v>
      </c>
      <c r="AR532" s="176">
        <f t="shared" si="1150"/>
        <v>0</v>
      </c>
    </row>
    <row r="533" spans="2:44" x14ac:dyDescent="0.25">
      <c r="B533" s="433" t="s">
        <v>670</v>
      </c>
      <c r="C533" s="175" t="s">
        <v>1232</v>
      </c>
      <c r="D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6">
        <f t="shared" si="1143"/>
        <v>0</v>
      </c>
      <c r="G533" s="176"/>
      <c r="H533" s="176">
        <f t="shared" si="1144"/>
        <v>0</v>
      </c>
      <c r="I533" s="176"/>
      <c r="J533" s="176">
        <f t="shared" si="1145"/>
        <v>0</v>
      </c>
      <c r="K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6">
        <f t="shared" si="1146"/>
        <v>0</v>
      </c>
      <c r="AF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6">
        <f t="shared" si="1147"/>
        <v>0</v>
      </c>
      <c r="AJ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6">
        <f t="shared" si="1148"/>
        <v>0</v>
      </c>
      <c r="AN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6">
        <f t="shared" si="1149"/>
        <v>0</v>
      </c>
      <c r="AR533" s="176">
        <f t="shared" si="1150"/>
        <v>0</v>
      </c>
    </row>
    <row r="534" spans="2:44" x14ac:dyDescent="0.25">
      <c r="B534" s="433" t="s">
        <v>671</v>
      </c>
      <c r="C534" s="175" t="s">
        <v>1233</v>
      </c>
      <c r="D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6">
        <f t="shared" si="1135"/>
        <v>0</v>
      </c>
      <c r="G534" s="176"/>
      <c r="H534" s="176">
        <f t="shared" si="1136"/>
        <v>0</v>
      </c>
      <c r="I534" s="176"/>
      <c r="J534" s="176">
        <f t="shared" si="1137"/>
        <v>0</v>
      </c>
      <c r="K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6">
        <f t="shared" si="1138"/>
        <v>0</v>
      </c>
      <c r="AF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6">
        <f t="shared" si="1139"/>
        <v>0</v>
      </c>
      <c r="AJ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6">
        <f t="shared" si="1140"/>
        <v>0</v>
      </c>
      <c r="AN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6">
        <f t="shared" si="1141"/>
        <v>0</v>
      </c>
      <c r="AR534" s="176">
        <f t="shared" si="1142"/>
        <v>0</v>
      </c>
    </row>
    <row r="535" spans="2:44" x14ac:dyDescent="0.25">
      <c r="B535" s="433" t="s">
        <v>672</v>
      </c>
      <c r="C535" s="175" t="s">
        <v>1234</v>
      </c>
      <c r="D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6">
        <f t="shared" si="1135"/>
        <v>0</v>
      </c>
      <c r="G535" s="176"/>
      <c r="H535" s="176">
        <f t="shared" si="1136"/>
        <v>0</v>
      </c>
      <c r="I535" s="176"/>
      <c r="J535" s="176">
        <f t="shared" si="1137"/>
        <v>0</v>
      </c>
      <c r="K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6">
        <f t="shared" si="1138"/>
        <v>0</v>
      </c>
      <c r="AF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6">
        <f t="shared" si="1139"/>
        <v>0</v>
      </c>
      <c r="AJ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6">
        <f t="shared" si="1140"/>
        <v>0</v>
      </c>
      <c r="AN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6">
        <f t="shared" si="1141"/>
        <v>0</v>
      </c>
      <c r="AR535" s="176">
        <f t="shared" si="1142"/>
        <v>0</v>
      </c>
    </row>
    <row r="536" spans="2:44" x14ac:dyDescent="0.25">
      <c r="B536" s="433" t="s">
        <v>673</v>
      </c>
      <c r="C536" s="175" t="s">
        <v>1235</v>
      </c>
      <c r="D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6">
        <f t="shared" si="1135"/>
        <v>0</v>
      </c>
      <c r="G536" s="176"/>
      <c r="H536" s="176">
        <f t="shared" si="1136"/>
        <v>0</v>
      </c>
      <c r="I536" s="176"/>
      <c r="J536" s="176">
        <f t="shared" si="1137"/>
        <v>0</v>
      </c>
      <c r="K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6">
        <f t="shared" si="1138"/>
        <v>0</v>
      </c>
      <c r="AF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6">
        <f t="shared" si="1139"/>
        <v>0</v>
      </c>
      <c r="AJ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6">
        <f t="shared" si="1140"/>
        <v>0</v>
      </c>
      <c r="AN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6">
        <f t="shared" si="1141"/>
        <v>0</v>
      </c>
      <c r="AR536" s="176">
        <f t="shared" si="1142"/>
        <v>0</v>
      </c>
    </row>
    <row r="537" spans="2:44" x14ac:dyDescent="0.25">
      <c r="B537" s="433" t="s">
        <v>674</v>
      </c>
      <c r="C537" s="175" t="s">
        <v>1236</v>
      </c>
      <c r="D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6">
        <f t="shared" ref="F537" si="1151">D537+E537</f>
        <v>0</v>
      </c>
      <c r="G537" s="176"/>
      <c r="H537" s="176">
        <f t="shared" ref="H537" si="1152">F537-G537</f>
        <v>0</v>
      </c>
      <c r="I537" s="176"/>
      <c r="J537" s="176">
        <f t="shared" ref="J537" si="1153">F537-I537</f>
        <v>0</v>
      </c>
      <c r="K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6">
        <f t="shared" ref="AE537" si="1154">AB537+AC537+AD537</f>
        <v>0</v>
      </c>
      <c r="AF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6">
        <f t="shared" ref="AI537" si="1155">AF537+AG537+AH537</f>
        <v>0</v>
      </c>
      <c r="AJ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6">
        <f t="shared" ref="AM537" si="1156">AJ537+AK537+AL537</f>
        <v>0</v>
      </c>
      <c r="AN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6">
        <f t="shared" ref="AQ537" si="1157">AN537+AO537+AP537</f>
        <v>0</v>
      </c>
      <c r="AR537" s="176">
        <f t="shared" ref="AR537" si="1158">AE537+AI537+AM537+AQ537</f>
        <v>0</v>
      </c>
    </row>
    <row r="538" spans="2:44" x14ac:dyDescent="0.25">
      <c r="B538" s="433" t="s">
        <v>675</v>
      </c>
      <c r="C538" s="175" t="s">
        <v>1237</v>
      </c>
      <c r="D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6">
        <f t="shared" ref="F538" si="1159">D538+E538</f>
        <v>0</v>
      </c>
      <c r="G538" s="176"/>
      <c r="H538" s="176">
        <f t="shared" ref="H538" si="1160">F538-G538</f>
        <v>0</v>
      </c>
      <c r="I538" s="176"/>
      <c r="J538" s="176">
        <f t="shared" ref="J538" si="1161">F538-I538</f>
        <v>0</v>
      </c>
      <c r="K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6">
        <f t="shared" ref="AE538" si="1162">AB538+AC538+AD538</f>
        <v>0</v>
      </c>
      <c r="AF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6">
        <f t="shared" ref="AI538" si="1163">AF538+AG538+AH538</f>
        <v>0</v>
      </c>
      <c r="AJ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6">
        <f t="shared" ref="AM538" si="1164">AJ538+AK538+AL538</f>
        <v>0</v>
      </c>
      <c r="AN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6">
        <f t="shared" ref="AQ538" si="1165">AN538+AO538+AP538</f>
        <v>0</v>
      </c>
      <c r="AR538" s="176">
        <f t="shared" ref="AR538" si="1166">AE538+AI538+AM538+AQ538</f>
        <v>0</v>
      </c>
    </row>
    <row r="539" spans="2:44" x14ac:dyDescent="0.25">
      <c r="B539" s="433" t="s">
        <v>676</v>
      </c>
      <c r="C539" s="175" t="s">
        <v>1238</v>
      </c>
      <c r="D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6">
        <f t="shared" ref="F539" si="1167">D539+E539</f>
        <v>0</v>
      </c>
      <c r="G539" s="176"/>
      <c r="H539" s="176">
        <f t="shared" ref="H539" si="1168">F539-G539</f>
        <v>0</v>
      </c>
      <c r="I539" s="176"/>
      <c r="J539" s="176">
        <f t="shared" ref="J539" si="1169">F539-I539</f>
        <v>0</v>
      </c>
      <c r="K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6">
        <f t="shared" ref="AE539" si="1170">AB539+AC539+AD539</f>
        <v>0</v>
      </c>
      <c r="AF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6">
        <f t="shared" ref="AI539" si="1171">AF539+AG539+AH539</f>
        <v>0</v>
      </c>
      <c r="AJ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6">
        <f t="shared" ref="AM539" si="1172">AJ539+AK539+AL539</f>
        <v>0</v>
      </c>
      <c r="AN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6">
        <f t="shared" ref="AQ539" si="1173">AN539+AO539+AP539</f>
        <v>0</v>
      </c>
      <c r="AR539" s="176">
        <f t="shared" ref="AR539" si="1174">AE539+AI539+AM539+AQ539</f>
        <v>0</v>
      </c>
    </row>
    <row r="540" spans="2:44" x14ac:dyDescent="0.25">
      <c r="B540" s="433" t="s">
        <v>677</v>
      </c>
      <c r="C540" s="175" t="s">
        <v>1239</v>
      </c>
      <c r="D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6">
        <f t="shared" si="1135"/>
        <v>0</v>
      </c>
      <c r="G540" s="176"/>
      <c r="H540" s="176">
        <f t="shared" si="1136"/>
        <v>0</v>
      </c>
      <c r="I540" s="176"/>
      <c r="J540" s="176">
        <f t="shared" si="1137"/>
        <v>0</v>
      </c>
      <c r="K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6">
        <f t="shared" si="1138"/>
        <v>0</v>
      </c>
      <c r="AF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6">
        <f t="shared" si="1139"/>
        <v>0</v>
      </c>
      <c r="AJ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6">
        <f t="shared" si="1140"/>
        <v>0</v>
      </c>
      <c r="AN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6">
        <f t="shared" si="1141"/>
        <v>0</v>
      </c>
      <c r="AR540" s="176">
        <f t="shared" si="1142"/>
        <v>0</v>
      </c>
    </row>
    <row r="541" spans="2:44" x14ac:dyDescent="0.25">
      <c r="B541" s="436" t="s">
        <v>678</v>
      </c>
      <c r="C541" s="181" t="s">
        <v>1240</v>
      </c>
      <c r="D541" s="182">
        <f>SUM(D542:D559)</f>
        <v>0</v>
      </c>
      <c r="E541" s="182">
        <f>SUM(E542:E559)</f>
        <v>0</v>
      </c>
      <c r="F541" s="182">
        <f t="shared" si="1050"/>
        <v>0</v>
      </c>
      <c r="G541" s="182">
        <f>SUM(G542:G559)</f>
        <v>0</v>
      </c>
      <c r="H541" s="182">
        <f>SUM(H542:H559)</f>
        <v>0</v>
      </c>
      <c r="I541" s="182">
        <f>SUM(I542:I559)</f>
        <v>0</v>
      </c>
      <c r="J541" s="182">
        <f>SUM(J542:J559)</f>
        <v>0</v>
      </c>
      <c r="K541" s="182">
        <f t="shared" ref="K541:AD541" si="1175">SUM(K542:K559)</f>
        <v>0</v>
      </c>
      <c r="L541" s="182">
        <f t="shared" si="1175"/>
        <v>0</v>
      </c>
      <c r="M541" s="182">
        <f t="shared" si="1175"/>
        <v>0</v>
      </c>
      <c r="N541" s="182">
        <f t="shared" si="1175"/>
        <v>0</v>
      </c>
      <c r="O541" s="182">
        <f t="shared" si="1175"/>
        <v>0</v>
      </c>
      <c r="P541" s="182">
        <f t="shared" si="1175"/>
        <v>0</v>
      </c>
      <c r="Q541" s="182">
        <f t="shared" si="1175"/>
        <v>0</v>
      </c>
      <c r="R541" s="182">
        <f t="shared" si="1175"/>
        <v>0</v>
      </c>
      <c r="S541" s="182">
        <f t="shared" si="1175"/>
        <v>0</v>
      </c>
      <c r="T541" s="182">
        <f t="shared" si="1175"/>
        <v>0</v>
      </c>
      <c r="U541" s="182">
        <f t="shared" si="1175"/>
        <v>0</v>
      </c>
      <c r="V541" s="182">
        <f t="shared" si="1175"/>
        <v>0</v>
      </c>
      <c r="W541" s="182">
        <f t="shared" si="1175"/>
        <v>0</v>
      </c>
      <c r="X541" s="182">
        <f t="shared" si="1175"/>
        <v>0</v>
      </c>
      <c r="Y541" s="182">
        <f t="shared" si="1175"/>
        <v>0</v>
      </c>
      <c r="Z541" s="182">
        <f t="shared" ref="Z541" si="1176">SUM(Z542:Z559)</f>
        <v>0</v>
      </c>
      <c r="AA541" s="182">
        <f t="shared" si="1175"/>
        <v>0</v>
      </c>
      <c r="AB541" s="182">
        <f t="shared" si="1175"/>
        <v>0</v>
      </c>
      <c r="AC541" s="182">
        <f t="shared" si="1175"/>
        <v>0</v>
      </c>
      <c r="AD541" s="182">
        <f t="shared" si="1175"/>
        <v>0</v>
      </c>
      <c r="AE541" s="182">
        <f t="shared" si="1059"/>
        <v>0</v>
      </c>
      <c r="AF541" s="182">
        <f t="shared" ref="AF541:AH541" si="1177">SUM(AF542:AF559)</f>
        <v>0</v>
      </c>
      <c r="AG541" s="182">
        <f t="shared" si="1177"/>
        <v>0</v>
      </c>
      <c r="AH541" s="182">
        <f t="shared" si="1177"/>
        <v>0</v>
      </c>
      <c r="AI541" s="182">
        <f t="shared" si="1060"/>
        <v>0</v>
      </c>
      <c r="AJ541" s="182">
        <f t="shared" ref="AJ541:AL541" si="1178">SUM(AJ542:AJ559)</f>
        <v>0</v>
      </c>
      <c r="AK541" s="182">
        <f t="shared" si="1178"/>
        <v>0</v>
      </c>
      <c r="AL541" s="182">
        <f t="shared" si="1178"/>
        <v>0</v>
      </c>
      <c r="AM541" s="182">
        <f t="shared" si="1061"/>
        <v>0</v>
      </c>
      <c r="AN541" s="182">
        <f t="shared" ref="AN541:AP541" si="1179">SUM(AN542:AN559)</f>
        <v>0</v>
      </c>
      <c r="AO541" s="182">
        <f t="shared" si="1179"/>
        <v>0</v>
      </c>
      <c r="AP541" s="182">
        <f t="shared" si="1179"/>
        <v>0</v>
      </c>
      <c r="AQ541" s="182">
        <f t="shared" si="1062"/>
        <v>0</v>
      </c>
      <c r="AR541" s="182">
        <f t="shared" si="1063"/>
        <v>0</v>
      </c>
    </row>
    <row r="542" spans="2:44" x14ac:dyDescent="0.25">
      <c r="B542" s="433" t="s">
        <v>679</v>
      </c>
      <c r="C542" s="175" t="s">
        <v>1241</v>
      </c>
      <c r="D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6">
        <f t="shared" ref="F542" si="1180">D542+E542</f>
        <v>0</v>
      </c>
      <c r="G542" s="176"/>
      <c r="H542" s="176">
        <f t="shared" ref="H542" si="1181">F542-G542</f>
        <v>0</v>
      </c>
      <c r="I542" s="176"/>
      <c r="J542" s="176">
        <f t="shared" ref="J542" si="1182">F542-I542</f>
        <v>0</v>
      </c>
      <c r="K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6">
        <f t="shared" ref="AE542" si="1183">AB542+AC542+AD542</f>
        <v>0</v>
      </c>
      <c r="AF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6">
        <f t="shared" ref="AI542" si="1184">AF542+AG542+AH542</f>
        <v>0</v>
      </c>
      <c r="AJ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6">
        <f t="shared" ref="AM542" si="1185">AJ542+AK542+AL542</f>
        <v>0</v>
      </c>
      <c r="AN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6">
        <f t="shared" ref="AQ542" si="1186">AN542+AO542+AP542</f>
        <v>0</v>
      </c>
      <c r="AR542" s="176">
        <f t="shared" ref="AR542" si="1187">AE542+AI542+AM542+AQ542</f>
        <v>0</v>
      </c>
    </row>
    <row r="543" spans="2:44" x14ac:dyDescent="0.25">
      <c r="B543" s="433" t="s">
        <v>680</v>
      </c>
      <c r="C543" s="175" t="s">
        <v>1242</v>
      </c>
      <c r="D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6">
        <f t="shared" ref="F543:F559" si="1188">D543+E543</f>
        <v>0</v>
      </c>
      <c r="G543" s="176"/>
      <c r="H543" s="176">
        <f t="shared" ref="H543:H559" si="1189">F543-G543</f>
        <v>0</v>
      </c>
      <c r="I543" s="176"/>
      <c r="J543" s="176">
        <f t="shared" ref="J543:J559" si="1190">F543-I543</f>
        <v>0</v>
      </c>
      <c r="K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6">
        <f t="shared" ref="AE543:AE559" si="1191">AB543+AC543+AD543</f>
        <v>0</v>
      </c>
      <c r="AF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6">
        <f t="shared" ref="AI543:AI559" si="1192">AF543+AG543+AH543</f>
        <v>0</v>
      </c>
      <c r="AJ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6">
        <f t="shared" ref="AM543:AM559" si="1193">AJ543+AK543+AL543</f>
        <v>0</v>
      </c>
      <c r="AN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6">
        <f t="shared" ref="AQ543:AQ559" si="1194">AN543+AO543+AP543</f>
        <v>0</v>
      </c>
      <c r="AR543" s="176">
        <f t="shared" ref="AR543:AR559" si="1195">AE543+AI543+AM543+AQ543</f>
        <v>0</v>
      </c>
    </row>
    <row r="544" spans="2:44" x14ac:dyDescent="0.25">
      <c r="B544" s="433" t="s">
        <v>681</v>
      </c>
      <c r="C544" s="175" t="s">
        <v>1243</v>
      </c>
      <c r="D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6">
        <f t="shared" si="1188"/>
        <v>0</v>
      </c>
      <c r="G544" s="176"/>
      <c r="H544" s="176">
        <f t="shared" si="1189"/>
        <v>0</v>
      </c>
      <c r="I544" s="176"/>
      <c r="J544" s="176">
        <f t="shared" si="1190"/>
        <v>0</v>
      </c>
      <c r="K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6">
        <f t="shared" si="1191"/>
        <v>0</v>
      </c>
      <c r="AF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6">
        <f t="shared" si="1192"/>
        <v>0</v>
      </c>
      <c r="AJ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6">
        <f t="shared" si="1193"/>
        <v>0</v>
      </c>
      <c r="AN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6">
        <f t="shared" si="1194"/>
        <v>0</v>
      </c>
      <c r="AR544" s="176">
        <f t="shared" si="1195"/>
        <v>0</v>
      </c>
    </row>
    <row r="545" spans="2:44" x14ac:dyDescent="0.25">
      <c r="B545" s="433" t="s">
        <v>682</v>
      </c>
      <c r="C545" s="175" t="s">
        <v>748</v>
      </c>
      <c r="D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6">
        <f t="shared" si="1188"/>
        <v>0</v>
      </c>
      <c r="G545" s="176"/>
      <c r="H545" s="176">
        <f t="shared" si="1189"/>
        <v>0</v>
      </c>
      <c r="I545" s="176"/>
      <c r="J545" s="176">
        <f t="shared" si="1190"/>
        <v>0</v>
      </c>
      <c r="K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6">
        <f t="shared" si="1191"/>
        <v>0</v>
      </c>
      <c r="AF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6">
        <f t="shared" si="1192"/>
        <v>0</v>
      </c>
      <c r="AJ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6">
        <f t="shared" si="1193"/>
        <v>0</v>
      </c>
      <c r="AN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6">
        <f t="shared" si="1194"/>
        <v>0</v>
      </c>
      <c r="AR545" s="176">
        <f t="shared" si="1195"/>
        <v>0</v>
      </c>
    </row>
    <row r="546" spans="2:44" x14ac:dyDescent="0.25">
      <c r="B546" s="433" t="s">
        <v>683</v>
      </c>
      <c r="C546" s="175" t="s">
        <v>1244</v>
      </c>
      <c r="D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6">
        <f t="shared" si="1188"/>
        <v>0</v>
      </c>
      <c r="G546" s="176"/>
      <c r="H546" s="176">
        <f t="shared" si="1189"/>
        <v>0</v>
      </c>
      <c r="I546" s="176"/>
      <c r="J546" s="176">
        <f t="shared" si="1190"/>
        <v>0</v>
      </c>
      <c r="K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6">
        <f t="shared" si="1191"/>
        <v>0</v>
      </c>
      <c r="AF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6">
        <f t="shared" si="1192"/>
        <v>0</v>
      </c>
      <c r="AJ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6">
        <f t="shared" si="1193"/>
        <v>0</v>
      </c>
      <c r="AN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6">
        <f t="shared" si="1194"/>
        <v>0</v>
      </c>
      <c r="AR546" s="176">
        <f t="shared" si="1195"/>
        <v>0</v>
      </c>
    </row>
    <row r="547" spans="2:44" x14ac:dyDescent="0.25">
      <c r="B547" s="433" t="s">
        <v>684</v>
      </c>
      <c r="C547" s="175" t="s">
        <v>1245</v>
      </c>
      <c r="D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6">
        <f t="shared" si="1188"/>
        <v>0</v>
      </c>
      <c r="G547" s="176"/>
      <c r="H547" s="176">
        <f t="shared" si="1189"/>
        <v>0</v>
      </c>
      <c r="I547" s="176"/>
      <c r="J547" s="176">
        <f t="shared" si="1190"/>
        <v>0</v>
      </c>
      <c r="K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6">
        <f t="shared" si="1191"/>
        <v>0</v>
      </c>
      <c r="AF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6">
        <f t="shared" si="1192"/>
        <v>0</v>
      </c>
      <c r="AJ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6">
        <f t="shared" si="1193"/>
        <v>0</v>
      </c>
      <c r="AN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6">
        <f t="shared" si="1194"/>
        <v>0</v>
      </c>
      <c r="AR547" s="176">
        <f t="shared" si="1195"/>
        <v>0</v>
      </c>
    </row>
    <row r="548" spans="2:44" x14ac:dyDescent="0.25">
      <c r="B548" s="433" t="s">
        <v>685</v>
      </c>
      <c r="C548" s="175" t="s">
        <v>1246</v>
      </c>
      <c r="D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6">
        <f t="shared" si="1188"/>
        <v>0</v>
      </c>
      <c r="G548" s="176"/>
      <c r="H548" s="176">
        <f t="shared" si="1189"/>
        <v>0</v>
      </c>
      <c r="I548" s="176"/>
      <c r="J548" s="176">
        <f t="shared" si="1190"/>
        <v>0</v>
      </c>
      <c r="K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6">
        <f t="shared" si="1191"/>
        <v>0</v>
      </c>
      <c r="AF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6">
        <f t="shared" si="1192"/>
        <v>0</v>
      </c>
      <c r="AJ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6">
        <f t="shared" si="1193"/>
        <v>0</v>
      </c>
      <c r="AN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6">
        <f t="shared" si="1194"/>
        <v>0</v>
      </c>
      <c r="AR548" s="176">
        <f t="shared" si="1195"/>
        <v>0</v>
      </c>
    </row>
    <row r="549" spans="2:44" x14ac:dyDescent="0.25">
      <c r="B549" s="433" t="s">
        <v>686</v>
      </c>
      <c r="C549" s="175" t="s">
        <v>1247</v>
      </c>
      <c r="D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6">
        <f t="shared" si="1188"/>
        <v>0</v>
      </c>
      <c r="G549" s="176"/>
      <c r="H549" s="176">
        <f t="shared" si="1189"/>
        <v>0</v>
      </c>
      <c r="I549" s="176"/>
      <c r="J549" s="176">
        <f t="shared" si="1190"/>
        <v>0</v>
      </c>
      <c r="K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6">
        <f t="shared" si="1191"/>
        <v>0</v>
      </c>
      <c r="AF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6">
        <f t="shared" si="1192"/>
        <v>0</v>
      </c>
      <c r="AJ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6">
        <f t="shared" si="1193"/>
        <v>0</v>
      </c>
      <c r="AN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6">
        <f t="shared" si="1194"/>
        <v>0</v>
      </c>
      <c r="AR549" s="176">
        <f t="shared" si="1195"/>
        <v>0</v>
      </c>
    </row>
    <row r="550" spans="2:44" x14ac:dyDescent="0.25">
      <c r="B550" s="433" t="s">
        <v>687</v>
      </c>
      <c r="C550" s="175" t="s">
        <v>1248</v>
      </c>
      <c r="D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6">
        <f t="shared" si="1188"/>
        <v>0</v>
      </c>
      <c r="G550" s="176"/>
      <c r="H550" s="176">
        <f t="shared" si="1189"/>
        <v>0</v>
      </c>
      <c r="I550" s="176"/>
      <c r="J550" s="176">
        <f t="shared" si="1190"/>
        <v>0</v>
      </c>
      <c r="K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6">
        <f t="shared" si="1191"/>
        <v>0</v>
      </c>
      <c r="AF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6">
        <f t="shared" si="1192"/>
        <v>0</v>
      </c>
      <c r="AJ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6">
        <f t="shared" si="1193"/>
        <v>0</v>
      </c>
      <c r="AN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6">
        <f t="shared" si="1194"/>
        <v>0</v>
      </c>
      <c r="AR550" s="176">
        <f t="shared" si="1195"/>
        <v>0</v>
      </c>
    </row>
    <row r="551" spans="2:44" x14ac:dyDescent="0.25">
      <c r="B551" s="433" t="s">
        <v>688</v>
      </c>
      <c r="C551" s="175" t="s">
        <v>1249</v>
      </c>
      <c r="D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6">
        <f t="shared" si="1188"/>
        <v>0</v>
      </c>
      <c r="G551" s="176"/>
      <c r="H551" s="176">
        <f t="shared" si="1189"/>
        <v>0</v>
      </c>
      <c r="I551" s="176"/>
      <c r="J551" s="176">
        <f t="shared" si="1190"/>
        <v>0</v>
      </c>
      <c r="K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6">
        <f t="shared" si="1191"/>
        <v>0</v>
      </c>
      <c r="AF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6">
        <f t="shared" si="1192"/>
        <v>0</v>
      </c>
      <c r="AJ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6">
        <f t="shared" si="1193"/>
        <v>0</v>
      </c>
      <c r="AN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6">
        <f t="shared" si="1194"/>
        <v>0</v>
      </c>
      <c r="AR551" s="176">
        <f t="shared" si="1195"/>
        <v>0</v>
      </c>
    </row>
    <row r="552" spans="2:44" x14ac:dyDescent="0.25">
      <c r="B552" s="433" t="s">
        <v>689</v>
      </c>
      <c r="C552" s="175" t="s">
        <v>1250</v>
      </c>
      <c r="D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6">
        <f t="shared" si="1188"/>
        <v>0</v>
      </c>
      <c r="G552" s="176"/>
      <c r="H552" s="176">
        <f t="shared" si="1189"/>
        <v>0</v>
      </c>
      <c r="I552" s="176"/>
      <c r="J552" s="176">
        <f t="shared" si="1190"/>
        <v>0</v>
      </c>
      <c r="K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6">
        <f t="shared" si="1191"/>
        <v>0</v>
      </c>
      <c r="AF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6">
        <f t="shared" si="1192"/>
        <v>0</v>
      </c>
      <c r="AJ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6">
        <f t="shared" si="1193"/>
        <v>0</v>
      </c>
      <c r="AN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6">
        <f t="shared" si="1194"/>
        <v>0</v>
      </c>
      <c r="AR552" s="176">
        <f t="shared" si="1195"/>
        <v>0</v>
      </c>
    </row>
    <row r="553" spans="2:44" x14ac:dyDescent="0.25">
      <c r="B553" s="433" t="s">
        <v>690</v>
      </c>
      <c r="C553" s="175" t="s">
        <v>1251</v>
      </c>
      <c r="D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6">
        <f t="shared" si="1188"/>
        <v>0</v>
      </c>
      <c r="G553" s="176"/>
      <c r="H553" s="176">
        <f t="shared" si="1189"/>
        <v>0</v>
      </c>
      <c r="I553" s="176"/>
      <c r="J553" s="176">
        <f t="shared" si="1190"/>
        <v>0</v>
      </c>
      <c r="K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6">
        <f t="shared" si="1191"/>
        <v>0</v>
      </c>
      <c r="AF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6">
        <f t="shared" si="1192"/>
        <v>0</v>
      </c>
      <c r="AJ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6">
        <f t="shared" si="1193"/>
        <v>0</v>
      </c>
      <c r="AN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6">
        <f t="shared" si="1194"/>
        <v>0</v>
      </c>
      <c r="AR553" s="176">
        <f t="shared" si="1195"/>
        <v>0</v>
      </c>
    </row>
    <row r="554" spans="2:44" x14ac:dyDescent="0.25">
      <c r="B554" s="433" t="s">
        <v>691</v>
      </c>
      <c r="C554" s="175" t="s">
        <v>1252</v>
      </c>
      <c r="D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6">
        <f t="shared" si="1188"/>
        <v>0</v>
      </c>
      <c r="G554" s="176"/>
      <c r="H554" s="176">
        <f t="shared" si="1189"/>
        <v>0</v>
      </c>
      <c r="I554" s="176"/>
      <c r="J554" s="176">
        <f t="shared" si="1190"/>
        <v>0</v>
      </c>
      <c r="K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6">
        <f t="shared" si="1191"/>
        <v>0</v>
      </c>
      <c r="AF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6">
        <f t="shared" si="1192"/>
        <v>0</v>
      </c>
      <c r="AJ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6">
        <f t="shared" si="1193"/>
        <v>0</v>
      </c>
      <c r="AN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6">
        <f t="shared" si="1194"/>
        <v>0</v>
      </c>
      <c r="AR554" s="176">
        <f t="shared" si="1195"/>
        <v>0</v>
      </c>
    </row>
    <row r="555" spans="2:44" x14ac:dyDescent="0.25">
      <c r="B555" s="433" t="s">
        <v>692</v>
      </c>
      <c r="C555" s="175" t="s">
        <v>1253</v>
      </c>
      <c r="D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6">
        <f t="shared" si="1188"/>
        <v>0</v>
      </c>
      <c r="G555" s="176"/>
      <c r="H555" s="176">
        <f t="shared" si="1189"/>
        <v>0</v>
      </c>
      <c r="I555" s="176"/>
      <c r="J555" s="176">
        <f t="shared" si="1190"/>
        <v>0</v>
      </c>
      <c r="K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6">
        <f t="shared" si="1191"/>
        <v>0</v>
      </c>
      <c r="AF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6">
        <f t="shared" si="1192"/>
        <v>0</v>
      </c>
      <c r="AJ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6">
        <f t="shared" si="1193"/>
        <v>0</v>
      </c>
      <c r="AN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6">
        <f t="shared" si="1194"/>
        <v>0</v>
      </c>
      <c r="AR555" s="176">
        <f t="shared" si="1195"/>
        <v>0</v>
      </c>
    </row>
    <row r="556" spans="2:44" x14ac:dyDescent="0.25">
      <c r="B556" s="433" t="s">
        <v>693</v>
      </c>
      <c r="C556" s="175" t="s">
        <v>1254</v>
      </c>
      <c r="D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6">
        <f t="shared" si="1188"/>
        <v>0</v>
      </c>
      <c r="G556" s="176"/>
      <c r="H556" s="176">
        <f t="shared" si="1189"/>
        <v>0</v>
      </c>
      <c r="I556" s="176"/>
      <c r="J556" s="176">
        <f t="shared" si="1190"/>
        <v>0</v>
      </c>
      <c r="K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6">
        <f t="shared" si="1191"/>
        <v>0</v>
      </c>
      <c r="AF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6">
        <f t="shared" si="1192"/>
        <v>0</v>
      </c>
      <c r="AJ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6">
        <f t="shared" si="1193"/>
        <v>0</v>
      </c>
      <c r="AN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6">
        <f t="shared" si="1194"/>
        <v>0</v>
      </c>
      <c r="AR556" s="176">
        <f t="shared" si="1195"/>
        <v>0</v>
      </c>
    </row>
    <row r="557" spans="2:44" x14ac:dyDescent="0.25">
      <c r="B557" s="433" t="s">
        <v>694</v>
      </c>
      <c r="C557" s="175" t="s">
        <v>1255</v>
      </c>
      <c r="D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6">
        <f t="shared" si="1188"/>
        <v>0</v>
      </c>
      <c r="G557" s="176"/>
      <c r="H557" s="176">
        <f t="shared" si="1189"/>
        <v>0</v>
      </c>
      <c r="I557" s="176"/>
      <c r="J557" s="176">
        <f t="shared" si="1190"/>
        <v>0</v>
      </c>
      <c r="K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6">
        <f t="shared" si="1191"/>
        <v>0</v>
      </c>
      <c r="AF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6">
        <f t="shared" si="1192"/>
        <v>0</v>
      </c>
      <c r="AJ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6">
        <f t="shared" si="1193"/>
        <v>0</v>
      </c>
      <c r="AN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6">
        <f t="shared" si="1194"/>
        <v>0</v>
      </c>
      <c r="AR557" s="176">
        <f t="shared" si="1195"/>
        <v>0</v>
      </c>
    </row>
    <row r="558" spans="2:44" x14ac:dyDescent="0.25">
      <c r="B558" s="433" t="s">
        <v>695</v>
      </c>
      <c r="C558" s="175" t="s">
        <v>1256</v>
      </c>
      <c r="D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6">
        <f t="shared" si="1188"/>
        <v>0</v>
      </c>
      <c r="G558" s="176"/>
      <c r="H558" s="176">
        <f t="shared" si="1189"/>
        <v>0</v>
      </c>
      <c r="I558" s="176"/>
      <c r="J558" s="176">
        <f t="shared" si="1190"/>
        <v>0</v>
      </c>
      <c r="K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6">
        <f t="shared" si="1191"/>
        <v>0</v>
      </c>
      <c r="AF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6">
        <f t="shared" si="1192"/>
        <v>0</v>
      </c>
      <c r="AJ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6">
        <f t="shared" si="1193"/>
        <v>0</v>
      </c>
      <c r="AN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6">
        <f t="shared" si="1194"/>
        <v>0</v>
      </c>
      <c r="AR558" s="176">
        <f t="shared" si="1195"/>
        <v>0</v>
      </c>
    </row>
    <row r="559" spans="2:44" x14ac:dyDescent="0.25">
      <c r="B559" s="433" t="s">
        <v>696</v>
      </c>
      <c r="C559" s="175" t="s">
        <v>1257</v>
      </c>
      <c r="D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6">
        <f t="shared" si="1188"/>
        <v>0</v>
      </c>
      <c r="G559" s="176"/>
      <c r="H559" s="176">
        <f t="shared" si="1189"/>
        <v>0</v>
      </c>
      <c r="I559" s="176"/>
      <c r="J559" s="176">
        <f t="shared" si="1190"/>
        <v>0</v>
      </c>
      <c r="K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6">
        <f t="shared" si="1191"/>
        <v>0</v>
      </c>
      <c r="AF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6">
        <f t="shared" si="1192"/>
        <v>0</v>
      </c>
      <c r="AJ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6">
        <f t="shared" si="1193"/>
        <v>0</v>
      </c>
      <c r="AN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6">
        <f t="shared" si="1194"/>
        <v>0</v>
      </c>
      <c r="AR559" s="176">
        <f t="shared" si="1195"/>
        <v>0</v>
      </c>
    </row>
    <row r="560" spans="2:44" x14ac:dyDescent="0.25">
      <c r="B560" s="432" t="s">
        <v>697</v>
      </c>
      <c r="C560" s="173" t="s">
        <v>1258</v>
      </c>
      <c r="D560" s="174">
        <f>SUM(D561:D565)</f>
        <v>0</v>
      </c>
      <c r="E560" s="174">
        <f>SUM(E561:E565)</f>
        <v>0</v>
      </c>
      <c r="F560" s="174">
        <f t="shared" ref="F560:F565" si="1196">D560+E560</f>
        <v>0</v>
      </c>
      <c r="G560" s="174">
        <f>SUM(G561:G565)</f>
        <v>0</v>
      </c>
      <c r="H560" s="174">
        <f t="shared" ref="H560:H565" si="1197">F560-G560</f>
        <v>0</v>
      </c>
      <c r="I560" s="174">
        <f>SUM(I561:I565)</f>
        <v>0</v>
      </c>
      <c r="J560" s="174">
        <f t="shared" ref="J560:J565" si="1198">F560-I560</f>
        <v>0</v>
      </c>
      <c r="K560" s="174">
        <f t="shared" ref="K560:AD560" si="1199">SUM(K561:K565)</f>
        <v>0</v>
      </c>
      <c r="L560" s="174">
        <f t="shared" si="1199"/>
        <v>0</v>
      </c>
      <c r="M560" s="174">
        <f t="shared" si="1199"/>
        <v>0</v>
      </c>
      <c r="N560" s="174">
        <f t="shared" si="1199"/>
        <v>0</v>
      </c>
      <c r="O560" s="174">
        <f t="shared" si="1199"/>
        <v>0</v>
      </c>
      <c r="P560" s="174">
        <f t="shared" ref="P560:Q560" si="1200">SUM(P561:P565)</f>
        <v>0</v>
      </c>
      <c r="Q560" s="174">
        <f t="shared" si="1200"/>
        <v>0</v>
      </c>
      <c r="R560" s="174">
        <f t="shared" si="1199"/>
        <v>0</v>
      </c>
      <c r="S560" s="174">
        <f t="shared" si="1199"/>
        <v>0</v>
      </c>
      <c r="T560" s="174">
        <f t="shared" ref="T560" si="1201">SUM(T561:T565)</f>
        <v>0</v>
      </c>
      <c r="U560" s="174">
        <f t="shared" si="1199"/>
        <v>0</v>
      </c>
      <c r="V560" s="174">
        <f t="shared" si="1199"/>
        <v>0</v>
      </c>
      <c r="W560" s="174">
        <f t="shared" ref="W560" si="1202">SUM(W561:W565)</f>
        <v>0</v>
      </c>
      <c r="X560" s="174">
        <f t="shared" si="1199"/>
        <v>0</v>
      </c>
      <c r="Y560" s="174">
        <f t="shared" ref="Y560:Z560" si="1203">SUM(Y561:Y565)</f>
        <v>0</v>
      </c>
      <c r="Z560" s="174">
        <f t="shared" si="1203"/>
        <v>0</v>
      </c>
      <c r="AA560" s="174">
        <f t="shared" si="1199"/>
        <v>0</v>
      </c>
      <c r="AB560" s="174">
        <f t="shared" si="1199"/>
        <v>0</v>
      </c>
      <c r="AC560" s="174">
        <f t="shared" si="1199"/>
        <v>0</v>
      </c>
      <c r="AD560" s="174">
        <f t="shared" si="1199"/>
        <v>0</v>
      </c>
      <c r="AE560" s="174">
        <f t="shared" ref="AE560:AE565" si="1204">AB560+AC560+AD560</f>
        <v>0</v>
      </c>
      <c r="AF560" s="174">
        <f>SUM(AF561:AF565)</f>
        <v>0</v>
      </c>
      <c r="AG560" s="174">
        <f>SUM(AG561:AG565)</f>
        <v>0</v>
      </c>
      <c r="AH560" s="174">
        <f>SUM(AH561:AH565)</f>
        <v>0</v>
      </c>
      <c r="AI560" s="174">
        <f t="shared" ref="AI560:AI565" si="1205">AF560+AG560+AH560</f>
        <v>0</v>
      </c>
      <c r="AJ560" s="174">
        <f>SUM(AJ561:AJ565)</f>
        <v>0</v>
      </c>
      <c r="AK560" s="174">
        <f>SUM(AK561:AK565)</f>
        <v>0</v>
      </c>
      <c r="AL560" s="174">
        <f>SUM(AL561:AL565)</f>
        <v>0</v>
      </c>
      <c r="AM560" s="174">
        <f t="shared" ref="AM560:AM565" si="1206">AJ560+AK560+AL560</f>
        <v>0</v>
      </c>
      <c r="AN560" s="174">
        <f>SUM(AN561:AN565)</f>
        <v>0</v>
      </c>
      <c r="AO560" s="174">
        <f>SUM(AO561:AO565)</f>
        <v>0</v>
      </c>
      <c r="AP560" s="174">
        <f>SUM(AP561:AP565)</f>
        <v>0</v>
      </c>
      <c r="AQ560" s="174">
        <f t="shared" ref="AQ560:AQ565" si="1207">AN560+AO560+AP560</f>
        <v>0</v>
      </c>
      <c r="AR560" s="174">
        <f t="shared" ref="AR560:AR565" si="1208">AE560+AI560+AM560+AQ560</f>
        <v>0</v>
      </c>
    </row>
    <row r="561" spans="2:44" x14ac:dyDescent="0.25">
      <c r="B561" s="433" t="s">
        <v>698</v>
      </c>
      <c r="C561" s="175" t="s">
        <v>1259</v>
      </c>
      <c r="D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6">
        <f t="shared" si="1196"/>
        <v>0</v>
      </c>
      <c r="G561" s="176"/>
      <c r="H561" s="176">
        <f t="shared" si="1197"/>
        <v>0</v>
      </c>
      <c r="I561" s="176"/>
      <c r="J561" s="176">
        <f t="shared" si="1198"/>
        <v>0</v>
      </c>
      <c r="K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6">
        <f t="shared" si="1204"/>
        <v>0</v>
      </c>
      <c r="AF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6">
        <f t="shared" si="1205"/>
        <v>0</v>
      </c>
      <c r="AJ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6">
        <f t="shared" si="1206"/>
        <v>0</v>
      </c>
      <c r="AN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6">
        <f t="shared" si="1207"/>
        <v>0</v>
      </c>
      <c r="AR561" s="176">
        <f t="shared" si="1208"/>
        <v>0</v>
      </c>
    </row>
    <row r="562" spans="2:44" x14ac:dyDescent="0.25">
      <c r="B562" s="433" t="s">
        <v>699</v>
      </c>
      <c r="C562" s="175" t="s">
        <v>1260</v>
      </c>
      <c r="D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6">
        <f t="shared" si="1196"/>
        <v>0</v>
      </c>
      <c r="G562" s="176"/>
      <c r="H562" s="176">
        <f t="shared" si="1197"/>
        <v>0</v>
      </c>
      <c r="I562" s="176"/>
      <c r="J562" s="176">
        <f t="shared" si="1198"/>
        <v>0</v>
      </c>
      <c r="K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6">
        <f t="shared" si="1204"/>
        <v>0</v>
      </c>
      <c r="AF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6">
        <f t="shared" si="1205"/>
        <v>0</v>
      </c>
      <c r="AJ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6">
        <f t="shared" si="1206"/>
        <v>0</v>
      </c>
      <c r="AN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6">
        <f t="shared" si="1207"/>
        <v>0</v>
      </c>
      <c r="AR562" s="176">
        <f t="shared" si="1208"/>
        <v>0</v>
      </c>
    </row>
    <row r="563" spans="2:44" x14ac:dyDescent="0.25">
      <c r="B563" s="433" t="s">
        <v>700</v>
      </c>
      <c r="C563" s="175" t="s">
        <v>1261</v>
      </c>
      <c r="D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6">
        <f t="shared" si="1196"/>
        <v>0</v>
      </c>
      <c r="G563" s="176"/>
      <c r="H563" s="176">
        <f t="shared" si="1197"/>
        <v>0</v>
      </c>
      <c r="I563" s="176"/>
      <c r="J563" s="176">
        <f t="shared" si="1198"/>
        <v>0</v>
      </c>
      <c r="K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6">
        <f t="shared" si="1204"/>
        <v>0</v>
      </c>
      <c r="AF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6">
        <f t="shared" si="1205"/>
        <v>0</v>
      </c>
      <c r="AJ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6">
        <f t="shared" si="1206"/>
        <v>0</v>
      </c>
      <c r="AN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6">
        <f t="shared" si="1207"/>
        <v>0</v>
      </c>
      <c r="AR563" s="176">
        <f t="shared" si="1208"/>
        <v>0</v>
      </c>
    </row>
    <row r="564" spans="2:44" x14ac:dyDescent="0.25">
      <c r="B564" s="433" t="s">
        <v>701</v>
      </c>
      <c r="C564" s="175" t="s">
        <v>1262</v>
      </c>
      <c r="D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6">
        <f t="shared" si="1196"/>
        <v>0</v>
      </c>
      <c r="G564" s="176"/>
      <c r="H564" s="176">
        <f t="shared" si="1197"/>
        <v>0</v>
      </c>
      <c r="I564" s="176"/>
      <c r="J564" s="176">
        <f t="shared" si="1198"/>
        <v>0</v>
      </c>
      <c r="K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6">
        <f t="shared" si="1204"/>
        <v>0</v>
      </c>
      <c r="AF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6">
        <f t="shared" si="1205"/>
        <v>0</v>
      </c>
      <c r="AJ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6">
        <f t="shared" si="1206"/>
        <v>0</v>
      </c>
      <c r="AN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6">
        <f t="shared" si="1207"/>
        <v>0</v>
      </c>
      <c r="AR564" s="176">
        <f t="shared" si="1208"/>
        <v>0</v>
      </c>
    </row>
    <row r="565" spans="2:44" x14ac:dyDescent="0.25">
      <c r="B565" s="433" t="s">
        <v>702</v>
      </c>
      <c r="C565" s="175" t="s">
        <v>1263</v>
      </c>
      <c r="D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6">
        <f t="shared" si="1196"/>
        <v>0</v>
      </c>
      <c r="G565" s="176"/>
      <c r="H565" s="176">
        <f t="shared" si="1197"/>
        <v>0</v>
      </c>
      <c r="I565" s="176"/>
      <c r="J565" s="176">
        <f t="shared" si="1198"/>
        <v>0</v>
      </c>
      <c r="K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6">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6">
        <f t="shared" si="1204"/>
        <v>0</v>
      </c>
      <c r="AF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6">
        <f t="shared" si="1205"/>
        <v>0</v>
      </c>
      <c r="AJ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6">
        <f t="shared" si="1206"/>
        <v>0</v>
      </c>
      <c r="AN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6">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6">
        <f t="shared" si="1207"/>
        <v>0</v>
      </c>
      <c r="AR565" s="176">
        <f t="shared" si="1208"/>
        <v>0</v>
      </c>
    </row>
    <row r="566" spans="2:44" ht="26.25" x14ac:dyDescent="0.25">
      <c r="B566" s="434"/>
      <c r="C566" s="177" t="s">
        <v>1264</v>
      </c>
      <c r="D566" s="178">
        <f>D12+D106+D222+D327+D397+D499+D526+D560</f>
        <v>2411383.9653333332</v>
      </c>
      <c r="E566" s="178">
        <f>E12+E106+E222+E327+E397+E499+E526+E560</f>
        <v>10826666.994333334</v>
      </c>
      <c r="F566" s="178">
        <f t="shared" si="1050"/>
        <v>13238050.959666668</v>
      </c>
      <c r="G566" s="178">
        <f>G12+G106+G222+G327+G397+G499+G526+G560</f>
        <v>0</v>
      </c>
      <c r="H566" s="178">
        <f t="shared" si="1052"/>
        <v>13238050.959666668</v>
      </c>
      <c r="I566" s="178">
        <f>I12+I106+I222+I327+I397+I499+I526+I560</f>
        <v>0</v>
      </c>
      <c r="J566" s="178">
        <f t="shared" si="1053"/>
        <v>13238050.959666668</v>
      </c>
      <c r="K566" s="178">
        <f t="shared" ref="K566:AD566" si="1209">K12+K106+K222+K327+K397+K499+K526+K560</f>
        <v>2129399.6353333336</v>
      </c>
      <c r="L566" s="178">
        <f t="shared" si="1209"/>
        <v>0</v>
      </c>
      <c r="M566" s="178">
        <f t="shared" si="1209"/>
        <v>0</v>
      </c>
      <c r="N566" s="178">
        <f t="shared" si="1209"/>
        <v>1030000</v>
      </c>
      <c r="O566" s="178">
        <f t="shared" si="1209"/>
        <v>1606618</v>
      </c>
      <c r="P566" s="178">
        <f t="shared" ref="P566:Q566" si="1210">P12+P106+P222+P327+P397+P499+P526+P560</f>
        <v>2805450.0633333335</v>
      </c>
      <c r="Q566" s="178">
        <f t="shared" si="1210"/>
        <v>1325076.8059999999</v>
      </c>
      <c r="R566" s="178">
        <f t="shared" si="1209"/>
        <v>1539287.0466666666</v>
      </c>
      <c r="S566" s="178">
        <f t="shared" si="1209"/>
        <v>931762.56333333335</v>
      </c>
      <c r="T566" s="178">
        <f t="shared" ref="T566" si="1211">T12+T106+T222+T327+T397+T499+T526+T560</f>
        <v>0</v>
      </c>
      <c r="U566" s="178">
        <f t="shared" si="1209"/>
        <v>211045.83333333331</v>
      </c>
      <c r="V566" s="178">
        <f t="shared" si="1209"/>
        <v>0</v>
      </c>
      <c r="W566" s="178">
        <f t="shared" ref="W566" si="1212">W12+W106+W222+W327+W397+W499+W526+W560</f>
        <v>675220.83333333337</v>
      </c>
      <c r="X566" s="178">
        <f t="shared" si="1209"/>
        <v>455850.5</v>
      </c>
      <c r="Y566" s="178">
        <f t="shared" ref="Y566:Z566" si="1213">Y12+Y106+Y222+Y327+Y397+Y499+Y526+Y560</f>
        <v>154695.83333333334</v>
      </c>
      <c r="Z566" s="178">
        <f t="shared" si="1213"/>
        <v>170783.33333333334</v>
      </c>
      <c r="AA566" s="178">
        <f t="shared" si="1209"/>
        <v>202860.51166666669</v>
      </c>
      <c r="AB566" s="178">
        <f t="shared" si="1209"/>
        <v>2057410.5090000001</v>
      </c>
      <c r="AC566" s="178">
        <f t="shared" si="1209"/>
        <v>9550034.5286666658</v>
      </c>
      <c r="AD566" s="178">
        <f t="shared" si="1209"/>
        <v>0</v>
      </c>
      <c r="AE566" s="178">
        <f t="shared" si="1059"/>
        <v>11607445.037666665</v>
      </c>
      <c r="AF566" s="178">
        <f t="shared" ref="AF566:AH566" si="1214">AF12+AF106+AF222+AF327+AF397+AF499+AF526+AF560</f>
        <v>1326400</v>
      </c>
      <c r="AG566" s="178">
        <f t="shared" si="1214"/>
        <v>94370.922000000006</v>
      </c>
      <c r="AH566" s="178">
        <f t="shared" si="1214"/>
        <v>179000</v>
      </c>
      <c r="AI566" s="178">
        <f t="shared" si="1060"/>
        <v>1599770.922</v>
      </c>
      <c r="AJ566" s="178">
        <f t="shared" ref="AJ566:AL566" si="1215">AJ12+AJ106+AJ222+AJ327+AJ397+AJ499+AJ526+AJ560</f>
        <v>30000</v>
      </c>
      <c r="AK566" s="178">
        <f t="shared" si="1215"/>
        <v>255</v>
      </c>
      <c r="AL566" s="178">
        <f t="shared" si="1215"/>
        <v>180</v>
      </c>
      <c r="AM566" s="178">
        <f t="shared" si="1061"/>
        <v>30435</v>
      </c>
      <c r="AN566" s="178">
        <f t="shared" ref="AN566:AP566" si="1216">AN12+AN106+AN222+AN327+AN397+AN499+AN526+AN560</f>
        <v>400</v>
      </c>
      <c r="AO566" s="178">
        <f t="shared" si="1216"/>
        <v>0</v>
      </c>
      <c r="AP566" s="178">
        <f t="shared" si="1216"/>
        <v>0</v>
      </c>
      <c r="AQ566" s="178">
        <f t="shared" si="1062"/>
        <v>400</v>
      </c>
      <c r="AR566" s="178">
        <f t="shared" si="1063"/>
        <v>13238050.959666666</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673"/>
  <sheetViews>
    <sheetView showGridLines="0" topLeftCell="C481" zoomScale="90" zoomScaleNormal="90" workbookViewId="0">
      <selection activeCell="D509" sqref="D509"/>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29.570312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121" t="s">
        <v>49</v>
      </c>
      <c r="B2" s="121" t="s">
        <v>51</v>
      </c>
      <c r="C2" s="121" t="s">
        <v>53</v>
      </c>
      <c r="D2" s="121" t="s">
        <v>57</v>
      </c>
      <c r="E2" s="121" t="s">
        <v>60</v>
      </c>
      <c r="F2" s="121" t="s">
        <v>63</v>
      </c>
      <c r="G2" s="121" t="s">
        <v>66</v>
      </c>
      <c r="H2" s="121" t="s">
        <v>718</v>
      </c>
      <c r="I2" s="121" t="s">
        <v>69</v>
      </c>
      <c r="J2" s="121" t="s">
        <v>72</v>
      </c>
      <c r="K2" s="121" t="s">
        <v>74</v>
      </c>
      <c r="L2" s="121" t="s">
        <v>75</v>
      </c>
      <c r="M2" s="121" t="s">
        <v>78</v>
      </c>
      <c r="N2" s="121" t="s">
        <v>79</v>
      </c>
      <c r="O2" s="121" t="s">
        <v>80</v>
      </c>
      <c r="P2" s="430" t="s">
        <v>81</v>
      </c>
      <c r="Q2" s="430" t="s">
        <v>82</v>
      </c>
      <c r="R2" s="430"/>
      <c r="S2" s="425" t="str">
        <f>+Presupuesto!D11</f>
        <v>Recurrente</v>
      </c>
      <c r="T2" s="425" t="str">
        <f>+Presupuesto!E11</f>
        <v>Programa / Proyecto 2017</v>
      </c>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202" t="s">
        <v>1265</v>
      </c>
      <c r="AI2" s="202" t="s">
        <v>1266</v>
      </c>
      <c r="AJ2" s="202" t="s">
        <v>1267</v>
      </c>
      <c r="AK2" s="202" t="s">
        <v>1268</v>
      </c>
      <c r="AL2" s="202" t="s">
        <v>1269</v>
      </c>
      <c r="AM2" s="202" t="s">
        <v>1270</v>
      </c>
      <c r="AN2" s="202" t="s">
        <v>1271</v>
      </c>
      <c r="AO2" s="202" t="s">
        <v>1272</v>
      </c>
      <c r="AP2" s="202" t="s">
        <v>1273</v>
      </c>
      <c r="AQ2" s="202" t="s">
        <v>1274</v>
      </c>
      <c r="AR2" s="202" t="s">
        <v>1275</v>
      </c>
      <c r="AS2" s="202" t="s">
        <v>1276</v>
      </c>
      <c r="AT2" s="202" t="s">
        <v>1277</v>
      </c>
      <c r="AU2" s="202" t="s">
        <v>1278</v>
      </c>
      <c r="AV2" s="202" t="s">
        <v>1279</v>
      </c>
      <c r="AW2" s="202" t="s">
        <v>1280</v>
      </c>
      <c r="AX2" s="202" t="s">
        <v>1281</v>
      </c>
      <c r="AY2" s="202" t="s">
        <v>1282</v>
      </c>
      <c r="AZ2" s="202" t="s">
        <v>1283</v>
      </c>
      <c r="BA2" s="202" t="s">
        <v>1284</v>
      </c>
      <c r="BB2" s="202" t="s">
        <v>1285</v>
      </c>
      <c r="BC2" s="202" t="s">
        <v>1286</v>
      </c>
      <c r="BD2" s="202" t="s">
        <v>1287</v>
      </c>
      <c r="BE2" s="202" t="s">
        <v>1288</v>
      </c>
      <c r="BF2" s="202" t="s">
        <v>1289</v>
      </c>
      <c r="BG2" s="202" t="s">
        <v>1290</v>
      </c>
      <c r="BH2" s="202" t="s">
        <v>1291</v>
      </c>
      <c r="BI2" s="202" t="s">
        <v>1292</v>
      </c>
      <c r="BJ2" s="202" t="s">
        <v>1293</v>
      </c>
      <c r="BK2" s="202" t="s">
        <v>1294</v>
      </c>
      <c r="BL2" s="202" t="s">
        <v>1295</v>
      </c>
      <c r="BM2" s="202" t="s">
        <v>1296</v>
      </c>
      <c r="BN2" s="202" t="s">
        <v>1297</v>
      </c>
      <c r="BO2" s="202" t="s">
        <v>1298</v>
      </c>
      <c r="BP2" s="202" t="s">
        <v>1299</v>
      </c>
      <c r="BQ2" s="202" t="s">
        <v>1300</v>
      </c>
      <c r="BR2" s="202" t="s">
        <v>1301</v>
      </c>
      <c r="BS2" s="202" t="s">
        <v>1302</v>
      </c>
      <c r="BT2" s="202" t="s">
        <v>1303</v>
      </c>
      <c r="BU2" s="202" t="s">
        <v>1304</v>
      </c>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s="118" customFormat="1" hidden="1" x14ac:dyDescent="0.25">
      <c r="A3" s="149"/>
      <c r="B3" s="149"/>
      <c r="C3" s="149"/>
      <c r="D3" s="149"/>
      <c r="E3" s="149"/>
      <c r="F3" s="149"/>
      <c r="G3" s="151"/>
      <c r="H3" s="151"/>
      <c r="I3" s="151"/>
      <c r="J3" s="151"/>
      <c r="K3" s="151"/>
      <c r="L3" s="430"/>
      <c r="M3" s="430"/>
      <c r="N3" s="430"/>
      <c r="O3" s="430"/>
      <c r="P3" s="430"/>
      <c r="Q3" s="430"/>
      <c r="R3" s="430"/>
      <c r="S3" s="430"/>
      <c r="T3" s="430"/>
      <c r="U3" s="430"/>
      <c r="V3" s="430"/>
      <c r="W3" s="430"/>
      <c r="X3" s="430"/>
      <c r="Y3" s="430"/>
      <c r="Z3" s="430"/>
      <c r="AA3" s="430"/>
      <c r="AB3" s="430"/>
      <c r="AC3" s="430"/>
      <c r="AD3" s="430"/>
      <c r="AE3" s="430"/>
      <c r="AF3" s="430"/>
      <c r="AG3" s="430"/>
      <c r="AH3" s="203">
        <v>2500</v>
      </c>
      <c r="AI3" s="203">
        <v>1900</v>
      </c>
      <c r="AJ3" s="203">
        <v>1650</v>
      </c>
      <c r="AK3" s="203">
        <v>1580</v>
      </c>
      <c r="AL3" s="203">
        <v>2250</v>
      </c>
      <c r="AM3" s="203">
        <v>1650</v>
      </c>
      <c r="AN3" s="203">
        <v>1400</v>
      </c>
      <c r="AO3" s="204">
        <v>1340</v>
      </c>
      <c r="AP3" s="204">
        <v>2000</v>
      </c>
      <c r="AQ3" s="204">
        <v>1400</v>
      </c>
      <c r="AR3" s="204">
        <v>1150</v>
      </c>
      <c r="AS3" s="204">
        <v>1100</v>
      </c>
      <c r="AT3" s="204">
        <v>1750</v>
      </c>
      <c r="AU3" s="204">
        <v>1150</v>
      </c>
      <c r="AV3" s="204">
        <v>900</v>
      </c>
      <c r="AW3" s="204">
        <v>860</v>
      </c>
      <c r="AX3" s="204">
        <v>1200</v>
      </c>
      <c r="AY3" s="430">
        <v>900</v>
      </c>
      <c r="AZ3" s="430">
        <v>650</v>
      </c>
      <c r="BA3" s="430">
        <v>620</v>
      </c>
      <c r="BB3" s="203">
        <f>+'Cuadro Resumen'!C213</f>
        <v>5759.1495000000004</v>
      </c>
      <c r="BC3" s="203">
        <f>+'Cuadro Resumen'!D213</f>
        <v>5307.4515000000001</v>
      </c>
      <c r="BD3" s="203">
        <f>+'Cuadro Resumen'!E213</f>
        <v>6775.47</v>
      </c>
      <c r="BE3" s="203">
        <f>+'Cuadro Resumen'!F213</f>
        <v>6323.7719999999999</v>
      </c>
      <c r="BF3" s="203">
        <f>+'Cuadro Resumen'!C214</f>
        <v>5081.6025</v>
      </c>
      <c r="BG3" s="203">
        <f>+'Cuadro Resumen'!D214</f>
        <v>4629.9045000000006</v>
      </c>
      <c r="BH3" s="203">
        <f>+'Cuadro Resumen'!E214</f>
        <v>6097.9230000000007</v>
      </c>
      <c r="BI3" s="203">
        <f>+'Cuadro Resumen'!F214</f>
        <v>5646.2250000000004</v>
      </c>
      <c r="BJ3" s="204">
        <f>+'Cuadro Resumen'!C215</f>
        <v>4404.0555000000004</v>
      </c>
      <c r="BK3" s="204">
        <f>+'Cuadro Resumen'!D215</f>
        <v>4065.2820000000002</v>
      </c>
      <c r="BL3" s="204">
        <f>+'Cuadro Resumen'!E215</f>
        <v>5420.3760000000002</v>
      </c>
      <c r="BM3" s="204">
        <f>+'Cuadro Resumen'!F215</f>
        <v>4968.6779999999999</v>
      </c>
      <c r="BN3" s="204">
        <f>+'Cuadro Resumen'!C216</f>
        <v>3726.5085000000004</v>
      </c>
      <c r="BO3" s="204">
        <f>+'Cuadro Resumen'!D216</f>
        <v>3387.7350000000001</v>
      </c>
      <c r="BP3" s="204">
        <f>+'Cuadro Resumen'!E216</f>
        <v>4742.8290000000006</v>
      </c>
      <c r="BQ3" s="204">
        <f>+'Cuadro Resumen'!F216</f>
        <v>4404.0555000000004</v>
      </c>
      <c r="BR3" s="204">
        <f>+'Cuadro Resumen'!C217</f>
        <v>3274.8105</v>
      </c>
      <c r="BS3" s="204">
        <f>+'Cuadro Resumen'!D217</f>
        <v>3048.9615000000003</v>
      </c>
      <c r="BT3" s="204">
        <f>+'Cuadro Resumen'!E217</f>
        <v>4178.2065000000002</v>
      </c>
      <c r="BU3" s="204">
        <f>+'Cuadro Resumen'!F217</f>
        <v>3839.433</v>
      </c>
      <c r="BV3" s="430"/>
      <c r="BW3" s="430"/>
      <c r="BX3" s="430"/>
      <c r="BY3" s="430"/>
      <c r="BZ3" s="430"/>
      <c r="CA3" s="430"/>
      <c r="CB3" s="430"/>
      <c r="CC3" s="430"/>
      <c r="CD3" s="430"/>
      <c r="CE3" s="430"/>
      <c r="CF3" s="430"/>
      <c r="CG3" s="430"/>
      <c r="CH3" s="430"/>
      <c r="CI3" s="430"/>
      <c r="CJ3" s="430"/>
      <c r="CK3" s="430"/>
      <c r="CL3" s="430"/>
      <c r="CM3" s="430"/>
      <c r="CN3" s="430"/>
      <c r="CO3" s="430"/>
      <c r="CP3" s="430"/>
      <c r="CQ3" s="430"/>
      <c r="CR3" s="430"/>
      <c r="CS3" s="430"/>
      <c r="CT3" s="430"/>
      <c r="CU3" s="430"/>
      <c r="CV3" s="430"/>
      <c r="CW3" s="430"/>
      <c r="CX3" s="430"/>
      <c r="CY3" s="430"/>
      <c r="CZ3" s="430"/>
      <c r="DA3" s="430"/>
      <c r="DB3" s="430"/>
      <c r="DC3" s="430"/>
      <c r="DD3" s="430"/>
      <c r="DE3" s="430"/>
      <c r="DF3" s="430"/>
      <c r="DG3" s="430"/>
      <c r="DH3" s="430"/>
      <c r="DI3" s="430"/>
      <c r="DJ3" s="430"/>
      <c r="DK3" s="430"/>
      <c r="DL3" s="430"/>
      <c r="DM3" s="430"/>
      <c r="DN3" s="430"/>
      <c r="DO3" s="430"/>
      <c r="DP3" s="430"/>
      <c r="DQ3" s="430"/>
      <c r="DR3" s="430"/>
      <c r="DS3" s="430"/>
      <c r="DT3" s="430"/>
      <c r="DU3" s="430"/>
      <c r="DV3" s="430"/>
      <c r="DW3" s="430"/>
      <c r="DX3" s="430"/>
      <c r="DY3" s="430"/>
      <c r="DZ3" s="430"/>
      <c r="EA3" s="430"/>
      <c r="EB3" s="430"/>
      <c r="EC3" s="430"/>
      <c r="ED3" s="430"/>
      <c r="EE3" s="430"/>
      <c r="EF3" s="430"/>
      <c r="EG3" s="430"/>
      <c r="EH3" s="430"/>
      <c r="EI3" s="430"/>
      <c r="EJ3" s="430"/>
      <c r="EK3" s="430"/>
      <c r="EL3" s="430"/>
      <c r="EM3" s="430"/>
      <c r="EN3" s="430"/>
      <c r="EO3" s="430"/>
      <c r="EP3" s="430"/>
      <c r="EQ3" s="430"/>
      <c r="ER3" s="430"/>
      <c r="ES3" s="430"/>
      <c r="ET3" s="430"/>
      <c r="EU3" s="430"/>
      <c r="EV3" s="430"/>
      <c r="EW3" s="430"/>
      <c r="EX3" s="430"/>
      <c r="EY3" s="430"/>
      <c r="EZ3" s="430"/>
      <c r="FA3" s="430"/>
      <c r="FB3" s="430"/>
      <c r="FC3" s="430"/>
      <c r="FD3" s="430"/>
      <c r="FE3" s="430"/>
      <c r="FF3" s="430"/>
      <c r="FG3" s="430"/>
      <c r="FH3" s="430"/>
      <c r="FI3" s="430"/>
      <c r="FJ3" s="430"/>
      <c r="FK3" s="430"/>
      <c r="FL3" s="430"/>
      <c r="FM3" s="430"/>
      <c r="FN3" s="430"/>
      <c r="FO3" s="430"/>
      <c r="FP3" s="430"/>
      <c r="FQ3" s="430"/>
      <c r="FR3" s="430"/>
      <c r="FS3" s="430"/>
      <c r="FT3" s="430"/>
      <c r="FU3" s="430"/>
      <c r="FV3" s="430"/>
      <c r="FW3" s="430"/>
      <c r="FX3" s="430"/>
      <c r="FY3" s="430"/>
      <c r="FZ3" s="430"/>
      <c r="GA3" s="430"/>
      <c r="GB3" s="430"/>
      <c r="GC3" s="430"/>
      <c r="GD3" s="430"/>
      <c r="GE3" s="430"/>
      <c r="GF3" s="430"/>
      <c r="GG3" s="430"/>
      <c r="GH3" s="430"/>
      <c r="GI3" s="430"/>
      <c r="GJ3" s="430"/>
      <c r="GK3" s="430"/>
      <c r="GL3" s="430"/>
      <c r="GM3" s="430"/>
      <c r="GN3" s="430"/>
      <c r="GO3" s="430"/>
      <c r="GP3" s="430"/>
      <c r="GQ3" s="430"/>
      <c r="GR3" s="430"/>
      <c r="GS3" s="430"/>
      <c r="GT3" s="430"/>
      <c r="GU3" s="430"/>
      <c r="GV3" s="430"/>
      <c r="GW3" s="430"/>
      <c r="GX3" s="430"/>
      <c r="GY3" s="430"/>
      <c r="GZ3" s="430"/>
      <c r="HA3" s="430"/>
      <c r="HB3" s="430"/>
      <c r="HC3" s="430"/>
      <c r="HD3" s="430"/>
      <c r="HE3" s="430"/>
      <c r="HF3" s="430"/>
      <c r="HG3" s="430"/>
      <c r="HH3" s="430"/>
      <c r="HI3" s="430"/>
      <c r="HJ3" s="430"/>
      <c r="HK3" s="430"/>
      <c r="HL3" s="430"/>
      <c r="HM3" s="430"/>
      <c r="HN3" s="430"/>
      <c r="HO3" s="430"/>
      <c r="HP3" s="430"/>
      <c r="HQ3" s="430"/>
      <c r="HR3" s="430"/>
      <c r="HS3" s="430"/>
      <c r="HT3" s="430"/>
      <c r="HU3" s="430"/>
      <c r="HV3" s="430"/>
      <c r="HW3" s="430"/>
      <c r="HX3" s="430"/>
      <c r="HY3" s="430"/>
      <c r="HZ3" s="430"/>
      <c r="IA3" s="430"/>
      <c r="IB3" s="430"/>
      <c r="IC3" s="430"/>
      <c r="ID3" s="430"/>
      <c r="IE3" s="430"/>
      <c r="IF3" s="430"/>
      <c r="IG3" s="430"/>
      <c r="IH3" s="430"/>
      <c r="II3" s="430"/>
      <c r="IJ3" s="430"/>
      <c r="IK3" s="430"/>
      <c r="IL3" s="430"/>
      <c r="IM3" s="430"/>
      <c r="IN3" s="430"/>
      <c r="IO3" s="430"/>
      <c r="IP3" s="430"/>
      <c r="IQ3" s="430"/>
      <c r="IR3" s="430"/>
      <c r="IS3" s="430"/>
      <c r="IT3" s="430"/>
      <c r="IU3" s="430"/>
      <c r="IV3" s="430"/>
      <c r="IW3" s="430"/>
      <c r="IX3" s="430"/>
      <c r="IY3" s="430"/>
      <c r="IZ3" s="430"/>
      <c r="JA3" s="430"/>
      <c r="JB3" s="430"/>
      <c r="JC3" s="430"/>
      <c r="JD3" s="430"/>
      <c r="JE3" s="430"/>
      <c r="JF3" s="430"/>
      <c r="JG3" s="430"/>
      <c r="JH3" s="430"/>
      <c r="JI3" s="430"/>
      <c r="JJ3" s="430"/>
      <c r="JK3" s="430"/>
      <c r="JL3" s="430"/>
      <c r="JM3" s="430"/>
      <c r="JN3" s="430"/>
      <c r="JO3" s="430"/>
      <c r="JP3" s="430"/>
      <c r="JQ3" s="430"/>
      <c r="JR3" s="430"/>
      <c r="JS3" s="430"/>
      <c r="JT3" s="430"/>
      <c r="JU3" s="430"/>
      <c r="JV3" s="430"/>
      <c r="JW3" s="430"/>
      <c r="JX3" s="430"/>
      <c r="JY3" s="430"/>
      <c r="JZ3" s="430"/>
      <c r="KA3" s="430"/>
      <c r="KB3" s="430"/>
      <c r="KC3" s="430"/>
      <c r="KD3" s="430"/>
      <c r="KE3" s="430"/>
      <c r="KF3" s="430"/>
      <c r="KG3" s="430"/>
      <c r="KH3" s="430"/>
      <c r="KI3" s="430"/>
      <c r="KJ3" s="430"/>
      <c r="KK3" s="430"/>
      <c r="KL3" s="430"/>
      <c r="KM3" s="430"/>
      <c r="KN3" s="430"/>
      <c r="KO3" s="430"/>
      <c r="KP3" s="430"/>
      <c r="KQ3" s="430"/>
      <c r="KR3" s="430"/>
      <c r="KS3" s="430"/>
      <c r="KT3" s="430"/>
      <c r="KU3" s="430"/>
      <c r="KV3" s="430"/>
      <c r="KW3" s="430"/>
      <c r="KX3" s="430"/>
      <c r="KY3" s="430"/>
      <c r="KZ3" s="430"/>
      <c r="LA3" s="430"/>
      <c r="LB3" s="430"/>
      <c r="LC3" s="430"/>
      <c r="LD3" s="430"/>
      <c r="LE3" s="430"/>
      <c r="LF3" s="430"/>
      <c r="LG3" s="430"/>
      <c r="LH3" s="430"/>
      <c r="LI3" s="430"/>
      <c r="LJ3" s="430"/>
      <c r="LK3" s="430"/>
      <c r="LL3" s="430"/>
      <c r="LM3" s="430"/>
      <c r="LN3" s="430"/>
      <c r="LO3" s="430"/>
      <c r="LP3" s="430"/>
      <c r="LQ3" s="430"/>
      <c r="LR3" s="430"/>
      <c r="LS3" s="430"/>
      <c r="LT3" s="430"/>
      <c r="LU3" s="430"/>
      <c r="LV3" s="430"/>
      <c r="LW3" s="430"/>
      <c r="LX3" s="430"/>
      <c r="LY3" s="430"/>
      <c r="LZ3" s="430"/>
      <c r="MA3" s="430"/>
      <c r="MB3" s="430"/>
      <c r="MC3" s="430"/>
      <c r="MD3" s="430"/>
      <c r="ME3" s="430"/>
      <c r="MF3" s="430"/>
      <c r="MG3" s="430"/>
      <c r="MH3" s="430"/>
      <c r="MI3" s="430"/>
      <c r="MJ3" s="430"/>
      <c r="MK3" s="430"/>
      <c r="ML3" s="430"/>
      <c r="MM3" s="430"/>
      <c r="MN3" s="430"/>
      <c r="MO3" s="430"/>
      <c r="MP3" s="430"/>
      <c r="MQ3" s="430"/>
      <c r="MR3" s="430"/>
      <c r="MS3" s="430"/>
      <c r="MT3" s="430"/>
      <c r="MU3" s="430"/>
      <c r="MV3" s="430"/>
      <c r="MW3" s="430"/>
      <c r="MX3" s="430"/>
      <c r="MY3" s="430"/>
      <c r="MZ3" s="430"/>
      <c r="NA3" s="430"/>
      <c r="NB3" s="430"/>
      <c r="NC3" s="430"/>
      <c r="ND3" s="430"/>
      <c r="NE3" s="430"/>
      <c r="NF3" s="430"/>
      <c r="NG3" s="430"/>
      <c r="NH3" s="430"/>
      <c r="NI3" s="430"/>
      <c r="NJ3" s="430"/>
      <c r="NK3" s="430"/>
      <c r="NL3" s="430"/>
      <c r="NM3" s="430"/>
      <c r="NN3" s="430"/>
      <c r="NO3" s="430"/>
      <c r="NP3" s="430"/>
      <c r="NQ3" s="430"/>
      <c r="NR3" s="430"/>
      <c r="NS3" s="430"/>
      <c r="NT3" s="430"/>
      <c r="NU3" s="430"/>
      <c r="NV3" s="430"/>
      <c r="NW3" s="430"/>
      <c r="NX3" s="430"/>
      <c r="NY3" s="430"/>
      <c r="NZ3" s="430"/>
      <c r="OA3" s="430"/>
      <c r="OB3" s="430"/>
      <c r="OC3" s="430"/>
      <c r="OD3" s="430"/>
      <c r="OE3" s="430"/>
      <c r="OF3" s="430"/>
      <c r="OG3" s="430"/>
      <c r="OH3" s="430"/>
      <c r="OI3" s="430"/>
      <c r="OJ3" s="430"/>
      <c r="OK3" s="430"/>
      <c r="OL3" s="430"/>
      <c r="OM3" s="430"/>
      <c r="ON3" s="430"/>
      <c r="OO3" s="430"/>
      <c r="OP3" s="430"/>
      <c r="OQ3" s="430"/>
      <c r="OR3" s="430"/>
      <c r="OS3" s="430"/>
      <c r="OT3" s="430"/>
      <c r="OU3" s="430"/>
      <c r="OV3" s="430"/>
      <c r="OW3" s="430"/>
      <c r="OX3" s="430"/>
      <c r="OY3" s="430"/>
      <c r="OZ3" s="430"/>
      <c r="PA3" s="430"/>
      <c r="PB3" s="430"/>
      <c r="PC3" s="430"/>
      <c r="PD3" s="430"/>
      <c r="PE3" s="430"/>
      <c r="PF3" s="430"/>
      <c r="PG3" s="430"/>
      <c r="PH3" s="430"/>
      <c r="PI3" s="430"/>
      <c r="PJ3" s="430"/>
      <c r="PK3" s="430"/>
      <c r="PL3" s="430"/>
      <c r="PM3" s="430"/>
      <c r="PN3" s="430"/>
      <c r="PO3" s="430"/>
      <c r="PP3" s="430"/>
      <c r="PQ3" s="430"/>
      <c r="PR3" s="430"/>
      <c r="PS3" s="430"/>
      <c r="PT3" s="430"/>
      <c r="PU3" s="430"/>
      <c r="PV3" s="430"/>
      <c r="PW3" s="430"/>
      <c r="PX3" s="430"/>
      <c r="PY3" s="430"/>
      <c r="PZ3" s="430"/>
      <c r="QA3" s="430"/>
      <c r="QB3" s="430"/>
      <c r="QC3" s="430"/>
      <c r="QD3" s="430"/>
      <c r="QE3" s="430"/>
      <c r="QF3" s="430"/>
      <c r="QG3" s="430"/>
      <c r="QH3" s="430"/>
      <c r="QI3" s="430"/>
      <c r="QJ3" s="430"/>
      <c r="QK3" s="430"/>
      <c r="QL3" s="430"/>
      <c r="QM3" s="430"/>
      <c r="QN3" s="430"/>
      <c r="QO3" s="430"/>
      <c r="QP3" s="430"/>
      <c r="QQ3" s="430"/>
      <c r="QR3" s="430"/>
      <c r="QS3" s="430"/>
      <c r="QT3" s="430"/>
      <c r="QU3" s="430"/>
      <c r="QV3" s="430"/>
      <c r="QW3" s="430"/>
      <c r="QX3" s="430"/>
      <c r="QY3" s="430"/>
      <c r="QZ3" s="430"/>
      <c r="RA3" s="430"/>
      <c r="RB3" s="430"/>
      <c r="RC3" s="430"/>
      <c r="RD3" s="430"/>
      <c r="RE3" s="430"/>
      <c r="RF3" s="430"/>
      <c r="RG3" s="430"/>
      <c r="RH3" s="430"/>
      <c r="RI3" s="430"/>
      <c r="RJ3" s="430"/>
      <c r="RK3" s="430"/>
      <c r="RL3" s="430"/>
      <c r="RM3" s="430"/>
      <c r="RN3" s="430"/>
      <c r="RO3" s="430"/>
      <c r="RP3" s="430"/>
      <c r="RQ3" s="430"/>
      <c r="RR3" s="430"/>
      <c r="RS3" s="430"/>
      <c r="RT3" s="430"/>
      <c r="RU3" s="430"/>
      <c r="RV3" s="430"/>
      <c r="RW3" s="430"/>
      <c r="RX3" s="430"/>
      <c r="RY3" s="430"/>
      <c r="RZ3" s="430"/>
      <c r="SA3" s="430"/>
      <c r="SB3" s="430"/>
      <c r="SC3" s="430"/>
      <c r="SD3" s="430"/>
      <c r="SE3" s="430"/>
      <c r="SF3" s="430"/>
      <c r="SG3" s="430"/>
      <c r="SH3" s="430"/>
      <c r="SI3" s="430"/>
      <c r="SJ3" s="430"/>
      <c r="SK3" s="430"/>
      <c r="SL3" s="430"/>
      <c r="SM3" s="430"/>
      <c r="SN3" s="430"/>
      <c r="SO3" s="430"/>
      <c r="SP3" s="430"/>
      <c r="SQ3" s="430"/>
      <c r="SR3" s="430"/>
      <c r="SS3" s="430"/>
      <c r="ST3" s="430"/>
      <c r="SU3" s="430"/>
      <c r="SV3" s="430"/>
      <c r="SW3" s="430"/>
      <c r="SX3" s="430"/>
      <c r="SY3" s="430"/>
      <c r="SZ3" s="430"/>
      <c r="TA3" s="430"/>
      <c r="TB3" s="430"/>
      <c r="TC3" s="430"/>
      <c r="TD3" s="430"/>
      <c r="TE3" s="430"/>
      <c r="TF3" s="430"/>
      <c r="TG3" s="430"/>
      <c r="TH3" s="430"/>
      <c r="TI3" s="430"/>
      <c r="TJ3" s="430"/>
      <c r="TK3" s="430"/>
      <c r="TL3" s="430"/>
      <c r="TM3" s="430"/>
      <c r="TN3" s="430"/>
      <c r="TO3" s="430"/>
      <c r="TP3" s="430"/>
      <c r="TQ3" s="430"/>
      <c r="TR3" s="430"/>
      <c r="TS3" s="430"/>
      <c r="TT3" s="430"/>
      <c r="TU3" s="430"/>
      <c r="TV3" s="430"/>
      <c r="TW3" s="430"/>
      <c r="TX3" s="430"/>
      <c r="TY3" s="430"/>
      <c r="TZ3" s="430"/>
      <c r="UA3" s="430"/>
      <c r="UB3" s="430"/>
      <c r="UC3" s="430"/>
      <c r="UD3" s="430"/>
      <c r="UE3" s="430"/>
      <c r="UF3" s="430"/>
      <c r="UG3" s="430"/>
      <c r="UH3" s="430"/>
      <c r="UI3" s="430"/>
    </row>
    <row r="5" spans="1:555" ht="60" customHeight="1" x14ac:dyDescent="0.25">
      <c r="A5" s="429"/>
      <c r="B5" s="429"/>
      <c r="C5" s="185" t="s">
        <v>1305</v>
      </c>
      <c r="D5" s="426">
        <f>SUMIF(C:C,$C$10,D:D)</f>
        <v>4031290.2986666672</v>
      </c>
      <c r="E5" s="429"/>
      <c r="F5" s="429"/>
      <c r="G5" s="429"/>
      <c r="H5" s="418"/>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6" spans="1:555" x14ac:dyDescent="0.25">
      <c r="A6" s="429"/>
      <c r="B6" s="429"/>
      <c r="C6" s="69"/>
      <c r="D6" s="69"/>
      <c r="E6" s="69"/>
      <c r="F6" s="69"/>
      <c r="G6" s="69"/>
      <c r="H6" s="78"/>
      <c r="I6" s="69"/>
      <c r="J6" s="6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row>
    <row r="7" spans="1:555" x14ac:dyDescent="0.25">
      <c r="A7" s="429"/>
      <c r="B7" s="429"/>
      <c r="C7" s="69" t="s">
        <v>1306</v>
      </c>
      <c r="D7" s="69"/>
      <c r="E7" s="69"/>
      <c r="F7" s="69"/>
      <c r="G7" s="69"/>
      <c r="H7" s="78"/>
      <c r="I7" s="69"/>
      <c r="J7" s="6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row>
    <row r="8" spans="1:555" x14ac:dyDescent="0.25">
      <c r="A8" s="429"/>
      <c r="B8" s="429"/>
      <c r="C8" s="69" t="s">
        <v>1307</v>
      </c>
      <c r="D8" s="69"/>
      <c r="E8" s="69"/>
      <c r="F8" s="69"/>
      <c r="G8" s="69"/>
      <c r="H8" s="78"/>
      <c r="I8" s="69"/>
      <c r="J8" s="6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91"/>
      <c r="C9" s="172"/>
      <c r="D9" s="172"/>
      <c r="E9" s="172"/>
      <c r="F9" s="172"/>
      <c r="G9" s="172"/>
      <c r="H9" s="78"/>
      <c r="I9" s="172"/>
      <c r="J9" s="172"/>
      <c r="K9" s="10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91"/>
      <c r="C10" s="29" t="s">
        <v>1308</v>
      </c>
      <c r="D10" s="30">
        <f>SUM(G17:G26)</f>
        <v>12835</v>
      </c>
      <c r="E10" s="91"/>
      <c r="F10" s="91"/>
      <c r="G10" s="91"/>
      <c r="H10" s="75"/>
      <c r="I10" s="75"/>
      <c r="J10" s="75"/>
      <c r="K10" s="10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91"/>
      <c r="C11" s="69"/>
      <c r="D11" s="31"/>
      <c r="E11" s="91"/>
      <c r="F11" s="91"/>
      <c r="G11" s="91"/>
      <c r="H11" s="75"/>
      <c r="I11" s="75"/>
      <c r="J11" s="75"/>
      <c r="K11" s="10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x14ac:dyDescent="0.25">
      <c r="A12" s="429"/>
      <c r="B12" s="91"/>
      <c r="C12" s="69"/>
      <c r="D12" s="31"/>
      <c r="E12" s="91"/>
      <c r="F12" s="91"/>
      <c r="G12" s="91"/>
      <c r="H12" s="75"/>
      <c r="I12" s="75"/>
      <c r="J12" s="75"/>
      <c r="K12" s="109"/>
      <c r="L12" s="429"/>
      <c r="M12" s="429"/>
      <c r="N12" s="14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5.75" x14ac:dyDescent="0.25">
      <c r="A13" s="429"/>
      <c r="B13" s="91"/>
      <c r="C13" s="191" t="s">
        <v>1309</v>
      </c>
      <c r="D13" s="345" t="s">
        <v>1770</v>
      </c>
      <c r="E13" s="91"/>
      <c r="F13" s="91"/>
      <c r="G13" s="91"/>
      <c r="H13" s="75"/>
      <c r="I13" s="75"/>
      <c r="J13" s="75"/>
      <c r="K13" s="109"/>
      <c r="L13" s="429"/>
      <c r="M13" s="429"/>
      <c r="N13" s="14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ht="18.75" x14ac:dyDescent="0.25">
      <c r="A14" s="429"/>
      <c r="B14" s="91"/>
      <c r="C14" s="19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Coordinación del proyecto HICA para Honduras (hacia el interior): 6 Reuniones de trabajo con la Sub-coordinación de Carrera de Informática y el equipo de apoyo. </v>
      </c>
      <c r="D14" s="31"/>
      <c r="E14" s="91"/>
      <c r="F14" s="91"/>
      <c r="G14" s="91"/>
      <c r="H14" s="75"/>
      <c r="I14" s="75"/>
      <c r="J14" s="75"/>
      <c r="K14" s="109"/>
      <c r="L14" s="429"/>
      <c r="M14" s="429"/>
      <c r="N14" s="14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ht="15.75" thickBot="1" x14ac:dyDescent="0.3">
      <c r="A15" s="429"/>
      <c r="B15" s="91"/>
      <c r="C15" s="69"/>
      <c r="D15" s="31"/>
      <c r="E15" s="91"/>
      <c r="F15" s="91"/>
      <c r="G15" s="91"/>
      <c r="H15" s="75"/>
      <c r="I15" s="75"/>
      <c r="J15" s="75"/>
      <c r="K15" s="109"/>
      <c r="L15" s="429"/>
      <c r="M15" s="429"/>
      <c r="N15" s="14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32.25" customHeight="1" thickBot="1" x14ac:dyDescent="0.3">
      <c r="A16" s="429"/>
      <c r="B16" s="91"/>
      <c r="C16" s="122" t="s">
        <v>1310</v>
      </c>
      <c r="D16" s="125" t="s">
        <v>1311</v>
      </c>
      <c r="E16" s="124" t="s">
        <v>99</v>
      </c>
      <c r="F16" s="124" t="s">
        <v>1312</v>
      </c>
      <c r="G16" s="123" t="s">
        <v>1313</v>
      </c>
      <c r="H16" s="129" t="s">
        <v>1314</v>
      </c>
      <c r="I16" s="124" t="s">
        <v>1315</v>
      </c>
      <c r="J16" s="124" t="s">
        <v>711</v>
      </c>
      <c r="K16" s="124" t="s">
        <v>1316</v>
      </c>
      <c r="L16" s="124" t="s">
        <v>1317</v>
      </c>
      <c r="M16" s="429"/>
      <c r="N16" s="14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2:14" ht="15.75" thickBot="1" x14ac:dyDescent="0.3">
      <c r="B17" s="91"/>
      <c r="C17" s="307" t="s">
        <v>1318</v>
      </c>
      <c r="D17" s="531">
        <v>60</v>
      </c>
      <c r="E17" s="308"/>
      <c r="F17" s="112">
        <v>30000</v>
      </c>
      <c r="G17" s="309">
        <f t="shared" ref="G17:G25" si="0">E17*F17</f>
        <v>0</v>
      </c>
      <c r="H17" s="310" t="s">
        <v>712</v>
      </c>
      <c r="I17" s="113" t="s">
        <v>294</v>
      </c>
      <c r="J17" s="113" t="str">
        <f>VLOOKUP(I17,Presupuesto!$B$11:$C$566,2,0)</f>
        <v>SERVICIOS DE CAPACITACION.</v>
      </c>
      <c r="K17" s="311" t="s">
        <v>49</v>
      </c>
      <c r="L17" s="113" t="s">
        <v>721</v>
      </c>
      <c r="M17" s="429"/>
      <c r="N17" s="149"/>
    </row>
    <row r="18" spans="2:14" ht="15.75" thickBot="1" x14ac:dyDescent="0.3">
      <c r="B18" s="91"/>
      <c r="C18" s="96" t="s">
        <v>1319</v>
      </c>
      <c r="D18" s="532"/>
      <c r="E18" s="190">
        <f>D17</f>
        <v>60</v>
      </c>
      <c r="F18" s="97">
        <v>50</v>
      </c>
      <c r="G18" s="94">
        <f t="shared" si="0"/>
        <v>3000</v>
      </c>
      <c r="H18" s="310" t="s">
        <v>712</v>
      </c>
      <c r="I18" s="95" t="s">
        <v>307</v>
      </c>
      <c r="J18" s="95" t="str">
        <f>VLOOKUP(I18,Presupuesto!$B$11:$C$566,2,0)</f>
        <v>SERVICIOS DE IMPRENTA PUBLIC.Y REPRODUCCION</v>
      </c>
      <c r="K18" s="95" t="str">
        <f t="shared" ref="K18:K26" si="1">$K$17</f>
        <v>Desarrollo e Innovación Curricular</v>
      </c>
      <c r="L18" s="113" t="s">
        <v>723</v>
      </c>
      <c r="M18" s="429"/>
      <c r="N18" s="149"/>
    </row>
    <row r="19" spans="2:14" ht="15.75" thickBot="1" x14ac:dyDescent="0.3">
      <c r="B19" s="91"/>
      <c r="C19" s="96" t="s">
        <v>1320</v>
      </c>
      <c r="D19" s="532"/>
      <c r="E19" s="190">
        <f>D17</f>
        <v>60</v>
      </c>
      <c r="F19" s="97">
        <v>150</v>
      </c>
      <c r="G19" s="94">
        <f t="shared" si="0"/>
        <v>9000</v>
      </c>
      <c r="H19" s="310" t="s">
        <v>712</v>
      </c>
      <c r="I19" s="95" t="s">
        <v>361</v>
      </c>
      <c r="J19" s="95" t="str">
        <f>VLOOKUP(I19,Presupuesto!$B$11:$C$566,2,0)</f>
        <v>ALIMENTOS B EBIDAS PARA PERSONAS</v>
      </c>
      <c r="K19" s="95" t="str">
        <f t="shared" si="1"/>
        <v>Desarrollo e Innovación Curricular</v>
      </c>
      <c r="L19" s="113" t="s">
        <v>724</v>
      </c>
      <c r="M19" s="429"/>
      <c r="N19" s="149"/>
    </row>
    <row r="20" spans="2:14" ht="15.75" thickBot="1" x14ac:dyDescent="0.3">
      <c r="B20" s="91"/>
      <c r="C20" s="96" t="s">
        <v>1321</v>
      </c>
      <c r="D20" s="532"/>
      <c r="E20" s="147">
        <v>0</v>
      </c>
      <c r="F20" s="115">
        <v>10000</v>
      </c>
      <c r="G20" s="94">
        <f t="shared" si="0"/>
        <v>0</v>
      </c>
      <c r="H20" s="310" t="s">
        <v>1932</v>
      </c>
      <c r="I20" s="303" t="s">
        <v>327</v>
      </c>
      <c r="J20" s="95" t="str">
        <f>VLOOKUP(I20,Presupuesto!$B$11:$C$566,2,0)</f>
        <v>PASAJES (26100-00)</v>
      </c>
      <c r="K20" s="95" t="str">
        <f t="shared" si="1"/>
        <v>Desarrollo e Innovación Curricular</v>
      </c>
      <c r="L20" s="113" t="s">
        <v>725</v>
      </c>
      <c r="M20" s="429"/>
      <c r="N20" s="149"/>
    </row>
    <row r="21" spans="2:14" ht="15.75" thickBot="1" x14ac:dyDescent="0.3">
      <c r="B21" s="91"/>
      <c r="C21" s="96" t="s">
        <v>1322</v>
      </c>
      <c r="D21" s="532"/>
      <c r="E21" s="147">
        <v>0</v>
      </c>
      <c r="F21" s="115">
        <v>250</v>
      </c>
      <c r="G21" s="94">
        <f t="shared" si="0"/>
        <v>0</v>
      </c>
      <c r="H21" s="310" t="s">
        <v>1933</v>
      </c>
      <c r="I21" s="95" t="s">
        <v>384</v>
      </c>
      <c r="J21" s="95" t="str">
        <f>VLOOKUP(I21,Presupuesto!$B$11:$C$566,2,0)</f>
        <v>PRODUCTOS PAPEL Y CARTON</v>
      </c>
      <c r="K21" s="95" t="str">
        <f t="shared" si="1"/>
        <v>Desarrollo e Innovación Curricular</v>
      </c>
      <c r="L21" s="113" t="s">
        <v>727</v>
      </c>
      <c r="M21" s="429"/>
      <c r="N21" s="149"/>
    </row>
    <row r="22" spans="2:14" ht="15.75" thickBot="1" x14ac:dyDescent="0.3">
      <c r="B22" s="91"/>
      <c r="C22" s="96" t="s">
        <v>1323</v>
      </c>
      <c r="D22" s="532"/>
      <c r="E22" s="190">
        <f>(D17*25)/500</f>
        <v>3</v>
      </c>
      <c r="F22" s="97">
        <v>85</v>
      </c>
      <c r="G22" s="94">
        <f t="shared" si="0"/>
        <v>255</v>
      </c>
      <c r="H22" s="310" t="s">
        <v>712</v>
      </c>
      <c r="I22" s="95" t="s">
        <v>384</v>
      </c>
      <c r="J22" s="95" t="str">
        <f>VLOOKUP(I22,Presupuesto!$B$11:$C$566,2,0)</f>
        <v>PRODUCTOS PAPEL Y CARTON</v>
      </c>
      <c r="K22" s="95" t="str">
        <f t="shared" si="1"/>
        <v>Desarrollo e Innovación Curricular</v>
      </c>
      <c r="L22" s="113" t="s">
        <v>728</v>
      </c>
      <c r="M22" s="429"/>
      <c r="N22" s="149"/>
    </row>
    <row r="23" spans="2:14" ht="15.75" thickBot="1" x14ac:dyDescent="0.3">
      <c r="B23" s="91"/>
      <c r="C23" s="96" t="s">
        <v>1324</v>
      </c>
      <c r="D23" s="532"/>
      <c r="E23" s="190">
        <f>D17/12</f>
        <v>5</v>
      </c>
      <c r="F23" s="97">
        <v>36</v>
      </c>
      <c r="G23" s="94">
        <f t="shared" si="0"/>
        <v>180</v>
      </c>
      <c r="H23" s="310" t="s">
        <v>712</v>
      </c>
      <c r="I23" s="433" t="s">
        <v>451</v>
      </c>
      <c r="J23" s="95" t="str">
        <f>VLOOKUP(I23,Presupuesto!$B$11:$C$566,2,0)</f>
        <v>UTILES DE ESCRITORIO, OFICINA Y ENSE¥ANZA</v>
      </c>
      <c r="K23" s="95" t="str">
        <f t="shared" si="1"/>
        <v>Desarrollo e Innovación Curricular</v>
      </c>
      <c r="L23" s="113" t="s">
        <v>729</v>
      </c>
      <c r="M23" s="429"/>
      <c r="N23" s="149"/>
    </row>
    <row r="24" spans="2:14" ht="15.75" thickBot="1" x14ac:dyDescent="0.3">
      <c r="B24" s="91"/>
      <c r="C24" s="96" t="s">
        <v>1325</v>
      </c>
      <c r="D24" s="532"/>
      <c r="E24" s="190">
        <f>D17/12</f>
        <v>5</v>
      </c>
      <c r="F24" s="97">
        <v>80</v>
      </c>
      <c r="G24" s="94">
        <f t="shared" si="0"/>
        <v>400</v>
      </c>
      <c r="H24" s="310" t="s">
        <v>712</v>
      </c>
      <c r="I24" s="433" t="s">
        <v>451</v>
      </c>
      <c r="J24" s="95" t="str">
        <f>VLOOKUP(I24,Presupuesto!$B$11:$C$566,2,0)</f>
        <v>UTILES DE ESCRITORIO, OFICINA Y ENSE¥ANZA</v>
      </c>
      <c r="K24" s="95" t="str">
        <f t="shared" si="1"/>
        <v>Desarrollo e Innovación Curricular</v>
      </c>
      <c r="L24" s="113" t="s">
        <v>731</v>
      </c>
      <c r="M24" s="429"/>
      <c r="N24" s="149"/>
    </row>
    <row r="25" spans="2:14" ht="15.75" thickBot="1" x14ac:dyDescent="0.3">
      <c r="B25" s="91"/>
      <c r="C25" s="106" t="s">
        <v>1326</v>
      </c>
      <c r="D25" s="532"/>
      <c r="E25" s="201">
        <v>0</v>
      </c>
      <c r="F25" s="116">
        <v>25</v>
      </c>
      <c r="G25" s="94">
        <f t="shared" si="0"/>
        <v>0</v>
      </c>
      <c r="H25" s="310" t="s">
        <v>1937</v>
      </c>
      <c r="I25" s="95" t="s">
        <v>451</v>
      </c>
      <c r="J25" s="95" t="str">
        <f>VLOOKUP(I25,Presupuesto!$B$11:$C$566,2,0)</f>
        <v>UTILES DE ESCRITORIO, OFICINA Y ENSE¥ANZA</v>
      </c>
      <c r="K25" s="95" t="str">
        <f t="shared" si="1"/>
        <v>Desarrollo e Innovación Curricular</v>
      </c>
      <c r="L25" s="113" t="s">
        <v>732</v>
      </c>
      <c r="M25" s="429"/>
      <c r="N25" s="149"/>
    </row>
    <row r="26" spans="2:14" ht="15.75" thickBot="1" x14ac:dyDescent="0.3">
      <c r="B26" s="91"/>
      <c r="C26" s="205" t="s">
        <v>1277</v>
      </c>
      <c r="D26" s="206">
        <v>0</v>
      </c>
      <c r="E26" s="312">
        <v>0</v>
      </c>
      <c r="F26" s="101">
        <f>HLOOKUP(C26,$AH$2:$BU$3,2,0)</f>
        <v>1750</v>
      </c>
      <c r="G26" s="102">
        <f>D26*E26*F26</f>
        <v>0</v>
      </c>
      <c r="H26" s="310" t="s">
        <v>1938</v>
      </c>
      <c r="I26" s="313" t="s">
        <v>335</v>
      </c>
      <c r="J26" s="103" t="str">
        <f>VLOOKUP(I26,Presupuesto!$B$11:$C$566,2,0)</f>
        <v>VIATICOS (26200-00)</v>
      </c>
      <c r="K26" s="314" t="str">
        <f t="shared" si="1"/>
        <v>Desarrollo e Innovación Curricular</v>
      </c>
      <c r="L26" s="113" t="s">
        <v>733</v>
      </c>
      <c r="M26" s="429"/>
      <c r="N26" s="429"/>
    </row>
    <row r="27" spans="2:14" x14ac:dyDescent="0.25">
      <c r="B27" s="91"/>
      <c r="C27" s="91"/>
      <c r="D27" s="429"/>
      <c r="E27" s="109"/>
      <c r="F27" s="109"/>
      <c r="G27" s="109"/>
      <c r="H27" s="169"/>
      <c r="I27" s="109"/>
      <c r="J27" s="109"/>
      <c r="K27" s="109"/>
      <c r="L27" s="429"/>
      <c r="M27" s="429"/>
      <c r="N27" s="429"/>
    </row>
    <row r="28" spans="2:14" ht="15.75" thickBot="1" x14ac:dyDescent="0.3">
      <c r="B28" s="429"/>
      <c r="C28" s="429"/>
      <c r="D28" s="429"/>
      <c r="E28" s="429"/>
      <c r="F28" s="429"/>
      <c r="G28" s="429"/>
      <c r="H28" s="418"/>
      <c r="I28" s="429"/>
      <c r="J28" s="429"/>
      <c r="K28" s="429"/>
      <c r="L28" s="429"/>
      <c r="M28" s="429"/>
      <c r="N28" s="429"/>
    </row>
    <row r="29" spans="2:14" ht="15.75" thickBot="1" x14ac:dyDescent="0.3">
      <c r="B29" s="429"/>
      <c r="C29" s="29" t="s">
        <v>1308</v>
      </c>
      <c r="D29" s="30">
        <f>SUM(G36:G45)</f>
        <v>201391.66666666666</v>
      </c>
      <c r="E29" s="91"/>
      <c r="F29" s="91"/>
      <c r="G29" s="91"/>
      <c r="H29" s="75"/>
      <c r="I29" s="75"/>
      <c r="J29" s="75"/>
      <c r="K29" s="109"/>
      <c r="L29" s="429"/>
      <c r="M29" s="429"/>
      <c r="N29" s="429"/>
    </row>
    <row r="30" spans="2:14" x14ac:dyDescent="0.25">
      <c r="B30" s="429"/>
      <c r="C30" s="69"/>
      <c r="D30" s="31"/>
      <c r="E30" s="91"/>
      <c r="F30" s="91"/>
      <c r="G30" s="91"/>
      <c r="H30" s="75"/>
      <c r="I30" s="75"/>
      <c r="J30" s="75"/>
      <c r="K30" s="109"/>
      <c r="L30" s="429"/>
      <c r="M30" s="429"/>
      <c r="N30" s="429"/>
    </row>
    <row r="31" spans="2:14" x14ac:dyDescent="0.25">
      <c r="B31" s="429"/>
      <c r="C31" s="69"/>
      <c r="D31" s="31"/>
      <c r="E31" s="91"/>
      <c r="F31" s="91"/>
      <c r="G31" s="91"/>
      <c r="H31" s="75"/>
      <c r="I31" s="75"/>
      <c r="J31" s="75"/>
      <c r="K31" s="109"/>
      <c r="L31" s="429"/>
      <c r="M31" s="429"/>
      <c r="N31" s="429"/>
    </row>
    <row r="32" spans="2:14" ht="15.75" x14ac:dyDescent="0.25">
      <c r="B32" s="429"/>
      <c r="C32" s="191" t="s">
        <v>1309</v>
      </c>
      <c r="D32" s="345" t="s">
        <v>1772</v>
      </c>
      <c r="E32" s="91"/>
      <c r="F32" s="91"/>
      <c r="G32" s="91"/>
      <c r="H32" s="75"/>
      <c r="I32" s="75"/>
      <c r="J32" s="75"/>
      <c r="K32" s="109"/>
      <c r="L32" s="429"/>
      <c r="M32" s="429"/>
      <c r="N32" s="429"/>
    </row>
    <row r="33" spans="3:12" ht="18.75" x14ac:dyDescent="0.25">
      <c r="C33" s="199"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Coordinación del proyecto HICA para Honduras (hacia el interior): 6 Reuniones de socialización de productos, resultados y buenas prácticas del proyecto por 2 días (10 Facultades y 5 personas por Facultad de CU, 4 CRU y 5 personas por CRU en UNAH-VS, 4 CRU y 5 personas por CRU en CU).</v>
      </c>
      <c r="D33" s="31"/>
      <c r="E33" s="91"/>
      <c r="F33" s="91"/>
      <c r="G33" s="91"/>
      <c r="H33" s="75"/>
      <c r="I33" s="75"/>
      <c r="J33" s="75"/>
      <c r="K33" s="109"/>
      <c r="L33" s="429"/>
    </row>
    <row r="34" spans="3:12" ht="15.75" thickBot="1" x14ac:dyDescent="0.3">
      <c r="C34" s="69"/>
      <c r="D34" s="31"/>
      <c r="E34" s="91"/>
      <c r="F34" s="91"/>
      <c r="G34" s="91"/>
      <c r="H34" s="75"/>
      <c r="I34" s="75"/>
      <c r="J34" s="75"/>
      <c r="K34" s="109"/>
      <c r="L34" s="429"/>
    </row>
    <row r="35" spans="3:12" ht="15.75" thickBot="1" x14ac:dyDescent="0.3">
      <c r="C35" s="122" t="s">
        <v>1310</v>
      </c>
      <c r="D35" s="125" t="s">
        <v>1311</v>
      </c>
      <c r="E35" s="124" t="s">
        <v>99</v>
      </c>
      <c r="F35" s="124" t="s">
        <v>1312</v>
      </c>
      <c r="G35" s="123" t="s">
        <v>1313</v>
      </c>
      <c r="H35" s="129" t="s">
        <v>1314</v>
      </c>
      <c r="I35" s="124" t="s">
        <v>1315</v>
      </c>
      <c r="J35" s="124" t="s">
        <v>711</v>
      </c>
      <c r="K35" s="124" t="s">
        <v>1316</v>
      </c>
      <c r="L35" s="124" t="s">
        <v>1317</v>
      </c>
    </row>
    <row r="36" spans="3:12" ht="15.75" thickBot="1" x14ac:dyDescent="0.3">
      <c r="C36" s="307" t="s">
        <v>1318</v>
      </c>
      <c r="D36" s="531">
        <v>100</v>
      </c>
      <c r="E36" s="308"/>
      <c r="F36" s="112">
        <v>30000</v>
      </c>
      <c r="G36" s="309">
        <f t="shared" ref="G36:G44" si="2">E36*F36</f>
        <v>0</v>
      </c>
      <c r="H36" s="310"/>
      <c r="I36" s="113" t="s">
        <v>294</v>
      </c>
      <c r="J36" s="113" t="str">
        <f>VLOOKUP(I36,Presupuesto!$B$11:$C$566,2,0)</f>
        <v>SERVICIOS DE CAPACITACION.</v>
      </c>
      <c r="K36" s="311" t="s">
        <v>49</v>
      </c>
      <c r="L36" s="113" t="s">
        <v>719</v>
      </c>
    </row>
    <row r="37" spans="3:12" ht="15.75" thickBot="1" x14ac:dyDescent="0.3">
      <c r="C37" s="96" t="s">
        <v>1319</v>
      </c>
      <c r="D37" s="532"/>
      <c r="E37" s="190">
        <f>D36</f>
        <v>100</v>
      </c>
      <c r="F37" s="97">
        <v>50</v>
      </c>
      <c r="G37" s="94">
        <f t="shared" si="2"/>
        <v>5000</v>
      </c>
      <c r="H37" s="310" t="s">
        <v>712</v>
      </c>
      <c r="I37" s="95" t="s">
        <v>307</v>
      </c>
      <c r="J37" s="95" t="str">
        <f>VLOOKUP(I37,Presupuesto!$B$11:$C$566,2,0)</f>
        <v>SERVICIOS DE IMPRENTA PUBLIC.Y REPRODUCCION</v>
      </c>
      <c r="K37" s="95" t="str">
        <f>$K$36</f>
        <v>Desarrollo e Innovación Curricular</v>
      </c>
      <c r="L37" s="95" t="s">
        <v>720</v>
      </c>
    </row>
    <row r="38" spans="3:12" ht="15.75" thickBot="1" x14ac:dyDescent="0.3">
      <c r="C38" s="96" t="s">
        <v>1320</v>
      </c>
      <c r="D38" s="532"/>
      <c r="E38" s="190">
        <f>D36</f>
        <v>100</v>
      </c>
      <c r="F38" s="97">
        <v>150</v>
      </c>
      <c r="G38" s="94">
        <f t="shared" si="2"/>
        <v>15000</v>
      </c>
      <c r="H38" s="310" t="s">
        <v>712</v>
      </c>
      <c r="I38" s="95" t="s">
        <v>361</v>
      </c>
      <c r="J38" s="95" t="str">
        <f>VLOOKUP(I38,Presupuesto!$B$11:$C$566,2,0)</f>
        <v>ALIMENTOS B EBIDAS PARA PERSONAS</v>
      </c>
      <c r="K38" s="95" t="str">
        <f t="shared" ref="K38:K45" si="3">$K$36</f>
        <v>Desarrollo e Innovación Curricular</v>
      </c>
      <c r="L38" s="95" t="s">
        <v>719</v>
      </c>
    </row>
    <row r="39" spans="3:12" ht="15.75" thickBot="1" x14ac:dyDescent="0.3">
      <c r="C39" s="96" t="s">
        <v>1321</v>
      </c>
      <c r="D39" s="532"/>
      <c r="E39" s="147">
        <v>0</v>
      </c>
      <c r="F39" s="115">
        <v>10000</v>
      </c>
      <c r="G39" s="94">
        <f t="shared" si="2"/>
        <v>0</v>
      </c>
      <c r="H39" s="310"/>
      <c r="I39" s="303" t="s">
        <v>327</v>
      </c>
      <c r="J39" s="95" t="str">
        <f>VLOOKUP(I39,Presupuesto!$B$11:$C$566,2,0)</f>
        <v>PASAJES (26100-00)</v>
      </c>
      <c r="K39" s="95" t="str">
        <f t="shared" si="3"/>
        <v>Desarrollo e Innovación Curricular</v>
      </c>
      <c r="L39" s="95" t="s">
        <v>720</v>
      </c>
    </row>
    <row r="40" spans="3:12" ht="15.75" thickBot="1" x14ac:dyDescent="0.3">
      <c r="C40" s="96" t="s">
        <v>1322</v>
      </c>
      <c r="D40" s="532"/>
      <c r="E40" s="147">
        <v>0</v>
      </c>
      <c r="F40" s="115">
        <v>250</v>
      </c>
      <c r="G40" s="94">
        <f t="shared" si="2"/>
        <v>0</v>
      </c>
      <c r="H40" s="310"/>
      <c r="I40" s="95" t="s">
        <v>384</v>
      </c>
      <c r="J40" s="95" t="str">
        <f>VLOOKUP(I40,Presupuesto!$B$11:$C$566,2,0)</f>
        <v>PRODUCTOS PAPEL Y CARTON</v>
      </c>
      <c r="K40" s="95" t="str">
        <f t="shared" si="3"/>
        <v>Desarrollo e Innovación Curricular</v>
      </c>
      <c r="L40" s="95" t="s">
        <v>720</v>
      </c>
    </row>
    <row r="41" spans="3:12" ht="15.75" thickBot="1" x14ac:dyDescent="0.3">
      <c r="C41" s="96" t="s">
        <v>1323</v>
      </c>
      <c r="D41" s="532"/>
      <c r="E41" s="190">
        <f>(D36*25)/500</f>
        <v>5</v>
      </c>
      <c r="F41" s="97">
        <v>85</v>
      </c>
      <c r="G41" s="94">
        <f t="shared" si="2"/>
        <v>425</v>
      </c>
      <c r="H41" s="310" t="s">
        <v>712</v>
      </c>
      <c r="I41" s="95" t="s">
        <v>384</v>
      </c>
      <c r="J41" s="95" t="str">
        <f>VLOOKUP(I41,Presupuesto!$B$11:$C$566,2,0)</f>
        <v>PRODUCTOS PAPEL Y CARTON</v>
      </c>
      <c r="K41" s="95" t="str">
        <f t="shared" si="3"/>
        <v>Desarrollo e Innovación Curricular</v>
      </c>
      <c r="L41" s="95" t="s">
        <v>720</v>
      </c>
    </row>
    <row r="42" spans="3:12" ht="15.75" thickBot="1" x14ac:dyDescent="0.3">
      <c r="C42" s="96" t="s">
        <v>1324</v>
      </c>
      <c r="D42" s="532"/>
      <c r="E42" s="190">
        <f>D36/12</f>
        <v>8.3333333333333339</v>
      </c>
      <c r="F42" s="97">
        <v>36</v>
      </c>
      <c r="G42" s="94">
        <f t="shared" si="2"/>
        <v>300</v>
      </c>
      <c r="H42" s="310" t="s">
        <v>712</v>
      </c>
      <c r="I42" s="95" t="s">
        <v>451</v>
      </c>
      <c r="J42" s="95" t="str">
        <f>VLOOKUP(I42,Presupuesto!$B$11:$C$566,2,0)</f>
        <v>UTILES DE ESCRITORIO, OFICINA Y ENSE¥ANZA</v>
      </c>
      <c r="K42" s="95" t="str">
        <f t="shared" si="3"/>
        <v>Desarrollo e Innovación Curricular</v>
      </c>
      <c r="L42" s="95" t="s">
        <v>720</v>
      </c>
    </row>
    <row r="43" spans="3:12" ht="15.75" thickBot="1" x14ac:dyDescent="0.3">
      <c r="C43" s="96" t="s">
        <v>1325</v>
      </c>
      <c r="D43" s="532"/>
      <c r="E43" s="190">
        <f>D36/12</f>
        <v>8.3333333333333339</v>
      </c>
      <c r="F43" s="97">
        <v>80</v>
      </c>
      <c r="G43" s="94">
        <f t="shared" si="2"/>
        <v>666.66666666666674</v>
      </c>
      <c r="H43" s="310" t="s">
        <v>712</v>
      </c>
      <c r="I43" s="95" t="s">
        <v>451</v>
      </c>
      <c r="J43" s="95" t="str">
        <f>VLOOKUP(I43,Presupuesto!$B$11:$C$566,2,0)</f>
        <v>UTILES DE ESCRITORIO, OFICINA Y ENSE¥ANZA</v>
      </c>
      <c r="K43" s="95" t="str">
        <f t="shared" si="3"/>
        <v>Desarrollo e Innovación Curricular</v>
      </c>
      <c r="L43" s="95" t="s">
        <v>720</v>
      </c>
    </row>
    <row r="44" spans="3:12" ht="15.75" thickBot="1" x14ac:dyDescent="0.3">
      <c r="C44" s="106" t="s">
        <v>1326</v>
      </c>
      <c r="D44" s="532"/>
      <c r="E44" s="201">
        <v>0</v>
      </c>
      <c r="F44" s="116">
        <v>25</v>
      </c>
      <c r="G44" s="94">
        <f t="shared" si="2"/>
        <v>0</v>
      </c>
      <c r="H44" s="310"/>
      <c r="I44" s="95" t="s">
        <v>451</v>
      </c>
      <c r="J44" s="95" t="str">
        <f>VLOOKUP(I44,Presupuesto!$B$11:$C$566,2,0)</f>
        <v>UTILES DE ESCRITORIO, OFICINA Y ENSE¥ANZA</v>
      </c>
      <c r="K44" s="95" t="str">
        <f t="shared" si="3"/>
        <v>Desarrollo e Innovación Curricular</v>
      </c>
      <c r="L44" s="95" t="s">
        <v>720</v>
      </c>
    </row>
    <row r="45" spans="3:12" ht="15.75" thickBot="1" x14ac:dyDescent="0.3">
      <c r="C45" s="205" t="s">
        <v>1269</v>
      </c>
      <c r="D45" s="206">
        <v>40</v>
      </c>
      <c r="E45" s="312">
        <v>2</v>
      </c>
      <c r="F45" s="101">
        <f>HLOOKUP(C45,$AH$2:$BU$3,2,0)</f>
        <v>2250</v>
      </c>
      <c r="G45" s="102">
        <f>D45*E45*F45</f>
        <v>180000</v>
      </c>
      <c r="H45" s="310" t="s">
        <v>712</v>
      </c>
      <c r="I45" s="433" t="s">
        <v>337</v>
      </c>
      <c r="J45" s="103" t="str">
        <f>VLOOKUP(I45,Presupuesto!$B$11:$C$566,2,0)</f>
        <v>VIATICOS NACIONALES</v>
      </c>
      <c r="K45" s="314" t="str">
        <f t="shared" si="3"/>
        <v>Desarrollo e Innovación Curricular</v>
      </c>
      <c r="L45" s="314" t="s">
        <v>720</v>
      </c>
    </row>
    <row r="47" spans="3:12" ht="15.75" thickBot="1" x14ac:dyDescent="0.3">
      <c r="C47" s="429"/>
      <c r="D47" s="429"/>
      <c r="E47" s="429"/>
      <c r="F47" s="429"/>
      <c r="G47" s="429"/>
      <c r="H47" s="418"/>
      <c r="I47" s="429"/>
      <c r="J47" s="429"/>
      <c r="K47" s="429"/>
      <c r="L47" s="429"/>
    </row>
    <row r="48" spans="3:12" ht="15.75" thickBot="1" x14ac:dyDescent="0.3">
      <c r="C48" s="29" t="s">
        <v>1308</v>
      </c>
      <c r="D48" s="30">
        <f>SUM(G55:G64)</f>
        <v>100030.132</v>
      </c>
      <c r="E48" s="91"/>
      <c r="F48" s="91"/>
      <c r="G48" s="91"/>
      <c r="H48" s="75"/>
      <c r="I48" s="75"/>
      <c r="J48" s="75"/>
      <c r="K48" s="109"/>
      <c r="L48" s="429"/>
    </row>
    <row r="49" spans="3:12" x14ac:dyDescent="0.25">
      <c r="C49" s="69"/>
      <c r="D49" s="31"/>
      <c r="E49" s="91"/>
      <c r="F49" s="91"/>
      <c r="G49" s="91"/>
      <c r="H49" s="75"/>
      <c r="I49" s="75"/>
      <c r="J49" s="75"/>
      <c r="K49" s="109"/>
      <c r="L49" s="429"/>
    </row>
    <row r="50" spans="3:12" x14ac:dyDescent="0.25">
      <c r="C50" s="69"/>
      <c r="D50" s="31"/>
      <c r="E50" s="91"/>
      <c r="F50" s="91"/>
      <c r="G50" s="91"/>
      <c r="H50" s="75"/>
      <c r="I50" s="75"/>
      <c r="J50" s="75"/>
      <c r="K50" s="109"/>
      <c r="L50" s="429"/>
    </row>
    <row r="51" spans="3:12" ht="15.75" x14ac:dyDescent="0.25">
      <c r="C51" s="191" t="s">
        <v>1309</v>
      </c>
      <c r="D51" s="345" t="s">
        <v>1790</v>
      </c>
      <c r="E51" s="91"/>
      <c r="F51" s="91"/>
      <c r="G51" s="91"/>
      <c r="H51" s="75"/>
      <c r="I51" s="75"/>
      <c r="J51" s="75"/>
      <c r="K51" s="109"/>
      <c r="L51" s="429"/>
    </row>
    <row r="52" spans="3:12" ht="18.75" x14ac:dyDescent="0.25">
      <c r="C52" s="199"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 xml:space="preserve">Acto de lanzamiento "Año 2017: Año de la Innovación Curricular": Contratación de 1 experto internacional para conferencia inaural y Seminario / Taller sobre Innovación Curricular (1 persona por 7 días). </v>
      </c>
      <c r="D52" s="31"/>
      <c r="E52" s="91"/>
      <c r="F52" s="91"/>
      <c r="G52" s="91"/>
      <c r="H52" s="75"/>
      <c r="I52" s="75"/>
      <c r="J52" s="75"/>
      <c r="K52" s="109"/>
      <c r="L52" s="429"/>
    </row>
    <row r="53" spans="3:12" ht="15.75" thickBot="1" x14ac:dyDescent="0.3">
      <c r="C53" s="69"/>
      <c r="D53" s="31"/>
      <c r="E53" s="91"/>
      <c r="F53" s="91"/>
      <c r="G53" s="91"/>
      <c r="H53" s="75"/>
      <c r="I53" s="75"/>
      <c r="J53" s="75"/>
      <c r="K53" s="109"/>
      <c r="L53" s="429"/>
    </row>
    <row r="54" spans="3:12" ht="15.75" thickBot="1" x14ac:dyDescent="0.3">
      <c r="C54" s="122" t="s">
        <v>1310</v>
      </c>
      <c r="D54" s="125" t="s">
        <v>1311</v>
      </c>
      <c r="E54" s="124" t="s">
        <v>99</v>
      </c>
      <c r="F54" s="124" t="s">
        <v>1312</v>
      </c>
      <c r="G54" s="123" t="s">
        <v>1313</v>
      </c>
      <c r="H54" s="129" t="s">
        <v>1314</v>
      </c>
      <c r="I54" s="124" t="s">
        <v>1315</v>
      </c>
      <c r="J54" s="124" t="s">
        <v>711</v>
      </c>
      <c r="K54" s="124" t="s">
        <v>1316</v>
      </c>
      <c r="L54" s="124" t="s">
        <v>1317</v>
      </c>
    </row>
    <row r="55" spans="3:12" ht="15.75" thickBot="1" x14ac:dyDescent="0.3">
      <c r="C55" s="307" t="s">
        <v>1318</v>
      </c>
      <c r="D55" s="531">
        <v>150</v>
      </c>
      <c r="E55" s="308">
        <v>1</v>
      </c>
      <c r="F55" s="112">
        <v>30000</v>
      </c>
      <c r="G55" s="309">
        <f t="shared" ref="G55:G63" si="4">E55*F55</f>
        <v>30000</v>
      </c>
      <c r="H55" s="310" t="s">
        <v>703</v>
      </c>
      <c r="I55" s="113" t="s">
        <v>294</v>
      </c>
      <c r="J55" s="113" t="str">
        <f>VLOOKUP(I55,Presupuesto!$B$11:$C$566,2,0)</f>
        <v>SERVICIOS DE CAPACITACION.</v>
      </c>
      <c r="K55" s="311" t="s">
        <v>49</v>
      </c>
      <c r="L55" s="113" t="s">
        <v>719</v>
      </c>
    </row>
    <row r="56" spans="3:12" ht="15.75" thickBot="1" x14ac:dyDescent="0.3">
      <c r="C56" s="96" t="s">
        <v>1319</v>
      </c>
      <c r="D56" s="532"/>
      <c r="E56" s="190">
        <f>D55</f>
        <v>150</v>
      </c>
      <c r="F56" s="97">
        <v>50</v>
      </c>
      <c r="G56" s="94">
        <f t="shared" si="4"/>
        <v>7500</v>
      </c>
      <c r="H56" s="310" t="s">
        <v>703</v>
      </c>
      <c r="I56" s="95" t="s">
        <v>307</v>
      </c>
      <c r="J56" s="95" t="str">
        <f>VLOOKUP(I56,Presupuesto!$B$11:$C$566,2,0)</f>
        <v>SERVICIOS DE IMPRENTA PUBLIC.Y REPRODUCCION</v>
      </c>
      <c r="K56" s="95" t="str">
        <f t="shared" ref="K56:K57" si="5">$K$55</f>
        <v>Desarrollo e Innovación Curricular</v>
      </c>
      <c r="L56" s="95" t="s">
        <v>720</v>
      </c>
    </row>
    <row r="57" spans="3:12" ht="15.75" thickBot="1" x14ac:dyDescent="0.3">
      <c r="C57" s="96" t="s">
        <v>1320</v>
      </c>
      <c r="D57" s="532"/>
      <c r="E57" s="190">
        <f>D55</f>
        <v>150</v>
      </c>
      <c r="F57" s="97">
        <v>150</v>
      </c>
      <c r="G57" s="94">
        <f t="shared" si="4"/>
        <v>22500</v>
      </c>
      <c r="H57" s="310" t="s">
        <v>703</v>
      </c>
      <c r="I57" s="95" t="s">
        <v>361</v>
      </c>
      <c r="J57" s="95" t="str">
        <f>VLOOKUP(I57,Presupuesto!$B$11:$C$566,2,0)</f>
        <v>ALIMENTOS B EBIDAS PARA PERSONAS</v>
      </c>
      <c r="K57" s="95" t="str">
        <f t="shared" si="5"/>
        <v>Desarrollo e Innovación Curricular</v>
      </c>
      <c r="L57" s="95" t="s">
        <v>723</v>
      </c>
    </row>
    <row r="58" spans="3:12" ht="15.75" thickBot="1" x14ac:dyDescent="0.3">
      <c r="C58" s="96" t="s">
        <v>1321</v>
      </c>
      <c r="D58" s="532"/>
      <c r="E58" s="147">
        <v>0</v>
      </c>
      <c r="F58" s="115">
        <v>10000</v>
      </c>
      <c r="G58" s="94">
        <f t="shared" si="4"/>
        <v>0</v>
      </c>
      <c r="H58" s="310" t="s">
        <v>703</v>
      </c>
      <c r="I58" s="303" t="s">
        <v>327</v>
      </c>
      <c r="J58" s="95" t="str">
        <f>VLOOKUP(I58,Presupuesto!$B$11:$C$566,2,0)</f>
        <v>PASAJES (26100-00)</v>
      </c>
      <c r="K58" s="95" t="str">
        <f>$K$55</f>
        <v>Desarrollo e Innovación Curricular</v>
      </c>
      <c r="L58" s="95" t="s">
        <v>720</v>
      </c>
    </row>
    <row r="59" spans="3:12" ht="15.75" thickBot="1" x14ac:dyDescent="0.3">
      <c r="C59" s="96" t="s">
        <v>1322</v>
      </c>
      <c r="D59" s="532"/>
      <c r="E59" s="147">
        <v>0</v>
      </c>
      <c r="F59" s="115">
        <v>250</v>
      </c>
      <c r="G59" s="94">
        <f t="shared" si="4"/>
        <v>0</v>
      </c>
      <c r="H59" s="310" t="s">
        <v>703</v>
      </c>
      <c r="I59" s="95" t="s">
        <v>384</v>
      </c>
      <c r="J59" s="95" t="str">
        <f>VLOOKUP(I59,Presupuesto!$B$11:$C$566,2,0)</f>
        <v>PRODUCTOS PAPEL Y CARTON</v>
      </c>
      <c r="K59" s="95" t="str">
        <f t="shared" ref="K59:K64" si="6">$K$55</f>
        <v>Desarrollo e Innovación Curricular</v>
      </c>
      <c r="L59" s="95" t="s">
        <v>720</v>
      </c>
    </row>
    <row r="60" spans="3:12" ht="15.75" thickBot="1" x14ac:dyDescent="0.3">
      <c r="C60" s="96" t="s">
        <v>1323</v>
      </c>
      <c r="D60" s="532"/>
      <c r="E60" s="190">
        <f>(D55*25)/500</f>
        <v>7.5</v>
      </c>
      <c r="F60" s="97">
        <v>85</v>
      </c>
      <c r="G60" s="94">
        <f t="shared" si="4"/>
        <v>637.5</v>
      </c>
      <c r="H60" s="310" t="s">
        <v>703</v>
      </c>
      <c r="I60" s="95" t="s">
        <v>384</v>
      </c>
      <c r="J60" s="95" t="str">
        <f>VLOOKUP(I60,Presupuesto!$B$11:$C$566,2,0)</f>
        <v>PRODUCTOS PAPEL Y CARTON</v>
      </c>
      <c r="K60" s="95" t="str">
        <f t="shared" si="6"/>
        <v>Desarrollo e Innovación Curricular</v>
      </c>
      <c r="L60" s="95" t="s">
        <v>720</v>
      </c>
    </row>
    <row r="61" spans="3:12" ht="15.75" thickBot="1" x14ac:dyDescent="0.3">
      <c r="C61" s="96" t="s">
        <v>1324</v>
      </c>
      <c r="D61" s="532"/>
      <c r="E61" s="190">
        <f>D55/12</f>
        <v>12.5</v>
      </c>
      <c r="F61" s="97">
        <v>36</v>
      </c>
      <c r="G61" s="94">
        <f t="shared" si="4"/>
        <v>450</v>
      </c>
      <c r="H61" s="310" t="s">
        <v>703</v>
      </c>
      <c r="I61" s="433" t="s">
        <v>451</v>
      </c>
      <c r="J61" s="95" t="str">
        <f>VLOOKUP(I61,Presupuesto!$B$11:$C$566,2,0)</f>
        <v>UTILES DE ESCRITORIO, OFICINA Y ENSE¥ANZA</v>
      </c>
      <c r="K61" s="95" t="str">
        <f t="shared" si="6"/>
        <v>Desarrollo e Innovación Curricular</v>
      </c>
      <c r="L61" s="95" t="s">
        <v>720</v>
      </c>
    </row>
    <row r="62" spans="3:12" ht="15.75" thickBot="1" x14ac:dyDescent="0.3">
      <c r="C62" s="96" t="s">
        <v>1325</v>
      </c>
      <c r="D62" s="532"/>
      <c r="E62" s="190">
        <f>D55/12</f>
        <v>12.5</v>
      </c>
      <c r="F62" s="97">
        <v>80</v>
      </c>
      <c r="G62" s="94">
        <f t="shared" si="4"/>
        <v>1000</v>
      </c>
      <c r="H62" s="310" t="s">
        <v>703</v>
      </c>
      <c r="I62" s="433" t="s">
        <v>451</v>
      </c>
      <c r="J62" s="95" t="str">
        <f>VLOOKUP(I62,Presupuesto!$B$11:$C$566,2,0)</f>
        <v>UTILES DE ESCRITORIO, OFICINA Y ENSE¥ANZA</v>
      </c>
      <c r="K62" s="95" t="str">
        <f t="shared" si="6"/>
        <v>Desarrollo e Innovación Curricular</v>
      </c>
      <c r="L62" s="95" t="s">
        <v>720</v>
      </c>
    </row>
    <row r="63" spans="3:12" ht="15.75" thickBot="1" x14ac:dyDescent="0.3">
      <c r="C63" s="106" t="s">
        <v>1326</v>
      </c>
      <c r="D63" s="532"/>
      <c r="E63" s="201">
        <v>0</v>
      </c>
      <c r="F63" s="116">
        <v>25</v>
      </c>
      <c r="G63" s="94">
        <f t="shared" si="4"/>
        <v>0</v>
      </c>
      <c r="H63" s="310" t="s">
        <v>703</v>
      </c>
      <c r="I63" s="95" t="s">
        <v>451</v>
      </c>
      <c r="J63" s="95" t="str">
        <f>VLOOKUP(I63,Presupuesto!$B$11:$C$566,2,0)</f>
        <v>UTILES DE ESCRITORIO, OFICINA Y ENSE¥ANZA</v>
      </c>
      <c r="K63" s="95" t="str">
        <f t="shared" si="6"/>
        <v>Desarrollo e Innovación Curricular</v>
      </c>
      <c r="L63" s="95" t="s">
        <v>720</v>
      </c>
    </row>
    <row r="64" spans="3:12" ht="15.75" thickBot="1" x14ac:dyDescent="0.3">
      <c r="C64" s="205" t="s">
        <v>1295</v>
      </c>
      <c r="D64" s="206">
        <v>1</v>
      </c>
      <c r="E64" s="312">
        <v>7</v>
      </c>
      <c r="F64" s="101">
        <f>HLOOKUP(C64,$AH$2:$BU$3,2,0)</f>
        <v>5420.3760000000002</v>
      </c>
      <c r="G64" s="102">
        <f>D64*E64*F64</f>
        <v>37942.631999999998</v>
      </c>
      <c r="H64" s="310" t="s">
        <v>703</v>
      </c>
      <c r="I64" s="433" t="s">
        <v>337</v>
      </c>
      <c r="J64" s="103" t="str">
        <f>VLOOKUP(I64,Presupuesto!$B$11:$C$566,2,0)</f>
        <v>VIATICOS NACIONALES</v>
      </c>
      <c r="K64" s="314" t="str">
        <f t="shared" si="6"/>
        <v>Desarrollo e Innovación Curricular</v>
      </c>
      <c r="L64" s="314" t="s">
        <v>720</v>
      </c>
    </row>
    <row r="65" spans="3:12" x14ac:dyDescent="0.25">
      <c r="C65" s="91"/>
      <c r="D65" s="429"/>
      <c r="E65" s="109"/>
      <c r="F65" s="109"/>
      <c r="G65" s="109"/>
      <c r="H65" s="169"/>
      <c r="I65" s="109"/>
      <c r="J65" s="109"/>
      <c r="K65" s="109"/>
      <c r="L65" s="429"/>
    </row>
    <row r="66" spans="3:12" ht="15.75" thickBot="1" x14ac:dyDescent="0.3">
      <c r="C66" s="429"/>
      <c r="D66" s="429"/>
      <c r="E66" s="429"/>
      <c r="F66" s="429"/>
      <c r="G66" s="429"/>
      <c r="H66" s="418"/>
      <c r="I66" s="429"/>
      <c r="J66" s="429"/>
      <c r="K66" s="429"/>
      <c r="L66" s="429"/>
    </row>
    <row r="67" spans="3:12" ht="15.75" thickBot="1" x14ac:dyDescent="0.3">
      <c r="C67" s="29" t="s">
        <v>1308</v>
      </c>
      <c r="D67" s="511">
        <f>SUM(G74:G83)</f>
        <v>92087.5</v>
      </c>
      <c r="E67" s="91"/>
      <c r="F67" s="91"/>
      <c r="G67" s="91"/>
      <c r="H67" s="75"/>
      <c r="I67" s="75"/>
      <c r="J67" s="75"/>
      <c r="K67" s="109"/>
      <c r="L67" s="429"/>
    </row>
    <row r="68" spans="3:12" x14ac:dyDescent="0.25">
      <c r="C68" s="69"/>
      <c r="D68" s="31"/>
      <c r="E68" s="91"/>
      <c r="F68" s="91"/>
      <c r="G68" s="91"/>
      <c r="H68" s="75"/>
      <c r="I68" s="75"/>
      <c r="J68" s="75"/>
      <c r="K68" s="109"/>
      <c r="L68" s="429"/>
    </row>
    <row r="69" spans="3:12" x14ac:dyDescent="0.25">
      <c r="C69" s="69"/>
      <c r="D69" s="31"/>
      <c r="E69" s="91"/>
      <c r="F69" s="91"/>
      <c r="G69" s="91"/>
      <c r="H69" s="75"/>
      <c r="I69" s="75"/>
      <c r="J69" s="75"/>
      <c r="K69" s="109"/>
      <c r="L69" s="429"/>
    </row>
    <row r="70" spans="3:12" ht="15.75" x14ac:dyDescent="0.25">
      <c r="C70" s="191" t="s">
        <v>1309</v>
      </c>
      <c r="D70" s="345" t="s">
        <v>1791</v>
      </c>
      <c r="E70" s="91"/>
      <c r="F70" s="91"/>
      <c r="G70" s="91"/>
      <c r="H70" s="75"/>
      <c r="I70" s="75"/>
      <c r="J70" s="75"/>
      <c r="K70" s="109"/>
      <c r="L70" s="429"/>
    </row>
    <row r="71" spans="3:12" ht="18.75" x14ac:dyDescent="0.25">
      <c r="C71" s="199"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10 Reuniones de Comunidad de Aprendizaje sobre Innovación Curricular (15 personas por 2 días cada mes).</v>
      </c>
      <c r="D71" s="31"/>
      <c r="E71" s="91"/>
      <c r="F71" s="91"/>
      <c r="G71" s="91"/>
      <c r="H71" s="75"/>
      <c r="I71" s="75"/>
      <c r="J71" s="75"/>
      <c r="K71" s="109"/>
      <c r="L71" s="429"/>
    </row>
    <row r="72" spans="3:12" ht="15.75" thickBot="1" x14ac:dyDescent="0.3">
      <c r="C72" s="69"/>
      <c r="D72" s="31"/>
      <c r="E72" s="91"/>
      <c r="F72" s="91"/>
      <c r="G72" s="91"/>
      <c r="H72" s="75"/>
      <c r="I72" s="75"/>
      <c r="J72" s="75"/>
      <c r="K72" s="109"/>
      <c r="L72" s="429"/>
    </row>
    <row r="73" spans="3:12" ht="15.75" thickBot="1" x14ac:dyDescent="0.3">
      <c r="C73" s="122" t="s">
        <v>1310</v>
      </c>
      <c r="D73" s="125" t="s">
        <v>1311</v>
      </c>
      <c r="E73" s="124" t="s">
        <v>99</v>
      </c>
      <c r="F73" s="124" t="s">
        <v>1312</v>
      </c>
      <c r="G73" s="123" t="s">
        <v>1313</v>
      </c>
      <c r="H73" s="129" t="s">
        <v>1314</v>
      </c>
      <c r="I73" s="124" t="s">
        <v>1315</v>
      </c>
      <c r="J73" s="124" t="s">
        <v>711</v>
      </c>
      <c r="K73" s="124" t="s">
        <v>1316</v>
      </c>
      <c r="L73" s="124" t="s">
        <v>1317</v>
      </c>
    </row>
    <row r="74" spans="3:12" ht="15.75" thickBot="1" x14ac:dyDescent="0.3">
      <c r="C74" s="307" t="s">
        <v>1318</v>
      </c>
      <c r="D74" s="531">
        <v>150</v>
      </c>
      <c r="E74" s="308"/>
      <c r="F74" s="112">
        <v>30000</v>
      </c>
      <c r="G74" s="309">
        <f t="shared" ref="G74:G82" si="7">E74*F74</f>
        <v>0</v>
      </c>
      <c r="H74" s="310" t="s">
        <v>703</v>
      </c>
      <c r="I74" s="113" t="s">
        <v>294</v>
      </c>
      <c r="J74" s="113" t="str">
        <f>VLOOKUP(I74,Presupuesto!$B$11:$C$566,2,0)</f>
        <v>SERVICIOS DE CAPACITACION.</v>
      </c>
      <c r="K74" s="311" t="s">
        <v>49</v>
      </c>
      <c r="L74" s="113" t="s">
        <v>719</v>
      </c>
    </row>
    <row r="75" spans="3:12" ht="15.75" thickBot="1" x14ac:dyDescent="0.3">
      <c r="C75" s="96" t="s">
        <v>1319</v>
      </c>
      <c r="D75" s="532"/>
      <c r="E75" s="190">
        <f>D74</f>
        <v>150</v>
      </c>
      <c r="F75" s="97">
        <v>50</v>
      </c>
      <c r="G75" s="94">
        <f t="shared" si="7"/>
        <v>7500</v>
      </c>
      <c r="H75" s="310" t="s">
        <v>703</v>
      </c>
      <c r="I75" s="95" t="s">
        <v>307</v>
      </c>
      <c r="J75" s="95" t="str">
        <f>VLOOKUP(I75,Presupuesto!$B$11:$C$566,2,0)</f>
        <v>SERVICIOS DE IMPRENTA PUBLIC.Y REPRODUCCION</v>
      </c>
      <c r="K75" s="95" t="str">
        <f>$K$74</f>
        <v>Desarrollo e Innovación Curricular</v>
      </c>
      <c r="L75" s="95" t="s">
        <v>720</v>
      </c>
    </row>
    <row r="76" spans="3:12" ht="15.75" thickBot="1" x14ac:dyDescent="0.3">
      <c r="C76" s="96" t="s">
        <v>1320</v>
      </c>
      <c r="D76" s="532"/>
      <c r="E76" s="190">
        <f>D74</f>
        <v>150</v>
      </c>
      <c r="F76" s="97">
        <v>150</v>
      </c>
      <c r="G76" s="94">
        <f t="shared" si="7"/>
        <v>22500</v>
      </c>
      <c r="H76" s="310" t="s">
        <v>703</v>
      </c>
      <c r="I76" s="95" t="s">
        <v>361</v>
      </c>
      <c r="J76" s="95" t="str">
        <f>VLOOKUP(I76,Presupuesto!$B$11:$C$566,2,0)</f>
        <v>ALIMENTOS B EBIDAS PARA PERSONAS</v>
      </c>
      <c r="K76" s="95" t="str">
        <f t="shared" ref="K76:K83" si="8">$K$74</f>
        <v>Desarrollo e Innovación Curricular</v>
      </c>
      <c r="L76" s="95" t="s">
        <v>723</v>
      </c>
    </row>
    <row r="77" spans="3:12" ht="15.75" thickBot="1" x14ac:dyDescent="0.3">
      <c r="C77" s="96" t="s">
        <v>1321</v>
      </c>
      <c r="D77" s="532"/>
      <c r="E77" s="147">
        <v>0</v>
      </c>
      <c r="F77" s="115">
        <v>10000</v>
      </c>
      <c r="G77" s="94">
        <f t="shared" si="7"/>
        <v>0</v>
      </c>
      <c r="H77" s="310" t="s">
        <v>703</v>
      </c>
      <c r="I77" s="303" t="s">
        <v>327</v>
      </c>
      <c r="J77" s="95" t="str">
        <f>VLOOKUP(I77,Presupuesto!$B$11:$C$566,2,0)</f>
        <v>PASAJES (26100-00)</v>
      </c>
      <c r="K77" s="95" t="str">
        <f t="shared" si="8"/>
        <v>Desarrollo e Innovación Curricular</v>
      </c>
      <c r="L77" s="95" t="s">
        <v>720</v>
      </c>
    </row>
    <row r="78" spans="3:12" ht="15.75" thickBot="1" x14ac:dyDescent="0.3">
      <c r="C78" s="96" t="s">
        <v>1322</v>
      </c>
      <c r="D78" s="532"/>
      <c r="E78" s="147">
        <v>0</v>
      </c>
      <c r="F78" s="115">
        <v>250</v>
      </c>
      <c r="G78" s="94">
        <f t="shared" si="7"/>
        <v>0</v>
      </c>
      <c r="H78" s="310" t="s">
        <v>703</v>
      </c>
      <c r="I78" s="95" t="s">
        <v>384</v>
      </c>
      <c r="J78" s="95" t="str">
        <f>VLOOKUP(I78,Presupuesto!$B$11:$C$566,2,0)</f>
        <v>PRODUCTOS PAPEL Y CARTON</v>
      </c>
      <c r="K78" s="95" t="str">
        <f t="shared" si="8"/>
        <v>Desarrollo e Innovación Curricular</v>
      </c>
      <c r="L78" s="95" t="s">
        <v>720</v>
      </c>
    </row>
    <row r="79" spans="3:12" ht="15.75" thickBot="1" x14ac:dyDescent="0.3">
      <c r="C79" s="96" t="s">
        <v>1323</v>
      </c>
      <c r="D79" s="532"/>
      <c r="E79" s="190">
        <f>(D74*25)/500</f>
        <v>7.5</v>
      </c>
      <c r="F79" s="97">
        <v>85</v>
      </c>
      <c r="G79" s="94">
        <f t="shared" si="7"/>
        <v>637.5</v>
      </c>
      <c r="H79" s="310" t="s">
        <v>703</v>
      </c>
      <c r="I79" s="95" t="s">
        <v>384</v>
      </c>
      <c r="J79" s="95" t="str">
        <f>VLOOKUP(I79,Presupuesto!$B$11:$C$566,2,0)</f>
        <v>PRODUCTOS PAPEL Y CARTON</v>
      </c>
      <c r="K79" s="95" t="str">
        <f t="shared" si="8"/>
        <v>Desarrollo e Innovación Curricular</v>
      </c>
      <c r="L79" s="95" t="s">
        <v>720</v>
      </c>
    </row>
    <row r="80" spans="3:12" ht="15.75" thickBot="1" x14ac:dyDescent="0.3">
      <c r="C80" s="96" t="s">
        <v>1324</v>
      </c>
      <c r="D80" s="532"/>
      <c r="E80" s="190">
        <f>D74/12</f>
        <v>12.5</v>
      </c>
      <c r="F80" s="97">
        <v>36</v>
      </c>
      <c r="G80" s="94">
        <f t="shared" si="7"/>
        <v>450</v>
      </c>
      <c r="H80" s="310" t="s">
        <v>703</v>
      </c>
      <c r="I80" s="433" t="s">
        <v>451</v>
      </c>
      <c r="J80" s="95" t="str">
        <f>VLOOKUP(I80,Presupuesto!$B$11:$C$566,2,0)</f>
        <v>UTILES DE ESCRITORIO, OFICINA Y ENSE¥ANZA</v>
      </c>
      <c r="K80" s="95" t="str">
        <f t="shared" si="8"/>
        <v>Desarrollo e Innovación Curricular</v>
      </c>
      <c r="L80" s="95" t="s">
        <v>720</v>
      </c>
    </row>
    <row r="81" spans="3:12" ht="15.75" thickBot="1" x14ac:dyDescent="0.3">
      <c r="C81" s="96" t="s">
        <v>1325</v>
      </c>
      <c r="D81" s="532"/>
      <c r="E81" s="190">
        <f>D74/12</f>
        <v>12.5</v>
      </c>
      <c r="F81" s="97">
        <v>80</v>
      </c>
      <c r="G81" s="94">
        <f t="shared" si="7"/>
        <v>1000</v>
      </c>
      <c r="H81" s="310" t="s">
        <v>703</v>
      </c>
      <c r="I81" s="433" t="s">
        <v>451</v>
      </c>
      <c r="J81" s="95" t="str">
        <f>VLOOKUP(I81,Presupuesto!$B$11:$C$566,2,0)</f>
        <v>UTILES DE ESCRITORIO, OFICINA Y ENSE¥ANZA</v>
      </c>
      <c r="K81" s="95" t="str">
        <f t="shared" si="8"/>
        <v>Desarrollo e Innovación Curricular</v>
      </c>
      <c r="L81" s="95" t="s">
        <v>720</v>
      </c>
    </row>
    <row r="82" spans="3:12" ht="15.75" thickBot="1" x14ac:dyDescent="0.3">
      <c r="C82" s="106" t="s">
        <v>1326</v>
      </c>
      <c r="D82" s="532"/>
      <c r="E82" s="201">
        <v>0</v>
      </c>
      <c r="F82" s="116">
        <v>25</v>
      </c>
      <c r="G82" s="94">
        <f t="shared" si="7"/>
        <v>0</v>
      </c>
      <c r="H82" s="310" t="s">
        <v>703</v>
      </c>
      <c r="I82" s="95" t="s">
        <v>451</v>
      </c>
      <c r="J82" s="95" t="str">
        <f>VLOOKUP(I82,Presupuesto!$B$11:$C$566,2,0)</f>
        <v>UTILES DE ESCRITORIO, OFICINA Y ENSE¥ANZA</v>
      </c>
      <c r="K82" s="95" t="str">
        <f t="shared" si="8"/>
        <v>Desarrollo e Innovación Curricular</v>
      </c>
      <c r="L82" s="95" t="s">
        <v>720</v>
      </c>
    </row>
    <row r="83" spans="3:12" ht="15.75" thickBot="1" x14ac:dyDescent="0.3">
      <c r="C83" s="205" t="s">
        <v>1273</v>
      </c>
      <c r="D83" s="206">
        <v>15</v>
      </c>
      <c r="E83" s="312">
        <v>2</v>
      </c>
      <c r="F83" s="101">
        <f>HLOOKUP(C83,$AH$2:$BU$3,2,0)</f>
        <v>2000</v>
      </c>
      <c r="G83" s="102">
        <f>D83*E83*F83</f>
        <v>60000</v>
      </c>
      <c r="H83" s="310" t="s">
        <v>703</v>
      </c>
      <c r="I83" s="433" t="s">
        <v>337</v>
      </c>
      <c r="J83" s="103" t="str">
        <f>VLOOKUP(I83,Presupuesto!$B$11:$C$566,2,0)</f>
        <v>VIATICOS NACIONALES</v>
      </c>
      <c r="K83" s="314" t="str">
        <f t="shared" si="8"/>
        <v>Desarrollo e Innovación Curricular</v>
      </c>
      <c r="L83" s="314" t="s">
        <v>720</v>
      </c>
    </row>
    <row r="85" spans="3:12" ht="15.75" thickBot="1" x14ac:dyDescent="0.3">
      <c r="C85" s="429"/>
      <c r="D85" s="429"/>
      <c r="E85" s="429"/>
      <c r="F85" s="429"/>
      <c r="G85" s="429"/>
      <c r="H85" s="418"/>
      <c r="I85" s="429"/>
      <c r="J85" s="429"/>
      <c r="K85" s="429"/>
      <c r="L85" s="429"/>
    </row>
    <row r="86" spans="3:12" ht="15.75" thickBot="1" x14ac:dyDescent="0.3">
      <c r="C86" s="29" t="s">
        <v>1308</v>
      </c>
      <c r="D86" s="30">
        <f>SUM(G93:G102)</f>
        <v>333360</v>
      </c>
      <c r="E86" s="91"/>
      <c r="F86" s="91"/>
      <c r="G86" s="91"/>
      <c r="H86" s="75"/>
      <c r="I86" s="75"/>
      <c r="J86" s="75"/>
      <c r="K86" s="109"/>
      <c r="L86" s="429"/>
    </row>
    <row r="87" spans="3:12" x14ac:dyDescent="0.25">
      <c r="C87" s="69"/>
      <c r="D87" s="31"/>
      <c r="E87" s="91"/>
      <c r="F87" s="91"/>
      <c r="G87" s="91"/>
      <c r="H87" s="75"/>
      <c r="I87" s="75"/>
      <c r="J87" s="75"/>
      <c r="K87" s="109"/>
      <c r="L87" s="429"/>
    </row>
    <row r="88" spans="3:12" x14ac:dyDescent="0.25">
      <c r="C88" s="69"/>
      <c r="D88" s="31"/>
      <c r="E88" s="91"/>
      <c r="F88" s="91"/>
      <c r="G88" s="91"/>
      <c r="H88" s="75"/>
      <c r="I88" s="75"/>
      <c r="J88" s="75"/>
      <c r="K88" s="109"/>
      <c r="L88" s="429"/>
    </row>
    <row r="89" spans="3:12" ht="15.75" x14ac:dyDescent="0.25">
      <c r="C89" s="191" t="s">
        <v>1309</v>
      </c>
      <c r="D89" s="345" t="s">
        <v>1793</v>
      </c>
      <c r="E89" s="91"/>
      <c r="F89" s="91"/>
      <c r="G89" s="91"/>
      <c r="H89" s="75"/>
      <c r="I89" s="75"/>
      <c r="J89" s="75"/>
      <c r="K89" s="109"/>
      <c r="L89" s="429"/>
    </row>
    <row r="90" spans="3:12" ht="18.75" x14ac:dyDescent="0.25">
      <c r="C90" s="199"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 xml:space="preserve">4 Seminarios / Talleres con 60 personas cada uno con 4 días de duración. </v>
      </c>
      <c r="D90" s="31"/>
      <c r="E90" s="91"/>
      <c r="F90" s="91"/>
      <c r="G90" s="91"/>
      <c r="H90" s="75"/>
      <c r="I90" s="75"/>
      <c r="J90" s="75"/>
      <c r="K90" s="109"/>
      <c r="L90" s="429"/>
    </row>
    <row r="91" spans="3:12" ht="15.75" thickBot="1" x14ac:dyDescent="0.3">
      <c r="C91" s="69"/>
      <c r="D91" s="31"/>
      <c r="E91" s="91"/>
      <c r="F91" s="91"/>
      <c r="G91" s="91"/>
      <c r="H91" s="75"/>
      <c r="I91" s="75"/>
      <c r="J91" s="75"/>
      <c r="K91" s="109"/>
      <c r="L91" s="429"/>
    </row>
    <row r="92" spans="3:12" ht="15.75" thickBot="1" x14ac:dyDescent="0.3">
      <c r="C92" s="122" t="s">
        <v>1310</v>
      </c>
      <c r="D92" s="125" t="s">
        <v>1311</v>
      </c>
      <c r="E92" s="124" t="s">
        <v>99</v>
      </c>
      <c r="F92" s="124" t="s">
        <v>1312</v>
      </c>
      <c r="G92" s="123" t="s">
        <v>1313</v>
      </c>
      <c r="H92" s="129" t="s">
        <v>1314</v>
      </c>
      <c r="I92" s="124" t="s">
        <v>1315</v>
      </c>
      <c r="J92" s="124" t="s">
        <v>711</v>
      </c>
      <c r="K92" s="124" t="s">
        <v>1316</v>
      </c>
      <c r="L92" s="124" t="s">
        <v>1317</v>
      </c>
    </row>
    <row r="93" spans="3:12" ht="15.75" thickBot="1" x14ac:dyDescent="0.3">
      <c r="C93" s="307" t="s">
        <v>1318</v>
      </c>
      <c r="D93" s="531">
        <v>960</v>
      </c>
      <c r="E93" s="308"/>
      <c r="F93" s="112">
        <v>30000</v>
      </c>
      <c r="G93" s="309">
        <f t="shared" ref="G93:G101" si="9">E93*F93</f>
        <v>0</v>
      </c>
      <c r="H93" s="310" t="s">
        <v>703</v>
      </c>
      <c r="I93" s="113" t="s">
        <v>294</v>
      </c>
      <c r="J93" s="113" t="str">
        <f>VLOOKUP(I93,Presupuesto!$B$11:$C$566,2,0)</f>
        <v>SERVICIOS DE CAPACITACION.</v>
      </c>
      <c r="K93" s="311" t="s">
        <v>49</v>
      </c>
      <c r="L93" s="113" t="s">
        <v>719</v>
      </c>
    </row>
    <row r="94" spans="3:12" ht="15.75" thickBot="1" x14ac:dyDescent="0.3">
      <c r="C94" s="96" t="s">
        <v>1319</v>
      </c>
      <c r="D94" s="532"/>
      <c r="E94" s="190">
        <f>D93</f>
        <v>960</v>
      </c>
      <c r="F94" s="97">
        <v>50</v>
      </c>
      <c r="G94" s="94">
        <f t="shared" si="9"/>
        <v>48000</v>
      </c>
      <c r="H94" s="310" t="s">
        <v>703</v>
      </c>
      <c r="I94" s="433" t="s">
        <v>307</v>
      </c>
      <c r="J94" s="95" t="str">
        <f>VLOOKUP(I94,Presupuesto!$B$11:$C$566,2,0)</f>
        <v>SERVICIOS DE IMPRENTA PUBLIC.Y REPRODUCCION</v>
      </c>
      <c r="K94" s="95" t="str">
        <f>$K$93</f>
        <v>Desarrollo e Innovación Curricular</v>
      </c>
      <c r="L94" s="95" t="s">
        <v>720</v>
      </c>
    </row>
    <row r="95" spans="3:12" ht="15.75" thickBot="1" x14ac:dyDescent="0.3">
      <c r="C95" s="96" t="s">
        <v>1320</v>
      </c>
      <c r="D95" s="532"/>
      <c r="E95" s="190">
        <f>D93</f>
        <v>960</v>
      </c>
      <c r="F95" s="97">
        <v>150</v>
      </c>
      <c r="G95" s="94">
        <f t="shared" si="9"/>
        <v>144000</v>
      </c>
      <c r="H95" s="310" t="s">
        <v>703</v>
      </c>
      <c r="I95" s="95" t="s">
        <v>361</v>
      </c>
      <c r="J95" s="95" t="str">
        <f>VLOOKUP(I95,Presupuesto!$B$11:$C$566,2,0)</f>
        <v>ALIMENTOS B EBIDAS PARA PERSONAS</v>
      </c>
      <c r="K95" s="95" t="str">
        <f t="shared" ref="K95:K102" si="10">$K$93</f>
        <v>Desarrollo e Innovación Curricular</v>
      </c>
      <c r="L95" s="95" t="s">
        <v>723</v>
      </c>
    </row>
    <row r="96" spans="3:12" ht="15.75" thickBot="1" x14ac:dyDescent="0.3">
      <c r="C96" s="96" t="s">
        <v>1321</v>
      </c>
      <c r="D96" s="532"/>
      <c r="E96" s="147">
        <v>0</v>
      </c>
      <c r="F96" s="115">
        <v>10000</v>
      </c>
      <c r="G96" s="94">
        <f t="shared" si="9"/>
        <v>0</v>
      </c>
      <c r="H96" s="310" t="s">
        <v>703</v>
      </c>
      <c r="I96" s="303" t="s">
        <v>327</v>
      </c>
      <c r="J96" s="95" t="str">
        <f>VLOOKUP(I96,Presupuesto!$B$11:$C$566,2,0)</f>
        <v>PASAJES (26100-00)</v>
      </c>
      <c r="K96" s="95" t="str">
        <f t="shared" si="10"/>
        <v>Desarrollo e Innovación Curricular</v>
      </c>
      <c r="L96" s="95" t="s">
        <v>720</v>
      </c>
    </row>
    <row r="97" spans="3:12" ht="15.75" thickBot="1" x14ac:dyDescent="0.3">
      <c r="C97" s="96" t="s">
        <v>1322</v>
      </c>
      <c r="D97" s="532"/>
      <c r="E97" s="147">
        <v>0</v>
      </c>
      <c r="F97" s="115">
        <v>250</v>
      </c>
      <c r="G97" s="94">
        <f t="shared" si="9"/>
        <v>0</v>
      </c>
      <c r="H97" s="310" t="s">
        <v>703</v>
      </c>
      <c r="I97" s="95" t="s">
        <v>384</v>
      </c>
      <c r="J97" s="95" t="str">
        <f>VLOOKUP(I97,Presupuesto!$B$11:$C$566,2,0)</f>
        <v>PRODUCTOS PAPEL Y CARTON</v>
      </c>
      <c r="K97" s="95" t="str">
        <f t="shared" si="10"/>
        <v>Desarrollo e Innovación Curricular</v>
      </c>
      <c r="L97" s="95" t="s">
        <v>720</v>
      </c>
    </row>
    <row r="98" spans="3:12" ht="15.75" thickBot="1" x14ac:dyDescent="0.3">
      <c r="C98" s="96" t="s">
        <v>1323</v>
      </c>
      <c r="D98" s="532"/>
      <c r="E98" s="190">
        <f>(D93*25)/500</f>
        <v>48</v>
      </c>
      <c r="F98" s="97">
        <v>85</v>
      </c>
      <c r="G98" s="94">
        <f t="shared" si="9"/>
        <v>4080</v>
      </c>
      <c r="H98" s="310" t="s">
        <v>703</v>
      </c>
      <c r="I98" s="95" t="s">
        <v>384</v>
      </c>
      <c r="J98" s="95" t="str">
        <f>VLOOKUP(I98,Presupuesto!$B$11:$C$566,2,0)</f>
        <v>PRODUCTOS PAPEL Y CARTON</v>
      </c>
      <c r="K98" s="95" t="str">
        <f t="shared" si="10"/>
        <v>Desarrollo e Innovación Curricular</v>
      </c>
      <c r="L98" s="95" t="s">
        <v>720</v>
      </c>
    </row>
    <row r="99" spans="3:12" ht="15.75" thickBot="1" x14ac:dyDescent="0.3">
      <c r="C99" s="96" t="s">
        <v>1324</v>
      </c>
      <c r="D99" s="532"/>
      <c r="E99" s="190">
        <f>D93/12</f>
        <v>80</v>
      </c>
      <c r="F99" s="97">
        <v>36</v>
      </c>
      <c r="G99" s="94">
        <f t="shared" si="9"/>
        <v>2880</v>
      </c>
      <c r="H99" s="310" t="s">
        <v>703</v>
      </c>
      <c r="I99" s="433" t="s">
        <v>451</v>
      </c>
      <c r="J99" s="95" t="str">
        <f>VLOOKUP(I99,Presupuesto!$B$11:$C$566,2,0)</f>
        <v>UTILES DE ESCRITORIO, OFICINA Y ENSE¥ANZA</v>
      </c>
      <c r="K99" s="95" t="str">
        <f t="shared" si="10"/>
        <v>Desarrollo e Innovación Curricular</v>
      </c>
      <c r="L99" s="95" t="s">
        <v>720</v>
      </c>
    </row>
    <row r="100" spans="3:12" ht="15.75" thickBot="1" x14ac:dyDescent="0.3">
      <c r="C100" s="96" t="s">
        <v>1325</v>
      </c>
      <c r="D100" s="532"/>
      <c r="E100" s="190">
        <f>D93/12</f>
        <v>80</v>
      </c>
      <c r="F100" s="97">
        <v>80</v>
      </c>
      <c r="G100" s="94">
        <f t="shared" si="9"/>
        <v>6400</v>
      </c>
      <c r="H100" s="310" t="s">
        <v>703</v>
      </c>
      <c r="I100" s="433" t="s">
        <v>451</v>
      </c>
      <c r="J100" s="95" t="str">
        <f>VLOOKUP(I100,Presupuesto!$B$11:$C$566,2,0)</f>
        <v>UTILES DE ESCRITORIO, OFICINA Y ENSE¥ANZA</v>
      </c>
      <c r="K100" s="95" t="str">
        <f t="shared" si="10"/>
        <v>Desarrollo e Innovación Curricular</v>
      </c>
      <c r="L100" s="95" t="s">
        <v>720</v>
      </c>
    </row>
    <row r="101" spans="3:12" ht="15.75" thickBot="1" x14ac:dyDescent="0.3">
      <c r="C101" s="106" t="s">
        <v>1326</v>
      </c>
      <c r="D101" s="532"/>
      <c r="E101" s="201">
        <v>0</v>
      </c>
      <c r="F101" s="116">
        <v>25</v>
      </c>
      <c r="G101" s="94">
        <f t="shared" si="9"/>
        <v>0</v>
      </c>
      <c r="H101" s="310" t="s">
        <v>703</v>
      </c>
      <c r="I101" s="95" t="s">
        <v>451</v>
      </c>
      <c r="J101" s="95" t="str">
        <f>VLOOKUP(I101,Presupuesto!$B$11:$C$566,2,0)</f>
        <v>UTILES DE ESCRITORIO, OFICINA Y ENSE¥ANZA</v>
      </c>
      <c r="K101" s="95" t="str">
        <f t="shared" si="10"/>
        <v>Desarrollo e Innovación Curricular</v>
      </c>
      <c r="L101" s="95" t="s">
        <v>720</v>
      </c>
    </row>
    <row r="102" spans="3:12" ht="15.75" thickBot="1" x14ac:dyDescent="0.3">
      <c r="C102" s="205" t="s">
        <v>1273</v>
      </c>
      <c r="D102" s="206">
        <v>16</v>
      </c>
      <c r="E102" s="312">
        <v>4</v>
      </c>
      <c r="F102" s="101">
        <f>HLOOKUP(C102,$AH$2:$BU$3,2,0)</f>
        <v>2000</v>
      </c>
      <c r="G102" s="102">
        <f>D102*E102*F102</f>
        <v>128000</v>
      </c>
      <c r="H102" s="310" t="s">
        <v>703</v>
      </c>
      <c r="I102" s="433" t="s">
        <v>337</v>
      </c>
      <c r="J102" s="103" t="str">
        <f>VLOOKUP(I102,Presupuesto!$B$11:$C$566,2,0)</f>
        <v>VIATICOS NACIONALES</v>
      </c>
      <c r="K102" s="314" t="str">
        <f t="shared" si="10"/>
        <v>Desarrollo e Innovación Curricular</v>
      </c>
      <c r="L102" s="314" t="s">
        <v>720</v>
      </c>
    </row>
    <row r="103" spans="3:12" x14ac:dyDescent="0.25">
      <c r="C103" s="91"/>
      <c r="D103" s="429"/>
      <c r="E103" s="109"/>
      <c r="F103" s="109"/>
      <c r="G103" s="109"/>
      <c r="H103" s="169"/>
      <c r="I103" s="109"/>
      <c r="J103" s="109"/>
      <c r="K103" s="109"/>
      <c r="L103" s="429"/>
    </row>
    <row r="104" spans="3:12" ht="15.75" thickBot="1" x14ac:dyDescent="0.3">
      <c r="C104" s="429"/>
      <c r="D104" s="429"/>
      <c r="E104" s="429"/>
      <c r="F104" s="429"/>
      <c r="G104" s="429"/>
      <c r="H104" s="418"/>
      <c r="I104" s="429"/>
      <c r="J104" s="429"/>
      <c r="K104" s="429"/>
      <c r="L104" s="429"/>
    </row>
    <row r="105" spans="3:12" ht="15.75" thickBot="1" x14ac:dyDescent="0.3">
      <c r="C105" s="29" t="s">
        <v>1308</v>
      </c>
      <c r="D105" s="30">
        <f>SUM(G112:G121)</f>
        <v>4278.333333333333</v>
      </c>
      <c r="E105" s="91"/>
      <c r="F105" s="91"/>
      <c r="G105" s="91"/>
      <c r="H105" s="75"/>
      <c r="I105" s="75"/>
      <c r="J105" s="75"/>
      <c r="K105" s="109"/>
      <c r="L105" s="429"/>
    </row>
    <row r="106" spans="3:12" x14ac:dyDescent="0.25">
      <c r="C106" s="69"/>
      <c r="D106" s="31"/>
      <c r="E106" s="91"/>
      <c r="F106" s="91"/>
      <c r="G106" s="91"/>
      <c r="H106" s="75"/>
      <c r="I106" s="75"/>
      <c r="J106" s="75"/>
      <c r="K106" s="109"/>
      <c r="L106" s="429"/>
    </row>
    <row r="107" spans="3:12" x14ac:dyDescent="0.25">
      <c r="C107" s="69"/>
      <c r="D107" s="31"/>
      <c r="E107" s="91"/>
      <c r="F107" s="91"/>
      <c r="G107" s="91"/>
      <c r="H107" s="75"/>
      <c r="I107" s="75"/>
      <c r="J107" s="75"/>
      <c r="K107" s="109"/>
      <c r="L107" s="429"/>
    </row>
    <row r="108" spans="3:12" ht="15.75" x14ac:dyDescent="0.25">
      <c r="C108" s="191" t="s">
        <v>1309</v>
      </c>
      <c r="D108" s="345" t="s">
        <v>1794</v>
      </c>
      <c r="E108" s="91"/>
      <c r="F108" s="91"/>
      <c r="G108" s="91"/>
      <c r="H108" s="75"/>
      <c r="I108" s="75"/>
      <c r="J108" s="75"/>
      <c r="K108" s="109"/>
      <c r="L108" s="429"/>
    </row>
    <row r="109" spans="3:12" ht="18.75" x14ac:dyDescent="0.25">
      <c r="C109" s="199"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5 Reuniones del equipo de seguimiento (VRA y Direcciones Académicas) por 20 personas por 1 día.</v>
      </c>
      <c r="D109" s="31"/>
      <c r="E109" s="91"/>
      <c r="F109" s="91"/>
      <c r="G109" s="91"/>
      <c r="H109" s="75"/>
      <c r="I109" s="75"/>
      <c r="J109" s="75"/>
      <c r="K109" s="109"/>
      <c r="L109" s="429"/>
    </row>
    <row r="110" spans="3:12" ht="15.75" thickBot="1" x14ac:dyDescent="0.3">
      <c r="C110" s="69"/>
      <c r="D110" s="31"/>
      <c r="E110" s="91"/>
      <c r="F110" s="91"/>
      <c r="G110" s="91"/>
      <c r="H110" s="75"/>
      <c r="I110" s="75"/>
      <c r="J110" s="75"/>
      <c r="K110" s="109"/>
      <c r="L110" s="429"/>
    </row>
    <row r="111" spans="3:12" ht="15.75" thickBot="1" x14ac:dyDescent="0.3">
      <c r="C111" s="122" t="s">
        <v>1310</v>
      </c>
      <c r="D111" s="125" t="s">
        <v>1311</v>
      </c>
      <c r="E111" s="124" t="s">
        <v>99</v>
      </c>
      <c r="F111" s="124" t="s">
        <v>1312</v>
      </c>
      <c r="G111" s="123" t="s">
        <v>1313</v>
      </c>
      <c r="H111" s="129" t="s">
        <v>1314</v>
      </c>
      <c r="I111" s="124" t="s">
        <v>1315</v>
      </c>
      <c r="J111" s="124" t="s">
        <v>711</v>
      </c>
      <c r="K111" s="124" t="s">
        <v>1316</v>
      </c>
      <c r="L111" s="124" t="s">
        <v>1317</v>
      </c>
    </row>
    <row r="112" spans="3:12" ht="15.75" thickBot="1" x14ac:dyDescent="0.3">
      <c r="C112" s="307" t="s">
        <v>1318</v>
      </c>
      <c r="D112" s="531">
        <v>20</v>
      </c>
      <c r="E112" s="308"/>
      <c r="F112" s="112">
        <v>30000</v>
      </c>
      <c r="G112" s="309">
        <f t="shared" ref="G112:G120" si="11">E112*F112</f>
        <v>0</v>
      </c>
      <c r="H112" s="310" t="s">
        <v>712</v>
      </c>
      <c r="I112" s="113" t="s">
        <v>294</v>
      </c>
      <c r="J112" s="113" t="str">
        <f>VLOOKUP(I112,Presupuesto!$B$11:$C$566,2,0)</f>
        <v>SERVICIOS DE CAPACITACION.</v>
      </c>
      <c r="K112" s="311" t="s">
        <v>49</v>
      </c>
      <c r="L112" s="113" t="s">
        <v>719</v>
      </c>
    </row>
    <row r="113" spans="3:12" ht="15.75" thickBot="1" x14ac:dyDescent="0.3">
      <c r="C113" s="96" t="s">
        <v>1319</v>
      </c>
      <c r="D113" s="532"/>
      <c r="E113" s="190">
        <f>D112</f>
        <v>20</v>
      </c>
      <c r="F113" s="97">
        <v>50</v>
      </c>
      <c r="G113" s="94">
        <f t="shared" si="11"/>
        <v>1000</v>
      </c>
      <c r="H113" s="310" t="s">
        <v>712</v>
      </c>
      <c r="I113" s="95" t="s">
        <v>307</v>
      </c>
      <c r="J113" s="95" t="str">
        <f>VLOOKUP(I113,Presupuesto!$B$11:$C$566,2,0)</f>
        <v>SERVICIOS DE IMPRENTA PUBLIC.Y REPRODUCCION</v>
      </c>
      <c r="K113" s="95" t="str">
        <f>$K$112</f>
        <v>Desarrollo e Innovación Curricular</v>
      </c>
      <c r="L113" s="95" t="s">
        <v>720</v>
      </c>
    </row>
    <row r="114" spans="3:12" ht="15.75" thickBot="1" x14ac:dyDescent="0.3">
      <c r="C114" s="96" t="s">
        <v>1320</v>
      </c>
      <c r="D114" s="532"/>
      <c r="E114" s="190">
        <f>D112</f>
        <v>20</v>
      </c>
      <c r="F114" s="97">
        <v>150</v>
      </c>
      <c r="G114" s="94">
        <f t="shared" si="11"/>
        <v>3000</v>
      </c>
      <c r="H114" s="310" t="s">
        <v>712</v>
      </c>
      <c r="I114" s="95" t="s">
        <v>361</v>
      </c>
      <c r="J114" s="95" t="str">
        <f>VLOOKUP(I114,Presupuesto!$B$11:$C$566,2,0)</f>
        <v>ALIMENTOS B EBIDAS PARA PERSONAS</v>
      </c>
      <c r="K114" s="95" t="str">
        <f t="shared" ref="K114:K121" si="12">$K$112</f>
        <v>Desarrollo e Innovación Curricular</v>
      </c>
      <c r="L114" s="95" t="s">
        <v>723</v>
      </c>
    </row>
    <row r="115" spans="3:12" ht="15.75" thickBot="1" x14ac:dyDescent="0.3">
      <c r="C115" s="96" t="s">
        <v>1321</v>
      </c>
      <c r="D115" s="532"/>
      <c r="E115" s="147">
        <v>0</v>
      </c>
      <c r="F115" s="115">
        <v>10000</v>
      </c>
      <c r="G115" s="94">
        <f t="shared" si="11"/>
        <v>0</v>
      </c>
      <c r="H115" s="310" t="s">
        <v>1932</v>
      </c>
      <c r="I115" s="303" t="s">
        <v>327</v>
      </c>
      <c r="J115" s="95" t="str">
        <f>VLOOKUP(I115,Presupuesto!$B$11:$C$566,2,0)</f>
        <v>PASAJES (26100-00)</v>
      </c>
      <c r="K115" s="95" t="str">
        <f t="shared" si="12"/>
        <v>Desarrollo e Innovación Curricular</v>
      </c>
      <c r="L115" s="95" t="s">
        <v>720</v>
      </c>
    </row>
    <row r="116" spans="3:12" ht="15.75" thickBot="1" x14ac:dyDescent="0.3">
      <c r="C116" s="96" t="s">
        <v>1322</v>
      </c>
      <c r="D116" s="532"/>
      <c r="E116" s="147">
        <v>0</v>
      </c>
      <c r="F116" s="115">
        <v>250</v>
      </c>
      <c r="G116" s="94">
        <f t="shared" si="11"/>
        <v>0</v>
      </c>
      <c r="H116" s="310" t="s">
        <v>1933</v>
      </c>
      <c r="I116" s="95" t="s">
        <v>384</v>
      </c>
      <c r="J116" s="95" t="str">
        <f>VLOOKUP(I116,Presupuesto!$B$11:$C$566,2,0)</f>
        <v>PRODUCTOS PAPEL Y CARTON</v>
      </c>
      <c r="K116" s="95" t="str">
        <f t="shared" si="12"/>
        <v>Desarrollo e Innovación Curricular</v>
      </c>
      <c r="L116" s="95" t="s">
        <v>720</v>
      </c>
    </row>
    <row r="117" spans="3:12" ht="15.75" thickBot="1" x14ac:dyDescent="0.3">
      <c r="C117" s="96" t="s">
        <v>1323</v>
      </c>
      <c r="D117" s="532"/>
      <c r="E117" s="190">
        <f>(D112*25)/500</f>
        <v>1</v>
      </c>
      <c r="F117" s="97">
        <v>85</v>
      </c>
      <c r="G117" s="94">
        <f t="shared" si="11"/>
        <v>85</v>
      </c>
      <c r="H117" s="310" t="s">
        <v>712</v>
      </c>
      <c r="I117" s="95" t="s">
        <v>384</v>
      </c>
      <c r="J117" s="95" t="str">
        <f>VLOOKUP(I117,Presupuesto!$B$11:$C$566,2,0)</f>
        <v>PRODUCTOS PAPEL Y CARTON</v>
      </c>
      <c r="K117" s="95" t="str">
        <f t="shared" si="12"/>
        <v>Desarrollo e Innovación Curricular</v>
      </c>
      <c r="L117" s="95" t="s">
        <v>720</v>
      </c>
    </row>
    <row r="118" spans="3:12" ht="15.75" thickBot="1" x14ac:dyDescent="0.3">
      <c r="C118" s="96" t="s">
        <v>1324</v>
      </c>
      <c r="D118" s="532"/>
      <c r="E118" s="190">
        <f>D112/12</f>
        <v>1.6666666666666667</v>
      </c>
      <c r="F118" s="97">
        <v>36</v>
      </c>
      <c r="G118" s="94">
        <f t="shared" si="11"/>
        <v>60</v>
      </c>
      <c r="H118" s="310" t="s">
        <v>712</v>
      </c>
      <c r="I118" s="433" t="s">
        <v>451</v>
      </c>
      <c r="J118" s="95" t="str">
        <f>VLOOKUP(I118,Presupuesto!$B$11:$C$566,2,0)</f>
        <v>UTILES DE ESCRITORIO, OFICINA Y ENSE¥ANZA</v>
      </c>
      <c r="K118" s="95" t="str">
        <f t="shared" si="12"/>
        <v>Desarrollo e Innovación Curricular</v>
      </c>
      <c r="L118" s="95" t="s">
        <v>720</v>
      </c>
    </row>
    <row r="119" spans="3:12" ht="15.75" thickBot="1" x14ac:dyDescent="0.3">
      <c r="C119" s="96" t="s">
        <v>1325</v>
      </c>
      <c r="D119" s="532"/>
      <c r="E119" s="190">
        <f>D112/12</f>
        <v>1.6666666666666667</v>
      </c>
      <c r="F119" s="97">
        <v>80</v>
      </c>
      <c r="G119" s="94">
        <f t="shared" si="11"/>
        <v>133.33333333333334</v>
      </c>
      <c r="H119" s="310" t="s">
        <v>712</v>
      </c>
      <c r="I119" s="433" t="s">
        <v>451</v>
      </c>
      <c r="J119" s="95" t="str">
        <f>VLOOKUP(I119,Presupuesto!$B$11:$C$566,2,0)</f>
        <v>UTILES DE ESCRITORIO, OFICINA Y ENSE¥ANZA</v>
      </c>
      <c r="K119" s="95" t="str">
        <f t="shared" si="12"/>
        <v>Desarrollo e Innovación Curricular</v>
      </c>
      <c r="L119" s="95" t="s">
        <v>720</v>
      </c>
    </row>
    <row r="120" spans="3:12" ht="15.75" thickBot="1" x14ac:dyDescent="0.3">
      <c r="C120" s="106" t="s">
        <v>1326</v>
      </c>
      <c r="D120" s="532"/>
      <c r="E120" s="201">
        <v>0</v>
      </c>
      <c r="F120" s="116">
        <v>25</v>
      </c>
      <c r="G120" s="94">
        <f t="shared" si="11"/>
        <v>0</v>
      </c>
      <c r="H120" s="310" t="s">
        <v>1937</v>
      </c>
      <c r="I120" s="95" t="s">
        <v>451</v>
      </c>
      <c r="J120" s="95" t="str">
        <f>VLOOKUP(I120,Presupuesto!$B$11:$C$566,2,0)</f>
        <v>UTILES DE ESCRITORIO, OFICINA Y ENSE¥ANZA</v>
      </c>
      <c r="K120" s="95" t="str">
        <f t="shared" si="12"/>
        <v>Desarrollo e Innovación Curricular</v>
      </c>
      <c r="L120" s="95" t="s">
        <v>720</v>
      </c>
    </row>
    <row r="121" spans="3:12" ht="15.75" thickBot="1" x14ac:dyDescent="0.3">
      <c r="C121" s="205" t="s">
        <v>1275</v>
      </c>
      <c r="D121" s="206">
        <v>0</v>
      </c>
      <c r="E121" s="312">
        <v>0</v>
      </c>
      <c r="F121" s="101">
        <f>HLOOKUP(C121,$AH$2:$BU$3,2,0)</f>
        <v>1150</v>
      </c>
      <c r="G121" s="102">
        <f>D121*E121*F121</f>
        <v>0</v>
      </c>
      <c r="H121" s="310" t="s">
        <v>1938</v>
      </c>
      <c r="I121" s="313" t="s">
        <v>335</v>
      </c>
      <c r="J121" s="103" t="str">
        <f>VLOOKUP(I121,Presupuesto!$B$11:$C$566,2,0)</f>
        <v>VIATICOS (26200-00)</v>
      </c>
      <c r="K121" s="314" t="str">
        <f t="shared" si="12"/>
        <v>Desarrollo e Innovación Curricular</v>
      </c>
      <c r="L121" s="314" t="s">
        <v>720</v>
      </c>
    </row>
    <row r="123" spans="3:12" ht="15.75" thickBot="1" x14ac:dyDescent="0.3">
      <c r="C123" s="429"/>
      <c r="D123" s="429"/>
      <c r="E123" s="429"/>
      <c r="F123" s="429"/>
      <c r="G123" s="429"/>
      <c r="H123" s="418"/>
      <c r="I123" s="429"/>
      <c r="J123" s="429"/>
      <c r="K123" s="429"/>
      <c r="L123" s="429"/>
    </row>
    <row r="124" spans="3:12" ht="15.75" thickBot="1" x14ac:dyDescent="0.3">
      <c r="C124" s="29" t="s">
        <v>1308</v>
      </c>
      <c r="D124" s="30">
        <f>SUM(G131:G140)</f>
        <v>17113.333333333332</v>
      </c>
      <c r="E124" s="91"/>
      <c r="F124" s="91"/>
      <c r="G124" s="91"/>
      <c r="H124" s="75"/>
      <c r="I124" s="75"/>
      <c r="J124" s="75"/>
      <c r="K124" s="109"/>
      <c r="L124" s="429"/>
    </row>
    <row r="125" spans="3:12" x14ac:dyDescent="0.25">
      <c r="C125" s="69"/>
      <c r="D125" s="31"/>
      <c r="E125" s="91"/>
      <c r="F125" s="91"/>
      <c r="G125" s="91"/>
      <c r="H125" s="75"/>
      <c r="I125" s="75"/>
      <c r="J125" s="75"/>
      <c r="K125" s="109"/>
      <c r="L125" s="429"/>
    </row>
    <row r="126" spans="3:12" x14ac:dyDescent="0.25">
      <c r="C126" s="69"/>
      <c r="D126" s="31"/>
      <c r="E126" s="91"/>
      <c r="F126" s="91"/>
      <c r="G126" s="91"/>
      <c r="H126" s="75"/>
      <c r="I126" s="75"/>
      <c r="J126" s="75"/>
      <c r="K126" s="109"/>
      <c r="L126" s="429"/>
    </row>
    <row r="127" spans="3:12" ht="15.75" x14ac:dyDescent="0.25">
      <c r="C127" s="191" t="s">
        <v>1309</v>
      </c>
      <c r="D127" s="345" t="s">
        <v>1796</v>
      </c>
      <c r="E127" s="91"/>
      <c r="F127" s="91"/>
      <c r="G127" s="91"/>
      <c r="H127" s="75"/>
      <c r="I127" s="75"/>
      <c r="J127" s="75"/>
      <c r="K127" s="109"/>
      <c r="L127" s="429"/>
    </row>
    <row r="128" spans="3:12" ht="18.75" x14ac:dyDescent="0.25">
      <c r="C128" s="199"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 xml:space="preserve">2 Talleres con VOAE para implantar y monitorear estrategias de sensibilización y participación de los estudiantes en la innovación curricular, 20 personas por 2 días cada taller. </v>
      </c>
      <c r="D128" s="31"/>
      <c r="E128" s="91"/>
      <c r="F128" s="91"/>
      <c r="G128" s="91"/>
      <c r="H128" s="75"/>
      <c r="I128" s="75"/>
      <c r="J128" s="75"/>
      <c r="K128" s="109"/>
      <c r="L128" s="429"/>
    </row>
    <row r="129" spans="3:12" ht="15.75" thickBot="1" x14ac:dyDescent="0.3">
      <c r="C129" s="69"/>
      <c r="D129" s="31"/>
      <c r="E129" s="91"/>
      <c r="F129" s="91"/>
      <c r="G129" s="91"/>
      <c r="H129" s="75"/>
      <c r="I129" s="75"/>
      <c r="J129" s="75"/>
      <c r="K129" s="109"/>
      <c r="L129" s="429"/>
    </row>
    <row r="130" spans="3:12" ht="15.75" thickBot="1" x14ac:dyDescent="0.3">
      <c r="C130" s="122" t="s">
        <v>1310</v>
      </c>
      <c r="D130" s="125" t="s">
        <v>1311</v>
      </c>
      <c r="E130" s="124" t="s">
        <v>99</v>
      </c>
      <c r="F130" s="124" t="s">
        <v>1312</v>
      </c>
      <c r="G130" s="123" t="s">
        <v>1313</v>
      </c>
      <c r="H130" s="129" t="s">
        <v>1314</v>
      </c>
      <c r="I130" s="124" t="s">
        <v>1315</v>
      </c>
      <c r="J130" s="124" t="s">
        <v>711</v>
      </c>
      <c r="K130" s="124" t="s">
        <v>1316</v>
      </c>
      <c r="L130" s="124" t="s">
        <v>1317</v>
      </c>
    </row>
    <row r="131" spans="3:12" x14ac:dyDescent="0.25">
      <c r="C131" s="307" t="s">
        <v>1318</v>
      </c>
      <c r="D131" s="531">
        <v>80</v>
      </c>
      <c r="E131" s="308"/>
      <c r="F131" s="112">
        <v>30000</v>
      </c>
      <c r="G131" s="309">
        <f t="shared" ref="G131:G139" si="13">E131*F131</f>
        <v>0</v>
      </c>
      <c r="H131" s="310" t="s">
        <v>703</v>
      </c>
      <c r="I131" s="113" t="s">
        <v>294</v>
      </c>
      <c r="J131" s="113" t="str">
        <f>VLOOKUP(I131,Presupuesto!$B$11:$C$566,2,0)</f>
        <v>SERVICIOS DE CAPACITACION.</v>
      </c>
      <c r="K131" s="311" t="s">
        <v>49</v>
      </c>
      <c r="L131" s="113" t="s">
        <v>719</v>
      </c>
    </row>
    <row r="132" spans="3:12" x14ac:dyDescent="0.25">
      <c r="C132" s="96" t="s">
        <v>1319</v>
      </c>
      <c r="D132" s="532"/>
      <c r="E132" s="190">
        <f>D131</f>
        <v>80</v>
      </c>
      <c r="F132" s="97">
        <v>50</v>
      </c>
      <c r="G132" s="94">
        <f t="shared" si="13"/>
        <v>4000</v>
      </c>
      <c r="H132" s="156" t="s">
        <v>703</v>
      </c>
      <c r="I132" s="95" t="s">
        <v>307</v>
      </c>
      <c r="J132" s="95" t="str">
        <f>VLOOKUP(I132,Presupuesto!$B$11:$C$566,2,0)</f>
        <v>SERVICIOS DE IMPRENTA PUBLIC.Y REPRODUCCION</v>
      </c>
      <c r="K132" s="95" t="str">
        <f>$K$131</f>
        <v>Desarrollo e Innovación Curricular</v>
      </c>
      <c r="L132" s="95" t="s">
        <v>720</v>
      </c>
    </row>
    <row r="133" spans="3:12" x14ac:dyDescent="0.25">
      <c r="C133" s="96" t="s">
        <v>1320</v>
      </c>
      <c r="D133" s="532"/>
      <c r="E133" s="190">
        <f>D131</f>
        <v>80</v>
      </c>
      <c r="F133" s="97">
        <v>150</v>
      </c>
      <c r="G133" s="94">
        <f t="shared" si="13"/>
        <v>12000</v>
      </c>
      <c r="H133" s="156" t="s">
        <v>703</v>
      </c>
      <c r="I133" s="95" t="s">
        <v>361</v>
      </c>
      <c r="J133" s="95" t="str">
        <f>VLOOKUP(I133,Presupuesto!$B$11:$C$566,2,0)</f>
        <v>ALIMENTOS B EBIDAS PARA PERSONAS</v>
      </c>
      <c r="K133" s="95" t="str">
        <f t="shared" ref="K133:K140" si="14">$K$131</f>
        <v>Desarrollo e Innovación Curricular</v>
      </c>
      <c r="L133" s="95" t="s">
        <v>723</v>
      </c>
    </row>
    <row r="134" spans="3:12" x14ac:dyDescent="0.25">
      <c r="C134" s="96" t="s">
        <v>1321</v>
      </c>
      <c r="D134" s="532"/>
      <c r="E134" s="147">
        <v>0</v>
      </c>
      <c r="F134" s="115">
        <v>10000</v>
      </c>
      <c r="G134" s="94">
        <f t="shared" si="13"/>
        <v>0</v>
      </c>
      <c r="H134" s="156" t="s">
        <v>703</v>
      </c>
      <c r="I134" s="303" t="s">
        <v>327</v>
      </c>
      <c r="J134" s="95" t="str">
        <f>VLOOKUP(I134,Presupuesto!$B$11:$C$566,2,0)</f>
        <v>PASAJES (26100-00)</v>
      </c>
      <c r="K134" s="95" t="str">
        <f t="shared" si="14"/>
        <v>Desarrollo e Innovación Curricular</v>
      </c>
      <c r="L134" s="95" t="s">
        <v>720</v>
      </c>
    </row>
    <row r="135" spans="3:12" x14ac:dyDescent="0.25">
      <c r="C135" s="96" t="s">
        <v>1322</v>
      </c>
      <c r="D135" s="532"/>
      <c r="E135" s="147">
        <v>0</v>
      </c>
      <c r="F135" s="115">
        <v>250</v>
      </c>
      <c r="G135" s="94">
        <f t="shared" si="13"/>
        <v>0</v>
      </c>
      <c r="H135" s="156" t="s">
        <v>703</v>
      </c>
      <c r="I135" s="95" t="s">
        <v>384</v>
      </c>
      <c r="J135" s="95" t="str">
        <f>VLOOKUP(I135,Presupuesto!$B$11:$C$566,2,0)</f>
        <v>PRODUCTOS PAPEL Y CARTON</v>
      </c>
      <c r="K135" s="95" t="str">
        <f t="shared" si="14"/>
        <v>Desarrollo e Innovación Curricular</v>
      </c>
      <c r="L135" s="95" t="s">
        <v>720</v>
      </c>
    </row>
    <row r="136" spans="3:12" x14ac:dyDescent="0.25">
      <c r="C136" s="96" t="s">
        <v>1323</v>
      </c>
      <c r="D136" s="532"/>
      <c r="E136" s="190">
        <f>(D131*25)/500</f>
        <v>4</v>
      </c>
      <c r="F136" s="97">
        <v>85</v>
      </c>
      <c r="G136" s="94">
        <f t="shared" si="13"/>
        <v>340</v>
      </c>
      <c r="H136" s="156" t="s">
        <v>703</v>
      </c>
      <c r="I136" s="95" t="s">
        <v>384</v>
      </c>
      <c r="J136" s="95" t="str">
        <f>VLOOKUP(I136,Presupuesto!$B$11:$C$566,2,0)</f>
        <v>PRODUCTOS PAPEL Y CARTON</v>
      </c>
      <c r="K136" s="95" t="str">
        <f t="shared" si="14"/>
        <v>Desarrollo e Innovación Curricular</v>
      </c>
      <c r="L136" s="95" t="s">
        <v>720</v>
      </c>
    </row>
    <row r="137" spans="3:12" x14ac:dyDescent="0.25">
      <c r="C137" s="96" t="s">
        <v>1324</v>
      </c>
      <c r="D137" s="532"/>
      <c r="E137" s="190">
        <f>D131/12</f>
        <v>6.666666666666667</v>
      </c>
      <c r="F137" s="97">
        <v>36</v>
      </c>
      <c r="G137" s="94">
        <f t="shared" si="13"/>
        <v>240</v>
      </c>
      <c r="H137" s="156" t="s">
        <v>703</v>
      </c>
      <c r="I137" s="433" t="s">
        <v>451</v>
      </c>
      <c r="J137" s="95" t="str">
        <f>VLOOKUP(I137,Presupuesto!$B$11:$C$566,2,0)</f>
        <v>UTILES DE ESCRITORIO, OFICINA Y ENSE¥ANZA</v>
      </c>
      <c r="K137" s="95" t="str">
        <f t="shared" si="14"/>
        <v>Desarrollo e Innovación Curricular</v>
      </c>
      <c r="L137" s="95" t="s">
        <v>720</v>
      </c>
    </row>
    <row r="138" spans="3:12" x14ac:dyDescent="0.25">
      <c r="C138" s="96" t="s">
        <v>1325</v>
      </c>
      <c r="D138" s="532"/>
      <c r="E138" s="190">
        <f>D131/12</f>
        <v>6.666666666666667</v>
      </c>
      <c r="F138" s="97">
        <v>80</v>
      </c>
      <c r="G138" s="94">
        <f t="shared" si="13"/>
        <v>533.33333333333337</v>
      </c>
      <c r="H138" s="156" t="s">
        <v>703</v>
      </c>
      <c r="I138" s="433" t="s">
        <v>451</v>
      </c>
      <c r="J138" s="95" t="str">
        <f>VLOOKUP(I138,Presupuesto!$B$11:$C$566,2,0)</f>
        <v>UTILES DE ESCRITORIO, OFICINA Y ENSE¥ANZA</v>
      </c>
      <c r="K138" s="95" t="str">
        <f t="shared" si="14"/>
        <v>Desarrollo e Innovación Curricular</v>
      </c>
      <c r="L138" s="95" t="s">
        <v>720</v>
      </c>
    </row>
    <row r="139" spans="3:12" x14ac:dyDescent="0.25">
      <c r="C139" s="106" t="s">
        <v>1326</v>
      </c>
      <c r="D139" s="532"/>
      <c r="E139" s="201">
        <v>0</v>
      </c>
      <c r="F139" s="116">
        <v>25</v>
      </c>
      <c r="G139" s="94">
        <f t="shared" si="13"/>
        <v>0</v>
      </c>
      <c r="H139" s="156" t="s">
        <v>703</v>
      </c>
      <c r="I139" s="95" t="s">
        <v>451</v>
      </c>
      <c r="J139" s="95" t="str">
        <f>VLOOKUP(I139,Presupuesto!$B$11:$C$566,2,0)</f>
        <v>UTILES DE ESCRITORIO, OFICINA Y ENSE¥ANZA</v>
      </c>
      <c r="K139" s="95" t="str">
        <f t="shared" si="14"/>
        <v>Desarrollo e Innovación Curricular</v>
      </c>
      <c r="L139" s="95" t="s">
        <v>720</v>
      </c>
    </row>
    <row r="140" spans="3:12" ht="15.75" thickBot="1" x14ac:dyDescent="0.3">
      <c r="C140" s="205" t="s">
        <v>1275</v>
      </c>
      <c r="D140" s="206">
        <v>0</v>
      </c>
      <c r="E140" s="312">
        <v>0</v>
      </c>
      <c r="F140" s="101">
        <f>HLOOKUP(C140,$AH$2:$BU$3,2,0)</f>
        <v>1150</v>
      </c>
      <c r="G140" s="102">
        <f>D140*E140*F140</f>
        <v>0</v>
      </c>
      <c r="H140" s="156" t="s">
        <v>703</v>
      </c>
      <c r="I140" s="313" t="s">
        <v>335</v>
      </c>
      <c r="J140" s="103" t="str">
        <f>VLOOKUP(I140,Presupuesto!$B$11:$C$566,2,0)</f>
        <v>VIATICOS (26200-00)</v>
      </c>
      <c r="K140" s="314" t="str">
        <f t="shared" si="14"/>
        <v>Desarrollo e Innovación Curricular</v>
      </c>
      <c r="L140" s="314" t="s">
        <v>720</v>
      </c>
    </row>
    <row r="141" spans="3:12" x14ac:dyDescent="0.25">
      <c r="C141" s="91"/>
      <c r="D141" s="429"/>
      <c r="E141" s="109"/>
      <c r="F141" s="109"/>
      <c r="G141" s="109"/>
      <c r="H141" s="169"/>
      <c r="I141" s="109"/>
      <c r="J141" s="109"/>
      <c r="K141" s="109"/>
      <c r="L141" s="429"/>
    </row>
    <row r="142" spans="3:12" ht="15.75" thickBot="1" x14ac:dyDescent="0.3">
      <c r="C142" s="429"/>
      <c r="D142" s="429"/>
      <c r="E142" s="429"/>
      <c r="F142" s="429"/>
      <c r="G142" s="429"/>
      <c r="H142" s="418"/>
      <c r="I142" s="429"/>
      <c r="J142" s="429"/>
      <c r="K142" s="429"/>
      <c r="L142" s="429"/>
    </row>
    <row r="143" spans="3:12" ht="15.75" thickBot="1" x14ac:dyDescent="0.3">
      <c r="C143" s="29" t="s">
        <v>1308</v>
      </c>
      <c r="D143" s="30">
        <f>SUM(G150:G159)</f>
        <v>426618</v>
      </c>
      <c r="E143" s="91"/>
      <c r="F143" s="91"/>
      <c r="G143" s="91"/>
      <c r="H143" s="75"/>
      <c r="I143" s="75"/>
      <c r="J143" s="75"/>
      <c r="K143" s="109"/>
      <c r="L143" s="429"/>
    </row>
    <row r="144" spans="3:12" x14ac:dyDescent="0.25">
      <c r="C144" s="69"/>
      <c r="D144" s="31"/>
      <c r="E144" s="91"/>
      <c r="F144" s="91"/>
      <c r="G144" s="91"/>
      <c r="H144" s="75"/>
      <c r="I144" s="75"/>
      <c r="J144" s="75"/>
      <c r="K144" s="109"/>
      <c r="L144" s="429"/>
    </row>
    <row r="145" spans="3:12" x14ac:dyDescent="0.25">
      <c r="C145" s="69"/>
      <c r="D145" s="31"/>
      <c r="E145" s="91"/>
      <c r="F145" s="91"/>
      <c r="G145" s="91"/>
      <c r="H145" s="75"/>
      <c r="I145" s="75"/>
      <c r="J145" s="75"/>
      <c r="K145" s="109"/>
      <c r="L145" s="429"/>
    </row>
    <row r="146" spans="3:12" ht="15.75" x14ac:dyDescent="0.25">
      <c r="C146" s="191" t="s">
        <v>1309</v>
      </c>
      <c r="D146" s="345" t="s">
        <v>1807</v>
      </c>
      <c r="E146" s="91"/>
      <c r="F146" s="91"/>
      <c r="G146" s="91"/>
      <c r="H146" s="75"/>
      <c r="I146" s="75"/>
      <c r="J146" s="75"/>
      <c r="K146" s="109"/>
      <c r="L146" s="429"/>
    </row>
    <row r="147" spans="3:12" ht="18.75" x14ac:dyDescent="0.25">
      <c r="C147" s="199"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18 Talleres para la implementación en unidades académicas del sistema de información sobre indicadores de graduados (8 Redes Regionales y 10 Facultades).</v>
      </c>
      <c r="D147" s="31"/>
      <c r="E147" s="91"/>
      <c r="F147" s="91"/>
      <c r="G147" s="91"/>
      <c r="H147" s="75"/>
      <c r="I147" s="75"/>
      <c r="J147" s="75"/>
      <c r="K147" s="109"/>
      <c r="L147" s="429"/>
    </row>
    <row r="148" spans="3:12" ht="15.75" thickBot="1" x14ac:dyDescent="0.3">
      <c r="C148" s="69"/>
      <c r="D148" s="31"/>
      <c r="E148" s="91"/>
      <c r="F148" s="91"/>
      <c r="G148" s="91"/>
      <c r="H148" s="75"/>
      <c r="I148" s="75"/>
      <c r="J148" s="75"/>
      <c r="K148" s="109"/>
      <c r="L148" s="429"/>
    </row>
    <row r="149" spans="3:12" ht="15.75" thickBot="1" x14ac:dyDescent="0.3">
      <c r="C149" s="122" t="s">
        <v>1310</v>
      </c>
      <c r="D149" s="125" t="s">
        <v>1311</v>
      </c>
      <c r="E149" s="124" t="s">
        <v>99</v>
      </c>
      <c r="F149" s="124" t="s">
        <v>1312</v>
      </c>
      <c r="G149" s="123" t="s">
        <v>1313</v>
      </c>
      <c r="H149" s="129" t="s">
        <v>1314</v>
      </c>
      <c r="I149" s="124" t="s">
        <v>1315</v>
      </c>
      <c r="J149" s="124" t="s">
        <v>711</v>
      </c>
      <c r="K149" s="124" t="s">
        <v>1316</v>
      </c>
      <c r="L149" s="124" t="s">
        <v>1317</v>
      </c>
    </row>
    <row r="150" spans="3:12" ht="15.75" thickBot="1" x14ac:dyDescent="0.3">
      <c r="C150" s="307" t="s">
        <v>1318</v>
      </c>
      <c r="D150" s="531">
        <v>648</v>
      </c>
      <c r="E150" s="308"/>
      <c r="F150" s="112">
        <v>30000</v>
      </c>
      <c r="G150" s="309">
        <f t="shared" ref="G150:G158" si="15">E150*F150</f>
        <v>0</v>
      </c>
      <c r="H150" s="310" t="s">
        <v>703</v>
      </c>
      <c r="I150" s="113" t="s">
        <v>294</v>
      </c>
      <c r="J150" s="113" t="str">
        <f>VLOOKUP(I150,Presupuesto!$B$11:$C$566,2,0)</f>
        <v>SERVICIOS DE CAPACITACION.</v>
      </c>
      <c r="K150" s="311" t="s">
        <v>60</v>
      </c>
      <c r="L150" s="113" t="s">
        <v>719</v>
      </c>
    </row>
    <row r="151" spans="3:12" ht="15.75" thickBot="1" x14ac:dyDescent="0.3">
      <c r="C151" s="96" t="s">
        <v>1319</v>
      </c>
      <c r="D151" s="532"/>
      <c r="E151" s="190">
        <f>D150</f>
        <v>648</v>
      </c>
      <c r="F151" s="97">
        <v>50</v>
      </c>
      <c r="G151" s="94">
        <f t="shared" si="15"/>
        <v>32400</v>
      </c>
      <c r="H151" s="310" t="s">
        <v>703</v>
      </c>
      <c r="I151" s="95" t="s">
        <v>307</v>
      </c>
      <c r="J151" s="95" t="str">
        <f>VLOOKUP(I151,Presupuesto!$B$11:$C$566,2,0)</f>
        <v>SERVICIOS DE IMPRENTA PUBLIC.Y REPRODUCCION</v>
      </c>
      <c r="K151" s="95" t="str">
        <f>$K$150</f>
        <v>Estudiantes y Graduados</v>
      </c>
      <c r="L151" s="95" t="s">
        <v>720</v>
      </c>
    </row>
    <row r="152" spans="3:12" ht="15.75" thickBot="1" x14ac:dyDescent="0.3">
      <c r="C152" s="96" t="s">
        <v>1320</v>
      </c>
      <c r="D152" s="532"/>
      <c r="E152" s="190">
        <f>D150</f>
        <v>648</v>
      </c>
      <c r="F152" s="97">
        <v>150</v>
      </c>
      <c r="G152" s="94">
        <f t="shared" si="15"/>
        <v>97200</v>
      </c>
      <c r="H152" s="310" t="s">
        <v>703</v>
      </c>
      <c r="I152" s="95" t="s">
        <v>361</v>
      </c>
      <c r="J152" s="95" t="str">
        <f>VLOOKUP(I152,Presupuesto!$B$11:$C$566,2,0)</f>
        <v>ALIMENTOS B EBIDAS PARA PERSONAS</v>
      </c>
      <c r="K152" s="95" t="str">
        <f t="shared" ref="K152:K159" si="16">$K$150</f>
        <v>Estudiantes y Graduados</v>
      </c>
      <c r="L152" s="95" t="s">
        <v>723</v>
      </c>
    </row>
    <row r="153" spans="3:12" ht="15.75" thickBot="1" x14ac:dyDescent="0.3">
      <c r="C153" s="96" t="s">
        <v>1321</v>
      </c>
      <c r="D153" s="532"/>
      <c r="E153" s="147">
        <v>0</v>
      </c>
      <c r="F153" s="115">
        <v>10000</v>
      </c>
      <c r="G153" s="94">
        <f t="shared" si="15"/>
        <v>0</v>
      </c>
      <c r="H153" s="310" t="s">
        <v>703</v>
      </c>
      <c r="I153" s="303" t="s">
        <v>327</v>
      </c>
      <c r="J153" s="95" t="str">
        <f>VLOOKUP(I153,Presupuesto!$B$11:$C$566,2,0)</f>
        <v>PASAJES (26100-00)</v>
      </c>
      <c r="K153" s="95" t="str">
        <f t="shared" si="16"/>
        <v>Estudiantes y Graduados</v>
      </c>
      <c r="L153" s="95" t="s">
        <v>720</v>
      </c>
    </row>
    <row r="154" spans="3:12" ht="15.75" thickBot="1" x14ac:dyDescent="0.3">
      <c r="C154" s="96" t="s">
        <v>1322</v>
      </c>
      <c r="D154" s="532"/>
      <c r="E154" s="147">
        <v>0</v>
      </c>
      <c r="F154" s="115">
        <v>250</v>
      </c>
      <c r="G154" s="94">
        <f t="shared" si="15"/>
        <v>0</v>
      </c>
      <c r="H154" s="310" t="s">
        <v>703</v>
      </c>
      <c r="I154" s="95" t="s">
        <v>384</v>
      </c>
      <c r="J154" s="95" t="str">
        <f>VLOOKUP(I154,Presupuesto!$B$11:$C$566,2,0)</f>
        <v>PRODUCTOS PAPEL Y CARTON</v>
      </c>
      <c r="K154" s="95" t="str">
        <f t="shared" si="16"/>
        <v>Estudiantes y Graduados</v>
      </c>
      <c r="L154" s="95" t="s">
        <v>720</v>
      </c>
    </row>
    <row r="155" spans="3:12" ht="15.75" thickBot="1" x14ac:dyDescent="0.3">
      <c r="C155" s="96" t="s">
        <v>1323</v>
      </c>
      <c r="D155" s="532"/>
      <c r="E155" s="190">
        <f>(D150*25)/500</f>
        <v>32.4</v>
      </c>
      <c r="F155" s="97">
        <v>85</v>
      </c>
      <c r="G155" s="94">
        <f t="shared" si="15"/>
        <v>2754</v>
      </c>
      <c r="H155" s="310" t="s">
        <v>703</v>
      </c>
      <c r="I155" s="95" t="s">
        <v>384</v>
      </c>
      <c r="J155" s="95" t="str">
        <f>VLOOKUP(I155,Presupuesto!$B$11:$C$566,2,0)</f>
        <v>PRODUCTOS PAPEL Y CARTON</v>
      </c>
      <c r="K155" s="95" t="str">
        <f t="shared" si="16"/>
        <v>Estudiantes y Graduados</v>
      </c>
      <c r="L155" s="95" t="s">
        <v>720</v>
      </c>
    </row>
    <row r="156" spans="3:12" ht="15.75" thickBot="1" x14ac:dyDescent="0.3">
      <c r="C156" s="96" t="s">
        <v>1324</v>
      </c>
      <c r="D156" s="532"/>
      <c r="E156" s="190">
        <f>D150/12</f>
        <v>54</v>
      </c>
      <c r="F156" s="97">
        <v>36</v>
      </c>
      <c r="G156" s="94">
        <f t="shared" si="15"/>
        <v>1944</v>
      </c>
      <c r="H156" s="310" t="s">
        <v>703</v>
      </c>
      <c r="I156" s="433" t="s">
        <v>451</v>
      </c>
      <c r="J156" s="95" t="str">
        <f>VLOOKUP(I156,Presupuesto!$B$11:$C$566,2,0)</f>
        <v>UTILES DE ESCRITORIO, OFICINA Y ENSE¥ANZA</v>
      </c>
      <c r="K156" s="95" t="str">
        <f t="shared" si="16"/>
        <v>Estudiantes y Graduados</v>
      </c>
      <c r="L156" s="95" t="s">
        <v>720</v>
      </c>
    </row>
    <row r="157" spans="3:12" ht="15.75" thickBot="1" x14ac:dyDescent="0.3">
      <c r="C157" s="96" t="s">
        <v>1325</v>
      </c>
      <c r="D157" s="532"/>
      <c r="E157" s="190">
        <f>D150/12</f>
        <v>54</v>
      </c>
      <c r="F157" s="97">
        <v>80</v>
      </c>
      <c r="G157" s="94">
        <f t="shared" si="15"/>
        <v>4320</v>
      </c>
      <c r="H157" s="310" t="s">
        <v>703</v>
      </c>
      <c r="I157" s="433" t="s">
        <v>451</v>
      </c>
      <c r="J157" s="95" t="str">
        <f>VLOOKUP(I157,Presupuesto!$B$11:$C$566,2,0)</f>
        <v>UTILES DE ESCRITORIO, OFICINA Y ENSE¥ANZA</v>
      </c>
      <c r="K157" s="95" t="str">
        <f t="shared" si="16"/>
        <v>Estudiantes y Graduados</v>
      </c>
      <c r="L157" s="95" t="s">
        <v>720</v>
      </c>
    </row>
    <row r="158" spans="3:12" ht="15.75" thickBot="1" x14ac:dyDescent="0.3">
      <c r="C158" s="106" t="s">
        <v>1326</v>
      </c>
      <c r="D158" s="532"/>
      <c r="E158" s="201">
        <v>0</v>
      </c>
      <c r="F158" s="116">
        <v>25</v>
      </c>
      <c r="G158" s="94">
        <f t="shared" si="15"/>
        <v>0</v>
      </c>
      <c r="H158" s="310" t="s">
        <v>703</v>
      </c>
      <c r="I158" s="95" t="s">
        <v>451</v>
      </c>
      <c r="J158" s="95" t="str">
        <f>VLOOKUP(I158,Presupuesto!$B$11:$C$566,2,0)</f>
        <v>UTILES DE ESCRITORIO, OFICINA Y ENSE¥ANZA</v>
      </c>
      <c r="K158" s="95" t="str">
        <f t="shared" si="16"/>
        <v>Estudiantes y Graduados</v>
      </c>
      <c r="L158" s="95" t="s">
        <v>720</v>
      </c>
    </row>
    <row r="159" spans="3:12" ht="15.75" thickBot="1" x14ac:dyDescent="0.3">
      <c r="C159" s="205" t="s">
        <v>1273</v>
      </c>
      <c r="D159" s="206">
        <v>36</v>
      </c>
      <c r="E159" s="312">
        <v>4</v>
      </c>
      <c r="F159" s="101">
        <f>HLOOKUP(C159,$AH$2:$BU$3,2,0)</f>
        <v>2000</v>
      </c>
      <c r="G159" s="102">
        <f>D159*E159*F159</f>
        <v>288000</v>
      </c>
      <c r="H159" s="310" t="s">
        <v>703</v>
      </c>
      <c r="I159" s="433" t="s">
        <v>337</v>
      </c>
      <c r="J159" s="103" t="str">
        <f>VLOOKUP(I159,Presupuesto!$B$11:$C$566,2,0)</f>
        <v>VIATICOS NACIONALES</v>
      </c>
      <c r="K159" s="314" t="str">
        <f t="shared" si="16"/>
        <v>Estudiantes y Graduados</v>
      </c>
      <c r="L159" s="314" t="s">
        <v>720</v>
      </c>
    </row>
    <row r="161" spans="3:12" ht="15.75" thickBot="1" x14ac:dyDescent="0.3">
      <c r="C161" s="429"/>
      <c r="D161" s="429"/>
      <c r="E161" s="429"/>
      <c r="F161" s="429"/>
      <c r="G161" s="429"/>
      <c r="H161" s="418"/>
      <c r="I161" s="429"/>
      <c r="J161" s="429"/>
      <c r="K161" s="429"/>
      <c r="L161" s="429"/>
    </row>
    <row r="162" spans="3:12" ht="15.75" thickBot="1" x14ac:dyDescent="0.3">
      <c r="C162" s="29" t="s">
        <v>1308</v>
      </c>
      <c r="D162" s="30">
        <f>SUM(G169:G178)</f>
        <v>150783.33333333334</v>
      </c>
      <c r="E162" s="91"/>
      <c r="F162" s="91"/>
      <c r="G162" s="91"/>
      <c r="H162" s="75"/>
      <c r="I162" s="75"/>
      <c r="J162" s="75"/>
      <c r="K162" s="109"/>
      <c r="L162" s="429"/>
    </row>
    <row r="163" spans="3:12" x14ac:dyDescent="0.25">
      <c r="C163" s="69"/>
      <c r="D163" s="31"/>
      <c r="E163" s="91"/>
      <c r="F163" s="91"/>
      <c r="G163" s="91"/>
      <c r="H163" s="75"/>
      <c r="I163" s="75"/>
      <c r="J163" s="75"/>
      <c r="K163" s="109"/>
      <c r="L163" s="429"/>
    </row>
    <row r="164" spans="3:12" x14ac:dyDescent="0.25">
      <c r="C164" s="69"/>
      <c r="D164" s="31"/>
      <c r="E164" s="91"/>
      <c r="F164" s="91"/>
      <c r="G164" s="91"/>
      <c r="H164" s="75"/>
      <c r="I164" s="75"/>
      <c r="J164" s="75"/>
      <c r="K164" s="109"/>
      <c r="L164" s="429"/>
    </row>
    <row r="165" spans="3:12" ht="15.75" x14ac:dyDescent="0.25">
      <c r="C165" s="191" t="s">
        <v>1309</v>
      </c>
      <c r="D165" s="345" t="s">
        <v>1819</v>
      </c>
      <c r="E165" s="91"/>
      <c r="F165" s="91"/>
      <c r="G165" s="91"/>
      <c r="H165" s="75"/>
      <c r="I165" s="75"/>
      <c r="J165" s="75"/>
      <c r="K165" s="109"/>
      <c r="L165" s="429"/>
    </row>
    <row r="166" spans="3:12" ht="18.75" x14ac:dyDescent="0.25">
      <c r="C166" s="199"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 xml:space="preserve">2 Eventos nacionales para socializar resultados del estudio con 100 personas y 1 día cada uno (requiere movilización de personas de las regiones). </v>
      </c>
      <c r="D166" s="31"/>
      <c r="E166" s="91"/>
      <c r="F166" s="91"/>
      <c r="G166" s="91"/>
      <c r="H166" s="75"/>
      <c r="I166" s="75"/>
      <c r="J166" s="75"/>
      <c r="K166" s="109"/>
      <c r="L166" s="429"/>
    </row>
    <row r="167" spans="3:12" ht="15.75" thickBot="1" x14ac:dyDescent="0.3">
      <c r="C167" s="69"/>
      <c r="D167" s="31"/>
      <c r="E167" s="91"/>
      <c r="F167" s="91"/>
      <c r="G167" s="91"/>
      <c r="H167" s="75"/>
      <c r="I167" s="75"/>
      <c r="J167" s="75"/>
      <c r="K167" s="109"/>
      <c r="L167" s="429"/>
    </row>
    <row r="168" spans="3:12" ht="15.75" thickBot="1" x14ac:dyDescent="0.3">
      <c r="C168" s="122" t="s">
        <v>1310</v>
      </c>
      <c r="D168" s="125" t="s">
        <v>1311</v>
      </c>
      <c r="E168" s="124" t="s">
        <v>99</v>
      </c>
      <c r="F168" s="124" t="s">
        <v>1312</v>
      </c>
      <c r="G168" s="123" t="s">
        <v>1313</v>
      </c>
      <c r="H168" s="129" t="s">
        <v>1314</v>
      </c>
      <c r="I168" s="124" t="s">
        <v>1315</v>
      </c>
      <c r="J168" s="124" t="s">
        <v>711</v>
      </c>
      <c r="K168" s="124" t="s">
        <v>1316</v>
      </c>
      <c r="L168" s="124" t="s">
        <v>1317</v>
      </c>
    </row>
    <row r="169" spans="3:12" ht="15.75" thickBot="1" x14ac:dyDescent="0.3">
      <c r="C169" s="307" t="s">
        <v>1318</v>
      </c>
      <c r="D169" s="531">
        <v>200</v>
      </c>
      <c r="E169" s="308"/>
      <c r="F169" s="112">
        <v>30000</v>
      </c>
      <c r="G169" s="309">
        <f t="shared" ref="G169:G177" si="17">E169*F169</f>
        <v>0</v>
      </c>
      <c r="H169" s="310" t="s">
        <v>703</v>
      </c>
      <c r="I169" s="113" t="s">
        <v>294</v>
      </c>
      <c r="J169" s="113" t="str">
        <f>VLOOKUP(I169,Presupuesto!$B$11:$C$566,2,0)</f>
        <v>SERVICIOS DE CAPACITACION.</v>
      </c>
      <c r="K169" s="311" t="s">
        <v>63</v>
      </c>
      <c r="L169" s="113" t="s">
        <v>719</v>
      </c>
    </row>
    <row r="170" spans="3:12" ht="15.75" thickBot="1" x14ac:dyDescent="0.3">
      <c r="C170" s="96" t="s">
        <v>1319</v>
      </c>
      <c r="D170" s="532"/>
      <c r="E170" s="190">
        <f>D169</f>
        <v>200</v>
      </c>
      <c r="F170" s="97">
        <v>50</v>
      </c>
      <c r="G170" s="94">
        <f t="shared" si="17"/>
        <v>10000</v>
      </c>
      <c r="H170" s="310" t="s">
        <v>703</v>
      </c>
      <c r="I170" s="95" t="s">
        <v>307</v>
      </c>
      <c r="J170" s="95" t="str">
        <f>VLOOKUP(I170,Presupuesto!$B$11:$C$566,2,0)</f>
        <v>SERVICIOS DE IMPRENTA PUBLIC.Y REPRODUCCION</v>
      </c>
      <c r="K170" s="95" t="str">
        <f>$K$169</f>
        <v>Gestión del Conocimiento</v>
      </c>
      <c r="L170" s="95" t="s">
        <v>720</v>
      </c>
    </row>
    <row r="171" spans="3:12" ht="15.75" thickBot="1" x14ac:dyDescent="0.3">
      <c r="C171" s="96" t="s">
        <v>1320</v>
      </c>
      <c r="D171" s="532"/>
      <c r="E171" s="190">
        <f>D169</f>
        <v>200</v>
      </c>
      <c r="F171" s="97">
        <v>150</v>
      </c>
      <c r="G171" s="94">
        <f t="shared" si="17"/>
        <v>30000</v>
      </c>
      <c r="H171" s="310" t="s">
        <v>703</v>
      </c>
      <c r="I171" s="95" t="s">
        <v>361</v>
      </c>
      <c r="J171" s="95" t="str">
        <f>VLOOKUP(I171,Presupuesto!$B$11:$C$566,2,0)</f>
        <v>ALIMENTOS B EBIDAS PARA PERSONAS</v>
      </c>
      <c r="K171" s="95" t="str">
        <f t="shared" ref="K171:K178" si="18">$K$169</f>
        <v>Gestión del Conocimiento</v>
      </c>
      <c r="L171" s="95" t="s">
        <v>723</v>
      </c>
    </row>
    <row r="172" spans="3:12" ht="15.75" thickBot="1" x14ac:dyDescent="0.3">
      <c r="C172" s="96" t="s">
        <v>1321</v>
      </c>
      <c r="D172" s="532"/>
      <c r="E172" s="147">
        <v>0</v>
      </c>
      <c r="F172" s="115">
        <v>10000</v>
      </c>
      <c r="G172" s="94">
        <f t="shared" si="17"/>
        <v>0</v>
      </c>
      <c r="H172" s="310" t="s">
        <v>703</v>
      </c>
      <c r="I172" s="303" t="s">
        <v>327</v>
      </c>
      <c r="J172" s="95" t="str">
        <f>VLOOKUP(I172,Presupuesto!$B$11:$C$566,2,0)</f>
        <v>PASAJES (26100-00)</v>
      </c>
      <c r="K172" s="95" t="str">
        <f t="shared" si="18"/>
        <v>Gestión del Conocimiento</v>
      </c>
      <c r="L172" s="95" t="s">
        <v>720</v>
      </c>
    </row>
    <row r="173" spans="3:12" ht="15.75" thickBot="1" x14ac:dyDescent="0.3">
      <c r="C173" s="96" t="s">
        <v>1322</v>
      </c>
      <c r="D173" s="532"/>
      <c r="E173" s="147">
        <v>0</v>
      </c>
      <c r="F173" s="115">
        <v>250</v>
      </c>
      <c r="G173" s="94">
        <f t="shared" si="17"/>
        <v>0</v>
      </c>
      <c r="H173" s="310" t="s">
        <v>703</v>
      </c>
      <c r="I173" s="95" t="s">
        <v>384</v>
      </c>
      <c r="J173" s="95" t="str">
        <f>VLOOKUP(I173,Presupuesto!$B$11:$C$566,2,0)</f>
        <v>PRODUCTOS PAPEL Y CARTON</v>
      </c>
      <c r="K173" s="95" t="str">
        <f t="shared" si="18"/>
        <v>Gestión del Conocimiento</v>
      </c>
      <c r="L173" s="95" t="s">
        <v>720</v>
      </c>
    </row>
    <row r="174" spans="3:12" ht="15.75" thickBot="1" x14ac:dyDescent="0.3">
      <c r="C174" s="96" t="s">
        <v>1323</v>
      </c>
      <c r="D174" s="532"/>
      <c r="E174" s="190">
        <f>(D169*25)/500</f>
        <v>10</v>
      </c>
      <c r="F174" s="97">
        <v>85</v>
      </c>
      <c r="G174" s="94">
        <f t="shared" si="17"/>
        <v>850</v>
      </c>
      <c r="H174" s="310" t="s">
        <v>703</v>
      </c>
      <c r="I174" s="95" t="s">
        <v>384</v>
      </c>
      <c r="J174" s="95" t="str">
        <f>VLOOKUP(I174,Presupuesto!$B$11:$C$566,2,0)</f>
        <v>PRODUCTOS PAPEL Y CARTON</v>
      </c>
      <c r="K174" s="95" t="str">
        <f t="shared" si="18"/>
        <v>Gestión del Conocimiento</v>
      </c>
      <c r="L174" s="95" t="s">
        <v>720</v>
      </c>
    </row>
    <row r="175" spans="3:12" ht="15.75" thickBot="1" x14ac:dyDescent="0.3">
      <c r="C175" s="96" t="s">
        <v>1324</v>
      </c>
      <c r="D175" s="532"/>
      <c r="E175" s="190">
        <f>D169/12</f>
        <v>16.666666666666668</v>
      </c>
      <c r="F175" s="97">
        <v>36</v>
      </c>
      <c r="G175" s="94">
        <f t="shared" si="17"/>
        <v>600</v>
      </c>
      <c r="H175" s="310" t="s">
        <v>703</v>
      </c>
      <c r="I175" s="433" t="s">
        <v>451</v>
      </c>
      <c r="J175" s="95" t="str">
        <f>VLOOKUP(I175,Presupuesto!$B$11:$C$566,2,0)</f>
        <v>UTILES DE ESCRITORIO, OFICINA Y ENSE¥ANZA</v>
      </c>
      <c r="K175" s="95" t="str">
        <f t="shared" si="18"/>
        <v>Gestión del Conocimiento</v>
      </c>
      <c r="L175" s="95" t="s">
        <v>720</v>
      </c>
    </row>
    <row r="176" spans="3:12" ht="15.75" thickBot="1" x14ac:dyDescent="0.3">
      <c r="C176" s="96" t="s">
        <v>1325</v>
      </c>
      <c r="D176" s="532"/>
      <c r="E176" s="190">
        <f>D169/12</f>
        <v>16.666666666666668</v>
      </c>
      <c r="F176" s="97">
        <v>80</v>
      </c>
      <c r="G176" s="94">
        <f t="shared" si="17"/>
        <v>1333.3333333333335</v>
      </c>
      <c r="H176" s="310" t="s">
        <v>703</v>
      </c>
      <c r="I176" s="433" t="s">
        <v>451</v>
      </c>
      <c r="J176" s="95" t="str">
        <f>VLOOKUP(I176,Presupuesto!$B$11:$C$566,2,0)</f>
        <v>UTILES DE ESCRITORIO, OFICINA Y ENSE¥ANZA</v>
      </c>
      <c r="K176" s="95" t="str">
        <f t="shared" si="18"/>
        <v>Gestión del Conocimiento</v>
      </c>
      <c r="L176" s="95" t="s">
        <v>720</v>
      </c>
    </row>
    <row r="177" spans="3:12" ht="15.75" thickBot="1" x14ac:dyDescent="0.3">
      <c r="C177" s="106" t="s">
        <v>1326</v>
      </c>
      <c r="D177" s="532"/>
      <c r="E177" s="201">
        <v>0</v>
      </c>
      <c r="F177" s="116">
        <v>25</v>
      </c>
      <c r="G177" s="94">
        <f t="shared" si="17"/>
        <v>0</v>
      </c>
      <c r="H177" s="310" t="s">
        <v>703</v>
      </c>
      <c r="I177" s="95" t="s">
        <v>451</v>
      </c>
      <c r="J177" s="95" t="str">
        <f>VLOOKUP(I177,Presupuesto!$B$11:$C$566,2,0)</f>
        <v>UTILES DE ESCRITORIO, OFICINA Y ENSE¥ANZA</v>
      </c>
      <c r="K177" s="95" t="str">
        <f t="shared" si="18"/>
        <v>Gestión del Conocimiento</v>
      </c>
      <c r="L177" s="95" t="s">
        <v>720</v>
      </c>
    </row>
    <row r="178" spans="3:12" ht="15.75" thickBot="1" x14ac:dyDescent="0.3">
      <c r="C178" s="205" t="s">
        <v>1269</v>
      </c>
      <c r="D178" s="206">
        <v>24</v>
      </c>
      <c r="E178" s="312">
        <v>2</v>
      </c>
      <c r="F178" s="101">
        <f>HLOOKUP(C178,$AH$2:$BU$3,2,0)</f>
        <v>2250</v>
      </c>
      <c r="G178" s="102">
        <f>D178*E178*F178</f>
        <v>108000</v>
      </c>
      <c r="H178" s="310" t="s">
        <v>703</v>
      </c>
      <c r="I178" s="433" t="s">
        <v>337</v>
      </c>
      <c r="J178" s="103" t="str">
        <f>VLOOKUP(I178,Presupuesto!$B$11:$C$566,2,0)</f>
        <v>VIATICOS NACIONALES</v>
      </c>
      <c r="K178" s="314" t="str">
        <f t="shared" si="18"/>
        <v>Gestión del Conocimiento</v>
      </c>
      <c r="L178" s="314" t="s">
        <v>720</v>
      </c>
    </row>
    <row r="179" spans="3:12" x14ac:dyDescent="0.25">
      <c r="C179" s="91"/>
      <c r="D179" s="429"/>
      <c r="E179" s="109"/>
      <c r="F179" s="109"/>
      <c r="G179" s="109"/>
      <c r="H179" s="169"/>
      <c r="I179" s="109"/>
      <c r="J179" s="109"/>
      <c r="K179" s="109"/>
      <c r="L179" s="429"/>
    </row>
    <row r="180" spans="3:12" ht="15.75" thickBot="1" x14ac:dyDescent="0.3">
      <c r="C180" s="429"/>
      <c r="D180" s="429"/>
      <c r="E180" s="429"/>
      <c r="F180" s="429"/>
      <c r="G180" s="429"/>
      <c r="H180" s="418"/>
      <c r="I180" s="429"/>
      <c r="J180" s="429"/>
      <c r="K180" s="429"/>
      <c r="L180" s="429"/>
    </row>
    <row r="181" spans="3:12" ht="15.75" thickBot="1" x14ac:dyDescent="0.3">
      <c r="C181" s="29" t="s">
        <v>1308</v>
      </c>
      <c r="D181" s="30">
        <f>SUM(G188:G197)</f>
        <v>165425</v>
      </c>
      <c r="E181" s="91"/>
      <c r="F181" s="91"/>
      <c r="G181" s="91"/>
      <c r="H181" s="75"/>
      <c r="I181" s="75"/>
      <c r="J181" s="75"/>
      <c r="K181" s="109"/>
      <c r="L181" s="429"/>
    </row>
    <row r="182" spans="3:12" x14ac:dyDescent="0.25">
      <c r="C182" s="69"/>
      <c r="D182" s="31"/>
      <c r="E182" s="91"/>
      <c r="F182" s="91"/>
      <c r="G182" s="91"/>
      <c r="H182" s="75"/>
      <c r="I182" s="75"/>
      <c r="J182" s="75"/>
      <c r="K182" s="109"/>
      <c r="L182" s="429"/>
    </row>
    <row r="183" spans="3:12" x14ac:dyDescent="0.25">
      <c r="C183" s="69"/>
      <c r="D183" s="31"/>
      <c r="E183" s="91"/>
      <c r="F183" s="91"/>
      <c r="G183" s="91"/>
      <c r="H183" s="75"/>
      <c r="I183" s="75"/>
      <c r="J183" s="75"/>
      <c r="K183" s="109"/>
      <c r="L183" s="429"/>
    </row>
    <row r="184" spans="3:12" ht="15.75" x14ac:dyDescent="0.25">
      <c r="C184" s="191" t="s">
        <v>1309</v>
      </c>
      <c r="D184" s="345" t="s">
        <v>1828</v>
      </c>
      <c r="E184" s="91"/>
      <c r="F184" s="91"/>
      <c r="G184" s="91"/>
      <c r="H184" s="75"/>
      <c r="I184" s="75"/>
      <c r="J184" s="75"/>
      <c r="K184" s="109"/>
      <c r="L184" s="429"/>
    </row>
    <row r="185" spans="3:12" ht="18.75" x14ac:dyDescent="0.25">
      <c r="C185" s="199" t="str">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 xml:space="preserve">2 Talleres por año en cada Red Educativa Regional para 20 personas, 3 días por taller. </v>
      </c>
      <c r="D185" s="31"/>
      <c r="E185" s="91"/>
      <c r="F185" s="91"/>
      <c r="G185" s="91"/>
      <c r="H185" s="75"/>
      <c r="I185" s="75"/>
      <c r="J185" s="75"/>
      <c r="K185" s="109"/>
      <c r="L185" s="429"/>
    </row>
    <row r="186" spans="3:12" ht="15.75" thickBot="1" x14ac:dyDescent="0.3">
      <c r="C186" s="69"/>
      <c r="D186" s="31"/>
      <c r="E186" s="91"/>
      <c r="F186" s="91"/>
      <c r="G186" s="91"/>
      <c r="H186" s="75"/>
      <c r="I186" s="75"/>
      <c r="J186" s="75"/>
      <c r="K186" s="109"/>
      <c r="L186" s="429"/>
    </row>
    <row r="187" spans="3:12" ht="15.75" thickBot="1" x14ac:dyDescent="0.3">
      <c r="C187" s="122" t="s">
        <v>1310</v>
      </c>
      <c r="D187" s="125" t="s">
        <v>1311</v>
      </c>
      <c r="E187" s="124" t="s">
        <v>99</v>
      </c>
      <c r="F187" s="124" t="s">
        <v>1312</v>
      </c>
      <c r="G187" s="123" t="s">
        <v>1313</v>
      </c>
      <c r="H187" s="129" t="s">
        <v>1314</v>
      </c>
      <c r="I187" s="124" t="s">
        <v>1315</v>
      </c>
      <c r="J187" s="124" t="s">
        <v>711</v>
      </c>
      <c r="K187" s="124" t="s">
        <v>1316</v>
      </c>
      <c r="L187" s="124" t="s">
        <v>1317</v>
      </c>
    </row>
    <row r="188" spans="3:12" ht="15.75" thickBot="1" x14ac:dyDescent="0.3">
      <c r="C188" s="307" t="s">
        <v>1318</v>
      </c>
      <c r="D188" s="531">
        <v>300</v>
      </c>
      <c r="E188" s="308"/>
      <c r="F188" s="112">
        <v>30000</v>
      </c>
      <c r="G188" s="309">
        <f t="shared" ref="G188:G196" si="19">E188*F188</f>
        <v>0</v>
      </c>
      <c r="H188" s="310" t="s">
        <v>712</v>
      </c>
      <c r="I188" s="113" t="s">
        <v>294</v>
      </c>
      <c r="J188" s="113" t="str">
        <f>VLOOKUP(I188,Presupuesto!$B$11:$C$566,2,0)</f>
        <v>SERVICIOS DE CAPACITACION.</v>
      </c>
      <c r="K188" s="311" t="s">
        <v>63</v>
      </c>
      <c r="L188" s="113" t="s">
        <v>719</v>
      </c>
    </row>
    <row r="189" spans="3:12" ht="15.75" thickBot="1" x14ac:dyDescent="0.3">
      <c r="C189" s="96" t="s">
        <v>1319</v>
      </c>
      <c r="D189" s="532"/>
      <c r="E189" s="190">
        <f>D188</f>
        <v>300</v>
      </c>
      <c r="F189" s="97">
        <v>50</v>
      </c>
      <c r="G189" s="94">
        <f t="shared" si="19"/>
        <v>15000</v>
      </c>
      <c r="H189" s="310" t="s">
        <v>712</v>
      </c>
      <c r="I189" s="95" t="s">
        <v>307</v>
      </c>
      <c r="J189" s="95" t="str">
        <f>VLOOKUP(I189,Presupuesto!$B$11:$C$566,2,0)</f>
        <v>SERVICIOS DE IMPRENTA PUBLIC.Y REPRODUCCION</v>
      </c>
      <c r="K189" s="95" t="str">
        <f>$K$188</f>
        <v>Gestión del Conocimiento</v>
      </c>
      <c r="L189" s="95" t="s">
        <v>720</v>
      </c>
    </row>
    <row r="190" spans="3:12" ht="15.75" thickBot="1" x14ac:dyDescent="0.3">
      <c r="C190" s="96" t="s">
        <v>1320</v>
      </c>
      <c r="D190" s="532"/>
      <c r="E190" s="190">
        <f>D188</f>
        <v>300</v>
      </c>
      <c r="F190" s="97">
        <v>150</v>
      </c>
      <c r="G190" s="94">
        <f t="shared" si="19"/>
        <v>45000</v>
      </c>
      <c r="H190" s="310" t="s">
        <v>712</v>
      </c>
      <c r="I190" s="95" t="s">
        <v>361</v>
      </c>
      <c r="J190" s="95" t="str">
        <f>VLOOKUP(I190,Presupuesto!$B$11:$C$566,2,0)</f>
        <v>ALIMENTOS B EBIDAS PARA PERSONAS</v>
      </c>
      <c r="K190" s="95" t="str">
        <f t="shared" ref="K190:K197" si="20">$K$188</f>
        <v>Gestión del Conocimiento</v>
      </c>
      <c r="L190" s="95" t="s">
        <v>723</v>
      </c>
    </row>
    <row r="191" spans="3:12" ht="15.75" thickBot="1" x14ac:dyDescent="0.3">
      <c r="C191" s="96" t="s">
        <v>1321</v>
      </c>
      <c r="D191" s="532"/>
      <c r="E191" s="147">
        <v>0</v>
      </c>
      <c r="F191" s="115">
        <v>10000</v>
      </c>
      <c r="G191" s="94">
        <f t="shared" si="19"/>
        <v>0</v>
      </c>
      <c r="H191" s="310" t="s">
        <v>1932</v>
      </c>
      <c r="I191" s="303" t="s">
        <v>327</v>
      </c>
      <c r="J191" s="95" t="str">
        <f>VLOOKUP(I191,Presupuesto!$B$11:$C$566,2,0)</f>
        <v>PASAJES (26100-00)</v>
      </c>
      <c r="K191" s="95" t="str">
        <f t="shared" si="20"/>
        <v>Gestión del Conocimiento</v>
      </c>
      <c r="L191" s="95" t="s">
        <v>720</v>
      </c>
    </row>
    <row r="192" spans="3:12" ht="15.75" thickBot="1" x14ac:dyDescent="0.3">
      <c r="C192" s="96" t="s">
        <v>1322</v>
      </c>
      <c r="D192" s="532"/>
      <c r="E192" s="147">
        <v>0</v>
      </c>
      <c r="F192" s="115">
        <v>250</v>
      </c>
      <c r="G192" s="94">
        <f t="shared" si="19"/>
        <v>0</v>
      </c>
      <c r="H192" s="310" t="s">
        <v>1933</v>
      </c>
      <c r="I192" s="95" t="s">
        <v>384</v>
      </c>
      <c r="J192" s="95" t="str">
        <f>VLOOKUP(I192,Presupuesto!$B$11:$C$566,2,0)</f>
        <v>PRODUCTOS PAPEL Y CARTON</v>
      </c>
      <c r="K192" s="95" t="str">
        <f t="shared" si="20"/>
        <v>Gestión del Conocimiento</v>
      </c>
      <c r="L192" s="95" t="s">
        <v>720</v>
      </c>
    </row>
    <row r="193" spans="3:12" ht="15.75" thickBot="1" x14ac:dyDescent="0.3">
      <c r="C193" s="96" t="s">
        <v>1323</v>
      </c>
      <c r="D193" s="532"/>
      <c r="E193" s="190">
        <f>(D188*25)/500</f>
        <v>15</v>
      </c>
      <c r="F193" s="97">
        <v>85</v>
      </c>
      <c r="G193" s="94">
        <f t="shared" si="19"/>
        <v>1275</v>
      </c>
      <c r="H193" s="310" t="s">
        <v>712</v>
      </c>
      <c r="I193" s="95" t="s">
        <v>384</v>
      </c>
      <c r="J193" s="95" t="str">
        <f>VLOOKUP(I193,Presupuesto!$B$11:$C$566,2,0)</f>
        <v>PRODUCTOS PAPEL Y CARTON</v>
      </c>
      <c r="K193" s="95" t="str">
        <f t="shared" si="20"/>
        <v>Gestión del Conocimiento</v>
      </c>
      <c r="L193" s="95" t="s">
        <v>720</v>
      </c>
    </row>
    <row r="194" spans="3:12" ht="15.75" thickBot="1" x14ac:dyDescent="0.3">
      <c r="C194" s="96" t="s">
        <v>1324</v>
      </c>
      <c r="D194" s="532"/>
      <c r="E194" s="190">
        <f>D188/12</f>
        <v>25</v>
      </c>
      <c r="F194" s="97">
        <v>36</v>
      </c>
      <c r="G194" s="94">
        <f t="shared" si="19"/>
        <v>900</v>
      </c>
      <c r="H194" s="310" t="s">
        <v>712</v>
      </c>
      <c r="I194" s="433" t="s">
        <v>451</v>
      </c>
      <c r="J194" s="95" t="str">
        <f>VLOOKUP(I194,Presupuesto!$B$11:$C$566,2,0)</f>
        <v>UTILES DE ESCRITORIO, OFICINA Y ENSE¥ANZA</v>
      </c>
      <c r="K194" s="95" t="str">
        <f t="shared" si="20"/>
        <v>Gestión del Conocimiento</v>
      </c>
      <c r="L194" s="95" t="s">
        <v>720</v>
      </c>
    </row>
    <row r="195" spans="3:12" ht="15.75" thickBot="1" x14ac:dyDescent="0.3">
      <c r="C195" s="96" t="s">
        <v>1325</v>
      </c>
      <c r="D195" s="532"/>
      <c r="E195" s="190">
        <f>D188/12</f>
        <v>25</v>
      </c>
      <c r="F195" s="97">
        <v>80</v>
      </c>
      <c r="G195" s="94">
        <f t="shared" si="19"/>
        <v>2000</v>
      </c>
      <c r="H195" s="310" t="s">
        <v>712</v>
      </c>
      <c r="I195" s="433" t="s">
        <v>451</v>
      </c>
      <c r="J195" s="95" t="str">
        <f>VLOOKUP(I195,Presupuesto!$B$11:$C$566,2,0)</f>
        <v>UTILES DE ESCRITORIO, OFICINA Y ENSE¥ANZA</v>
      </c>
      <c r="K195" s="95" t="str">
        <f t="shared" si="20"/>
        <v>Gestión del Conocimiento</v>
      </c>
      <c r="L195" s="95" t="s">
        <v>720</v>
      </c>
    </row>
    <row r="196" spans="3:12" ht="15.75" thickBot="1" x14ac:dyDescent="0.3">
      <c r="C196" s="106" t="s">
        <v>1326</v>
      </c>
      <c r="D196" s="532"/>
      <c r="E196" s="201">
        <v>0</v>
      </c>
      <c r="F196" s="116">
        <v>25</v>
      </c>
      <c r="G196" s="94">
        <f t="shared" si="19"/>
        <v>0</v>
      </c>
      <c r="H196" s="310" t="s">
        <v>1937</v>
      </c>
      <c r="I196" s="95" t="s">
        <v>451</v>
      </c>
      <c r="J196" s="95" t="str">
        <f>VLOOKUP(I196,Presupuesto!$B$11:$C$566,2,0)</f>
        <v>UTILES DE ESCRITORIO, OFICINA Y ENSE¥ANZA</v>
      </c>
      <c r="K196" s="95" t="str">
        <f t="shared" si="20"/>
        <v>Gestión del Conocimiento</v>
      </c>
      <c r="L196" s="95" t="s">
        <v>720</v>
      </c>
    </row>
    <row r="197" spans="3:12" ht="15.75" thickBot="1" x14ac:dyDescent="0.3">
      <c r="C197" s="205" t="s">
        <v>1269</v>
      </c>
      <c r="D197" s="206">
        <v>15</v>
      </c>
      <c r="E197" s="312">
        <v>3</v>
      </c>
      <c r="F197" s="101">
        <f>HLOOKUP(C197,$AH$2:$BU$3,2,0)</f>
        <v>2250</v>
      </c>
      <c r="G197" s="102">
        <f>D197*E197*F197</f>
        <v>101250</v>
      </c>
      <c r="H197" s="310" t="s">
        <v>712</v>
      </c>
      <c r="I197" s="433" t="s">
        <v>337</v>
      </c>
      <c r="J197" s="103" t="str">
        <f>VLOOKUP(I197,Presupuesto!$B$11:$C$566,2,0)</f>
        <v>VIATICOS NACIONALES</v>
      </c>
      <c r="K197" s="314" t="str">
        <f t="shared" si="20"/>
        <v>Gestión del Conocimiento</v>
      </c>
      <c r="L197" s="314" t="s">
        <v>720</v>
      </c>
    </row>
    <row r="199" spans="3:12" ht="15.75" thickBot="1" x14ac:dyDescent="0.3">
      <c r="C199" s="429"/>
      <c r="D199" s="429"/>
      <c r="E199" s="429"/>
      <c r="F199" s="429"/>
      <c r="G199" s="429"/>
      <c r="H199" s="418"/>
      <c r="I199" s="429"/>
      <c r="J199" s="429"/>
      <c r="K199" s="429"/>
      <c r="L199" s="429"/>
    </row>
    <row r="200" spans="3:12" ht="15.75" thickBot="1" x14ac:dyDescent="0.3">
      <c r="C200" s="29" t="s">
        <v>1308</v>
      </c>
      <c r="D200" s="30">
        <f>SUM(G207:G216)</f>
        <v>143087.5</v>
      </c>
      <c r="E200" s="91"/>
      <c r="F200" s="91"/>
      <c r="G200" s="91"/>
      <c r="H200" s="75"/>
      <c r="I200" s="75"/>
      <c r="J200" s="75"/>
      <c r="K200" s="109"/>
      <c r="L200" s="429"/>
    </row>
    <row r="201" spans="3:12" x14ac:dyDescent="0.25">
      <c r="C201" s="69"/>
      <c r="D201" s="31"/>
      <c r="E201" s="91"/>
      <c r="F201" s="91"/>
      <c r="G201" s="91"/>
      <c r="H201" s="75"/>
      <c r="I201" s="75"/>
      <c r="J201" s="75"/>
      <c r="K201" s="109"/>
      <c r="L201" s="429"/>
    </row>
    <row r="202" spans="3:12" x14ac:dyDescent="0.25">
      <c r="C202" s="69"/>
      <c r="D202" s="31"/>
      <c r="E202" s="91"/>
      <c r="F202" s="91"/>
      <c r="G202" s="91"/>
      <c r="H202" s="75"/>
      <c r="I202" s="75"/>
      <c r="J202" s="75"/>
      <c r="K202" s="109"/>
      <c r="L202" s="429"/>
    </row>
    <row r="203" spans="3:12" ht="15.75" x14ac:dyDescent="0.25">
      <c r="C203" s="191" t="s">
        <v>1309</v>
      </c>
      <c r="D203" s="345" t="s">
        <v>1829</v>
      </c>
      <c r="E203" s="91"/>
      <c r="F203" s="91"/>
      <c r="G203" s="91"/>
      <c r="H203" s="75"/>
      <c r="I203" s="75"/>
      <c r="J203" s="75"/>
      <c r="K203" s="109"/>
      <c r="L203" s="429"/>
    </row>
    <row r="204" spans="3:12" ht="18.75" x14ac:dyDescent="0.25">
      <c r="C204" s="199" t="str">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Realización y organización de la 4ta. Feria Internacional de Gestión del Conocimiento (pasajes, estadías 4 días, etc.).</v>
      </c>
      <c r="D204" s="31"/>
      <c r="E204" s="91"/>
      <c r="F204" s="91"/>
      <c r="G204" s="91"/>
      <c r="H204" s="75"/>
      <c r="I204" s="75"/>
      <c r="J204" s="75"/>
      <c r="K204" s="109"/>
      <c r="L204" s="429"/>
    </row>
    <row r="205" spans="3:12" ht="15.75" thickBot="1" x14ac:dyDescent="0.3">
      <c r="C205" s="69"/>
      <c r="D205" s="31"/>
      <c r="E205" s="91"/>
      <c r="F205" s="91"/>
      <c r="G205" s="91"/>
      <c r="H205" s="75"/>
      <c r="I205" s="75"/>
      <c r="J205" s="75"/>
      <c r="K205" s="109"/>
      <c r="L205" s="429"/>
    </row>
    <row r="206" spans="3:12" ht="15.75" thickBot="1" x14ac:dyDescent="0.3">
      <c r="C206" s="122" t="s">
        <v>1310</v>
      </c>
      <c r="D206" s="125" t="s">
        <v>1311</v>
      </c>
      <c r="E206" s="124" t="s">
        <v>99</v>
      </c>
      <c r="F206" s="124" t="s">
        <v>1312</v>
      </c>
      <c r="G206" s="123" t="s">
        <v>1313</v>
      </c>
      <c r="H206" s="129" t="s">
        <v>1314</v>
      </c>
      <c r="I206" s="124" t="s">
        <v>1315</v>
      </c>
      <c r="J206" s="124" t="s">
        <v>711</v>
      </c>
      <c r="K206" s="124" t="s">
        <v>1316</v>
      </c>
      <c r="L206" s="124" t="s">
        <v>1317</v>
      </c>
    </row>
    <row r="207" spans="3:12" ht="15.75" thickBot="1" x14ac:dyDescent="0.3">
      <c r="C207" s="307" t="s">
        <v>1318</v>
      </c>
      <c r="D207" s="531">
        <v>150</v>
      </c>
      <c r="E207" s="308">
        <v>1</v>
      </c>
      <c r="F207" s="112">
        <v>30000</v>
      </c>
      <c r="G207" s="309">
        <f t="shared" ref="G207:G215" si="21">E207*F207</f>
        <v>30000</v>
      </c>
      <c r="H207" s="310" t="s">
        <v>712</v>
      </c>
      <c r="I207" s="113" t="s">
        <v>294</v>
      </c>
      <c r="J207" s="113" t="str">
        <f>VLOOKUP(I207,Presupuesto!$B$11:$C$566,2,0)</f>
        <v>SERVICIOS DE CAPACITACION.</v>
      </c>
      <c r="K207" s="311" t="s">
        <v>63</v>
      </c>
      <c r="L207" s="113" t="s">
        <v>719</v>
      </c>
    </row>
    <row r="208" spans="3:12" ht="15.75" thickBot="1" x14ac:dyDescent="0.3">
      <c r="C208" s="96" t="s">
        <v>1319</v>
      </c>
      <c r="D208" s="532"/>
      <c r="E208" s="190">
        <f>D207</f>
        <v>150</v>
      </c>
      <c r="F208" s="97">
        <v>50</v>
      </c>
      <c r="G208" s="94">
        <f t="shared" si="21"/>
        <v>7500</v>
      </c>
      <c r="H208" s="310" t="s">
        <v>712</v>
      </c>
      <c r="I208" s="95" t="s">
        <v>307</v>
      </c>
      <c r="J208" s="95" t="str">
        <f>VLOOKUP(I208,Presupuesto!$B$11:$C$566,2,0)</f>
        <v>SERVICIOS DE IMPRENTA PUBLIC.Y REPRODUCCION</v>
      </c>
      <c r="K208" s="95" t="str">
        <f>$K$207</f>
        <v>Gestión del Conocimiento</v>
      </c>
      <c r="L208" s="95" t="s">
        <v>720</v>
      </c>
    </row>
    <row r="209" spans="3:12" ht="15.75" thickBot="1" x14ac:dyDescent="0.3">
      <c r="C209" s="96" t="s">
        <v>1320</v>
      </c>
      <c r="D209" s="532"/>
      <c r="E209" s="190">
        <f>D207</f>
        <v>150</v>
      </c>
      <c r="F209" s="97">
        <v>150</v>
      </c>
      <c r="G209" s="94">
        <f t="shared" si="21"/>
        <v>22500</v>
      </c>
      <c r="H209" s="310" t="s">
        <v>712</v>
      </c>
      <c r="I209" s="95" t="s">
        <v>361</v>
      </c>
      <c r="J209" s="95" t="str">
        <f>VLOOKUP(I209,Presupuesto!$B$11:$C$566,2,0)</f>
        <v>ALIMENTOS B EBIDAS PARA PERSONAS</v>
      </c>
      <c r="K209" s="95" t="str">
        <f t="shared" ref="K209:K216" si="22">$K$207</f>
        <v>Gestión del Conocimiento</v>
      </c>
      <c r="L209" s="95" t="s">
        <v>723</v>
      </c>
    </row>
    <row r="210" spans="3:12" ht="15.75" thickBot="1" x14ac:dyDescent="0.3">
      <c r="C210" s="96" t="s">
        <v>1321</v>
      </c>
      <c r="D210" s="532"/>
      <c r="E210" s="147">
        <v>0</v>
      </c>
      <c r="F210" s="115">
        <v>10000</v>
      </c>
      <c r="G210" s="94">
        <f t="shared" si="21"/>
        <v>0</v>
      </c>
      <c r="H210" s="310" t="s">
        <v>1932</v>
      </c>
      <c r="I210" s="303" t="s">
        <v>327</v>
      </c>
      <c r="J210" s="95" t="str">
        <f>VLOOKUP(I210,Presupuesto!$B$11:$C$566,2,0)</f>
        <v>PASAJES (26100-00)</v>
      </c>
      <c r="K210" s="95" t="str">
        <f t="shared" si="22"/>
        <v>Gestión del Conocimiento</v>
      </c>
      <c r="L210" s="95" t="s">
        <v>720</v>
      </c>
    </row>
    <row r="211" spans="3:12" ht="15.75" thickBot="1" x14ac:dyDescent="0.3">
      <c r="C211" s="96" t="s">
        <v>1322</v>
      </c>
      <c r="D211" s="532"/>
      <c r="E211" s="147">
        <v>0</v>
      </c>
      <c r="F211" s="115">
        <v>250</v>
      </c>
      <c r="G211" s="94">
        <f t="shared" si="21"/>
        <v>0</v>
      </c>
      <c r="H211" s="310" t="s">
        <v>1933</v>
      </c>
      <c r="I211" s="95" t="s">
        <v>384</v>
      </c>
      <c r="J211" s="95" t="str">
        <f>VLOOKUP(I211,Presupuesto!$B$11:$C$566,2,0)</f>
        <v>PRODUCTOS PAPEL Y CARTON</v>
      </c>
      <c r="K211" s="95" t="str">
        <f t="shared" si="22"/>
        <v>Gestión del Conocimiento</v>
      </c>
      <c r="L211" s="95" t="s">
        <v>720</v>
      </c>
    </row>
    <row r="212" spans="3:12" ht="15.75" thickBot="1" x14ac:dyDescent="0.3">
      <c r="C212" s="96" t="s">
        <v>1323</v>
      </c>
      <c r="D212" s="532"/>
      <c r="E212" s="190">
        <f>(D207*25)/500</f>
        <v>7.5</v>
      </c>
      <c r="F212" s="97">
        <v>85</v>
      </c>
      <c r="G212" s="94">
        <f t="shared" si="21"/>
        <v>637.5</v>
      </c>
      <c r="H212" s="310" t="s">
        <v>712</v>
      </c>
      <c r="I212" s="95" t="s">
        <v>384</v>
      </c>
      <c r="J212" s="95" t="str">
        <f>VLOOKUP(I212,Presupuesto!$B$11:$C$566,2,0)</f>
        <v>PRODUCTOS PAPEL Y CARTON</v>
      </c>
      <c r="K212" s="95" t="str">
        <f t="shared" si="22"/>
        <v>Gestión del Conocimiento</v>
      </c>
      <c r="L212" s="95" t="s">
        <v>720</v>
      </c>
    </row>
    <row r="213" spans="3:12" ht="15.75" thickBot="1" x14ac:dyDescent="0.3">
      <c r="C213" s="96" t="s">
        <v>1324</v>
      </c>
      <c r="D213" s="532"/>
      <c r="E213" s="190">
        <f>D207/12</f>
        <v>12.5</v>
      </c>
      <c r="F213" s="97">
        <v>36</v>
      </c>
      <c r="G213" s="94">
        <f t="shared" si="21"/>
        <v>450</v>
      </c>
      <c r="H213" s="310" t="s">
        <v>712</v>
      </c>
      <c r="I213" s="433" t="s">
        <v>451</v>
      </c>
      <c r="J213" s="95" t="str">
        <f>VLOOKUP(I213,Presupuesto!$B$11:$C$566,2,0)</f>
        <v>UTILES DE ESCRITORIO, OFICINA Y ENSE¥ANZA</v>
      </c>
      <c r="K213" s="95" t="str">
        <f t="shared" si="22"/>
        <v>Gestión del Conocimiento</v>
      </c>
      <c r="L213" s="95" t="s">
        <v>720</v>
      </c>
    </row>
    <row r="214" spans="3:12" ht="15.75" thickBot="1" x14ac:dyDescent="0.3">
      <c r="C214" s="96" t="s">
        <v>1325</v>
      </c>
      <c r="D214" s="532"/>
      <c r="E214" s="190">
        <f>D207/12</f>
        <v>12.5</v>
      </c>
      <c r="F214" s="97">
        <v>80</v>
      </c>
      <c r="G214" s="94">
        <f t="shared" si="21"/>
        <v>1000</v>
      </c>
      <c r="H214" s="310" t="s">
        <v>712</v>
      </c>
      <c r="I214" s="433" t="s">
        <v>451</v>
      </c>
      <c r="J214" s="95" t="str">
        <f>VLOOKUP(I214,Presupuesto!$B$11:$C$566,2,0)</f>
        <v>UTILES DE ESCRITORIO, OFICINA Y ENSE¥ANZA</v>
      </c>
      <c r="K214" s="95" t="str">
        <f t="shared" si="22"/>
        <v>Gestión del Conocimiento</v>
      </c>
      <c r="L214" s="95" t="s">
        <v>720</v>
      </c>
    </row>
    <row r="215" spans="3:12" ht="15.75" thickBot="1" x14ac:dyDescent="0.3">
      <c r="C215" s="106" t="s">
        <v>1326</v>
      </c>
      <c r="D215" s="532"/>
      <c r="E215" s="201">
        <v>0</v>
      </c>
      <c r="F215" s="116">
        <v>25</v>
      </c>
      <c r="G215" s="94">
        <f t="shared" si="21"/>
        <v>0</v>
      </c>
      <c r="H215" s="310" t="s">
        <v>1937</v>
      </c>
      <c r="I215" s="95" t="s">
        <v>451</v>
      </c>
      <c r="J215" s="95" t="str">
        <f>VLOOKUP(I215,Presupuesto!$B$11:$C$566,2,0)</f>
        <v>UTILES DE ESCRITORIO, OFICINA Y ENSE¥ANZA</v>
      </c>
      <c r="K215" s="95" t="str">
        <f t="shared" si="22"/>
        <v>Gestión del Conocimiento</v>
      </c>
      <c r="L215" s="95" t="s">
        <v>720</v>
      </c>
    </row>
    <row r="216" spans="3:12" ht="15.75" thickBot="1" x14ac:dyDescent="0.3">
      <c r="C216" s="205" t="s">
        <v>1269</v>
      </c>
      <c r="D216" s="206">
        <v>12</v>
      </c>
      <c r="E216" s="312">
        <v>3</v>
      </c>
      <c r="F216" s="101">
        <f>HLOOKUP(C216,$AH$2:$BU$3,2,0)</f>
        <v>2250</v>
      </c>
      <c r="G216" s="102">
        <f>D216*E216*F216</f>
        <v>81000</v>
      </c>
      <c r="H216" s="310" t="s">
        <v>712</v>
      </c>
      <c r="I216" s="433" t="s">
        <v>337</v>
      </c>
      <c r="J216" s="103" t="str">
        <f>VLOOKUP(I216,Presupuesto!$B$11:$C$566,2,0)</f>
        <v>VIATICOS NACIONALES</v>
      </c>
      <c r="K216" s="314" t="str">
        <f t="shared" si="22"/>
        <v>Gestión del Conocimiento</v>
      </c>
      <c r="L216" s="314" t="s">
        <v>720</v>
      </c>
    </row>
    <row r="217" spans="3:12" x14ac:dyDescent="0.25">
      <c r="C217" s="91"/>
      <c r="D217" s="429"/>
      <c r="E217" s="109"/>
      <c r="F217" s="109"/>
      <c r="G217" s="109"/>
      <c r="H217" s="169"/>
      <c r="I217" s="109"/>
      <c r="J217" s="109"/>
      <c r="K217" s="109"/>
      <c r="L217" s="429"/>
    </row>
    <row r="218" spans="3:12" ht="15.75" thickBot="1" x14ac:dyDescent="0.3">
      <c r="C218" s="429"/>
      <c r="D218" s="429"/>
      <c r="E218" s="429"/>
      <c r="F218" s="429"/>
      <c r="G218" s="429"/>
      <c r="H218" s="418"/>
      <c r="I218" s="429"/>
      <c r="J218" s="429"/>
      <c r="K218" s="429"/>
      <c r="L218" s="429"/>
    </row>
    <row r="219" spans="3:12" ht="15.75" thickBot="1" x14ac:dyDescent="0.3">
      <c r="C219" s="29" t="s">
        <v>1308</v>
      </c>
      <c r="D219" s="30">
        <f>SUM(G226:G235)</f>
        <v>220175</v>
      </c>
      <c r="E219" s="91"/>
      <c r="F219" s="91"/>
      <c r="G219" s="91"/>
      <c r="H219" s="75"/>
      <c r="I219" s="75"/>
      <c r="J219" s="75"/>
      <c r="K219" s="109"/>
      <c r="L219" s="429"/>
    </row>
    <row r="220" spans="3:12" x14ac:dyDescent="0.25">
      <c r="C220" s="69"/>
      <c r="D220" s="31"/>
      <c r="E220" s="91"/>
      <c r="F220" s="91"/>
      <c r="G220" s="91"/>
      <c r="H220" s="75"/>
      <c r="I220" s="75"/>
      <c r="J220" s="75"/>
      <c r="K220" s="109"/>
      <c r="L220" s="429"/>
    </row>
    <row r="221" spans="3:12" x14ac:dyDescent="0.25">
      <c r="C221" s="69"/>
      <c r="D221" s="31"/>
      <c r="E221" s="91"/>
      <c r="F221" s="91"/>
      <c r="G221" s="91"/>
      <c r="H221" s="75"/>
      <c r="I221" s="75"/>
      <c r="J221" s="75"/>
      <c r="K221" s="109"/>
      <c r="L221" s="429"/>
    </row>
    <row r="222" spans="3:12" ht="15.75" x14ac:dyDescent="0.25">
      <c r="C222" s="191" t="s">
        <v>1309</v>
      </c>
      <c r="D222" s="345" t="s">
        <v>1832</v>
      </c>
      <c r="E222" s="91"/>
      <c r="F222" s="91"/>
      <c r="G222" s="91"/>
      <c r="H222" s="75"/>
      <c r="I222" s="75"/>
      <c r="J222" s="75"/>
      <c r="K222" s="109"/>
      <c r="L222" s="429"/>
    </row>
    <row r="223" spans="3:12" ht="18.75" x14ac:dyDescent="0.25">
      <c r="C223" s="199" t="str">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2 Eventos del programa de educación permanente para la gestión académica y del conocimiento en redes, para 50 personas, de 3 días con 1 facilitador internacional cada uno.</v>
      </c>
      <c r="D223" s="31"/>
      <c r="E223" s="91"/>
      <c r="F223" s="91"/>
      <c r="G223" s="91"/>
      <c r="H223" s="75"/>
      <c r="I223" s="75"/>
      <c r="J223" s="75"/>
      <c r="K223" s="109"/>
      <c r="L223" s="429"/>
    </row>
    <row r="224" spans="3:12" ht="15.75" thickBot="1" x14ac:dyDescent="0.3">
      <c r="C224" s="69"/>
      <c r="D224" s="31"/>
      <c r="E224" s="91"/>
      <c r="F224" s="91"/>
      <c r="G224" s="91"/>
      <c r="H224" s="75"/>
      <c r="I224" s="75"/>
      <c r="J224" s="75"/>
      <c r="K224" s="109"/>
      <c r="L224" s="429"/>
    </row>
    <row r="225" spans="3:12" ht="15.75" thickBot="1" x14ac:dyDescent="0.3">
      <c r="C225" s="122" t="s">
        <v>1310</v>
      </c>
      <c r="D225" s="125" t="s">
        <v>1311</v>
      </c>
      <c r="E225" s="124" t="s">
        <v>99</v>
      </c>
      <c r="F225" s="124" t="s">
        <v>1312</v>
      </c>
      <c r="G225" s="123" t="s">
        <v>1313</v>
      </c>
      <c r="H225" s="129" t="s">
        <v>1314</v>
      </c>
      <c r="I225" s="124" t="s">
        <v>1315</v>
      </c>
      <c r="J225" s="124" t="s">
        <v>711</v>
      </c>
      <c r="K225" s="124" t="s">
        <v>1316</v>
      </c>
      <c r="L225" s="124" t="s">
        <v>1317</v>
      </c>
    </row>
    <row r="226" spans="3:12" ht="15.75" thickBot="1" x14ac:dyDescent="0.3">
      <c r="C226" s="307" t="s">
        <v>1318</v>
      </c>
      <c r="D226" s="531">
        <v>300</v>
      </c>
      <c r="E226" s="308">
        <v>2</v>
      </c>
      <c r="F226" s="112">
        <v>30000</v>
      </c>
      <c r="G226" s="309">
        <f t="shared" ref="G226:G234" si="23">E226*F226</f>
        <v>60000</v>
      </c>
      <c r="H226" s="310" t="s">
        <v>712</v>
      </c>
      <c r="I226" s="113" t="s">
        <v>294</v>
      </c>
      <c r="J226" s="113" t="str">
        <f>VLOOKUP(I226,Presupuesto!$B$11:$C$566,2,0)</f>
        <v>SERVICIOS DE CAPACITACION.</v>
      </c>
      <c r="K226" s="311" t="s">
        <v>63</v>
      </c>
      <c r="L226" s="113" t="s">
        <v>719</v>
      </c>
    </row>
    <row r="227" spans="3:12" ht="15.75" thickBot="1" x14ac:dyDescent="0.3">
      <c r="C227" s="96" t="s">
        <v>1319</v>
      </c>
      <c r="D227" s="532"/>
      <c r="E227" s="190">
        <f>D226</f>
        <v>300</v>
      </c>
      <c r="F227" s="97">
        <v>50</v>
      </c>
      <c r="G227" s="94">
        <f t="shared" si="23"/>
        <v>15000</v>
      </c>
      <c r="H227" s="310" t="s">
        <v>712</v>
      </c>
      <c r="I227" s="95" t="s">
        <v>307</v>
      </c>
      <c r="J227" s="95" t="str">
        <f>VLOOKUP(I227,Presupuesto!$B$11:$C$566,2,0)</f>
        <v>SERVICIOS DE IMPRENTA PUBLIC.Y REPRODUCCION</v>
      </c>
      <c r="K227" s="95" t="str">
        <f>$K$226</f>
        <v>Gestión del Conocimiento</v>
      </c>
      <c r="L227" s="95" t="s">
        <v>720</v>
      </c>
    </row>
    <row r="228" spans="3:12" ht="15.75" thickBot="1" x14ac:dyDescent="0.3">
      <c r="C228" s="96" t="s">
        <v>1320</v>
      </c>
      <c r="D228" s="532"/>
      <c r="E228" s="190">
        <f>D226</f>
        <v>300</v>
      </c>
      <c r="F228" s="97">
        <v>150</v>
      </c>
      <c r="G228" s="94">
        <f t="shared" si="23"/>
        <v>45000</v>
      </c>
      <c r="H228" s="310" t="s">
        <v>712</v>
      </c>
      <c r="I228" s="95" t="s">
        <v>361</v>
      </c>
      <c r="J228" s="95" t="str">
        <f>VLOOKUP(I228,Presupuesto!$B$11:$C$566,2,0)</f>
        <v>ALIMENTOS B EBIDAS PARA PERSONAS</v>
      </c>
      <c r="K228" s="95" t="str">
        <f t="shared" ref="K228:K235" si="24">$K$226</f>
        <v>Gestión del Conocimiento</v>
      </c>
      <c r="L228" s="95" t="s">
        <v>723</v>
      </c>
    </row>
    <row r="229" spans="3:12" ht="15.75" thickBot="1" x14ac:dyDescent="0.3">
      <c r="C229" s="96" t="s">
        <v>1321</v>
      </c>
      <c r="D229" s="532"/>
      <c r="E229" s="147">
        <v>0</v>
      </c>
      <c r="F229" s="115">
        <v>10000</v>
      </c>
      <c r="G229" s="94">
        <f t="shared" si="23"/>
        <v>0</v>
      </c>
      <c r="H229" s="310" t="s">
        <v>1932</v>
      </c>
      <c r="I229" s="303" t="s">
        <v>327</v>
      </c>
      <c r="J229" s="95" t="str">
        <f>VLOOKUP(I229,Presupuesto!$B$11:$C$566,2,0)</f>
        <v>PASAJES (26100-00)</v>
      </c>
      <c r="K229" s="95" t="str">
        <f t="shared" si="24"/>
        <v>Gestión del Conocimiento</v>
      </c>
      <c r="L229" s="95" t="s">
        <v>720</v>
      </c>
    </row>
    <row r="230" spans="3:12" ht="15.75" thickBot="1" x14ac:dyDescent="0.3">
      <c r="C230" s="96" t="s">
        <v>1322</v>
      </c>
      <c r="D230" s="532"/>
      <c r="E230" s="147">
        <v>0</v>
      </c>
      <c r="F230" s="115">
        <v>250</v>
      </c>
      <c r="G230" s="94">
        <f t="shared" si="23"/>
        <v>0</v>
      </c>
      <c r="H230" s="310" t="s">
        <v>1933</v>
      </c>
      <c r="I230" s="95" t="s">
        <v>384</v>
      </c>
      <c r="J230" s="95" t="str">
        <f>VLOOKUP(I230,Presupuesto!$B$11:$C$566,2,0)</f>
        <v>PRODUCTOS PAPEL Y CARTON</v>
      </c>
      <c r="K230" s="95" t="str">
        <f t="shared" si="24"/>
        <v>Gestión del Conocimiento</v>
      </c>
      <c r="L230" s="95" t="s">
        <v>720</v>
      </c>
    </row>
    <row r="231" spans="3:12" ht="15.75" thickBot="1" x14ac:dyDescent="0.3">
      <c r="C231" s="96" t="s">
        <v>1323</v>
      </c>
      <c r="D231" s="532"/>
      <c r="E231" s="190">
        <f>(D226*25)/500</f>
        <v>15</v>
      </c>
      <c r="F231" s="97">
        <v>85</v>
      </c>
      <c r="G231" s="94">
        <f t="shared" si="23"/>
        <v>1275</v>
      </c>
      <c r="H231" s="310" t="s">
        <v>712</v>
      </c>
      <c r="I231" s="95" t="s">
        <v>384</v>
      </c>
      <c r="J231" s="95" t="str">
        <f>VLOOKUP(I231,Presupuesto!$B$11:$C$566,2,0)</f>
        <v>PRODUCTOS PAPEL Y CARTON</v>
      </c>
      <c r="K231" s="95" t="str">
        <f t="shared" si="24"/>
        <v>Gestión del Conocimiento</v>
      </c>
      <c r="L231" s="95" t="s">
        <v>720</v>
      </c>
    </row>
    <row r="232" spans="3:12" ht="15.75" thickBot="1" x14ac:dyDescent="0.3">
      <c r="C232" s="96" t="s">
        <v>1324</v>
      </c>
      <c r="D232" s="532"/>
      <c r="E232" s="190">
        <f>D226/12</f>
        <v>25</v>
      </c>
      <c r="F232" s="97">
        <v>36</v>
      </c>
      <c r="G232" s="94">
        <f t="shared" si="23"/>
        <v>900</v>
      </c>
      <c r="H232" s="310" t="s">
        <v>712</v>
      </c>
      <c r="I232" s="433" t="s">
        <v>451</v>
      </c>
      <c r="J232" s="95" t="str">
        <f>VLOOKUP(I232,Presupuesto!$B$11:$C$566,2,0)</f>
        <v>UTILES DE ESCRITORIO, OFICINA Y ENSE¥ANZA</v>
      </c>
      <c r="K232" s="95" t="str">
        <f t="shared" si="24"/>
        <v>Gestión del Conocimiento</v>
      </c>
      <c r="L232" s="95" t="s">
        <v>720</v>
      </c>
    </row>
    <row r="233" spans="3:12" ht="15.75" thickBot="1" x14ac:dyDescent="0.3">
      <c r="C233" s="96" t="s">
        <v>1325</v>
      </c>
      <c r="D233" s="532"/>
      <c r="E233" s="190">
        <f>D226/12</f>
        <v>25</v>
      </c>
      <c r="F233" s="97">
        <v>80</v>
      </c>
      <c r="G233" s="94">
        <f t="shared" si="23"/>
        <v>2000</v>
      </c>
      <c r="H233" s="310" t="s">
        <v>712</v>
      </c>
      <c r="I233" s="433" t="s">
        <v>451</v>
      </c>
      <c r="J233" s="95" t="str">
        <f>VLOOKUP(I233,Presupuesto!$B$11:$C$566,2,0)</f>
        <v>UTILES DE ESCRITORIO, OFICINA Y ENSE¥ANZA</v>
      </c>
      <c r="K233" s="95" t="str">
        <f t="shared" si="24"/>
        <v>Gestión del Conocimiento</v>
      </c>
      <c r="L233" s="95" t="s">
        <v>720</v>
      </c>
    </row>
    <row r="234" spans="3:12" ht="15.75" thickBot="1" x14ac:dyDescent="0.3">
      <c r="C234" s="106" t="s">
        <v>1326</v>
      </c>
      <c r="D234" s="532"/>
      <c r="E234" s="201">
        <v>0</v>
      </c>
      <c r="F234" s="116">
        <v>25</v>
      </c>
      <c r="G234" s="94">
        <f t="shared" si="23"/>
        <v>0</v>
      </c>
      <c r="H234" s="310" t="s">
        <v>1937</v>
      </c>
      <c r="I234" s="95" t="s">
        <v>451</v>
      </c>
      <c r="J234" s="95" t="str">
        <f>VLOOKUP(I234,Presupuesto!$B$11:$C$566,2,0)</f>
        <v>UTILES DE ESCRITORIO, OFICINA Y ENSE¥ANZA</v>
      </c>
      <c r="K234" s="95" t="str">
        <f t="shared" si="24"/>
        <v>Gestión del Conocimiento</v>
      </c>
      <c r="L234" s="95" t="s">
        <v>720</v>
      </c>
    </row>
    <row r="235" spans="3:12" ht="15.75" thickBot="1" x14ac:dyDescent="0.3">
      <c r="C235" s="205" t="s">
        <v>1273</v>
      </c>
      <c r="D235" s="206">
        <v>16</v>
      </c>
      <c r="E235" s="312">
        <v>3</v>
      </c>
      <c r="F235" s="101">
        <f>HLOOKUP(C235,$AH$2:$BU$3,2,0)</f>
        <v>2000</v>
      </c>
      <c r="G235" s="102">
        <f>D235*E235*F235</f>
        <v>96000</v>
      </c>
      <c r="H235" s="310" t="s">
        <v>712</v>
      </c>
      <c r="I235" s="433" t="s">
        <v>337</v>
      </c>
      <c r="J235" s="103" t="str">
        <f>VLOOKUP(I235,Presupuesto!$B$11:$C$566,2,0)</f>
        <v>VIATICOS NACIONALES</v>
      </c>
      <c r="K235" s="314" t="str">
        <f t="shared" si="24"/>
        <v>Gestión del Conocimiento</v>
      </c>
      <c r="L235" s="314" t="s">
        <v>720</v>
      </c>
    </row>
    <row r="237" spans="3:12" ht="15.75" thickBot="1" x14ac:dyDescent="0.3"/>
    <row r="238" spans="3:12" ht="15.75" thickBot="1" x14ac:dyDescent="0.3">
      <c r="C238" s="29" t="s">
        <v>1308</v>
      </c>
      <c r="D238" s="30">
        <f>SUM(G245:G254)</f>
        <v>120835</v>
      </c>
      <c r="E238" s="91"/>
      <c r="F238" s="91"/>
      <c r="G238" s="91"/>
      <c r="H238" s="75"/>
      <c r="I238" s="75"/>
      <c r="J238" s="75"/>
      <c r="K238" s="109"/>
      <c r="L238" s="429"/>
    </row>
    <row r="239" spans="3:12" x14ac:dyDescent="0.25">
      <c r="C239" s="69"/>
      <c r="D239" s="31"/>
      <c r="E239" s="91"/>
      <c r="F239" s="91"/>
      <c r="G239" s="91"/>
      <c r="H239" s="75"/>
      <c r="I239" s="75"/>
      <c r="J239" s="75"/>
      <c r="K239" s="109"/>
      <c r="L239" s="429"/>
    </row>
    <row r="240" spans="3:12" x14ac:dyDescent="0.25">
      <c r="C240" s="69"/>
      <c r="D240" s="31"/>
      <c r="E240" s="91"/>
      <c r="F240" s="91"/>
      <c r="G240" s="91"/>
      <c r="H240" s="75"/>
      <c r="I240" s="75"/>
      <c r="J240" s="75"/>
      <c r="K240" s="109"/>
      <c r="L240" s="429"/>
    </row>
    <row r="241" spans="3:12" ht="15.75" x14ac:dyDescent="0.25">
      <c r="C241" s="191" t="s">
        <v>1309</v>
      </c>
      <c r="D241" s="345" t="s">
        <v>1842</v>
      </c>
      <c r="E241" s="91"/>
      <c r="F241" s="91"/>
      <c r="G241" s="91"/>
      <c r="H241" s="75"/>
      <c r="I241" s="75"/>
      <c r="J241" s="75"/>
      <c r="K241" s="109"/>
      <c r="L241" s="429"/>
    </row>
    <row r="242" spans="3:12" ht="18.75" x14ac:dyDescent="0.25">
      <c r="C242" s="199" t="str">
        <f>IFERROR(VLOOKUP(D241,'1. Desarrollo e Innov. Curricu.'!$F:$G,2,FALSE),IFERROR(VLOOKUP(D241,'2. Investigación Científica'!$F:$G,2,FALSE),IFERROR(VLOOKUP(D241,'3. Vinculación Univ. Sociedad'!$F:$G,2,FALSE),IFERROR(VLOOKUP(D241,'4. Docencia y Profesorado Univ.'!$F:$G,2,FALSE),IFERROR(VLOOKUP(D241,'5. Estudiantes y Graduados'!$F:$G,2,FALSE),IFERROR(VLOOKUP(D241,'11. Gestion Administrativa'!$F:$G,2,FALSE),IFERROR(VLOOKUP(D241,'13. Gestión Académica'!$F:$G,2,FALSE),IFERROR(VLOOKUP(D241,'9. Asegura. de la Calid. y M'!$F:$G,2,FALSE),IFERROR(VLOOKUP(D241,'6. Gestión del Conocimiento'!$F:$G,2,FALSE),IFERROR(VLOOKUP(D241,'15. Gobernabilidad y Proceso...'!$F:$G,2,FALSE),IFERROR(VLOOKUP(D241,'12. Gestión del Talento Humano'!$F:$G,2,FALSE),IFERROR(VLOOKUP(D241,'14. Internacional... de la E.S.'!$F:$G,2,FALSE),IFERROR(VLOOKUP(D241,'10. Posgrado'!$F:$G,2,FALSE),IFERROR(VLOOKUP(D241,'17. Gestión TIC'!$F:$G,2,FALSE),IFERROR(VLOOKUP(D241,'16. Desa. del Sistema Educ.Sup.'!$F:$G,2,FALSE),IFERROR(VLOOKUP(D241,'8. Cultura de Inno. Insti...'!$F:$G,2,FALSE),VLOOKUP(D241,'7. Lo Esencial de la Reforma U.'!$F:$G,2,0)))))))))))))))))</f>
        <v xml:space="preserve">3 reuniones de socialización de resultados (una en CU y 2 en Centros Regionales). </v>
      </c>
      <c r="D242" s="31"/>
      <c r="E242" s="91"/>
      <c r="F242" s="91"/>
      <c r="G242" s="91"/>
      <c r="H242" s="75"/>
      <c r="I242" s="75"/>
      <c r="J242" s="75"/>
      <c r="K242" s="109"/>
      <c r="L242" s="429"/>
    </row>
    <row r="243" spans="3:12" ht="15.75" thickBot="1" x14ac:dyDescent="0.3">
      <c r="C243" s="69"/>
      <c r="D243" s="31"/>
      <c r="E243" s="91"/>
      <c r="F243" s="91"/>
      <c r="G243" s="91"/>
      <c r="H243" s="75"/>
      <c r="I243" s="75"/>
      <c r="J243" s="75"/>
      <c r="K243" s="109"/>
      <c r="L243" s="429"/>
    </row>
    <row r="244" spans="3:12" ht="15.75" thickBot="1" x14ac:dyDescent="0.3">
      <c r="C244" s="122" t="s">
        <v>1310</v>
      </c>
      <c r="D244" s="125" t="s">
        <v>1311</v>
      </c>
      <c r="E244" s="124" t="s">
        <v>99</v>
      </c>
      <c r="F244" s="124" t="s">
        <v>1312</v>
      </c>
      <c r="G244" s="123" t="s">
        <v>1313</v>
      </c>
      <c r="H244" s="129" t="s">
        <v>1314</v>
      </c>
      <c r="I244" s="124" t="s">
        <v>1315</v>
      </c>
      <c r="J244" s="124" t="s">
        <v>711</v>
      </c>
      <c r="K244" s="124" t="s">
        <v>1316</v>
      </c>
      <c r="L244" s="124" t="s">
        <v>1317</v>
      </c>
    </row>
    <row r="245" spans="3:12" ht="15.75" thickBot="1" x14ac:dyDescent="0.3">
      <c r="C245" s="307" t="s">
        <v>1318</v>
      </c>
      <c r="D245" s="531">
        <v>60</v>
      </c>
      <c r="E245" s="308">
        <v>2</v>
      </c>
      <c r="F245" s="112">
        <v>30000</v>
      </c>
      <c r="G245" s="309">
        <f t="shared" ref="G245:G253" si="25">E245*F245</f>
        <v>60000</v>
      </c>
      <c r="H245" s="310" t="s">
        <v>703</v>
      </c>
      <c r="I245" s="113" t="s">
        <v>294</v>
      </c>
      <c r="J245" s="113" t="str">
        <f>VLOOKUP(I245,Presupuesto!$B$11:$C$566,2,0)</f>
        <v>SERVICIOS DE CAPACITACION.</v>
      </c>
      <c r="K245" s="311" t="s">
        <v>66</v>
      </c>
      <c r="L245" s="113" t="s">
        <v>719</v>
      </c>
    </row>
    <row r="246" spans="3:12" ht="15.75" thickBot="1" x14ac:dyDescent="0.3">
      <c r="C246" s="96" t="s">
        <v>1319</v>
      </c>
      <c r="D246" s="532"/>
      <c r="E246" s="190">
        <f>D245</f>
        <v>60</v>
      </c>
      <c r="F246" s="97">
        <v>50</v>
      </c>
      <c r="G246" s="94">
        <f t="shared" si="25"/>
        <v>3000</v>
      </c>
      <c r="H246" s="310" t="s">
        <v>703</v>
      </c>
      <c r="I246" s="95" t="s">
        <v>307</v>
      </c>
      <c r="J246" s="95" t="str">
        <f>VLOOKUP(I246,Presupuesto!$B$11:$C$566,2,0)</f>
        <v>SERVICIOS DE IMPRENTA PUBLIC.Y REPRODUCCION</v>
      </c>
      <c r="K246" s="95" t="s">
        <v>66</v>
      </c>
      <c r="L246" s="95" t="s">
        <v>720</v>
      </c>
    </row>
    <row r="247" spans="3:12" ht="15.75" thickBot="1" x14ac:dyDescent="0.3">
      <c r="C247" s="96" t="s">
        <v>1320</v>
      </c>
      <c r="D247" s="532"/>
      <c r="E247" s="190">
        <f>D245</f>
        <v>60</v>
      </c>
      <c r="F247" s="97">
        <v>150</v>
      </c>
      <c r="G247" s="94">
        <f t="shared" si="25"/>
        <v>9000</v>
      </c>
      <c r="H247" s="310" t="s">
        <v>703</v>
      </c>
      <c r="I247" s="95" t="s">
        <v>361</v>
      </c>
      <c r="J247" s="95" t="str">
        <f>VLOOKUP(I247,Presupuesto!$B$11:$C$566,2,0)</f>
        <v>ALIMENTOS B EBIDAS PARA PERSONAS</v>
      </c>
      <c r="K247" s="95" t="s">
        <v>66</v>
      </c>
      <c r="L247" s="95" t="s">
        <v>723</v>
      </c>
    </row>
    <row r="248" spans="3:12" ht="15.75" thickBot="1" x14ac:dyDescent="0.3">
      <c r="C248" s="96" t="s">
        <v>1321</v>
      </c>
      <c r="D248" s="532"/>
      <c r="E248" s="147">
        <v>0</v>
      </c>
      <c r="F248" s="115">
        <v>10000</v>
      </c>
      <c r="G248" s="94">
        <f t="shared" si="25"/>
        <v>0</v>
      </c>
      <c r="H248" s="310" t="s">
        <v>703</v>
      </c>
      <c r="I248" s="303" t="s">
        <v>327</v>
      </c>
      <c r="J248" s="95" t="str">
        <f>VLOOKUP(I248,Presupuesto!$B$11:$C$566,2,0)</f>
        <v>PASAJES (26100-00)</v>
      </c>
      <c r="K248" s="95" t="s">
        <v>66</v>
      </c>
      <c r="L248" s="95" t="s">
        <v>720</v>
      </c>
    </row>
    <row r="249" spans="3:12" ht="15.75" thickBot="1" x14ac:dyDescent="0.3">
      <c r="C249" s="96" t="s">
        <v>1322</v>
      </c>
      <c r="D249" s="532"/>
      <c r="E249" s="147">
        <v>0</v>
      </c>
      <c r="F249" s="115">
        <v>250</v>
      </c>
      <c r="G249" s="94">
        <f t="shared" si="25"/>
        <v>0</v>
      </c>
      <c r="H249" s="310" t="s">
        <v>703</v>
      </c>
      <c r="I249" s="95" t="s">
        <v>384</v>
      </c>
      <c r="J249" s="95" t="str">
        <f>VLOOKUP(I249,Presupuesto!$B$11:$C$566,2,0)</f>
        <v>PRODUCTOS PAPEL Y CARTON</v>
      </c>
      <c r="K249" s="95" t="s">
        <v>66</v>
      </c>
      <c r="L249" s="95" t="s">
        <v>720</v>
      </c>
    </row>
    <row r="250" spans="3:12" ht="15.75" thickBot="1" x14ac:dyDescent="0.3">
      <c r="C250" s="96" t="s">
        <v>1323</v>
      </c>
      <c r="D250" s="532"/>
      <c r="E250" s="190">
        <f>(D245*25)/500</f>
        <v>3</v>
      </c>
      <c r="F250" s="97">
        <v>85</v>
      </c>
      <c r="G250" s="94">
        <f t="shared" si="25"/>
        <v>255</v>
      </c>
      <c r="H250" s="310" t="s">
        <v>703</v>
      </c>
      <c r="I250" s="95" t="s">
        <v>384</v>
      </c>
      <c r="J250" s="95" t="str">
        <f>VLOOKUP(I250,Presupuesto!$B$11:$C$566,2,0)</f>
        <v>PRODUCTOS PAPEL Y CARTON</v>
      </c>
      <c r="K250" s="95" t="s">
        <v>66</v>
      </c>
      <c r="L250" s="95" t="s">
        <v>720</v>
      </c>
    </row>
    <row r="251" spans="3:12" ht="15.75" thickBot="1" x14ac:dyDescent="0.3">
      <c r="C251" s="96" t="s">
        <v>1324</v>
      </c>
      <c r="D251" s="532"/>
      <c r="E251" s="190">
        <f>D245/12</f>
        <v>5</v>
      </c>
      <c r="F251" s="97">
        <v>36</v>
      </c>
      <c r="G251" s="94">
        <f t="shared" si="25"/>
        <v>180</v>
      </c>
      <c r="H251" s="310" t="s">
        <v>703</v>
      </c>
      <c r="I251" s="433" t="s">
        <v>451</v>
      </c>
      <c r="J251" s="95" t="str">
        <f>VLOOKUP(I251,Presupuesto!$B$11:$C$566,2,0)</f>
        <v>UTILES DE ESCRITORIO, OFICINA Y ENSE¥ANZA</v>
      </c>
      <c r="K251" s="95" t="s">
        <v>66</v>
      </c>
      <c r="L251" s="95" t="s">
        <v>720</v>
      </c>
    </row>
    <row r="252" spans="3:12" ht="15.75" thickBot="1" x14ac:dyDescent="0.3">
      <c r="C252" s="96" t="s">
        <v>1325</v>
      </c>
      <c r="D252" s="532"/>
      <c r="E252" s="190">
        <f>D245/12</f>
        <v>5</v>
      </c>
      <c r="F252" s="97">
        <v>80</v>
      </c>
      <c r="G252" s="94">
        <f t="shared" si="25"/>
        <v>400</v>
      </c>
      <c r="H252" s="310" t="s">
        <v>703</v>
      </c>
      <c r="I252" s="433" t="s">
        <v>451</v>
      </c>
      <c r="J252" s="95" t="str">
        <f>VLOOKUP(I252,Presupuesto!$B$11:$C$566,2,0)</f>
        <v>UTILES DE ESCRITORIO, OFICINA Y ENSE¥ANZA</v>
      </c>
      <c r="K252" s="95" t="s">
        <v>66</v>
      </c>
      <c r="L252" s="95" t="s">
        <v>720</v>
      </c>
    </row>
    <row r="253" spans="3:12" ht="15.75" thickBot="1" x14ac:dyDescent="0.3">
      <c r="C253" s="106" t="s">
        <v>1326</v>
      </c>
      <c r="D253" s="532"/>
      <c r="E253" s="201">
        <v>0</v>
      </c>
      <c r="F253" s="116">
        <v>25</v>
      </c>
      <c r="G253" s="94">
        <f t="shared" si="25"/>
        <v>0</v>
      </c>
      <c r="H253" s="310" t="s">
        <v>703</v>
      </c>
      <c r="I253" s="95" t="s">
        <v>451</v>
      </c>
      <c r="J253" s="95" t="str">
        <f>VLOOKUP(I253,Presupuesto!$B$11:$C$566,2,0)</f>
        <v>UTILES DE ESCRITORIO, OFICINA Y ENSE¥ANZA</v>
      </c>
      <c r="K253" s="95" t="s">
        <v>66</v>
      </c>
      <c r="L253" s="95" t="s">
        <v>720</v>
      </c>
    </row>
    <row r="254" spans="3:12" ht="15.75" thickBot="1" x14ac:dyDescent="0.3">
      <c r="C254" s="205" t="s">
        <v>1273</v>
      </c>
      <c r="D254" s="206">
        <v>8</v>
      </c>
      <c r="E254" s="312">
        <v>3</v>
      </c>
      <c r="F254" s="101">
        <f>HLOOKUP(C254,$AH$2:$BU$3,2,0)</f>
        <v>2000</v>
      </c>
      <c r="G254" s="102">
        <f>D254*E254*F254</f>
        <v>48000</v>
      </c>
      <c r="H254" s="310" t="s">
        <v>703</v>
      </c>
      <c r="I254" s="433" t="s">
        <v>337</v>
      </c>
      <c r="J254" s="103" t="str">
        <f>VLOOKUP(I254,Presupuesto!$B$11:$C$566,2,0)</f>
        <v>VIATICOS NACIONALES</v>
      </c>
      <c r="K254" s="95" t="s">
        <v>66</v>
      </c>
      <c r="L254" s="314" t="s">
        <v>720</v>
      </c>
    </row>
    <row r="255" spans="3:12" x14ac:dyDescent="0.25">
      <c r="C255" s="429"/>
      <c r="D255" s="429"/>
      <c r="E255" s="429"/>
      <c r="F255" s="429"/>
      <c r="G255" s="429"/>
      <c r="H255" s="418"/>
      <c r="I255" s="429"/>
      <c r="J255" s="429"/>
      <c r="K255" s="429"/>
      <c r="L255" s="429"/>
    </row>
    <row r="256" spans="3:12" ht="15.75" thickBot="1" x14ac:dyDescent="0.3"/>
    <row r="257" spans="3:12" ht="15.75" thickBot="1" x14ac:dyDescent="0.3">
      <c r="C257" s="29" t="s">
        <v>1308</v>
      </c>
      <c r="D257" s="30">
        <f>SUM(G264:G273)</f>
        <v>140087.5</v>
      </c>
      <c r="E257" s="91"/>
      <c r="F257" s="91"/>
      <c r="G257" s="91"/>
      <c r="H257" s="75"/>
      <c r="I257" s="75"/>
      <c r="J257" s="75"/>
      <c r="K257" s="109"/>
      <c r="L257" s="429"/>
    </row>
    <row r="258" spans="3:12" x14ac:dyDescent="0.25">
      <c r="C258" s="69"/>
      <c r="D258" s="31"/>
      <c r="E258" s="91"/>
      <c r="F258" s="91"/>
      <c r="G258" s="91"/>
      <c r="H258" s="75"/>
      <c r="I258" s="75"/>
      <c r="J258" s="75"/>
      <c r="K258" s="109"/>
      <c r="L258" s="429"/>
    </row>
    <row r="259" spans="3:12" x14ac:dyDescent="0.25">
      <c r="C259" s="69"/>
      <c r="D259" s="31"/>
      <c r="E259" s="91"/>
      <c r="F259" s="91"/>
      <c r="G259" s="91"/>
      <c r="H259" s="75"/>
      <c r="I259" s="75"/>
      <c r="J259" s="75"/>
      <c r="K259" s="109"/>
      <c r="L259" s="429"/>
    </row>
    <row r="260" spans="3:12" ht="15.75" x14ac:dyDescent="0.25">
      <c r="C260" s="191" t="s">
        <v>1309</v>
      </c>
      <c r="D260" s="345" t="s">
        <v>1847</v>
      </c>
      <c r="E260" s="91"/>
      <c r="F260" s="91"/>
      <c r="G260" s="91"/>
      <c r="H260" s="75"/>
      <c r="I260" s="75"/>
      <c r="J260" s="75"/>
      <c r="K260" s="109"/>
      <c r="L260" s="429"/>
    </row>
    <row r="261" spans="3:12" ht="18.75" x14ac:dyDescent="0.25">
      <c r="C261" s="199" t="str">
        <f>IFERROR(VLOOKUP(D260,'1. Desarrollo e Innov. Curricu.'!$F:$G,2,FALSE),IFERROR(VLOOKUP(D260,'2. Investigación Científica'!$F:$G,2,FALSE),IFERROR(VLOOKUP(D260,'3. Vinculación Univ. Sociedad'!$F:$G,2,FALSE),IFERROR(VLOOKUP(D260,'4. Docencia y Profesorado Univ.'!$F:$G,2,FALSE),IFERROR(VLOOKUP(D260,'5. Estudiantes y Graduados'!$F:$G,2,FALSE),IFERROR(VLOOKUP(D260,'11. Gestion Administrativa'!$F:$G,2,FALSE),IFERROR(VLOOKUP(D260,'13. Gestión Académica'!$F:$G,2,FALSE),IFERROR(VLOOKUP(D260,'9. Asegura. de la Calid. y M'!$F:$G,2,FALSE),IFERROR(VLOOKUP(D260,'6. Gestión del Conocimiento'!$F:$G,2,FALSE),IFERROR(VLOOKUP(D260,'15. Gobernabilidad y Proceso...'!$F:$G,2,FALSE),IFERROR(VLOOKUP(D260,'12. Gestión del Talento Humano'!$F:$G,2,FALSE),IFERROR(VLOOKUP(D260,'14. Internacional... de la E.S.'!$F:$G,2,FALSE),IFERROR(VLOOKUP(D260,'10. Posgrado'!$F:$G,2,FALSE),IFERROR(VLOOKUP(D260,'17. Gestión TIC'!$F:$G,2,FALSE),IFERROR(VLOOKUP(D260,'16. Desa. del Sistema Educ.Sup.'!$F:$G,2,FALSE),IFERROR(VLOOKUP(D260,'8. Cultura de Inno. Insti...'!$F:$G,2,FALSE),VLOOKUP(D260,'7. Lo Esencial de la Reforma U.'!$F:$G,2,0)))))))))))))))))</f>
        <v>3 Jornadas de socialización para 50 personas cada una por 1 día.</v>
      </c>
      <c r="D261" s="31"/>
      <c r="E261" s="91"/>
      <c r="F261" s="91"/>
      <c r="G261" s="91"/>
      <c r="H261" s="75"/>
      <c r="I261" s="75"/>
      <c r="J261" s="75"/>
      <c r="K261" s="109"/>
      <c r="L261" s="429"/>
    </row>
    <row r="262" spans="3:12" ht="15.75" thickBot="1" x14ac:dyDescent="0.3">
      <c r="C262" s="69"/>
      <c r="D262" s="31"/>
      <c r="E262" s="91"/>
      <c r="F262" s="91"/>
      <c r="G262" s="91"/>
      <c r="H262" s="75"/>
      <c r="I262" s="75"/>
      <c r="J262" s="75"/>
      <c r="K262" s="109"/>
      <c r="L262" s="429"/>
    </row>
    <row r="263" spans="3:12" ht="15.75" thickBot="1" x14ac:dyDescent="0.3">
      <c r="C263" s="122" t="s">
        <v>1310</v>
      </c>
      <c r="D263" s="125" t="s">
        <v>1311</v>
      </c>
      <c r="E263" s="124" t="s">
        <v>99</v>
      </c>
      <c r="F263" s="124" t="s">
        <v>1312</v>
      </c>
      <c r="G263" s="123" t="s">
        <v>1313</v>
      </c>
      <c r="H263" s="129" t="s">
        <v>1314</v>
      </c>
      <c r="I263" s="124" t="s">
        <v>1315</v>
      </c>
      <c r="J263" s="124" t="s">
        <v>711</v>
      </c>
      <c r="K263" s="124" t="s">
        <v>1316</v>
      </c>
      <c r="L263" s="124" t="s">
        <v>1317</v>
      </c>
    </row>
    <row r="264" spans="3:12" ht="15.75" thickBot="1" x14ac:dyDescent="0.3">
      <c r="C264" s="307" t="s">
        <v>1318</v>
      </c>
      <c r="D264" s="531">
        <v>150</v>
      </c>
      <c r="E264" s="308">
        <v>2</v>
      </c>
      <c r="F264" s="112">
        <v>30000</v>
      </c>
      <c r="G264" s="309">
        <f t="shared" ref="G264:G272" si="26">E264*F264</f>
        <v>60000</v>
      </c>
      <c r="H264" s="310" t="s">
        <v>712</v>
      </c>
      <c r="I264" s="113" t="s">
        <v>294</v>
      </c>
      <c r="J264" s="113" t="str">
        <f>VLOOKUP(I264,Presupuesto!$B$11:$C$566,2,0)</f>
        <v>SERVICIOS DE CAPACITACION.</v>
      </c>
      <c r="K264" s="311" t="s">
        <v>66</v>
      </c>
      <c r="L264" s="113" t="s">
        <v>719</v>
      </c>
    </row>
    <row r="265" spans="3:12" ht="15.75" thickBot="1" x14ac:dyDescent="0.3">
      <c r="C265" s="96" t="s">
        <v>1319</v>
      </c>
      <c r="D265" s="532"/>
      <c r="E265" s="190">
        <f>D264</f>
        <v>150</v>
      </c>
      <c r="F265" s="97">
        <v>50</v>
      </c>
      <c r="G265" s="94">
        <f t="shared" si="26"/>
        <v>7500</v>
      </c>
      <c r="H265" s="310" t="s">
        <v>712</v>
      </c>
      <c r="I265" s="95" t="s">
        <v>307</v>
      </c>
      <c r="J265" s="95" t="str">
        <f>VLOOKUP(I265,Presupuesto!$B$11:$C$566,2,0)</f>
        <v>SERVICIOS DE IMPRENTA PUBLIC.Y REPRODUCCION</v>
      </c>
      <c r="K265" s="95" t="s">
        <v>66</v>
      </c>
      <c r="L265" s="95" t="s">
        <v>720</v>
      </c>
    </row>
    <row r="266" spans="3:12" ht="15.75" thickBot="1" x14ac:dyDescent="0.3">
      <c r="C266" s="96" t="s">
        <v>1320</v>
      </c>
      <c r="D266" s="532"/>
      <c r="E266" s="190">
        <f>D264</f>
        <v>150</v>
      </c>
      <c r="F266" s="97">
        <v>150</v>
      </c>
      <c r="G266" s="94">
        <f t="shared" si="26"/>
        <v>22500</v>
      </c>
      <c r="H266" s="310" t="s">
        <v>712</v>
      </c>
      <c r="I266" s="95" t="s">
        <v>361</v>
      </c>
      <c r="J266" s="95" t="str">
        <f>VLOOKUP(I266,Presupuesto!$B$11:$C$566,2,0)</f>
        <v>ALIMENTOS B EBIDAS PARA PERSONAS</v>
      </c>
      <c r="K266" s="95" t="s">
        <v>66</v>
      </c>
      <c r="L266" s="95" t="s">
        <v>723</v>
      </c>
    </row>
    <row r="267" spans="3:12" ht="15.75" thickBot="1" x14ac:dyDescent="0.3">
      <c r="C267" s="96" t="s">
        <v>1321</v>
      </c>
      <c r="D267" s="532"/>
      <c r="E267" s="147">
        <v>0</v>
      </c>
      <c r="F267" s="115">
        <v>10000</v>
      </c>
      <c r="G267" s="94">
        <f t="shared" si="26"/>
        <v>0</v>
      </c>
      <c r="H267" s="310" t="s">
        <v>1932</v>
      </c>
      <c r="I267" s="303" t="s">
        <v>327</v>
      </c>
      <c r="J267" s="95" t="str">
        <f>VLOOKUP(I267,Presupuesto!$B$11:$C$566,2,0)</f>
        <v>PASAJES (26100-00)</v>
      </c>
      <c r="K267" s="95" t="s">
        <v>66</v>
      </c>
      <c r="L267" s="95" t="s">
        <v>720</v>
      </c>
    </row>
    <row r="268" spans="3:12" ht="15.75" thickBot="1" x14ac:dyDescent="0.3">
      <c r="C268" s="96" t="s">
        <v>1322</v>
      </c>
      <c r="D268" s="532"/>
      <c r="E268" s="147">
        <v>0</v>
      </c>
      <c r="F268" s="115">
        <v>250</v>
      </c>
      <c r="G268" s="94">
        <f t="shared" si="26"/>
        <v>0</v>
      </c>
      <c r="H268" s="310" t="s">
        <v>1933</v>
      </c>
      <c r="I268" s="95" t="s">
        <v>384</v>
      </c>
      <c r="J268" s="95" t="str">
        <f>VLOOKUP(I268,Presupuesto!$B$11:$C$566,2,0)</f>
        <v>PRODUCTOS PAPEL Y CARTON</v>
      </c>
      <c r="K268" s="95" t="s">
        <v>66</v>
      </c>
      <c r="L268" s="95" t="s">
        <v>720</v>
      </c>
    </row>
    <row r="269" spans="3:12" ht="15.75" thickBot="1" x14ac:dyDescent="0.3">
      <c r="C269" s="96" t="s">
        <v>1323</v>
      </c>
      <c r="D269" s="532"/>
      <c r="E269" s="190">
        <f>(D264*25)/500</f>
        <v>7.5</v>
      </c>
      <c r="F269" s="97">
        <v>85</v>
      </c>
      <c r="G269" s="94">
        <f t="shared" si="26"/>
        <v>637.5</v>
      </c>
      <c r="H269" s="310" t="s">
        <v>712</v>
      </c>
      <c r="I269" s="95" t="s">
        <v>384</v>
      </c>
      <c r="J269" s="95" t="str">
        <f>VLOOKUP(I269,Presupuesto!$B$11:$C$566,2,0)</f>
        <v>PRODUCTOS PAPEL Y CARTON</v>
      </c>
      <c r="K269" s="95" t="s">
        <v>66</v>
      </c>
      <c r="L269" s="95" t="s">
        <v>720</v>
      </c>
    </row>
    <row r="270" spans="3:12" ht="15.75" thickBot="1" x14ac:dyDescent="0.3">
      <c r="C270" s="96" t="s">
        <v>1324</v>
      </c>
      <c r="D270" s="532"/>
      <c r="E270" s="190">
        <f>D264/12</f>
        <v>12.5</v>
      </c>
      <c r="F270" s="97">
        <v>36</v>
      </c>
      <c r="G270" s="94">
        <f t="shared" si="26"/>
        <v>450</v>
      </c>
      <c r="H270" s="310" t="s">
        <v>712</v>
      </c>
      <c r="I270" s="433" t="s">
        <v>451</v>
      </c>
      <c r="J270" s="95" t="str">
        <f>VLOOKUP(I270,Presupuesto!$B$11:$C$566,2,0)</f>
        <v>UTILES DE ESCRITORIO, OFICINA Y ENSE¥ANZA</v>
      </c>
      <c r="K270" s="95" t="s">
        <v>66</v>
      </c>
      <c r="L270" s="95" t="s">
        <v>720</v>
      </c>
    </row>
    <row r="271" spans="3:12" ht="15.75" thickBot="1" x14ac:dyDescent="0.3">
      <c r="C271" s="96" t="s">
        <v>1325</v>
      </c>
      <c r="D271" s="532"/>
      <c r="E271" s="190">
        <f>D264/12</f>
        <v>12.5</v>
      </c>
      <c r="F271" s="97">
        <v>80</v>
      </c>
      <c r="G271" s="94">
        <f t="shared" si="26"/>
        <v>1000</v>
      </c>
      <c r="H271" s="310" t="s">
        <v>712</v>
      </c>
      <c r="I271" s="433" t="s">
        <v>451</v>
      </c>
      <c r="J271" s="95" t="str">
        <f>VLOOKUP(I271,Presupuesto!$B$11:$C$566,2,0)</f>
        <v>UTILES DE ESCRITORIO, OFICINA Y ENSE¥ANZA</v>
      </c>
      <c r="K271" s="95" t="s">
        <v>66</v>
      </c>
      <c r="L271" s="95" t="s">
        <v>720</v>
      </c>
    </row>
    <row r="272" spans="3:12" ht="15.75" thickBot="1" x14ac:dyDescent="0.3">
      <c r="C272" s="106" t="s">
        <v>1326</v>
      </c>
      <c r="D272" s="532"/>
      <c r="E272" s="201">
        <v>0</v>
      </c>
      <c r="F272" s="116">
        <v>25</v>
      </c>
      <c r="G272" s="94">
        <f t="shared" si="26"/>
        <v>0</v>
      </c>
      <c r="H272" s="310" t="s">
        <v>1937</v>
      </c>
      <c r="I272" s="95" t="s">
        <v>451</v>
      </c>
      <c r="J272" s="95" t="str">
        <f>VLOOKUP(I272,Presupuesto!$B$11:$C$566,2,0)</f>
        <v>UTILES DE ESCRITORIO, OFICINA Y ENSE¥ANZA</v>
      </c>
      <c r="K272" s="95" t="s">
        <v>66</v>
      </c>
      <c r="L272" s="95" t="s">
        <v>720</v>
      </c>
    </row>
    <row r="273" spans="3:12" ht="15.75" thickBot="1" x14ac:dyDescent="0.3">
      <c r="C273" s="205" t="s">
        <v>1273</v>
      </c>
      <c r="D273" s="206">
        <v>8</v>
      </c>
      <c r="E273" s="312">
        <v>3</v>
      </c>
      <c r="F273" s="101">
        <f>HLOOKUP(C273,$AH$2:$BU$3,2,0)</f>
        <v>2000</v>
      </c>
      <c r="G273" s="102">
        <f>D273*E273*F273</f>
        <v>48000</v>
      </c>
      <c r="H273" s="310" t="s">
        <v>712</v>
      </c>
      <c r="I273" s="433" t="s">
        <v>337</v>
      </c>
      <c r="J273" s="103" t="str">
        <f>VLOOKUP(I273,Presupuesto!$B$11:$C$566,2,0)</f>
        <v>VIATICOS NACIONALES</v>
      </c>
      <c r="K273" s="95" t="s">
        <v>66</v>
      </c>
      <c r="L273" s="314" t="s">
        <v>720</v>
      </c>
    </row>
    <row r="275" spans="3:12" ht="15.75" thickBot="1" x14ac:dyDescent="0.3"/>
    <row r="276" spans="3:12" ht="15.75" thickBot="1" x14ac:dyDescent="0.3">
      <c r="C276" s="29" t="s">
        <v>1308</v>
      </c>
      <c r="D276" s="30">
        <f>SUM(G283:G292)</f>
        <v>90783.333333333343</v>
      </c>
      <c r="E276" s="91"/>
      <c r="F276" s="91"/>
      <c r="G276" s="91"/>
      <c r="H276" s="75"/>
      <c r="I276" s="75"/>
      <c r="J276" s="75"/>
      <c r="K276" s="109"/>
      <c r="L276" s="429"/>
    </row>
    <row r="277" spans="3:12" x14ac:dyDescent="0.25">
      <c r="C277" s="69"/>
      <c r="D277" s="31"/>
      <c r="E277" s="91"/>
      <c r="F277" s="91"/>
      <c r="G277" s="91"/>
      <c r="H277" s="75"/>
      <c r="I277" s="75"/>
      <c r="J277" s="75"/>
      <c r="K277" s="109"/>
      <c r="L277" s="429"/>
    </row>
    <row r="278" spans="3:12" x14ac:dyDescent="0.25">
      <c r="C278" s="69"/>
      <c r="D278" s="31"/>
      <c r="E278" s="91"/>
      <c r="F278" s="91"/>
      <c r="G278" s="91"/>
      <c r="H278" s="75"/>
      <c r="I278" s="75"/>
      <c r="J278" s="75"/>
      <c r="K278" s="109"/>
      <c r="L278" s="429"/>
    </row>
    <row r="279" spans="3:12" ht="15.75" x14ac:dyDescent="0.25">
      <c r="C279" s="191" t="s">
        <v>1309</v>
      </c>
      <c r="D279" s="345" t="s">
        <v>1854</v>
      </c>
      <c r="E279" s="91"/>
      <c r="F279" s="91"/>
      <c r="G279" s="91"/>
      <c r="H279" s="75"/>
      <c r="I279" s="75"/>
      <c r="J279" s="75"/>
      <c r="K279" s="109"/>
      <c r="L279" s="429"/>
    </row>
    <row r="280" spans="3:12" ht="18.75" x14ac:dyDescent="0.25">
      <c r="C280" s="199" t="str">
        <f>IFERROR(VLOOKUP(D279,'1. Desarrollo e Innov. Curricu.'!$F:$G,2,FALSE),IFERROR(VLOOKUP(D279,'2. Investigación Científica'!$F:$G,2,FALSE),IFERROR(VLOOKUP(D279,'3. Vinculación Univ. Sociedad'!$F:$G,2,FALSE),IFERROR(VLOOKUP(D279,'4. Docencia y Profesorado Univ.'!$F:$G,2,FALSE),IFERROR(VLOOKUP(D279,'5. Estudiantes y Graduados'!$F:$G,2,FALSE),IFERROR(VLOOKUP(D279,'11. Gestion Administrativa'!$F:$G,2,FALSE),IFERROR(VLOOKUP(D279,'13. Gestión Académica'!$F:$G,2,FALSE),IFERROR(VLOOKUP(D279,'9. Asegura. de la Calid. y M'!$F:$G,2,FALSE),IFERROR(VLOOKUP(D279,'6. Gestión del Conocimiento'!$F:$G,2,FALSE),IFERROR(VLOOKUP(D279,'15. Gobernabilidad y Proceso...'!$F:$G,2,FALSE),IFERROR(VLOOKUP(D279,'12. Gestión del Talento Humano'!$F:$G,2,FALSE),IFERROR(VLOOKUP(D279,'14. Internacional... de la E.S.'!$F:$G,2,FALSE),IFERROR(VLOOKUP(D279,'10. Posgrado'!$F:$G,2,FALSE),IFERROR(VLOOKUP(D279,'17. Gestión TIC'!$F:$G,2,FALSE),IFERROR(VLOOKUP(D279,'16. Desa. del Sistema Educ.Sup.'!$F:$G,2,FALSE),IFERROR(VLOOKUP(D279,'8. Cultura de Inno. Insti...'!$F:$G,2,FALSE),VLOOKUP(D279,'7. Lo Esencial de la Reforma U.'!$F:$G,2,0)))))))))))))))))</f>
        <v xml:space="preserve">2 Eventos nacionales para socializar resultados del estudio con 100 personas y 1 día cada uno (requiere movilización de personas de las regiones). </v>
      </c>
      <c r="D280" s="31"/>
      <c r="E280" s="91"/>
      <c r="F280" s="91"/>
      <c r="G280" s="91"/>
      <c r="H280" s="75"/>
      <c r="I280" s="75"/>
      <c r="J280" s="75"/>
      <c r="K280" s="109"/>
      <c r="L280" s="429"/>
    </row>
    <row r="281" spans="3:12" ht="15.75" thickBot="1" x14ac:dyDescent="0.3">
      <c r="C281" s="69"/>
      <c r="D281" s="31"/>
      <c r="E281" s="91"/>
      <c r="F281" s="91"/>
      <c r="G281" s="91"/>
      <c r="H281" s="75"/>
      <c r="I281" s="75"/>
      <c r="J281" s="75"/>
      <c r="K281" s="109"/>
      <c r="L281" s="429"/>
    </row>
    <row r="282" spans="3:12" ht="15.75" thickBot="1" x14ac:dyDescent="0.3">
      <c r="C282" s="122" t="s">
        <v>1310</v>
      </c>
      <c r="D282" s="125" t="s">
        <v>1311</v>
      </c>
      <c r="E282" s="124" t="s">
        <v>99</v>
      </c>
      <c r="F282" s="124" t="s">
        <v>1312</v>
      </c>
      <c r="G282" s="123" t="s">
        <v>1313</v>
      </c>
      <c r="H282" s="129" t="s">
        <v>1314</v>
      </c>
      <c r="I282" s="124" t="s">
        <v>1315</v>
      </c>
      <c r="J282" s="124" t="s">
        <v>711</v>
      </c>
      <c r="K282" s="124" t="s">
        <v>1316</v>
      </c>
      <c r="L282" s="124" t="s">
        <v>1317</v>
      </c>
    </row>
    <row r="283" spans="3:12" ht="15.75" thickBot="1" x14ac:dyDescent="0.3">
      <c r="C283" s="307" t="s">
        <v>1318</v>
      </c>
      <c r="D283" s="531">
        <v>200</v>
      </c>
      <c r="E283" s="308">
        <v>0</v>
      </c>
      <c r="F283" s="112">
        <v>30000</v>
      </c>
      <c r="G283" s="309">
        <f t="shared" ref="G283:G291" si="27">E283*F283</f>
        <v>0</v>
      </c>
      <c r="H283" s="310" t="s">
        <v>712</v>
      </c>
      <c r="I283" s="113" t="s">
        <v>294</v>
      </c>
      <c r="J283" s="113" t="str">
        <f>VLOOKUP(I283,Presupuesto!$B$11:$C$566,2,0)</f>
        <v>SERVICIOS DE CAPACITACION.</v>
      </c>
      <c r="K283" s="311" t="s">
        <v>69</v>
      </c>
      <c r="L283" s="113" t="s">
        <v>719</v>
      </c>
    </row>
    <row r="284" spans="3:12" ht="15.75" thickBot="1" x14ac:dyDescent="0.3">
      <c r="C284" s="96" t="s">
        <v>1319</v>
      </c>
      <c r="D284" s="532"/>
      <c r="E284" s="190">
        <f>D283</f>
        <v>200</v>
      </c>
      <c r="F284" s="97">
        <v>50</v>
      </c>
      <c r="G284" s="94">
        <f t="shared" si="27"/>
        <v>10000</v>
      </c>
      <c r="H284" s="310" t="s">
        <v>712</v>
      </c>
      <c r="I284" s="95" t="s">
        <v>307</v>
      </c>
      <c r="J284" s="95" t="str">
        <f>VLOOKUP(I284,Presupuesto!$B$11:$C$566,2,0)</f>
        <v>SERVICIOS DE IMPRENTA PUBLIC.Y REPRODUCCION</v>
      </c>
      <c r="K284" s="311" t="s">
        <v>69</v>
      </c>
      <c r="L284" s="95" t="s">
        <v>720</v>
      </c>
    </row>
    <row r="285" spans="3:12" ht="15.75" thickBot="1" x14ac:dyDescent="0.3">
      <c r="C285" s="96" t="s">
        <v>1320</v>
      </c>
      <c r="D285" s="532"/>
      <c r="E285" s="190">
        <f>D283</f>
        <v>200</v>
      </c>
      <c r="F285" s="97">
        <v>150</v>
      </c>
      <c r="G285" s="94">
        <f t="shared" si="27"/>
        <v>30000</v>
      </c>
      <c r="H285" s="310" t="s">
        <v>712</v>
      </c>
      <c r="I285" s="95" t="s">
        <v>361</v>
      </c>
      <c r="J285" s="95" t="str">
        <f>VLOOKUP(I285,Presupuesto!$B$11:$C$566,2,0)</f>
        <v>ALIMENTOS B EBIDAS PARA PERSONAS</v>
      </c>
      <c r="K285" s="311" t="s">
        <v>69</v>
      </c>
      <c r="L285" s="95" t="s">
        <v>723</v>
      </c>
    </row>
    <row r="286" spans="3:12" ht="15.75" thickBot="1" x14ac:dyDescent="0.3">
      <c r="C286" s="96" t="s">
        <v>1321</v>
      </c>
      <c r="D286" s="532"/>
      <c r="E286" s="147">
        <v>0</v>
      </c>
      <c r="F286" s="115">
        <v>10000</v>
      </c>
      <c r="G286" s="94">
        <f t="shared" si="27"/>
        <v>0</v>
      </c>
      <c r="H286" s="310" t="s">
        <v>1932</v>
      </c>
      <c r="I286" s="303" t="s">
        <v>327</v>
      </c>
      <c r="J286" s="95" t="str">
        <f>VLOOKUP(I286,Presupuesto!$B$11:$C$566,2,0)</f>
        <v>PASAJES (26100-00)</v>
      </c>
      <c r="K286" s="311" t="s">
        <v>69</v>
      </c>
      <c r="L286" s="95" t="s">
        <v>720</v>
      </c>
    </row>
    <row r="287" spans="3:12" ht="15.75" thickBot="1" x14ac:dyDescent="0.3">
      <c r="C287" s="96" t="s">
        <v>1322</v>
      </c>
      <c r="D287" s="532"/>
      <c r="E287" s="147">
        <v>0</v>
      </c>
      <c r="F287" s="115">
        <v>250</v>
      </c>
      <c r="G287" s="94">
        <f t="shared" si="27"/>
        <v>0</v>
      </c>
      <c r="H287" s="310" t="s">
        <v>1933</v>
      </c>
      <c r="I287" s="95" t="s">
        <v>384</v>
      </c>
      <c r="J287" s="95" t="str">
        <f>VLOOKUP(I287,Presupuesto!$B$11:$C$566,2,0)</f>
        <v>PRODUCTOS PAPEL Y CARTON</v>
      </c>
      <c r="K287" s="311" t="s">
        <v>69</v>
      </c>
      <c r="L287" s="95" t="s">
        <v>720</v>
      </c>
    </row>
    <row r="288" spans="3:12" ht="15.75" thickBot="1" x14ac:dyDescent="0.3">
      <c r="C288" s="96" t="s">
        <v>1323</v>
      </c>
      <c r="D288" s="532"/>
      <c r="E288" s="190">
        <f>(D283*25)/500</f>
        <v>10</v>
      </c>
      <c r="F288" s="97">
        <v>85</v>
      </c>
      <c r="G288" s="94">
        <f t="shared" si="27"/>
        <v>850</v>
      </c>
      <c r="H288" s="310" t="s">
        <v>712</v>
      </c>
      <c r="I288" s="95" t="s">
        <v>384</v>
      </c>
      <c r="J288" s="95" t="str">
        <f>VLOOKUP(I288,Presupuesto!$B$11:$C$566,2,0)</f>
        <v>PRODUCTOS PAPEL Y CARTON</v>
      </c>
      <c r="K288" s="311" t="s">
        <v>69</v>
      </c>
      <c r="L288" s="95" t="s">
        <v>720</v>
      </c>
    </row>
    <row r="289" spans="3:12" ht="15.75" thickBot="1" x14ac:dyDescent="0.3">
      <c r="C289" s="96" t="s">
        <v>1324</v>
      </c>
      <c r="D289" s="532"/>
      <c r="E289" s="190">
        <f>D283/12</f>
        <v>16.666666666666668</v>
      </c>
      <c r="F289" s="97">
        <v>36</v>
      </c>
      <c r="G289" s="94">
        <f t="shared" si="27"/>
        <v>600</v>
      </c>
      <c r="H289" s="310" t="s">
        <v>712</v>
      </c>
      <c r="I289" s="433" t="s">
        <v>451</v>
      </c>
      <c r="J289" s="95" t="str">
        <f>VLOOKUP(I289,Presupuesto!$B$11:$C$566,2,0)</f>
        <v>UTILES DE ESCRITORIO, OFICINA Y ENSE¥ANZA</v>
      </c>
      <c r="K289" s="311" t="s">
        <v>69</v>
      </c>
      <c r="L289" s="95" t="s">
        <v>720</v>
      </c>
    </row>
    <row r="290" spans="3:12" ht="15.75" thickBot="1" x14ac:dyDescent="0.3">
      <c r="C290" s="96" t="s">
        <v>1325</v>
      </c>
      <c r="D290" s="532"/>
      <c r="E290" s="190">
        <f>D283/12</f>
        <v>16.666666666666668</v>
      </c>
      <c r="F290" s="97">
        <v>80</v>
      </c>
      <c r="G290" s="94">
        <f t="shared" si="27"/>
        <v>1333.3333333333335</v>
      </c>
      <c r="H290" s="310" t="s">
        <v>712</v>
      </c>
      <c r="I290" s="433" t="s">
        <v>451</v>
      </c>
      <c r="J290" s="95" t="str">
        <f>VLOOKUP(I290,Presupuesto!$B$11:$C$566,2,0)</f>
        <v>UTILES DE ESCRITORIO, OFICINA Y ENSE¥ANZA</v>
      </c>
      <c r="K290" s="311" t="s">
        <v>69</v>
      </c>
      <c r="L290" s="95" t="s">
        <v>720</v>
      </c>
    </row>
    <row r="291" spans="3:12" ht="15.75" thickBot="1" x14ac:dyDescent="0.3">
      <c r="C291" s="106" t="s">
        <v>1326</v>
      </c>
      <c r="D291" s="532"/>
      <c r="E291" s="201">
        <v>0</v>
      </c>
      <c r="F291" s="116">
        <v>25</v>
      </c>
      <c r="G291" s="94">
        <f t="shared" si="27"/>
        <v>0</v>
      </c>
      <c r="H291" s="310" t="s">
        <v>1937</v>
      </c>
      <c r="I291" s="95" t="s">
        <v>451</v>
      </c>
      <c r="J291" s="95" t="str">
        <f>VLOOKUP(I291,Presupuesto!$B$11:$C$566,2,0)</f>
        <v>UTILES DE ESCRITORIO, OFICINA Y ENSE¥ANZA</v>
      </c>
      <c r="K291" s="311" t="s">
        <v>69</v>
      </c>
      <c r="L291" s="95" t="s">
        <v>720</v>
      </c>
    </row>
    <row r="292" spans="3:12" ht="15.75" thickBot="1" x14ac:dyDescent="0.3">
      <c r="C292" s="205" t="s">
        <v>1273</v>
      </c>
      <c r="D292" s="206">
        <v>8</v>
      </c>
      <c r="E292" s="312">
        <v>3</v>
      </c>
      <c r="F292" s="101">
        <f>HLOOKUP(C292,$AH$2:$BU$3,2,0)</f>
        <v>2000</v>
      </c>
      <c r="G292" s="102">
        <f>D292*E292*F292</f>
        <v>48000</v>
      </c>
      <c r="H292" s="310" t="s">
        <v>712</v>
      </c>
      <c r="I292" s="433" t="s">
        <v>337</v>
      </c>
      <c r="J292" s="103" t="str">
        <f>VLOOKUP(I292,Presupuesto!$B$11:$C$566,2,0)</f>
        <v>VIATICOS NACIONALES</v>
      </c>
      <c r="K292" s="311" t="s">
        <v>69</v>
      </c>
      <c r="L292" s="314" t="s">
        <v>720</v>
      </c>
    </row>
    <row r="294" spans="3:12" ht="15.75" thickBot="1" x14ac:dyDescent="0.3"/>
    <row r="295" spans="3:12" ht="15.75" thickBot="1" x14ac:dyDescent="0.3">
      <c r="C295" s="29" t="s">
        <v>1308</v>
      </c>
      <c r="D295" s="30">
        <f>SUM(G302:G311)</f>
        <v>56556.666666666664</v>
      </c>
      <c r="E295" s="91"/>
      <c r="F295" s="91"/>
      <c r="G295" s="91"/>
      <c r="H295" s="75"/>
      <c r="I295" s="75"/>
      <c r="J295" s="75"/>
      <c r="K295" s="109"/>
      <c r="L295" s="429"/>
    </row>
    <row r="296" spans="3:12" x14ac:dyDescent="0.25">
      <c r="C296" s="69"/>
      <c r="D296" s="31"/>
      <c r="E296" s="91"/>
      <c r="F296" s="91"/>
      <c r="G296" s="91"/>
      <c r="H296" s="75"/>
      <c r="I296" s="75"/>
      <c r="J296" s="75"/>
      <c r="K296" s="109"/>
      <c r="L296" s="429"/>
    </row>
    <row r="297" spans="3:12" x14ac:dyDescent="0.25">
      <c r="C297" s="69"/>
      <c r="D297" s="31"/>
      <c r="E297" s="91"/>
      <c r="F297" s="91"/>
      <c r="G297" s="91"/>
      <c r="H297" s="75"/>
      <c r="I297" s="75"/>
      <c r="J297" s="75"/>
      <c r="K297" s="109"/>
      <c r="L297" s="429"/>
    </row>
    <row r="298" spans="3:12" ht="15.75" x14ac:dyDescent="0.25">
      <c r="C298" s="191" t="s">
        <v>1309</v>
      </c>
      <c r="D298" s="345" t="s">
        <v>1871</v>
      </c>
      <c r="E298" s="91"/>
      <c r="F298" s="91"/>
      <c r="G298" s="91"/>
      <c r="H298" s="75"/>
      <c r="I298" s="75"/>
      <c r="J298" s="75"/>
      <c r="K298" s="109"/>
      <c r="L298" s="429"/>
    </row>
    <row r="299" spans="3:12" ht="18.75" x14ac:dyDescent="0.25">
      <c r="C299" s="199" t="str">
        <f>IFERROR(VLOOKUP(D298,'1. Desarrollo e Innov. Curricu.'!$F:$G,2,FALSE),IFERROR(VLOOKUP(D298,'2. Investigación Científica'!$F:$G,2,FALSE),IFERROR(VLOOKUP(D298,'3. Vinculación Univ. Sociedad'!$F:$G,2,FALSE),IFERROR(VLOOKUP(D298,'4. Docencia y Profesorado Univ.'!$F:$G,2,FALSE),IFERROR(VLOOKUP(D298,'5. Estudiantes y Graduados'!$F:$G,2,FALSE),IFERROR(VLOOKUP(D298,'11. Gestion Administrativa'!$F:$G,2,FALSE),IFERROR(VLOOKUP(D298,'13. Gestión Académica'!$F:$G,2,FALSE),IFERROR(VLOOKUP(D298,'9. Asegura. de la Calid. y M'!$F:$G,2,FALSE),IFERROR(VLOOKUP(D298,'6. Gestión del Conocimiento'!$F:$G,2,FALSE),IFERROR(VLOOKUP(D298,'15. Gobernabilidad y Proceso...'!$F:$G,2,FALSE),IFERROR(VLOOKUP(D298,'12. Gestión del Talento Humano'!$F:$G,2,FALSE),IFERROR(VLOOKUP(D298,'14. Internacional... de la E.S.'!$F:$G,2,FALSE),IFERROR(VLOOKUP(D298,'10. Posgrado'!$F:$G,2,FALSE),IFERROR(VLOOKUP(D298,'17. Gestión TIC'!$F:$G,2,FALSE),IFERROR(VLOOKUP(D298,'16. Desa. del Sistema Educ.Sup.'!$F:$G,2,FALSE),IFERROR(VLOOKUP(D298,'8. Cultura de Inno. Insti...'!$F:$G,2,FALSE),VLOOKUP(D298,'7. Lo Esencial de la Reforma U.'!$F:$G,2,0)))))))))))))))))</f>
        <v>Reuniones del Consejo  General de Evaluación y Acreditación de la Calidad Académica. (2 reuniones , 1 día, 20 personas_2 de CRU)</v>
      </c>
      <c r="D299" s="31"/>
      <c r="E299" s="91"/>
      <c r="F299" s="91"/>
      <c r="G299" s="91"/>
      <c r="H299" s="75"/>
      <c r="I299" s="75"/>
      <c r="J299" s="75"/>
      <c r="K299" s="109"/>
      <c r="L299" s="429"/>
    </row>
    <row r="300" spans="3:12" ht="15.75" thickBot="1" x14ac:dyDescent="0.3">
      <c r="C300" s="69"/>
      <c r="D300" s="31"/>
      <c r="E300" s="91"/>
      <c r="F300" s="91"/>
      <c r="G300" s="91"/>
      <c r="H300" s="75"/>
      <c r="I300" s="75"/>
      <c r="J300" s="75"/>
      <c r="K300" s="109"/>
      <c r="L300" s="429"/>
    </row>
    <row r="301" spans="3:12" ht="15.75" thickBot="1" x14ac:dyDescent="0.3">
      <c r="C301" s="122" t="s">
        <v>1310</v>
      </c>
      <c r="D301" s="125" t="s">
        <v>1311</v>
      </c>
      <c r="E301" s="124" t="s">
        <v>99</v>
      </c>
      <c r="F301" s="124" t="s">
        <v>1312</v>
      </c>
      <c r="G301" s="123" t="s">
        <v>1313</v>
      </c>
      <c r="H301" s="129" t="s">
        <v>1314</v>
      </c>
      <c r="I301" s="124" t="s">
        <v>1315</v>
      </c>
      <c r="J301" s="124" t="s">
        <v>711</v>
      </c>
      <c r="K301" s="124" t="s">
        <v>1316</v>
      </c>
      <c r="L301" s="124" t="s">
        <v>1317</v>
      </c>
    </row>
    <row r="302" spans="3:12" ht="15.75" thickBot="1" x14ac:dyDescent="0.3">
      <c r="C302" s="307" t="s">
        <v>1318</v>
      </c>
      <c r="D302" s="531">
        <v>40</v>
      </c>
      <c r="E302" s="308">
        <v>0</v>
      </c>
      <c r="F302" s="112">
        <v>30000</v>
      </c>
      <c r="G302" s="309">
        <f t="shared" ref="G302:G310" si="28">E302*F302</f>
        <v>0</v>
      </c>
      <c r="H302" s="310" t="s">
        <v>712</v>
      </c>
      <c r="I302" s="113" t="s">
        <v>294</v>
      </c>
      <c r="J302" s="113" t="str">
        <f>VLOOKUP(I302,Presupuesto!$B$11:$C$566,2,0)</f>
        <v>SERVICIOS DE CAPACITACION.</v>
      </c>
      <c r="K302" s="311" t="s">
        <v>718</v>
      </c>
      <c r="L302" s="113" t="s">
        <v>719</v>
      </c>
    </row>
    <row r="303" spans="3:12" ht="15.75" thickBot="1" x14ac:dyDescent="0.3">
      <c r="C303" s="96" t="s">
        <v>1319</v>
      </c>
      <c r="D303" s="532"/>
      <c r="E303" s="190">
        <f>D302</f>
        <v>40</v>
      </c>
      <c r="F303" s="97">
        <v>50</v>
      </c>
      <c r="G303" s="94">
        <f t="shared" si="28"/>
        <v>2000</v>
      </c>
      <c r="H303" s="310" t="s">
        <v>712</v>
      </c>
      <c r="I303" s="95" t="s">
        <v>307</v>
      </c>
      <c r="J303" s="95" t="str">
        <f>VLOOKUP(I303,Presupuesto!$B$11:$C$566,2,0)</f>
        <v>SERVICIOS DE IMPRENTA PUBLIC.Y REPRODUCCION</v>
      </c>
      <c r="K303" s="311" t="s">
        <v>718</v>
      </c>
      <c r="L303" s="95" t="s">
        <v>720</v>
      </c>
    </row>
    <row r="304" spans="3:12" ht="15.75" thickBot="1" x14ac:dyDescent="0.3">
      <c r="C304" s="96" t="s">
        <v>1320</v>
      </c>
      <c r="D304" s="532"/>
      <c r="E304" s="190">
        <f>D302</f>
        <v>40</v>
      </c>
      <c r="F304" s="97">
        <v>150</v>
      </c>
      <c r="G304" s="94">
        <f t="shared" si="28"/>
        <v>6000</v>
      </c>
      <c r="H304" s="310" t="s">
        <v>712</v>
      </c>
      <c r="I304" s="95" t="s">
        <v>361</v>
      </c>
      <c r="J304" s="95" t="str">
        <f>VLOOKUP(I304,Presupuesto!$B$11:$C$566,2,0)</f>
        <v>ALIMENTOS B EBIDAS PARA PERSONAS</v>
      </c>
      <c r="K304" s="311" t="s">
        <v>718</v>
      </c>
      <c r="L304" s="95" t="s">
        <v>723</v>
      </c>
    </row>
    <row r="305" spans="3:12" ht="15.75" thickBot="1" x14ac:dyDescent="0.3">
      <c r="C305" s="96" t="s">
        <v>1321</v>
      </c>
      <c r="D305" s="532"/>
      <c r="E305" s="147">
        <v>0</v>
      </c>
      <c r="F305" s="115">
        <v>10000</v>
      </c>
      <c r="G305" s="94">
        <f t="shared" si="28"/>
        <v>0</v>
      </c>
      <c r="H305" s="310" t="s">
        <v>1932</v>
      </c>
      <c r="I305" s="303" t="s">
        <v>327</v>
      </c>
      <c r="J305" s="95" t="str">
        <f>VLOOKUP(I305,Presupuesto!$B$11:$C$566,2,0)</f>
        <v>PASAJES (26100-00)</v>
      </c>
      <c r="K305" s="311" t="s">
        <v>718</v>
      </c>
      <c r="L305" s="95" t="s">
        <v>720</v>
      </c>
    </row>
    <row r="306" spans="3:12" ht="15.75" thickBot="1" x14ac:dyDescent="0.3">
      <c r="C306" s="96" t="s">
        <v>1322</v>
      </c>
      <c r="D306" s="532"/>
      <c r="E306" s="147">
        <v>0</v>
      </c>
      <c r="F306" s="115">
        <v>250</v>
      </c>
      <c r="G306" s="94">
        <f t="shared" si="28"/>
        <v>0</v>
      </c>
      <c r="H306" s="310" t="s">
        <v>1933</v>
      </c>
      <c r="I306" s="95" t="s">
        <v>384</v>
      </c>
      <c r="J306" s="95" t="str">
        <f>VLOOKUP(I306,Presupuesto!$B$11:$C$566,2,0)</f>
        <v>PRODUCTOS PAPEL Y CARTON</v>
      </c>
      <c r="K306" s="311" t="s">
        <v>718</v>
      </c>
      <c r="L306" s="95" t="s">
        <v>720</v>
      </c>
    </row>
    <row r="307" spans="3:12" ht="15.75" thickBot="1" x14ac:dyDescent="0.3">
      <c r="C307" s="96" t="s">
        <v>1323</v>
      </c>
      <c r="D307" s="532"/>
      <c r="E307" s="190">
        <f>(D302*25)/500</f>
        <v>2</v>
      </c>
      <c r="F307" s="97">
        <v>85</v>
      </c>
      <c r="G307" s="94">
        <f t="shared" si="28"/>
        <v>170</v>
      </c>
      <c r="H307" s="310" t="s">
        <v>712</v>
      </c>
      <c r="I307" s="95" t="s">
        <v>384</v>
      </c>
      <c r="J307" s="95" t="str">
        <f>VLOOKUP(I307,Presupuesto!$B$11:$C$566,2,0)</f>
        <v>PRODUCTOS PAPEL Y CARTON</v>
      </c>
      <c r="K307" s="311" t="s">
        <v>718</v>
      </c>
      <c r="L307" s="95" t="s">
        <v>720</v>
      </c>
    </row>
    <row r="308" spans="3:12" ht="15.75" thickBot="1" x14ac:dyDescent="0.3">
      <c r="C308" s="96" t="s">
        <v>1324</v>
      </c>
      <c r="D308" s="532"/>
      <c r="E308" s="190">
        <f>D302/12</f>
        <v>3.3333333333333335</v>
      </c>
      <c r="F308" s="97">
        <v>36</v>
      </c>
      <c r="G308" s="94">
        <f t="shared" si="28"/>
        <v>120</v>
      </c>
      <c r="H308" s="310" t="s">
        <v>712</v>
      </c>
      <c r="I308" s="433" t="s">
        <v>451</v>
      </c>
      <c r="J308" s="95" t="str">
        <f>VLOOKUP(I308,Presupuesto!$B$11:$C$566,2,0)</f>
        <v>UTILES DE ESCRITORIO, OFICINA Y ENSE¥ANZA</v>
      </c>
      <c r="K308" s="311" t="s">
        <v>718</v>
      </c>
      <c r="L308" s="95" t="s">
        <v>720</v>
      </c>
    </row>
    <row r="309" spans="3:12" ht="15.75" thickBot="1" x14ac:dyDescent="0.3">
      <c r="C309" s="96" t="s">
        <v>1325</v>
      </c>
      <c r="D309" s="532"/>
      <c r="E309" s="190">
        <f>D302/12</f>
        <v>3.3333333333333335</v>
      </c>
      <c r="F309" s="97">
        <v>80</v>
      </c>
      <c r="G309" s="94">
        <f t="shared" si="28"/>
        <v>266.66666666666669</v>
      </c>
      <c r="H309" s="310" t="s">
        <v>712</v>
      </c>
      <c r="I309" s="433" t="s">
        <v>451</v>
      </c>
      <c r="J309" s="95" t="str">
        <f>VLOOKUP(I309,Presupuesto!$B$11:$C$566,2,0)</f>
        <v>UTILES DE ESCRITORIO, OFICINA Y ENSE¥ANZA</v>
      </c>
      <c r="K309" s="311" t="s">
        <v>718</v>
      </c>
      <c r="L309" s="95" t="s">
        <v>720</v>
      </c>
    </row>
    <row r="310" spans="3:12" ht="15.75" thickBot="1" x14ac:dyDescent="0.3">
      <c r="C310" s="106" t="s">
        <v>1326</v>
      </c>
      <c r="D310" s="532"/>
      <c r="E310" s="201">
        <v>0</v>
      </c>
      <c r="F310" s="116">
        <v>25</v>
      </c>
      <c r="G310" s="94">
        <f t="shared" si="28"/>
        <v>0</v>
      </c>
      <c r="H310" s="310" t="s">
        <v>1937</v>
      </c>
      <c r="I310" s="95" t="s">
        <v>451</v>
      </c>
      <c r="J310" s="95" t="str">
        <f>VLOOKUP(I310,Presupuesto!$B$11:$C$566,2,0)</f>
        <v>UTILES DE ESCRITORIO, OFICINA Y ENSE¥ANZA</v>
      </c>
      <c r="K310" s="311" t="s">
        <v>718</v>
      </c>
      <c r="L310" s="95" t="s">
        <v>720</v>
      </c>
    </row>
    <row r="311" spans="3:12" ht="15.75" thickBot="1" x14ac:dyDescent="0.3">
      <c r="C311" s="205" t="s">
        <v>1273</v>
      </c>
      <c r="D311" s="206">
        <v>8</v>
      </c>
      <c r="E311" s="312">
        <v>3</v>
      </c>
      <c r="F311" s="101">
        <f>HLOOKUP(C311,$AH$2:$BU$3,2,0)</f>
        <v>2000</v>
      </c>
      <c r="G311" s="102">
        <f>D311*E311*F311</f>
        <v>48000</v>
      </c>
      <c r="H311" s="310" t="s">
        <v>712</v>
      </c>
      <c r="I311" s="433" t="s">
        <v>337</v>
      </c>
      <c r="J311" s="103" t="str">
        <f>VLOOKUP(I311,Presupuesto!$B$11:$C$566,2,0)</f>
        <v>VIATICOS NACIONALES</v>
      </c>
      <c r="K311" s="311" t="s">
        <v>718</v>
      </c>
      <c r="L311" s="314" t="s">
        <v>720</v>
      </c>
    </row>
    <row r="313" spans="3:12" ht="15.75" thickBot="1" x14ac:dyDescent="0.3"/>
    <row r="314" spans="3:12" ht="15.75" thickBot="1" x14ac:dyDescent="0.3">
      <c r="C314" s="29" t="s">
        <v>1308</v>
      </c>
      <c r="D314" s="30">
        <f>SUM(G321:G330)</f>
        <v>64087.5</v>
      </c>
      <c r="E314" s="91"/>
      <c r="F314" s="91"/>
      <c r="G314" s="91"/>
      <c r="H314" s="75"/>
      <c r="I314" s="75"/>
      <c r="J314" s="75"/>
      <c r="K314" s="109"/>
      <c r="L314" s="429"/>
    </row>
    <row r="315" spans="3:12" x14ac:dyDescent="0.25">
      <c r="C315" s="69"/>
      <c r="D315" s="31"/>
      <c r="E315" s="91"/>
      <c r="F315" s="91"/>
      <c r="G315" s="91"/>
      <c r="H315" s="75"/>
      <c r="I315" s="75"/>
      <c r="J315" s="75"/>
      <c r="K315" s="109"/>
      <c r="L315" s="429"/>
    </row>
    <row r="316" spans="3:12" x14ac:dyDescent="0.25">
      <c r="C316" s="69"/>
      <c r="D316" s="31"/>
      <c r="E316" s="91"/>
      <c r="F316" s="91"/>
      <c r="G316" s="91"/>
      <c r="H316" s="75"/>
      <c r="I316" s="75"/>
      <c r="J316" s="75"/>
      <c r="K316" s="109"/>
      <c r="L316" s="429"/>
    </row>
    <row r="317" spans="3:12" ht="15.75" x14ac:dyDescent="0.25">
      <c r="C317" s="191" t="s">
        <v>1309</v>
      </c>
      <c r="D317" s="345" t="s">
        <v>1872</v>
      </c>
      <c r="E317" s="91"/>
      <c r="F317" s="91"/>
      <c r="G317" s="91"/>
      <c r="H317" s="75"/>
      <c r="I317" s="75"/>
      <c r="J317" s="75"/>
      <c r="K317" s="109"/>
      <c r="L317" s="429"/>
    </row>
    <row r="318" spans="3:12" ht="18.75" x14ac:dyDescent="0.25">
      <c r="C318" s="199" t="str">
        <f>IFERROR(VLOOKUP(D317,'1. Desarrollo e Innov. Curricu.'!$F:$G,2,FALSE),IFERROR(VLOOKUP(D317,'2. Investigación Científica'!$F:$G,2,FALSE),IFERROR(VLOOKUP(D317,'3. Vinculación Univ. Sociedad'!$F:$G,2,FALSE),IFERROR(VLOOKUP(D317,'4. Docencia y Profesorado Univ.'!$F:$G,2,FALSE),IFERROR(VLOOKUP(D317,'5. Estudiantes y Graduados'!$F:$G,2,FALSE),IFERROR(VLOOKUP(D317,'11. Gestion Administrativa'!$F:$G,2,FALSE),IFERROR(VLOOKUP(D317,'13. Gestión Académica'!$F:$G,2,FALSE),IFERROR(VLOOKUP(D317,'9. Asegura. de la Calid. y M'!$F:$G,2,FALSE),IFERROR(VLOOKUP(D317,'6. Gestión del Conocimiento'!$F:$G,2,FALSE),IFERROR(VLOOKUP(D317,'15. Gobernabilidad y Proceso...'!$F:$G,2,FALSE),IFERROR(VLOOKUP(D317,'12. Gestión del Talento Humano'!$F:$G,2,FALSE),IFERROR(VLOOKUP(D317,'14. Internacional... de la E.S.'!$F:$G,2,FALSE),IFERROR(VLOOKUP(D317,'10. Posgrado'!$F:$G,2,FALSE),IFERROR(VLOOKUP(D317,'17. Gestión TIC'!$F:$G,2,FALSE),IFERROR(VLOOKUP(D317,'16. Desa. del Sistema Educ.Sup.'!$F:$G,2,FALSE),IFERROR(VLOOKUP(D317,'8. Cultura de Inno. Insti...'!$F:$G,2,FALSE),VLOOKUP(D317,'7. Lo Esencial de la Reforma U.'!$F:$G,2,0)))))))))))))))))</f>
        <v>Ejecución de programa de capacitación de pares evaluadores externos (5 reuniones , 1 día, 30 personas_8 de CRU).</v>
      </c>
      <c r="D318" s="31"/>
      <c r="E318" s="91"/>
      <c r="F318" s="91"/>
      <c r="G318" s="91"/>
      <c r="H318" s="75"/>
      <c r="I318" s="75"/>
      <c r="J318" s="75"/>
      <c r="K318" s="109"/>
      <c r="L318" s="429"/>
    </row>
    <row r="319" spans="3:12" ht="15.75" thickBot="1" x14ac:dyDescent="0.3">
      <c r="C319" s="69"/>
      <c r="D319" s="31"/>
      <c r="E319" s="91"/>
      <c r="F319" s="91"/>
      <c r="G319" s="91"/>
      <c r="H319" s="75"/>
      <c r="I319" s="75"/>
      <c r="J319" s="75"/>
      <c r="K319" s="109"/>
      <c r="L319" s="429"/>
    </row>
    <row r="320" spans="3:12" ht="15.75" thickBot="1" x14ac:dyDescent="0.3">
      <c r="C320" s="122" t="s">
        <v>1310</v>
      </c>
      <c r="D320" s="125" t="s">
        <v>1311</v>
      </c>
      <c r="E320" s="124" t="s">
        <v>99</v>
      </c>
      <c r="F320" s="124" t="s">
        <v>1312</v>
      </c>
      <c r="G320" s="123" t="s">
        <v>1313</v>
      </c>
      <c r="H320" s="129" t="s">
        <v>1314</v>
      </c>
      <c r="I320" s="124" t="s">
        <v>1315</v>
      </c>
      <c r="J320" s="124" t="s">
        <v>711</v>
      </c>
      <c r="K320" s="124" t="s">
        <v>1316</v>
      </c>
      <c r="L320" s="124" t="s">
        <v>1317</v>
      </c>
    </row>
    <row r="321" spans="3:12" ht="15.75" thickBot="1" x14ac:dyDescent="0.3">
      <c r="C321" s="307" t="s">
        <v>1318</v>
      </c>
      <c r="D321" s="531">
        <v>150</v>
      </c>
      <c r="E321" s="308">
        <v>0</v>
      </c>
      <c r="F321" s="112">
        <v>30000</v>
      </c>
      <c r="G321" s="309">
        <f t="shared" ref="G321:G329" si="29">E321*F321</f>
        <v>0</v>
      </c>
      <c r="H321" s="310" t="s">
        <v>712</v>
      </c>
      <c r="I321" s="113" t="s">
        <v>294</v>
      </c>
      <c r="J321" s="113" t="str">
        <f>VLOOKUP(I321,Presupuesto!$B$11:$C$566,2,0)</f>
        <v>SERVICIOS DE CAPACITACION.</v>
      </c>
      <c r="K321" s="311" t="s">
        <v>718</v>
      </c>
      <c r="L321" s="113" t="s">
        <v>719</v>
      </c>
    </row>
    <row r="322" spans="3:12" ht="15.75" thickBot="1" x14ac:dyDescent="0.3">
      <c r="C322" s="96" t="s">
        <v>1319</v>
      </c>
      <c r="D322" s="532"/>
      <c r="E322" s="190">
        <f>D321</f>
        <v>150</v>
      </c>
      <c r="F322" s="97">
        <v>50</v>
      </c>
      <c r="G322" s="94">
        <f t="shared" si="29"/>
        <v>7500</v>
      </c>
      <c r="H322" s="310" t="s">
        <v>712</v>
      </c>
      <c r="I322" s="95" t="s">
        <v>307</v>
      </c>
      <c r="J322" s="95" t="str">
        <f>VLOOKUP(I322,Presupuesto!$B$11:$C$566,2,0)</f>
        <v>SERVICIOS DE IMPRENTA PUBLIC.Y REPRODUCCION</v>
      </c>
      <c r="K322" s="311" t="s">
        <v>718</v>
      </c>
      <c r="L322" s="95" t="s">
        <v>720</v>
      </c>
    </row>
    <row r="323" spans="3:12" ht="15.75" thickBot="1" x14ac:dyDescent="0.3">
      <c r="C323" s="96" t="s">
        <v>1320</v>
      </c>
      <c r="D323" s="532"/>
      <c r="E323" s="190">
        <f>D321</f>
        <v>150</v>
      </c>
      <c r="F323" s="97">
        <v>150</v>
      </c>
      <c r="G323" s="94">
        <f t="shared" si="29"/>
        <v>22500</v>
      </c>
      <c r="H323" s="310" t="s">
        <v>712</v>
      </c>
      <c r="I323" s="95" t="s">
        <v>361</v>
      </c>
      <c r="J323" s="95" t="str">
        <f>VLOOKUP(I323,Presupuesto!$B$11:$C$566,2,0)</f>
        <v>ALIMENTOS B EBIDAS PARA PERSONAS</v>
      </c>
      <c r="K323" s="311" t="s">
        <v>718</v>
      </c>
      <c r="L323" s="95" t="s">
        <v>723</v>
      </c>
    </row>
    <row r="324" spans="3:12" ht="15.75" thickBot="1" x14ac:dyDescent="0.3">
      <c r="C324" s="96" t="s">
        <v>1321</v>
      </c>
      <c r="D324" s="532"/>
      <c r="E324" s="147">
        <v>0</v>
      </c>
      <c r="F324" s="115">
        <v>10000</v>
      </c>
      <c r="G324" s="94">
        <f t="shared" si="29"/>
        <v>0</v>
      </c>
      <c r="H324" s="310" t="s">
        <v>1932</v>
      </c>
      <c r="I324" s="303" t="s">
        <v>327</v>
      </c>
      <c r="J324" s="95" t="str">
        <f>VLOOKUP(I324,Presupuesto!$B$11:$C$566,2,0)</f>
        <v>PASAJES (26100-00)</v>
      </c>
      <c r="K324" s="311" t="s">
        <v>718</v>
      </c>
      <c r="L324" s="95" t="s">
        <v>720</v>
      </c>
    </row>
    <row r="325" spans="3:12" ht="15.75" thickBot="1" x14ac:dyDescent="0.3">
      <c r="C325" s="96" t="s">
        <v>1322</v>
      </c>
      <c r="D325" s="532"/>
      <c r="E325" s="147">
        <v>0</v>
      </c>
      <c r="F325" s="115">
        <v>250</v>
      </c>
      <c r="G325" s="94">
        <f t="shared" si="29"/>
        <v>0</v>
      </c>
      <c r="H325" s="310" t="s">
        <v>1933</v>
      </c>
      <c r="I325" s="95" t="s">
        <v>384</v>
      </c>
      <c r="J325" s="95" t="str">
        <f>VLOOKUP(I325,Presupuesto!$B$11:$C$566,2,0)</f>
        <v>PRODUCTOS PAPEL Y CARTON</v>
      </c>
      <c r="K325" s="311" t="s">
        <v>718</v>
      </c>
      <c r="L325" s="95" t="s">
        <v>720</v>
      </c>
    </row>
    <row r="326" spans="3:12" ht="15.75" thickBot="1" x14ac:dyDescent="0.3">
      <c r="C326" s="96" t="s">
        <v>1323</v>
      </c>
      <c r="D326" s="532"/>
      <c r="E326" s="190">
        <f>(D321*25)/500</f>
        <v>7.5</v>
      </c>
      <c r="F326" s="97">
        <v>85</v>
      </c>
      <c r="G326" s="94">
        <f t="shared" si="29"/>
        <v>637.5</v>
      </c>
      <c r="H326" s="310" t="s">
        <v>712</v>
      </c>
      <c r="I326" s="95" t="s">
        <v>384</v>
      </c>
      <c r="J326" s="95" t="str">
        <f>VLOOKUP(I326,Presupuesto!$B$11:$C$566,2,0)</f>
        <v>PRODUCTOS PAPEL Y CARTON</v>
      </c>
      <c r="K326" s="311" t="s">
        <v>718</v>
      </c>
      <c r="L326" s="95" t="s">
        <v>720</v>
      </c>
    </row>
    <row r="327" spans="3:12" ht="15.75" thickBot="1" x14ac:dyDescent="0.3">
      <c r="C327" s="96" t="s">
        <v>1324</v>
      </c>
      <c r="D327" s="532"/>
      <c r="E327" s="190">
        <f>D321/12</f>
        <v>12.5</v>
      </c>
      <c r="F327" s="97">
        <v>36</v>
      </c>
      <c r="G327" s="94">
        <f t="shared" si="29"/>
        <v>450</v>
      </c>
      <c r="H327" s="310" t="s">
        <v>712</v>
      </c>
      <c r="I327" s="95" t="s">
        <v>451</v>
      </c>
      <c r="J327" s="95" t="str">
        <f>VLOOKUP(I327,Presupuesto!$B$11:$C$566,2,0)</f>
        <v>UTILES DE ESCRITORIO, OFICINA Y ENSE¥ANZA</v>
      </c>
      <c r="K327" s="311" t="s">
        <v>718</v>
      </c>
      <c r="L327" s="95" t="s">
        <v>720</v>
      </c>
    </row>
    <row r="328" spans="3:12" ht="15.75" thickBot="1" x14ac:dyDescent="0.3">
      <c r="C328" s="96" t="s">
        <v>1325</v>
      </c>
      <c r="D328" s="532"/>
      <c r="E328" s="190">
        <f>D321/12</f>
        <v>12.5</v>
      </c>
      <c r="F328" s="97">
        <v>80</v>
      </c>
      <c r="G328" s="94">
        <f t="shared" si="29"/>
        <v>1000</v>
      </c>
      <c r="H328" s="310" t="s">
        <v>712</v>
      </c>
      <c r="I328" s="95" t="s">
        <v>451</v>
      </c>
      <c r="J328" s="95" t="str">
        <f>VLOOKUP(I328,Presupuesto!$B$11:$C$566,2,0)</f>
        <v>UTILES DE ESCRITORIO, OFICINA Y ENSE¥ANZA</v>
      </c>
      <c r="K328" s="311" t="s">
        <v>718</v>
      </c>
      <c r="L328" s="95" t="s">
        <v>720</v>
      </c>
    </row>
    <row r="329" spans="3:12" ht="15.75" thickBot="1" x14ac:dyDescent="0.3">
      <c r="C329" s="106" t="s">
        <v>1326</v>
      </c>
      <c r="D329" s="532"/>
      <c r="E329" s="201">
        <v>0</v>
      </c>
      <c r="F329" s="116">
        <v>25</v>
      </c>
      <c r="G329" s="94">
        <f t="shared" si="29"/>
        <v>0</v>
      </c>
      <c r="H329" s="310" t="s">
        <v>1937</v>
      </c>
      <c r="I329" s="95" t="s">
        <v>451</v>
      </c>
      <c r="J329" s="95" t="str">
        <f>VLOOKUP(I329,Presupuesto!$B$11:$C$566,2,0)</f>
        <v>UTILES DE ESCRITORIO, OFICINA Y ENSE¥ANZA</v>
      </c>
      <c r="K329" s="311" t="s">
        <v>718</v>
      </c>
      <c r="L329" s="95" t="s">
        <v>720</v>
      </c>
    </row>
    <row r="330" spans="3:12" ht="15.75" thickBot="1" x14ac:dyDescent="0.3">
      <c r="C330" s="205" t="s">
        <v>1273</v>
      </c>
      <c r="D330" s="206">
        <v>8</v>
      </c>
      <c r="E330" s="312">
        <v>2</v>
      </c>
      <c r="F330" s="101">
        <f>HLOOKUP(C330,$AH$2:$BU$3,2,0)</f>
        <v>2000</v>
      </c>
      <c r="G330" s="102">
        <f>D330*E330*F330</f>
        <v>32000</v>
      </c>
      <c r="H330" s="310" t="s">
        <v>712</v>
      </c>
      <c r="I330" s="433" t="s">
        <v>337</v>
      </c>
      <c r="J330" s="103" t="str">
        <f>VLOOKUP(I330,Presupuesto!$B$11:$C$566,2,0)</f>
        <v>VIATICOS NACIONALES</v>
      </c>
      <c r="K330" s="311" t="s">
        <v>718</v>
      </c>
      <c r="L330" s="314" t="s">
        <v>720</v>
      </c>
    </row>
    <row r="332" spans="3:12" ht="15.75" thickBot="1" x14ac:dyDescent="0.3"/>
    <row r="333" spans="3:12" ht="15.75" thickBot="1" x14ac:dyDescent="0.3">
      <c r="C333" s="29" t="s">
        <v>1308</v>
      </c>
      <c r="D333" s="30">
        <f>SUM(G340:G349)</f>
        <v>69391.666666666672</v>
      </c>
      <c r="E333" s="91"/>
      <c r="F333" s="91"/>
      <c r="G333" s="91"/>
      <c r="H333" s="75"/>
      <c r="I333" s="75"/>
      <c r="J333" s="75"/>
      <c r="K333" s="109"/>
      <c r="L333" s="429"/>
    </row>
    <row r="334" spans="3:12" x14ac:dyDescent="0.25">
      <c r="C334" s="69"/>
      <c r="D334" s="31"/>
      <c r="E334" s="91"/>
      <c r="F334" s="91"/>
      <c r="G334" s="91"/>
      <c r="H334" s="75"/>
      <c r="I334" s="75"/>
      <c r="J334" s="75"/>
      <c r="K334" s="109"/>
      <c r="L334" s="429"/>
    </row>
    <row r="335" spans="3:12" x14ac:dyDescent="0.25">
      <c r="C335" s="69"/>
      <c r="D335" s="31"/>
      <c r="E335" s="91"/>
      <c r="F335" s="91"/>
      <c r="G335" s="91"/>
      <c r="H335" s="75"/>
      <c r="I335" s="75"/>
      <c r="J335" s="75"/>
      <c r="K335" s="109"/>
      <c r="L335" s="429"/>
    </row>
    <row r="336" spans="3:12" ht="15.75" x14ac:dyDescent="0.25">
      <c r="C336" s="191" t="s">
        <v>1309</v>
      </c>
      <c r="D336" s="345" t="s">
        <v>1874</v>
      </c>
      <c r="E336" s="91"/>
      <c r="F336" s="91"/>
      <c r="G336" s="91"/>
      <c r="H336" s="75"/>
      <c r="I336" s="75"/>
      <c r="J336" s="75"/>
      <c r="K336" s="109"/>
      <c r="L336" s="429"/>
    </row>
    <row r="337" spans="3:12" ht="18.75" x14ac:dyDescent="0.25">
      <c r="C337" s="199" t="str">
        <f>IFERROR(VLOOKUP(D336,'1. Desarrollo e Innov. Curricu.'!$F:$G,2,FALSE),IFERROR(VLOOKUP(D336,'2. Investigación Científica'!$F:$G,2,FALSE),IFERROR(VLOOKUP(D336,'3. Vinculación Univ. Sociedad'!$F:$G,2,FALSE),IFERROR(VLOOKUP(D336,'4. Docencia y Profesorado Univ.'!$F:$G,2,FALSE),IFERROR(VLOOKUP(D336,'5. Estudiantes y Graduados'!$F:$G,2,FALSE),IFERROR(VLOOKUP(D336,'11. Gestion Administrativa'!$F:$G,2,FALSE),IFERROR(VLOOKUP(D336,'13. Gestión Académica'!$F:$G,2,FALSE),IFERROR(VLOOKUP(D336,'9. Asegura. de la Calid. y M'!$F:$G,2,FALSE),IFERROR(VLOOKUP(D336,'6. Gestión del Conocimiento'!$F:$G,2,FALSE),IFERROR(VLOOKUP(D336,'15. Gobernabilidad y Proceso...'!$F:$G,2,FALSE),IFERROR(VLOOKUP(D336,'12. Gestión del Talento Humano'!$F:$G,2,FALSE),IFERROR(VLOOKUP(D336,'14. Internacional... de la E.S.'!$F:$G,2,FALSE),IFERROR(VLOOKUP(D336,'10. Posgrado'!$F:$G,2,FALSE),IFERROR(VLOOKUP(D336,'17. Gestión TIC'!$F:$G,2,FALSE),IFERROR(VLOOKUP(D336,'16. Desa. del Sistema Educ.Sup.'!$F:$G,2,FALSE),IFERROR(VLOOKUP(D336,'8. Cultura de Inno. Insti...'!$F:$G,2,FALSE),VLOOKUP(D336,'7. Lo Esencial de la Reforma U.'!$F:$G,2,0)))))))))))))))))</f>
        <v xml:space="preserve">3 Talleres para el diseño del Plan Institucional de Mejora, en conjunto con SEDI (20 personas, 3 días; 8 de CRU). </v>
      </c>
      <c r="D337" s="31"/>
      <c r="E337" s="91"/>
      <c r="F337" s="91"/>
      <c r="G337" s="91"/>
      <c r="H337" s="75"/>
      <c r="I337" s="75"/>
      <c r="J337" s="75"/>
      <c r="K337" s="109"/>
      <c r="L337" s="429"/>
    </row>
    <row r="338" spans="3:12" ht="15.75" thickBot="1" x14ac:dyDescent="0.3">
      <c r="C338" s="69"/>
      <c r="D338" s="31"/>
      <c r="E338" s="91"/>
      <c r="F338" s="91"/>
      <c r="G338" s="91"/>
      <c r="H338" s="75"/>
      <c r="I338" s="75"/>
      <c r="J338" s="75"/>
      <c r="K338" s="109"/>
      <c r="L338" s="429"/>
    </row>
    <row r="339" spans="3:12" ht="15.75" thickBot="1" x14ac:dyDescent="0.3">
      <c r="C339" s="122" t="s">
        <v>1310</v>
      </c>
      <c r="D339" s="125" t="s">
        <v>1311</v>
      </c>
      <c r="E339" s="124" t="s">
        <v>99</v>
      </c>
      <c r="F339" s="124" t="s">
        <v>1312</v>
      </c>
      <c r="G339" s="123" t="s">
        <v>1313</v>
      </c>
      <c r="H339" s="129" t="s">
        <v>1314</v>
      </c>
      <c r="I339" s="124" t="s">
        <v>1315</v>
      </c>
      <c r="J339" s="124" t="s">
        <v>711</v>
      </c>
      <c r="K339" s="124" t="s">
        <v>1316</v>
      </c>
      <c r="L339" s="124" t="s">
        <v>1317</v>
      </c>
    </row>
    <row r="340" spans="3:12" ht="15.75" thickBot="1" x14ac:dyDescent="0.3">
      <c r="C340" s="307" t="s">
        <v>1318</v>
      </c>
      <c r="D340" s="531">
        <v>100</v>
      </c>
      <c r="E340" s="308">
        <v>0</v>
      </c>
      <c r="F340" s="112">
        <v>30000</v>
      </c>
      <c r="G340" s="309">
        <f t="shared" ref="G340:G348" si="30">E340*F340</f>
        <v>0</v>
      </c>
      <c r="H340" s="310" t="s">
        <v>712</v>
      </c>
      <c r="I340" s="113" t="s">
        <v>294</v>
      </c>
      <c r="J340" s="113" t="str">
        <f>VLOOKUP(I340,Presupuesto!$B$11:$C$566,2,0)</f>
        <v>SERVICIOS DE CAPACITACION.</v>
      </c>
      <c r="K340" s="311" t="s">
        <v>718</v>
      </c>
      <c r="L340" s="113" t="s">
        <v>719</v>
      </c>
    </row>
    <row r="341" spans="3:12" ht="15.75" thickBot="1" x14ac:dyDescent="0.3">
      <c r="C341" s="96" t="s">
        <v>1319</v>
      </c>
      <c r="D341" s="532"/>
      <c r="E341" s="190">
        <f>D340</f>
        <v>100</v>
      </c>
      <c r="F341" s="97">
        <v>50</v>
      </c>
      <c r="G341" s="94">
        <f t="shared" si="30"/>
        <v>5000</v>
      </c>
      <c r="H341" s="310" t="s">
        <v>712</v>
      </c>
      <c r="I341" s="95" t="s">
        <v>307</v>
      </c>
      <c r="J341" s="95" t="str">
        <f>VLOOKUP(I341,Presupuesto!$B$11:$C$566,2,0)</f>
        <v>SERVICIOS DE IMPRENTA PUBLIC.Y REPRODUCCION</v>
      </c>
      <c r="K341" s="311" t="s">
        <v>718</v>
      </c>
      <c r="L341" s="95" t="s">
        <v>720</v>
      </c>
    </row>
    <row r="342" spans="3:12" ht="15.75" thickBot="1" x14ac:dyDescent="0.3">
      <c r="C342" s="96" t="s">
        <v>1320</v>
      </c>
      <c r="D342" s="532"/>
      <c r="E342" s="190">
        <f>D340</f>
        <v>100</v>
      </c>
      <c r="F342" s="97">
        <v>150</v>
      </c>
      <c r="G342" s="94">
        <f t="shared" si="30"/>
        <v>15000</v>
      </c>
      <c r="H342" s="310" t="s">
        <v>712</v>
      </c>
      <c r="I342" s="95" t="s">
        <v>361</v>
      </c>
      <c r="J342" s="95" t="str">
        <f>VLOOKUP(I342,Presupuesto!$B$11:$C$566,2,0)</f>
        <v>ALIMENTOS B EBIDAS PARA PERSONAS</v>
      </c>
      <c r="K342" s="311" t="s">
        <v>718</v>
      </c>
      <c r="L342" s="95" t="s">
        <v>723</v>
      </c>
    </row>
    <row r="343" spans="3:12" ht="15.75" thickBot="1" x14ac:dyDescent="0.3">
      <c r="C343" s="96" t="s">
        <v>1321</v>
      </c>
      <c r="D343" s="532"/>
      <c r="E343" s="147">
        <v>0</v>
      </c>
      <c r="F343" s="115">
        <v>10000</v>
      </c>
      <c r="G343" s="94">
        <f t="shared" si="30"/>
        <v>0</v>
      </c>
      <c r="H343" s="310" t="s">
        <v>1932</v>
      </c>
      <c r="I343" s="303" t="s">
        <v>327</v>
      </c>
      <c r="J343" s="95" t="str">
        <f>VLOOKUP(I343,Presupuesto!$B$11:$C$566,2,0)</f>
        <v>PASAJES (26100-00)</v>
      </c>
      <c r="K343" s="311" t="s">
        <v>718</v>
      </c>
      <c r="L343" s="95" t="s">
        <v>720</v>
      </c>
    </row>
    <row r="344" spans="3:12" ht="15.75" thickBot="1" x14ac:dyDescent="0.3">
      <c r="C344" s="96" t="s">
        <v>1322</v>
      </c>
      <c r="D344" s="532"/>
      <c r="E344" s="147">
        <v>0</v>
      </c>
      <c r="F344" s="115">
        <v>250</v>
      </c>
      <c r="G344" s="94">
        <f t="shared" si="30"/>
        <v>0</v>
      </c>
      <c r="H344" s="310" t="s">
        <v>1933</v>
      </c>
      <c r="I344" s="95" t="s">
        <v>384</v>
      </c>
      <c r="J344" s="95" t="str">
        <f>VLOOKUP(I344,Presupuesto!$B$11:$C$566,2,0)</f>
        <v>PRODUCTOS PAPEL Y CARTON</v>
      </c>
      <c r="K344" s="311" t="s">
        <v>718</v>
      </c>
      <c r="L344" s="95" t="s">
        <v>720</v>
      </c>
    </row>
    <row r="345" spans="3:12" ht="15.75" thickBot="1" x14ac:dyDescent="0.3">
      <c r="C345" s="96" t="s">
        <v>1323</v>
      </c>
      <c r="D345" s="532"/>
      <c r="E345" s="190">
        <f>(D340*25)/500</f>
        <v>5</v>
      </c>
      <c r="F345" s="97">
        <v>85</v>
      </c>
      <c r="G345" s="94">
        <f t="shared" si="30"/>
        <v>425</v>
      </c>
      <c r="H345" s="310" t="s">
        <v>712</v>
      </c>
      <c r="I345" s="95" t="s">
        <v>384</v>
      </c>
      <c r="J345" s="95" t="str">
        <f>VLOOKUP(I345,Presupuesto!$B$11:$C$566,2,0)</f>
        <v>PRODUCTOS PAPEL Y CARTON</v>
      </c>
      <c r="K345" s="311" t="s">
        <v>718</v>
      </c>
      <c r="L345" s="95" t="s">
        <v>720</v>
      </c>
    </row>
    <row r="346" spans="3:12" ht="15.75" thickBot="1" x14ac:dyDescent="0.3">
      <c r="C346" s="96" t="s">
        <v>1324</v>
      </c>
      <c r="D346" s="532"/>
      <c r="E346" s="190">
        <f>D340/12</f>
        <v>8.3333333333333339</v>
      </c>
      <c r="F346" s="97">
        <v>36</v>
      </c>
      <c r="G346" s="94">
        <f t="shared" si="30"/>
        <v>300</v>
      </c>
      <c r="H346" s="310" t="s">
        <v>712</v>
      </c>
      <c r="I346" s="95" t="s">
        <v>451</v>
      </c>
      <c r="J346" s="95" t="str">
        <f>VLOOKUP(I346,Presupuesto!$B$11:$C$566,2,0)</f>
        <v>UTILES DE ESCRITORIO, OFICINA Y ENSE¥ANZA</v>
      </c>
      <c r="K346" s="311" t="s">
        <v>718</v>
      </c>
      <c r="L346" s="95" t="s">
        <v>720</v>
      </c>
    </row>
    <row r="347" spans="3:12" ht="15.75" thickBot="1" x14ac:dyDescent="0.3">
      <c r="C347" s="96" t="s">
        <v>1325</v>
      </c>
      <c r="D347" s="532"/>
      <c r="E347" s="190">
        <f>D340/12</f>
        <v>8.3333333333333339</v>
      </c>
      <c r="F347" s="97">
        <v>80</v>
      </c>
      <c r="G347" s="94">
        <f t="shared" si="30"/>
        <v>666.66666666666674</v>
      </c>
      <c r="H347" s="310" t="s">
        <v>712</v>
      </c>
      <c r="I347" s="95" t="s">
        <v>451</v>
      </c>
      <c r="J347" s="95" t="str">
        <f>VLOOKUP(I347,Presupuesto!$B$11:$C$566,2,0)</f>
        <v>UTILES DE ESCRITORIO, OFICINA Y ENSE¥ANZA</v>
      </c>
      <c r="K347" s="311" t="s">
        <v>718</v>
      </c>
      <c r="L347" s="95" t="s">
        <v>720</v>
      </c>
    </row>
    <row r="348" spans="3:12" ht="15.75" thickBot="1" x14ac:dyDescent="0.3">
      <c r="C348" s="106" t="s">
        <v>1326</v>
      </c>
      <c r="D348" s="532"/>
      <c r="E348" s="201">
        <v>0</v>
      </c>
      <c r="F348" s="116">
        <v>25</v>
      </c>
      <c r="G348" s="94">
        <f t="shared" si="30"/>
        <v>0</v>
      </c>
      <c r="H348" s="310" t="s">
        <v>1937</v>
      </c>
      <c r="I348" s="95" t="s">
        <v>451</v>
      </c>
      <c r="J348" s="95" t="str">
        <f>VLOOKUP(I348,Presupuesto!$B$11:$C$566,2,0)</f>
        <v>UTILES DE ESCRITORIO, OFICINA Y ENSE¥ANZA</v>
      </c>
      <c r="K348" s="311" t="s">
        <v>718</v>
      </c>
      <c r="L348" s="95" t="s">
        <v>720</v>
      </c>
    </row>
    <row r="349" spans="3:12" ht="15.75" thickBot="1" x14ac:dyDescent="0.3">
      <c r="C349" s="205" t="s">
        <v>1273</v>
      </c>
      <c r="D349" s="206">
        <v>8</v>
      </c>
      <c r="E349" s="312">
        <v>3</v>
      </c>
      <c r="F349" s="101">
        <f>HLOOKUP(C349,$AH$2:$BU$3,2,0)</f>
        <v>2000</v>
      </c>
      <c r="G349" s="102">
        <f>D349*E349*F349</f>
        <v>48000</v>
      </c>
      <c r="H349" s="310" t="s">
        <v>712</v>
      </c>
      <c r="I349" s="433" t="s">
        <v>337</v>
      </c>
      <c r="J349" s="103" t="str">
        <f>VLOOKUP(I349,Presupuesto!$B$11:$C$566,2,0)</f>
        <v>VIATICOS NACIONALES</v>
      </c>
      <c r="K349" s="311" t="s">
        <v>718</v>
      </c>
      <c r="L349" s="314" t="s">
        <v>720</v>
      </c>
    </row>
    <row r="351" spans="3:12" ht="15.75" thickBot="1" x14ac:dyDescent="0.3"/>
    <row r="352" spans="3:12" ht="15.75" thickBot="1" x14ac:dyDescent="0.3">
      <c r="C352" s="29" t="s">
        <v>1308</v>
      </c>
      <c r="D352" s="30">
        <f>SUM(G359:G368)</f>
        <v>55252.5</v>
      </c>
      <c r="E352" s="91"/>
      <c r="F352" s="91"/>
      <c r="G352" s="91"/>
      <c r="H352" s="75"/>
      <c r="I352" s="75"/>
      <c r="J352" s="75"/>
      <c r="K352" s="109"/>
      <c r="L352" s="429"/>
    </row>
    <row r="353" spans="3:12" x14ac:dyDescent="0.25">
      <c r="C353" s="69"/>
      <c r="D353" s="31"/>
      <c r="E353" s="91"/>
      <c r="F353" s="91"/>
      <c r="G353" s="91"/>
      <c r="H353" s="75"/>
      <c r="I353" s="75"/>
      <c r="J353" s="75"/>
      <c r="K353" s="109"/>
      <c r="L353" s="429"/>
    </row>
    <row r="354" spans="3:12" x14ac:dyDescent="0.25">
      <c r="C354" s="69"/>
      <c r="D354" s="31"/>
      <c r="E354" s="91"/>
      <c r="F354" s="91"/>
      <c r="G354" s="91"/>
      <c r="H354" s="75"/>
      <c r="I354" s="75"/>
      <c r="J354" s="75"/>
      <c r="K354" s="109"/>
      <c r="L354" s="429"/>
    </row>
    <row r="355" spans="3:12" ht="15.75" x14ac:dyDescent="0.25">
      <c r="C355" s="191" t="s">
        <v>1309</v>
      </c>
      <c r="D355" s="345" t="s">
        <v>1875</v>
      </c>
      <c r="E355" s="91"/>
      <c r="F355" s="91"/>
      <c r="G355" s="91"/>
      <c r="H355" s="75"/>
      <c r="I355" s="75"/>
      <c r="J355" s="75"/>
      <c r="K355" s="109"/>
      <c r="L355" s="429"/>
    </row>
    <row r="356" spans="3:12" ht="18.75" x14ac:dyDescent="0.25">
      <c r="C356" s="199" t="str">
        <f>IFERROR(VLOOKUP(D355,'1. Desarrollo e Innov. Curricu.'!$F:$G,2,FALSE),IFERROR(VLOOKUP(D355,'2. Investigación Científica'!$F:$G,2,FALSE),IFERROR(VLOOKUP(D355,'3. Vinculación Univ. Sociedad'!$F:$G,2,FALSE),IFERROR(VLOOKUP(D355,'4. Docencia y Profesorado Univ.'!$F:$G,2,FALSE),IFERROR(VLOOKUP(D355,'5. Estudiantes y Graduados'!$F:$G,2,FALSE),IFERROR(VLOOKUP(D355,'11. Gestion Administrativa'!$F:$G,2,FALSE),IFERROR(VLOOKUP(D355,'13. Gestión Académica'!$F:$G,2,FALSE),IFERROR(VLOOKUP(D355,'9. Asegura. de la Calid. y M'!$F:$G,2,FALSE),IFERROR(VLOOKUP(D355,'6. Gestión del Conocimiento'!$F:$G,2,FALSE),IFERROR(VLOOKUP(D355,'15. Gobernabilidad y Proceso...'!$F:$G,2,FALSE),IFERROR(VLOOKUP(D355,'12. Gestión del Talento Humano'!$F:$G,2,FALSE),IFERROR(VLOOKUP(D355,'14. Internacional... de la E.S.'!$F:$G,2,FALSE),IFERROR(VLOOKUP(D355,'10. Posgrado'!$F:$G,2,FALSE),IFERROR(VLOOKUP(D355,'17. Gestión TIC'!$F:$G,2,FALSE),IFERROR(VLOOKUP(D355,'16. Desa. del Sistema Educ.Sup.'!$F:$G,2,FALSE),IFERROR(VLOOKUP(D355,'8. Cultura de Inno. Insti...'!$F:$G,2,FALSE),VLOOKUP(D355,'7. Lo Esencial de la Reforma U.'!$F:$G,2,0)))))))))))))))))</f>
        <v>Monitoria y Evaluación del Plan Institucional de Mejora en conjunto con SEDI (a final de año, 20 reuniones de supervisión a: 10 Facultades, 8 Redes Regionales, 1 Autoevaluación de la VRA y 1 de Direcciones Académicas; 20 participantes y 2 días cada una; en las Redes Regionales se desplazará el equipo de la VRA).</v>
      </c>
      <c r="D356" s="31"/>
      <c r="E356" s="91"/>
      <c r="F356" s="91"/>
      <c r="G356" s="91"/>
      <c r="H356" s="75"/>
      <c r="I356" s="75"/>
      <c r="J356" s="75"/>
      <c r="K356" s="109"/>
      <c r="L356" s="429"/>
    </row>
    <row r="357" spans="3:12" ht="15.75" thickBot="1" x14ac:dyDescent="0.3">
      <c r="C357" s="69"/>
      <c r="D357" s="31"/>
      <c r="E357" s="91"/>
      <c r="F357" s="91"/>
      <c r="G357" s="91"/>
      <c r="H357" s="75"/>
      <c r="I357" s="75"/>
      <c r="J357" s="75"/>
      <c r="K357" s="109"/>
      <c r="L357" s="429"/>
    </row>
    <row r="358" spans="3:12" ht="15.75" thickBot="1" x14ac:dyDescent="0.3">
      <c r="C358" s="122" t="s">
        <v>1310</v>
      </c>
      <c r="D358" s="125" t="s">
        <v>1311</v>
      </c>
      <c r="E358" s="124" t="s">
        <v>99</v>
      </c>
      <c r="F358" s="124" t="s">
        <v>1312</v>
      </c>
      <c r="G358" s="123" t="s">
        <v>1313</v>
      </c>
      <c r="H358" s="129" t="s">
        <v>1314</v>
      </c>
      <c r="I358" s="124" t="s">
        <v>1315</v>
      </c>
      <c r="J358" s="124" t="s">
        <v>711</v>
      </c>
      <c r="K358" s="124" t="s">
        <v>1316</v>
      </c>
      <c r="L358" s="124" t="s">
        <v>1317</v>
      </c>
    </row>
    <row r="359" spans="3:12" ht="15.75" thickBot="1" x14ac:dyDescent="0.3">
      <c r="C359" s="307" t="s">
        <v>1318</v>
      </c>
      <c r="D359" s="531">
        <v>90</v>
      </c>
      <c r="E359" s="308">
        <v>0</v>
      </c>
      <c r="F359" s="112">
        <v>30000</v>
      </c>
      <c r="G359" s="309">
        <f t="shared" ref="G359:G367" si="31">E359*F359</f>
        <v>0</v>
      </c>
      <c r="H359" s="310" t="s">
        <v>712</v>
      </c>
      <c r="I359" s="113" t="s">
        <v>294</v>
      </c>
      <c r="J359" s="113" t="str">
        <f>VLOOKUP(I359,Presupuesto!$B$11:$C$566,2,0)</f>
        <v>SERVICIOS DE CAPACITACION.</v>
      </c>
      <c r="K359" s="311" t="s">
        <v>718</v>
      </c>
      <c r="L359" s="113" t="s">
        <v>719</v>
      </c>
    </row>
    <row r="360" spans="3:12" ht="15.75" thickBot="1" x14ac:dyDescent="0.3">
      <c r="C360" s="96" t="s">
        <v>1319</v>
      </c>
      <c r="D360" s="532"/>
      <c r="E360" s="190">
        <f>D359</f>
        <v>90</v>
      </c>
      <c r="F360" s="97">
        <v>50</v>
      </c>
      <c r="G360" s="94">
        <f t="shared" si="31"/>
        <v>4500</v>
      </c>
      <c r="H360" s="310" t="s">
        <v>712</v>
      </c>
      <c r="I360" s="95" t="s">
        <v>307</v>
      </c>
      <c r="J360" s="95" t="str">
        <f>VLOOKUP(I360,Presupuesto!$B$11:$C$566,2,0)</f>
        <v>SERVICIOS DE IMPRENTA PUBLIC.Y REPRODUCCION</v>
      </c>
      <c r="K360" s="311" t="s">
        <v>718</v>
      </c>
      <c r="L360" s="95" t="s">
        <v>720</v>
      </c>
    </row>
    <row r="361" spans="3:12" ht="15.75" thickBot="1" x14ac:dyDescent="0.3">
      <c r="C361" s="96" t="s">
        <v>1320</v>
      </c>
      <c r="D361" s="532"/>
      <c r="E361" s="190">
        <f>D359</f>
        <v>90</v>
      </c>
      <c r="F361" s="97">
        <v>150</v>
      </c>
      <c r="G361" s="94">
        <f t="shared" si="31"/>
        <v>13500</v>
      </c>
      <c r="H361" s="310" t="s">
        <v>712</v>
      </c>
      <c r="I361" s="95" t="s">
        <v>361</v>
      </c>
      <c r="J361" s="95" t="str">
        <f>VLOOKUP(I361,Presupuesto!$B$11:$C$566,2,0)</f>
        <v>ALIMENTOS B EBIDAS PARA PERSONAS</v>
      </c>
      <c r="K361" s="311" t="s">
        <v>718</v>
      </c>
      <c r="L361" s="95" t="s">
        <v>723</v>
      </c>
    </row>
    <row r="362" spans="3:12" ht="15.75" thickBot="1" x14ac:dyDescent="0.3">
      <c r="C362" s="96" t="s">
        <v>1321</v>
      </c>
      <c r="D362" s="532"/>
      <c r="E362" s="147">
        <v>0</v>
      </c>
      <c r="F362" s="115">
        <v>10000</v>
      </c>
      <c r="G362" s="94">
        <f t="shared" si="31"/>
        <v>0</v>
      </c>
      <c r="H362" s="310" t="s">
        <v>1932</v>
      </c>
      <c r="I362" s="303" t="s">
        <v>327</v>
      </c>
      <c r="J362" s="95" t="str">
        <f>VLOOKUP(I362,Presupuesto!$B$11:$C$566,2,0)</f>
        <v>PASAJES (26100-00)</v>
      </c>
      <c r="K362" s="311" t="s">
        <v>718</v>
      </c>
      <c r="L362" s="95" t="s">
        <v>720</v>
      </c>
    </row>
    <row r="363" spans="3:12" ht="15.75" thickBot="1" x14ac:dyDescent="0.3">
      <c r="C363" s="96" t="s">
        <v>1322</v>
      </c>
      <c r="D363" s="532"/>
      <c r="E363" s="147">
        <v>0</v>
      </c>
      <c r="F363" s="115">
        <v>250</v>
      </c>
      <c r="G363" s="94">
        <f t="shared" si="31"/>
        <v>0</v>
      </c>
      <c r="H363" s="310" t="s">
        <v>1933</v>
      </c>
      <c r="I363" s="95" t="s">
        <v>384</v>
      </c>
      <c r="J363" s="95" t="str">
        <f>VLOOKUP(I363,Presupuesto!$B$11:$C$566,2,0)</f>
        <v>PRODUCTOS PAPEL Y CARTON</v>
      </c>
      <c r="K363" s="311" t="s">
        <v>718</v>
      </c>
      <c r="L363" s="95" t="s">
        <v>720</v>
      </c>
    </row>
    <row r="364" spans="3:12" ht="15.75" thickBot="1" x14ac:dyDescent="0.3">
      <c r="C364" s="96" t="s">
        <v>1323</v>
      </c>
      <c r="D364" s="532"/>
      <c r="E364" s="190">
        <f>(D359*25)/500</f>
        <v>4.5</v>
      </c>
      <c r="F364" s="97">
        <v>85</v>
      </c>
      <c r="G364" s="94">
        <f t="shared" si="31"/>
        <v>382.5</v>
      </c>
      <c r="H364" s="310" t="s">
        <v>712</v>
      </c>
      <c r="I364" s="95" t="s">
        <v>384</v>
      </c>
      <c r="J364" s="95" t="str">
        <f>VLOOKUP(I364,Presupuesto!$B$11:$C$566,2,0)</f>
        <v>PRODUCTOS PAPEL Y CARTON</v>
      </c>
      <c r="K364" s="311" t="s">
        <v>718</v>
      </c>
      <c r="L364" s="95" t="s">
        <v>720</v>
      </c>
    </row>
    <row r="365" spans="3:12" ht="15.75" thickBot="1" x14ac:dyDescent="0.3">
      <c r="C365" s="96" t="s">
        <v>1324</v>
      </c>
      <c r="D365" s="532"/>
      <c r="E365" s="190">
        <f>D359/12</f>
        <v>7.5</v>
      </c>
      <c r="F365" s="97">
        <v>36</v>
      </c>
      <c r="G365" s="94">
        <f t="shared" si="31"/>
        <v>270</v>
      </c>
      <c r="H365" s="310" t="s">
        <v>712</v>
      </c>
      <c r="I365" s="95" t="s">
        <v>451</v>
      </c>
      <c r="J365" s="95" t="str">
        <f>VLOOKUP(I365,Presupuesto!$B$11:$C$566,2,0)</f>
        <v>UTILES DE ESCRITORIO, OFICINA Y ENSE¥ANZA</v>
      </c>
      <c r="K365" s="311" t="s">
        <v>718</v>
      </c>
      <c r="L365" s="95" t="s">
        <v>720</v>
      </c>
    </row>
    <row r="366" spans="3:12" ht="15.75" thickBot="1" x14ac:dyDescent="0.3">
      <c r="C366" s="96" t="s">
        <v>1325</v>
      </c>
      <c r="D366" s="532"/>
      <c r="E366" s="190">
        <f>D359/12</f>
        <v>7.5</v>
      </c>
      <c r="F366" s="97">
        <v>80</v>
      </c>
      <c r="G366" s="94">
        <f t="shared" si="31"/>
        <v>600</v>
      </c>
      <c r="H366" s="310" t="s">
        <v>712</v>
      </c>
      <c r="I366" s="95" t="s">
        <v>451</v>
      </c>
      <c r="J366" s="95" t="str">
        <f>VLOOKUP(I366,Presupuesto!$B$11:$C$566,2,0)</f>
        <v>UTILES DE ESCRITORIO, OFICINA Y ENSE¥ANZA</v>
      </c>
      <c r="K366" s="311" t="s">
        <v>718</v>
      </c>
      <c r="L366" s="95" t="s">
        <v>720</v>
      </c>
    </row>
    <row r="367" spans="3:12" ht="15.75" thickBot="1" x14ac:dyDescent="0.3">
      <c r="C367" s="106" t="s">
        <v>1326</v>
      </c>
      <c r="D367" s="532"/>
      <c r="E367" s="201">
        <v>0</v>
      </c>
      <c r="F367" s="116">
        <v>25</v>
      </c>
      <c r="G367" s="94">
        <f t="shared" si="31"/>
        <v>0</v>
      </c>
      <c r="H367" s="310" t="s">
        <v>1937</v>
      </c>
      <c r="I367" s="95" t="s">
        <v>451</v>
      </c>
      <c r="J367" s="95" t="str">
        <f>VLOOKUP(I367,Presupuesto!$B$11:$C$566,2,0)</f>
        <v>UTILES DE ESCRITORIO, OFICINA Y ENSE¥ANZA</v>
      </c>
      <c r="K367" s="311" t="s">
        <v>718</v>
      </c>
      <c r="L367" s="95" t="s">
        <v>720</v>
      </c>
    </row>
    <row r="368" spans="3:12" ht="15.75" thickBot="1" x14ac:dyDescent="0.3">
      <c r="C368" s="205" t="s">
        <v>1273</v>
      </c>
      <c r="D368" s="206">
        <v>6</v>
      </c>
      <c r="E368" s="312">
        <v>3</v>
      </c>
      <c r="F368" s="101">
        <f>HLOOKUP(C368,$AH$2:$BU$3,2,0)</f>
        <v>2000</v>
      </c>
      <c r="G368" s="102">
        <f>D368*E368*F368</f>
        <v>36000</v>
      </c>
      <c r="H368" s="310" t="s">
        <v>712</v>
      </c>
      <c r="I368" s="433" t="s">
        <v>337</v>
      </c>
      <c r="J368" s="103" t="str">
        <f>VLOOKUP(I368,Presupuesto!$B$11:$C$566,2,0)</f>
        <v>VIATICOS NACIONALES</v>
      </c>
      <c r="K368" s="311" t="s">
        <v>718</v>
      </c>
      <c r="L368" s="314" t="s">
        <v>720</v>
      </c>
    </row>
    <row r="371" spans="3:12" ht="15.75" thickBot="1" x14ac:dyDescent="0.3"/>
    <row r="372" spans="3:12" ht="15.75" thickBot="1" x14ac:dyDescent="0.3">
      <c r="C372" s="29" t="s">
        <v>1308</v>
      </c>
      <c r="D372" s="30">
        <f>SUM(G379:G388)</f>
        <v>113010</v>
      </c>
      <c r="E372" s="91"/>
      <c r="F372" s="91"/>
      <c r="G372" s="91"/>
      <c r="H372" s="75"/>
      <c r="I372" s="75"/>
      <c r="J372" s="75"/>
      <c r="K372" s="109"/>
      <c r="L372" s="429"/>
    </row>
    <row r="373" spans="3:12" x14ac:dyDescent="0.25">
      <c r="C373" s="69"/>
      <c r="D373" s="31"/>
      <c r="E373" s="91"/>
      <c r="F373" s="91"/>
      <c r="G373" s="91"/>
      <c r="H373" s="75"/>
      <c r="I373" s="75"/>
      <c r="J373" s="75"/>
      <c r="K373" s="109"/>
      <c r="L373" s="429"/>
    </row>
    <row r="374" spans="3:12" x14ac:dyDescent="0.25">
      <c r="C374" s="69"/>
      <c r="D374" s="31"/>
      <c r="E374" s="91"/>
      <c r="F374" s="91"/>
      <c r="G374" s="91"/>
      <c r="H374" s="75"/>
      <c r="I374" s="75"/>
      <c r="J374" s="75"/>
      <c r="K374" s="109"/>
      <c r="L374" s="429"/>
    </row>
    <row r="375" spans="3:12" ht="15.75" x14ac:dyDescent="0.25">
      <c r="C375" s="191" t="s">
        <v>1309</v>
      </c>
      <c r="D375" s="345" t="s">
        <v>1877</v>
      </c>
      <c r="E375" s="91"/>
      <c r="F375" s="91"/>
      <c r="G375" s="91"/>
      <c r="H375" s="75"/>
      <c r="I375" s="75"/>
      <c r="J375" s="75"/>
      <c r="K375" s="109"/>
      <c r="L375" s="429"/>
    </row>
    <row r="376" spans="3:12" ht="18.75" x14ac:dyDescent="0.25">
      <c r="C376" s="199" t="str">
        <f>IFERROR(VLOOKUP(D375,'1. Desarrollo e Innov. Curricu.'!$F:$G,2,FALSE),IFERROR(VLOOKUP(D375,'2. Investigación Científica'!$F:$G,2,FALSE),IFERROR(VLOOKUP(D375,'3. Vinculación Univ. Sociedad'!$F:$G,2,FALSE),IFERROR(VLOOKUP(D375,'4. Docencia y Profesorado Univ.'!$F:$G,2,FALSE),IFERROR(VLOOKUP(D375,'5. Estudiantes y Graduados'!$F:$G,2,FALSE),IFERROR(VLOOKUP(D375,'11. Gestion Administrativa'!$F:$G,2,FALSE),IFERROR(VLOOKUP(D375,'13. Gestión Académica'!$F:$G,2,FALSE),IFERROR(VLOOKUP(D375,'9. Asegura. de la Calid. y M'!$F:$G,2,FALSE),IFERROR(VLOOKUP(D375,'6. Gestión del Conocimiento'!$F:$G,2,FALSE),IFERROR(VLOOKUP(D375,'15. Gobernabilidad y Proceso...'!$F:$G,2,FALSE),IFERROR(VLOOKUP(D375,'12. Gestión del Talento Humano'!$F:$G,2,FALSE),IFERROR(VLOOKUP(D375,'14. Internacional... de la E.S.'!$F:$G,2,FALSE),IFERROR(VLOOKUP(D375,'10. Posgrado'!$F:$G,2,FALSE),IFERROR(VLOOKUP(D375,'17. Gestión TIC'!$F:$G,2,FALSE),IFERROR(VLOOKUP(D375,'16. Desa. del Sistema Educ.Sup.'!$F:$G,2,FALSE),IFERROR(VLOOKUP(D375,'8. Cultura de Inno. Insti...'!$F:$G,2,FALSE),VLOOKUP(D375,'7. Lo Esencial de la Reforma U.'!$F:$G,2,0)))))))))))))))))</f>
        <v>Coordinar la Autoevaluación con fines de acreditación y Evaluación Externa (6 talleres de sensibilización y capacitación, 60 personas por taller, 1 día de duración)</v>
      </c>
      <c r="D376" s="31"/>
      <c r="E376" s="91"/>
      <c r="F376" s="91"/>
      <c r="G376" s="91"/>
      <c r="H376" s="75"/>
      <c r="I376" s="75"/>
      <c r="J376" s="75"/>
      <c r="K376" s="109"/>
      <c r="L376" s="429"/>
    </row>
    <row r="377" spans="3:12" ht="15.75" thickBot="1" x14ac:dyDescent="0.3">
      <c r="C377" s="69"/>
      <c r="D377" s="31"/>
      <c r="E377" s="91"/>
      <c r="F377" s="91"/>
      <c r="G377" s="91"/>
      <c r="H377" s="75"/>
      <c r="I377" s="75"/>
      <c r="J377" s="75"/>
      <c r="K377" s="109"/>
      <c r="L377" s="429"/>
    </row>
    <row r="378" spans="3:12" ht="15.75" thickBot="1" x14ac:dyDescent="0.3">
      <c r="C378" s="122" t="s">
        <v>1310</v>
      </c>
      <c r="D378" s="125" t="s">
        <v>1311</v>
      </c>
      <c r="E378" s="124" t="s">
        <v>99</v>
      </c>
      <c r="F378" s="124" t="s">
        <v>1312</v>
      </c>
      <c r="G378" s="123" t="s">
        <v>1313</v>
      </c>
      <c r="H378" s="129" t="s">
        <v>1314</v>
      </c>
      <c r="I378" s="124" t="s">
        <v>1315</v>
      </c>
      <c r="J378" s="124" t="s">
        <v>711</v>
      </c>
      <c r="K378" s="124" t="s">
        <v>1316</v>
      </c>
      <c r="L378" s="124" t="s">
        <v>1317</v>
      </c>
    </row>
    <row r="379" spans="3:12" ht="15.75" thickBot="1" x14ac:dyDescent="0.3">
      <c r="C379" s="307" t="s">
        <v>1318</v>
      </c>
      <c r="D379" s="531">
        <v>360</v>
      </c>
      <c r="E379" s="308">
        <v>0</v>
      </c>
      <c r="F379" s="112">
        <v>30000</v>
      </c>
      <c r="G379" s="309">
        <f t="shared" ref="G379:G387" si="32">E379*F379</f>
        <v>0</v>
      </c>
      <c r="H379" s="310" t="s">
        <v>712</v>
      </c>
      <c r="I379" s="113" t="s">
        <v>294</v>
      </c>
      <c r="J379" s="113" t="str">
        <f>VLOOKUP(I379,Presupuesto!$B$11:$C$566,2,0)</f>
        <v>SERVICIOS DE CAPACITACION.</v>
      </c>
      <c r="K379" s="311" t="s">
        <v>718</v>
      </c>
      <c r="L379" s="113" t="s">
        <v>719</v>
      </c>
    </row>
    <row r="380" spans="3:12" ht="15.75" thickBot="1" x14ac:dyDescent="0.3">
      <c r="C380" s="96" t="s">
        <v>1319</v>
      </c>
      <c r="D380" s="532"/>
      <c r="E380" s="190">
        <f>D379</f>
        <v>360</v>
      </c>
      <c r="F380" s="97">
        <v>50</v>
      </c>
      <c r="G380" s="94">
        <f t="shared" si="32"/>
        <v>18000</v>
      </c>
      <c r="H380" s="310" t="s">
        <v>712</v>
      </c>
      <c r="I380" s="95" t="s">
        <v>307</v>
      </c>
      <c r="J380" s="95" t="str">
        <f>VLOOKUP(I380,Presupuesto!$B$11:$C$566,2,0)</f>
        <v>SERVICIOS DE IMPRENTA PUBLIC.Y REPRODUCCION</v>
      </c>
      <c r="K380" s="311" t="s">
        <v>718</v>
      </c>
      <c r="L380" s="95" t="s">
        <v>720</v>
      </c>
    </row>
    <row r="381" spans="3:12" ht="15.75" thickBot="1" x14ac:dyDescent="0.3">
      <c r="C381" s="96" t="s">
        <v>1320</v>
      </c>
      <c r="D381" s="532"/>
      <c r="E381" s="190">
        <f>D379</f>
        <v>360</v>
      </c>
      <c r="F381" s="97">
        <v>150</v>
      </c>
      <c r="G381" s="94">
        <f t="shared" si="32"/>
        <v>54000</v>
      </c>
      <c r="H381" s="310" t="s">
        <v>712</v>
      </c>
      <c r="I381" s="95" t="s">
        <v>361</v>
      </c>
      <c r="J381" s="95" t="str">
        <f>VLOOKUP(I381,Presupuesto!$B$11:$C$566,2,0)</f>
        <v>ALIMENTOS B EBIDAS PARA PERSONAS</v>
      </c>
      <c r="K381" s="311" t="s">
        <v>718</v>
      </c>
      <c r="L381" s="95" t="s">
        <v>723</v>
      </c>
    </row>
    <row r="382" spans="3:12" ht="15.75" thickBot="1" x14ac:dyDescent="0.3">
      <c r="C382" s="96" t="s">
        <v>1321</v>
      </c>
      <c r="D382" s="532"/>
      <c r="E382" s="147">
        <v>0</v>
      </c>
      <c r="F382" s="115">
        <v>10000</v>
      </c>
      <c r="G382" s="94">
        <f t="shared" si="32"/>
        <v>0</v>
      </c>
      <c r="H382" s="310" t="s">
        <v>1932</v>
      </c>
      <c r="I382" s="303" t="s">
        <v>327</v>
      </c>
      <c r="J382" s="95" t="str">
        <f>VLOOKUP(I382,Presupuesto!$B$11:$C$566,2,0)</f>
        <v>PASAJES (26100-00)</v>
      </c>
      <c r="K382" s="311" t="s">
        <v>718</v>
      </c>
      <c r="L382" s="95" t="s">
        <v>720</v>
      </c>
    </row>
    <row r="383" spans="3:12" ht="15.75" thickBot="1" x14ac:dyDescent="0.3">
      <c r="C383" s="96" t="s">
        <v>1322</v>
      </c>
      <c r="D383" s="532"/>
      <c r="E383" s="147">
        <v>0</v>
      </c>
      <c r="F383" s="115">
        <v>250</v>
      </c>
      <c r="G383" s="94">
        <f t="shared" si="32"/>
        <v>0</v>
      </c>
      <c r="H383" s="310" t="s">
        <v>1933</v>
      </c>
      <c r="I383" s="95" t="s">
        <v>384</v>
      </c>
      <c r="J383" s="95" t="str">
        <f>VLOOKUP(I383,Presupuesto!$B$11:$C$566,2,0)</f>
        <v>PRODUCTOS PAPEL Y CARTON</v>
      </c>
      <c r="K383" s="311" t="s">
        <v>718</v>
      </c>
      <c r="L383" s="95" t="s">
        <v>720</v>
      </c>
    </row>
    <row r="384" spans="3:12" ht="15.75" thickBot="1" x14ac:dyDescent="0.3">
      <c r="C384" s="96" t="s">
        <v>1323</v>
      </c>
      <c r="D384" s="532"/>
      <c r="E384" s="190">
        <f>(D379*25)/500</f>
        <v>18</v>
      </c>
      <c r="F384" s="97">
        <v>85</v>
      </c>
      <c r="G384" s="94">
        <f t="shared" si="32"/>
        <v>1530</v>
      </c>
      <c r="H384" s="310" t="s">
        <v>712</v>
      </c>
      <c r="I384" s="95" t="s">
        <v>384</v>
      </c>
      <c r="J384" s="95" t="str">
        <f>VLOOKUP(I384,Presupuesto!$B$11:$C$566,2,0)</f>
        <v>PRODUCTOS PAPEL Y CARTON</v>
      </c>
      <c r="K384" s="311" t="s">
        <v>718</v>
      </c>
      <c r="L384" s="95" t="s">
        <v>720</v>
      </c>
    </row>
    <row r="385" spans="3:12" ht="15.75" thickBot="1" x14ac:dyDescent="0.3">
      <c r="C385" s="96" t="s">
        <v>1324</v>
      </c>
      <c r="D385" s="532"/>
      <c r="E385" s="190">
        <f>D379/12</f>
        <v>30</v>
      </c>
      <c r="F385" s="97">
        <v>36</v>
      </c>
      <c r="G385" s="94">
        <f t="shared" si="32"/>
        <v>1080</v>
      </c>
      <c r="H385" s="310" t="s">
        <v>712</v>
      </c>
      <c r="I385" s="433" t="s">
        <v>451</v>
      </c>
      <c r="J385" s="95" t="str">
        <f>VLOOKUP(I385,Presupuesto!$B$11:$C$566,2,0)</f>
        <v>UTILES DE ESCRITORIO, OFICINA Y ENSE¥ANZA</v>
      </c>
      <c r="K385" s="311" t="s">
        <v>718</v>
      </c>
      <c r="L385" s="95" t="s">
        <v>720</v>
      </c>
    </row>
    <row r="386" spans="3:12" ht="15.75" thickBot="1" x14ac:dyDescent="0.3">
      <c r="C386" s="96" t="s">
        <v>1325</v>
      </c>
      <c r="D386" s="532"/>
      <c r="E386" s="190">
        <f>D379/12</f>
        <v>30</v>
      </c>
      <c r="F386" s="97">
        <v>80</v>
      </c>
      <c r="G386" s="94">
        <f t="shared" si="32"/>
        <v>2400</v>
      </c>
      <c r="H386" s="310" t="s">
        <v>712</v>
      </c>
      <c r="I386" s="95" t="s">
        <v>451</v>
      </c>
      <c r="J386" s="95" t="str">
        <f>VLOOKUP(I386,Presupuesto!$B$11:$C$566,2,0)</f>
        <v>UTILES DE ESCRITORIO, OFICINA Y ENSE¥ANZA</v>
      </c>
      <c r="K386" s="311" t="s">
        <v>718</v>
      </c>
      <c r="L386" s="95" t="s">
        <v>720</v>
      </c>
    </row>
    <row r="387" spans="3:12" ht="15.75" thickBot="1" x14ac:dyDescent="0.3">
      <c r="C387" s="106" t="s">
        <v>1326</v>
      </c>
      <c r="D387" s="532"/>
      <c r="E387" s="201">
        <v>0</v>
      </c>
      <c r="F387" s="116">
        <v>25</v>
      </c>
      <c r="G387" s="94">
        <f t="shared" si="32"/>
        <v>0</v>
      </c>
      <c r="H387" s="310" t="s">
        <v>1937</v>
      </c>
      <c r="I387" s="95" t="s">
        <v>451</v>
      </c>
      <c r="J387" s="95" t="str">
        <f>VLOOKUP(I387,Presupuesto!$B$11:$C$566,2,0)</f>
        <v>UTILES DE ESCRITORIO, OFICINA Y ENSE¥ANZA</v>
      </c>
      <c r="K387" s="311" t="s">
        <v>718</v>
      </c>
      <c r="L387" s="95" t="s">
        <v>720</v>
      </c>
    </row>
    <row r="388" spans="3:12" ht="15.75" thickBot="1" x14ac:dyDescent="0.3">
      <c r="C388" s="205" t="s">
        <v>1273</v>
      </c>
      <c r="D388" s="206">
        <v>6</v>
      </c>
      <c r="E388" s="312">
        <v>3</v>
      </c>
      <c r="F388" s="101">
        <f>HLOOKUP(C388,$AH$2:$BU$3,2,0)</f>
        <v>2000</v>
      </c>
      <c r="G388" s="102">
        <f>D388*E388*F388</f>
        <v>36000</v>
      </c>
      <c r="H388" s="310" t="s">
        <v>712</v>
      </c>
      <c r="I388" s="433" t="s">
        <v>337</v>
      </c>
      <c r="J388" s="103" t="str">
        <f>VLOOKUP(I388,Presupuesto!$B$11:$C$566,2,0)</f>
        <v>VIATICOS NACIONALES</v>
      </c>
      <c r="K388" s="311" t="s">
        <v>718</v>
      </c>
      <c r="L388" s="314" t="s">
        <v>720</v>
      </c>
    </row>
    <row r="389" spans="3:12" x14ac:dyDescent="0.25">
      <c r="C389" s="429"/>
      <c r="D389" s="429"/>
      <c r="E389" s="429"/>
      <c r="F389" s="429"/>
      <c r="G389" s="429"/>
      <c r="H389" s="418"/>
      <c r="I389" s="429"/>
      <c r="J389" s="429"/>
      <c r="K389" s="429"/>
      <c r="L389" s="429"/>
    </row>
    <row r="390" spans="3:12" ht="15.75" thickBot="1" x14ac:dyDescent="0.3"/>
    <row r="391" spans="3:12" ht="15.75" thickBot="1" x14ac:dyDescent="0.3">
      <c r="C391" s="29" t="s">
        <v>1308</v>
      </c>
      <c r="D391" s="30">
        <f>SUM(G398:G407)</f>
        <v>81113.333333333328</v>
      </c>
      <c r="E391" s="91"/>
      <c r="F391" s="91"/>
      <c r="G391" s="91"/>
      <c r="H391" s="75"/>
      <c r="I391" s="75"/>
      <c r="J391" s="75"/>
      <c r="K391" s="109"/>
      <c r="L391" s="429"/>
    </row>
    <row r="392" spans="3:12" x14ac:dyDescent="0.25">
      <c r="C392" s="69"/>
      <c r="D392" s="31"/>
      <c r="E392" s="91"/>
      <c r="F392" s="91"/>
      <c r="G392" s="91"/>
      <c r="H392" s="75"/>
      <c r="I392" s="75"/>
      <c r="J392" s="75"/>
      <c r="K392" s="109"/>
      <c r="L392" s="429"/>
    </row>
    <row r="393" spans="3:12" x14ac:dyDescent="0.25">
      <c r="C393" s="69"/>
      <c r="D393" s="31"/>
      <c r="E393" s="91"/>
      <c r="F393" s="91"/>
      <c r="G393" s="91"/>
      <c r="H393" s="75"/>
      <c r="I393" s="75"/>
      <c r="J393" s="75"/>
      <c r="K393" s="109"/>
      <c r="L393" s="429"/>
    </row>
    <row r="394" spans="3:12" ht="15.75" x14ac:dyDescent="0.25">
      <c r="C394" s="191" t="s">
        <v>1309</v>
      </c>
      <c r="D394" s="345" t="s">
        <v>1878</v>
      </c>
      <c r="E394" s="91"/>
      <c r="F394" s="91"/>
      <c r="G394" s="91"/>
      <c r="H394" s="75"/>
      <c r="I394" s="75"/>
      <c r="J394" s="75"/>
      <c r="K394" s="109"/>
      <c r="L394" s="429"/>
    </row>
    <row r="395" spans="3:12" ht="18.75" x14ac:dyDescent="0.25">
      <c r="C395" s="199" t="str">
        <f>IFERROR(VLOOKUP(D394,'1. Desarrollo e Innov. Curricu.'!$F:$G,2,FALSE),IFERROR(VLOOKUP(D394,'2. Investigación Científica'!$F:$G,2,FALSE),IFERROR(VLOOKUP(D394,'3. Vinculación Univ. Sociedad'!$F:$G,2,FALSE),IFERROR(VLOOKUP(D394,'4. Docencia y Profesorado Univ.'!$F:$G,2,FALSE),IFERROR(VLOOKUP(D394,'5. Estudiantes y Graduados'!$F:$G,2,FALSE),IFERROR(VLOOKUP(D394,'11. Gestion Administrativa'!$F:$G,2,FALSE),IFERROR(VLOOKUP(D394,'13. Gestión Académica'!$F:$G,2,FALSE),IFERROR(VLOOKUP(D394,'9. Asegura. de la Calid. y M'!$F:$G,2,FALSE),IFERROR(VLOOKUP(D394,'6. Gestión del Conocimiento'!$F:$G,2,FALSE),IFERROR(VLOOKUP(D394,'15. Gobernabilidad y Proceso...'!$F:$G,2,FALSE),IFERROR(VLOOKUP(D394,'12. Gestión del Talento Humano'!$F:$G,2,FALSE),IFERROR(VLOOKUP(D394,'14. Internacional... de la E.S.'!$F:$G,2,FALSE),IFERROR(VLOOKUP(D394,'10. Posgrado'!$F:$G,2,FALSE),IFERROR(VLOOKUP(D394,'17. Gestión TIC'!$F:$G,2,FALSE),IFERROR(VLOOKUP(D394,'16. Desa. del Sistema Educ.Sup.'!$F:$G,2,FALSE),IFERROR(VLOOKUP(D394,'8. Cultura de Inno. Insti...'!$F:$G,2,FALSE),VLOOKUP(D394,'7. Lo Esencial de la Reforma U.'!$F:$G,2,0)))))))))))))))))</f>
        <v>Participación en las 4 reuniones regionales, 2 personas por 4 días cada una.</v>
      </c>
      <c r="D395" s="31"/>
      <c r="E395" s="91"/>
      <c r="F395" s="91"/>
      <c r="G395" s="91"/>
      <c r="H395" s="75"/>
      <c r="I395" s="75"/>
      <c r="J395" s="75"/>
      <c r="K395" s="109"/>
      <c r="L395" s="429"/>
    </row>
    <row r="396" spans="3:12" ht="15.75" thickBot="1" x14ac:dyDescent="0.3">
      <c r="C396" s="69"/>
      <c r="D396" s="31"/>
      <c r="E396" s="91"/>
      <c r="F396" s="91"/>
      <c r="G396" s="91"/>
      <c r="H396" s="75"/>
      <c r="I396" s="75"/>
      <c r="J396" s="75"/>
      <c r="K396" s="109"/>
      <c r="L396" s="429"/>
    </row>
    <row r="397" spans="3:12" ht="15.75" thickBot="1" x14ac:dyDescent="0.3">
      <c r="C397" s="122" t="s">
        <v>1310</v>
      </c>
      <c r="D397" s="125" t="s">
        <v>1311</v>
      </c>
      <c r="E397" s="124" t="s">
        <v>99</v>
      </c>
      <c r="F397" s="124" t="s">
        <v>1312</v>
      </c>
      <c r="G397" s="123" t="s">
        <v>1313</v>
      </c>
      <c r="H397" s="129" t="s">
        <v>1314</v>
      </c>
      <c r="I397" s="124" t="s">
        <v>1315</v>
      </c>
      <c r="J397" s="124" t="s">
        <v>711</v>
      </c>
      <c r="K397" s="124" t="s">
        <v>1316</v>
      </c>
      <c r="L397" s="124" t="s">
        <v>1317</v>
      </c>
    </row>
    <row r="398" spans="3:12" ht="15.75" thickBot="1" x14ac:dyDescent="0.3">
      <c r="C398" s="307" t="s">
        <v>1318</v>
      </c>
      <c r="D398" s="531">
        <v>80</v>
      </c>
      <c r="E398" s="308">
        <v>0</v>
      </c>
      <c r="F398" s="112">
        <v>30000</v>
      </c>
      <c r="G398" s="309">
        <f t="shared" ref="G398:G406" si="33">E398*F398</f>
        <v>0</v>
      </c>
      <c r="H398" s="310" t="s">
        <v>712</v>
      </c>
      <c r="I398" s="113" t="s">
        <v>294</v>
      </c>
      <c r="J398" s="113" t="str">
        <f>VLOOKUP(I398,Presupuesto!$B$11:$C$566,2,0)</f>
        <v>SERVICIOS DE CAPACITACION.</v>
      </c>
      <c r="K398" s="311" t="s">
        <v>718</v>
      </c>
      <c r="L398" s="113" t="s">
        <v>719</v>
      </c>
    </row>
    <row r="399" spans="3:12" ht="15.75" thickBot="1" x14ac:dyDescent="0.3">
      <c r="C399" s="96" t="s">
        <v>1319</v>
      </c>
      <c r="D399" s="532"/>
      <c r="E399" s="190">
        <f>D398</f>
        <v>80</v>
      </c>
      <c r="F399" s="97">
        <v>50</v>
      </c>
      <c r="G399" s="94">
        <f t="shared" si="33"/>
        <v>4000</v>
      </c>
      <c r="H399" s="310" t="s">
        <v>712</v>
      </c>
      <c r="I399" s="95" t="s">
        <v>307</v>
      </c>
      <c r="J399" s="95" t="str">
        <f>VLOOKUP(I399,Presupuesto!$B$11:$C$566,2,0)</f>
        <v>SERVICIOS DE IMPRENTA PUBLIC.Y REPRODUCCION</v>
      </c>
      <c r="K399" s="311" t="s">
        <v>718</v>
      </c>
      <c r="L399" s="95" t="s">
        <v>720</v>
      </c>
    </row>
    <row r="400" spans="3:12" ht="15.75" thickBot="1" x14ac:dyDescent="0.3">
      <c r="C400" s="96" t="s">
        <v>1320</v>
      </c>
      <c r="D400" s="532"/>
      <c r="E400" s="190">
        <f>D398</f>
        <v>80</v>
      </c>
      <c r="F400" s="97">
        <v>150</v>
      </c>
      <c r="G400" s="94">
        <f t="shared" si="33"/>
        <v>12000</v>
      </c>
      <c r="H400" s="310" t="s">
        <v>712</v>
      </c>
      <c r="I400" s="95" t="s">
        <v>361</v>
      </c>
      <c r="J400" s="95" t="str">
        <f>VLOOKUP(I400,Presupuesto!$B$11:$C$566,2,0)</f>
        <v>ALIMENTOS B EBIDAS PARA PERSONAS</v>
      </c>
      <c r="K400" s="311" t="s">
        <v>718</v>
      </c>
      <c r="L400" s="95" t="s">
        <v>723</v>
      </c>
    </row>
    <row r="401" spans="3:12" ht="15.75" thickBot="1" x14ac:dyDescent="0.3">
      <c r="C401" s="96" t="s">
        <v>1321</v>
      </c>
      <c r="D401" s="532"/>
      <c r="E401" s="147">
        <v>0</v>
      </c>
      <c r="F401" s="115">
        <v>10000</v>
      </c>
      <c r="G401" s="94">
        <f t="shared" si="33"/>
        <v>0</v>
      </c>
      <c r="H401" s="310" t="s">
        <v>1932</v>
      </c>
      <c r="I401" s="303" t="s">
        <v>327</v>
      </c>
      <c r="J401" s="95" t="str">
        <f>VLOOKUP(I401,Presupuesto!$B$11:$C$566,2,0)</f>
        <v>PASAJES (26100-00)</v>
      </c>
      <c r="K401" s="311" t="s">
        <v>718</v>
      </c>
      <c r="L401" s="95" t="s">
        <v>720</v>
      </c>
    </row>
    <row r="402" spans="3:12" ht="15.75" thickBot="1" x14ac:dyDescent="0.3">
      <c r="C402" s="96" t="s">
        <v>1322</v>
      </c>
      <c r="D402" s="532"/>
      <c r="E402" s="147">
        <v>0</v>
      </c>
      <c r="F402" s="115">
        <v>250</v>
      </c>
      <c r="G402" s="94">
        <f t="shared" si="33"/>
        <v>0</v>
      </c>
      <c r="H402" s="310" t="s">
        <v>1933</v>
      </c>
      <c r="I402" s="95" t="s">
        <v>384</v>
      </c>
      <c r="J402" s="95" t="str">
        <f>VLOOKUP(I402,Presupuesto!$B$11:$C$566,2,0)</f>
        <v>PRODUCTOS PAPEL Y CARTON</v>
      </c>
      <c r="K402" s="311" t="s">
        <v>718</v>
      </c>
      <c r="L402" s="95" t="s">
        <v>720</v>
      </c>
    </row>
    <row r="403" spans="3:12" ht="15.75" thickBot="1" x14ac:dyDescent="0.3">
      <c r="C403" s="96" t="s">
        <v>1323</v>
      </c>
      <c r="D403" s="532"/>
      <c r="E403" s="190">
        <f>(D398*25)/500</f>
        <v>4</v>
      </c>
      <c r="F403" s="97">
        <v>85</v>
      </c>
      <c r="G403" s="94">
        <f t="shared" si="33"/>
        <v>340</v>
      </c>
      <c r="H403" s="310" t="s">
        <v>712</v>
      </c>
      <c r="I403" s="95" t="s">
        <v>384</v>
      </c>
      <c r="J403" s="95" t="str">
        <f>VLOOKUP(I403,Presupuesto!$B$11:$C$566,2,0)</f>
        <v>PRODUCTOS PAPEL Y CARTON</v>
      </c>
      <c r="K403" s="311" t="s">
        <v>718</v>
      </c>
      <c r="L403" s="95" t="s">
        <v>720</v>
      </c>
    </row>
    <row r="404" spans="3:12" ht="15.75" thickBot="1" x14ac:dyDescent="0.3">
      <c r="C404" s="96" t="s">
        <v>1324</v>
      </c>
      <c r="D404" s="532"/>
      <c r="E404" s="190">
        <f>D398/12</f>
        <v>6.666666666666667</v>
      </c>
      <c r="F404" s="97">
        <v>36</v>
      </c>
      <c r="G404" s="94">
        <f t="shared" si="33"/>
        <v>240</v>
      </c>
      <c r="H404" s="310" t="s">
        <v>712</v>
      </c>
      <c r="I404" s="95" t="s">
        <v>451</v>
      </c>
      <c r="J404" s="95" t="str">
        <f>VLOOKUP(I404,Presupuesto!$B$11:$C$566,2,0)</f>
        <v>UTILES DE ESCRITORIO, OFICINA Y ENSE¥ANZA</v>
      </c>
      <c r="K404" s="311" t="s">
        <v>718</v>
      </c>
      <c r="L404" s="95" t="s">
        <v>720</v>
      </c>
    </row>
    <row r="405" spans="3:12" ht="15.75" thickBot="1" x14ac:dyDescent="0.3">
      <c r="C405" s="96" t="s">
        <v>1325</v>
      </c>
      <c r="D405" s="532"/>
      <c r="E405" s="190">
        <f>D398/12</f>
        <v>6.666666666666667</v>
      </c>
      <c r="F405" s="97">
        <v>80</v>
      </c>
      <c r="G405" s="94">
        <f t="shared" si="33"/>
        <v>533.33333333333337</v>
      </c>
      <c r="H405" s="310" t="s">
        <v>712</v>
      </c>
      <c r="I405" s="95" t="s">
        <v>451</v>
      </c>
      <c r="J405" s="95" t="str">
        <f>VLOOKUP(I405,Presupuesto!$B$11:$C$566,2,0)</f>
        <v>UTILES DE ESCRITORIO, OFICINA Y ENSE¥ANZA</v>
      </c>
      <c r="K405" s="311" t="s">
        <v>718</v>
      </c>
      <c r="L405" s="95" t="s">
        <v>720</v>
      </c>
    </row>
    <row r="406" spans="3:12" ht="15.75" thickBot="1" x14ac:dyDescent="0.3">
      <c r="C406" s="106" t="s">
        <v>1326</v>
      </c>
      <c r="D406" s="532"/>
      <c r="E406" s="201">
        <v>0</v>
      </c>
      <c r="F406" s="116">
        <v>25</v>
      </c>
      <c r="G406" s="94">
        <f t="shared" si="33"/>
        <v>0</v>
      </c>
      <c r="H406" s="310" t="s">
        <v>1937</v>
      </c>
      <c r="I406" s="95" t="s">
        <v>451</v>
      </c>
      <c r="J406" s="95" t="str">
        <f>VLOOKUP(I406,Presupuesto!$B$11:$C$566,2,0)</f>
        <v>UTILES DE ESCRITORIO, OFICINA Y ENSE¥ANZA</v>
      </c>
      <c r="K406" s="311" t="s">
        <v>718</v>
      </c>
      <c r="L406" s="95" t="s">
        <v>720</v>
      </c>
    </row>
    <row r="407" spans="3:12" ht="15.75" thickBot="1" x14ac:dyDescent="0.3">
      <c r="C407" s="205" t="s">
        <v>1273</v>
      </c>
      <c r="D407" s="206">
        <v>8</v>
      </c>
      <c r="E407" s="312">
        <v>4</v>
      </c>
      <c r="F407" s="101">
        <f>HLOOKUP(C407,$AH$2:$BU$3,2,0)</f>
        <v>2000</v>
      </c>
      <c r="G407" s="102">
        <f>D407*E407*F407</f>
        <v>64000</v>
      </c>
      <c r="H407" s="310" t="s">
        <v>712</v>
      </c>
      <c r="I407" s="433" t="s">
        <v>337</v>
      </c>
      <c r="J407" s="103" t="str">
        <f>VLOOKUP(I407,Presupuesto!$B$11:$C$566,2,0)</f>
        <v>VIATICOS NACIONALES</v>
      </c>
      <c r="K407" s="311" t="s">
        <v>718</v>
      </c>
      <c r="L407" s="314" t="s">
        <v>720</v>
      </c>
    </row>
    <row r="409" spans="3:12" ht="15.75" thickBot="1" x14ac:dyDescent="0.3"/>
    <row r="410" spans="3:12" ht="15.75" thickBot="1" x14ac:dyDescent="0.3">
      <c r="C410" s="29" t="s">
        <v>1308</v>
      </c>
      <c r="D410" s="30">
        <f>SUM(G417:G426)</f>
        <v>64000</v>
      </c>
      <c r="E410" s="91"/>
      <c r="F410" s="91"/>
      <c r="G410" s="91"/>
      <c r="H410" s="75"/>
      <c r="I410" s="75"/>
      <c r="J410" s="75"/>
      <c r="K410" s="109"/>
      <c r="L410" s="429"/>
    </row>
    <row r="411" spans="3:12" x14ac:dyDescent="0.25">
      <c r="C411" s="69"/>
      <c r="D411" s="31"/>
      <c r="E411" s="91"/>
      <c r="F411" s="91"/>
      <c r="G411" s="91"/>
      <c r="H411" s="75"/>
      <c r="I411" s="75"/>
      <c r="J411" s="75"/>
      <c r="K411" s="109"/>
      <c r="L411" s="429"/>
    </row>
    <row r="412" spans="3:12" x14ac:dyDescent="0.25">
      <c r="C412" s="69"/>
      <c r="D412" s="31"/>
      <c r="E412" s="91"/>
      <c r="F412" s="91"/>
      <c r="G412" s="91"/>
      <c r="H412" s="75"/>
      <c r="I412" s="75"/>
      <c r="J412" s="75"/>
      <c r="K412" s="109"/>
      <c r="L412" s="429"/>
    </row>
    <row r="413" spans="3:12" ht="15.75" x14ac:dyDescent="0.25">
      <c r="C413" s="191" t="s">
        <v>1309</v>
      </c>
      <c r="D413" s="345" t="s">
        <v>1879</v>
      </c>
      <c r="E413" s="91"/>
      <c r="F413" s="91"/>
      <c r="G413" s="91"/>
      <c r="H413" s="75"/>
      <c r="I413" s="75"/>
      <c r="J413" s="75"/>
      <c r="K413" s="109"/>
      <c r="L413" s="429"/>
    </row>
    <row r="414" spans="3:12" ht="18.75" x14ac:dyDescent="0.25">
      <c r="C414" s="199" t="str">
        <f>IFERROR(VLOOKUP(D413,'1. Desarrollo e Innov. Curricu.'!$F:$G,2,FALSE),IFERROR(VLOOKUP(D413,'2. Investigación Científica'!$F:$G,2,FALSE),IFERROR(VLOOKUP(D413,'3. Vinculación Univ. Sociedad'!$F:$G,2,FALSE),IFERROR(VLOOKUP(D413,'4. Docencia y Profesorado Univ.'!$F:$G,2,FALSE),IFERROR(VLOOKUP(D413,'5. Estudiantes y Graduados'!$F:$G,2,FALSE),IFERROR(VLOOKUP(D413,'11. Gestion Administrativa'!$F:$G,2,FALSE),IFERROR(VLOOKUP(D413,'13. Gestión Académica'!$F:$G,2,FALSE),IFERROR(VLOOKUP(D413,'9. Asegura. de la Calid. y M'!$F:$G,2,FALSE),IFERROR(VLOOKUP(D413,'6. Gestión del Conocimiento'!$F:$G,2,FALSE),IFERROR(VLOOKUP(D413,'15. Gobernabilidad y Proceso...'!$F:$G,2,FALSE),IFERROR(VLOOKUP(D413,'12. Gestión del Talento Humano'!$F:$G,2,FALSE),IFERROR(VLOOKUP(D413,'14. Internacional... de la E.S.'!$F:$G,2,FALSE),IFERROR(VLOOKUP(D413,'10. Posgrado'!$F:$G,2,FALSE),IFERROR(VLOOKUP(D413,'17. Gestión TIC'!$F:$G,2,FALSE),IFERROR(VLOOKUP(D413,'16. Desa. del Sistema Educ.Sup.'!$F:$G,2,FALSE),IFERROR(VLOOKUP(D413,'8. Cultura de Inno. Insti...'!$F:$G,2,FALSE),VLOOKUP(D413,'7. Lo Esencial de la Reforma U.'!$F:$G,2,0)))))))))))))))))</f>
        <v xml:space="preserve">4 Reuniones a nivel nacional de universidades miembros del CSUCA (4 personas por 2 días cada una). C) </v>
      </c>
      <c r="D414" s="31"/>
      <c r="E414" s="91"/>
      <c r="F414" s="91"/>
      <c r="G414" s="91"/>
      <c r="H414" s="75"/>
      <c r="I414" s="75"/>
      <c r="J414" s="75"/>
      <c r="K414" s="109"/>
      <c r="L414" s="429"/>
    </row>
    <row r="415" spans="3:12" ht="15.75" thickBot="1" x14ac:dyDescent="0.3">
      <c r="C415" s="69"/>
      <c r="D415" s="31"/>
      <c r="E415" s="91"/>
      <c r="F415" s="91"/>
      <c r="G415" s="91"/>
      <c r="H415" s="75"/>
      <c r="I415" s="75"/>
      <c r="J415" s="75"/>
      <c r="K415" s="109"/>
      <c r="L415" s="429"/>
    </row>
    <row r="416" spans="3:12" ht="15.75" thickBot="1" x14ac:dyDescent="0.3">
      <c r="C416" s="122" t="s">
        <v>1310</v>
      </c>
      <c r="D416" s="125" t="s">
        <v>1311</v>
      </c>
      <c r="E416" s="124" t="s">
        <v>99</v>
      </c>
      <c r="F416" s="124" t="s">
        <v>1312</v>
      </c>
      <c r="G416" s="123" t="s">
        <v>1313</v>
      </c>
      <c r="H416" s="129" t="s">
        <v>1314</v>
      </c>
      <c r="I416" s="124" t="s">
        <v>1315</v>
      </c>
      <c r="J416" s="124" t="s">
        <v>711</v>
      </c>
      <c r="K416" s="124" t="s">
        <v>1316</v>
      </c>
      <c r="L416" s="124" t="s">
        <v>1317</v>
      </c>
    </row>
    <row r="417" spans="3:12" ht="15.75" thickBot="1" x14ac:dyDescent="0.3">
      <c r="C417" s="307" t="s">
        <v>1318</v>
      </c>
      <c r="D417" s="531"/>
      <c r="E417" s="308">
        <v>0</v>
      </c>
      <c r="F417" s="112">
        <v>30000</v>
      </c>
      <c r="G417" s="309">
        <f t="shared" ref="G417:G425" si="34">E417*F417</f>
        <v>0</v>
      </c>
      <c r="H417" s="310" t="s">
        <v>712</v>
      </c>
      <c r="I417" s="113" t="s">
        <v>294</v>
      </c>
      <c r="J417" s="113" t="str">
        <f>VLOOKUP(I417,Presupuesto!$B$11:$C$566,2,0)</f>
        <v>SERVICIOS DE CAPACITACION.</v>
      </c>
      <c r="K417" s="311" t="s">
        <v>718</v>
      </c>
      <c r="L417" s="113" t="s">
        <v>719</v>
      </c>
    </row>
    <row r="418" spans="3:12" ht="15.75" thickBot="1" x14ac:dyDescent="0.3">
      <c r="C418" s="96" t="s">
        <v>1319</v>
      </c>
      <c r="D418" s="532"/>
      <c r="E418" s="190">
        <f>D417</f>
        <v>0</v>
      </c>
      <c r="F418" s="97">
        <v>50</v>
      </c>
      <c r="G418" s="94">
        <f t="shared" si="34"/>
        <v>0</v>
      </c>
      <c r="H418" s="310" t="s">
        <v>1930</v>
      </c>
      <c r="I418" s="95" t="s">
        <v>307</v>
      </c>
      <c r="J418" s="95" t="str">
        <f>VLOOKUP(I418,Presupuesto!$B$11:$C$566,2,0)</f>
        <v>SERVICIOS DE IMPRENTA PUBLIC.Y REPRODUCCION</v>
      </c>
      <c r="K418" s="311" t="s">
        <v>718</v>
      </c>
      <c r="L418" s="95" t="s">
        <v>720</v>
      </c>
    </row>
    <row r="419" spans="3:12" ht="15.75" thickBot="1" x14ac:dyDescent="0.3">
      <c r="C419" s="96" t="s">
        <v>1320</v>
      </c>
      <c r="D419" s="532"/>
      <c r="E419" s="190">
        <f>D417</f>
        <v>0</v>
      </c>
      <c r="F419" s="97">
        <v>150</v>
      </c>
      <c r="G419" s="94">
        <f t="shared" si="34"/>
        <v>0</v>
      </c>
      <c r="H419" s="310" t="s">
        <v>1931</v>
      </c>
      <c r="I419" s="95" t="s">
        <v>361</v>
      </c>
      <c r="J419" s="95" t="str">
        <f>VLOOKUP(I419,Presupuesto!$B$11:$C$566,2,0)</f>
        <v>ALIMENTOS B EBIDAS PARA PERSONAS</v>
      </c>
      <c r="K419" s="311" t="s">
        <v>718</v>
      </c>
      <c r="L419" s="95" t="s">
        <v>723</v>
      </c>
    </row>
    <row r="420" spans="3:12" ht="15.75" thickBot="1" x14ac:dyDescent="0.3">
      <c r="C420" s="96" t="s">
        <v>1321</v>
      </c>
      <c r="D420" s="532"/>
      <c r="E420" s="147">
        <v>0</v>
      </c>
      <c r="F420" s="115">
        <v>10000</v>
      </c>
      <c r="G420" s="94">
        <f t="shared" si="34"/>
        <v>0</v>
      </c>
      <c r="H420" s="310" t="s">
        <v>1932</v>
      </c>
      <c r="I420" s="303" t="s">
        <v>327</v>
      </c>
      <c r="J420" s="95" t="str">
        <f>VLOOKUP(I420,Presupuesto!$B$11:$C$566,2,0)</f>
        <v>PASAJES (26100-00)</v>
      </c>
      <c r="K420" s="311" t="s">
        <v>718</v>
      </c>
      <c r="L420" s="95" t="s">
        <v>720</v>
      </c>
    </row>
    <row r="421" spans="3:12" ht="15.75" thickBot="1" x14ac:dyDescent="0.3">
      <c r="C421" s="96" t="s">
        <v>1322</v>
      </c>
      <c r="D421" s="532"/>
      <c r="E421" s="147">
        <v>0</v>
      </c>
      <c r="F421" s="115">
        <v>250</v>
      </c>
      <c r="G421" s="94">
        <f t="shared" si="34"/>
        <v>0</v>
      </c>
      <c r="H421" s="310" t="s">
        <v>1933</v>
      </c>
      <c r="I421" s="95" t="s">
        <v>384</v>
      </c>
      <c r="J421" s="95" t="str">
        <f>VLOOKUP(I421,Presupuesto!$B$11:$C$566,2,0)</f>
        <v>PRODUCTOS PAPEL Y CARTON</v>
      </c>
      <c r="K421" s="311" t="s">
        <v>718</v>
      </c>
      <c r="L421" s="95" t="s">
        <v>720</v>
      </c>
    </row>
    <row r="422" spans="3:12" ht="15.75" thickBot="1" x14ac:dyDescent="0.3">
      <c r="C422" s="96" t="s">
        <v>1323</v>
      </c>
      <c r="D422" s="532"/>
      <c r="E422" s="190">
        <f>(D417*25)/500</f>
        <v>0</v>
      </c>
      <c r="F422" s="97">
        <v>85</v>
      </c>
      <c r="G422" s="94">
        <f t="shared" si="34"/>
        <v>0</v>
      </c>
      <c r="H422" s="310" t="s">
        <v>1934</v>
      </c>
      <c r="I422" s="95" t="s">
        <v>384</v>
      </c>
      <c r="J422" s="95" t="str">
        <f>VLOOKUP(I422,Presupuesto!$B$11:$C$566,2,0)</f>
        <v>PRODUCTOS PAPEL Y CARTON</v>
      </c>
      <c r="K422" s="311" t="s">
        <v>718</v>
      </c>
      <c r="L422" s="95" t="s">
        <v>720</v>
      </c>
    </row>
    <row r="423" spans="3:12" ht="15.75" thickBot="1" x14ac:dyDescent="0.3">
      <c r="C423" s="96" t="s">
        <v>1324</v>
      </c>
      <c r="D423" s="532"/>
      <c r="E423" s="190">
        <f>D417/12</f>
        <v>0</v>
      </c>
      <c r="F423" s="97">
        <v>36</v>
      </c>
      <c r="G423" s="94">
        <f t="shared" si="34"/>
        <v>0</v>
      </c>
      <c r="H423" s="310" t="s">
        <v>1935</v>
      </c>
      <c r="I423" s="95" t="s">
        <v>451</v>
      </c>
      <c r="J423" s="95" t="str">
        <f>VLOOKUP(I423,Presupuesto!$B$11:$C$566,2,0)</f>
        <v>UTILES DE ESCRITORIO, OFICINA Y ENSE¥ANZA</v>
      </c>
      <c r="K423" s="311" t="s">
        <v>718</v>
      </c>
      <c r="L423" s="95" t="s">
        <v>720</v>
      </c>
    </row>
    <row r="424" spans="3:12" ht="15.75" thickBot="1" x14ac:dyDescent="0.3">
      <c r="C424" s="96" t="s">
        <v>1325</v>
      </c>
      <c r="D424" s="532"/>
      <c r="E424" s="190">
        <f>D417/12</f>
        <v>0</v>
      </c>
      <c r="F424" s="97">
        <v>80</v>
      </c>
      <c r="G424" s="94">
        <f t="shared" si="34"/>
        <v>0</v>
      </c>
      <c r="H424" s="310" t="s">
        <v>1936</v>
      </c>
      <c r="I424" s="95" t="s">
        <v>451</v>
      </c>
      <c r="J424" s="95" t="str">
        <f>VLOOKUP(I424,Presupuesto!$B$11:$C$566,2,0)</f>
        <v>UTILES DE ESCRITORIO, OFICINA Y ENSE¥ANZA</v>
      </c>
      <c r="K424" s="311" t="s">
        <v>718</v>
      </c>
      <c r="L424" s="95" t="s">
        <v>720</v>
      </c>
    </row>
    <row r="425" spans="3:12" ht="15.75" thickBot="1" x14ac:dyDescent="0.3">
      <c r="C425" s="106" t="s">
        <v>1326</v>
      </c>
      <c r="D425" s="532"/>
      <c r="E425" s="201">
        <v>0</v>
      </c>
      <c r="F425" s="116">
        <v>25</v>
      </c>
      <c r="G425" s="94">
        <f t="shared" si="34"/>
        <v>0</v>
      </c>
      <c r="H425" s="310" t="s">
        <v>1937</v>
      </c>
      <c r="I425" s="95" t="s">
        <v>451</v>
      </c>
      <c r="J425" s="95" t="str">
        <f>VLOOKUP(I425,Presupuesto!$B$11:$C$566,2,0)</f>
        <v>UTILES DE ESCRITORIO, OFICINA Y ENSE¥ANZA</v>
      </c>
      <c r="K425" s="311" t="s">
        <v>718</v>
      </c>
      <c r="L425" s="95" t="s">
        <v>720</v>
      </c>
    </row>
    <row r="426" spans="3:12" ht="15.75" thickBot="1" x14ac:dyDescent="0.3">
      <c r="C426" s="205" t="s">
        <v>1273</v>
      </c>
      <c r="D426" s="206">
        <v>16</v>
      </c>
      <c r="E426" s="312">
        <v>2</v>
      </c>
      <c r="F426" s="101">
        <f>HLOOKUP(C426,$AH$2:$BU$3,2,0)</f>
        <v>2000</v>
      </c>
      <c r="G426" s="102">
        <f>D426*E426*F426</f>
        <v>64000</v>
      </c>
      <c r="H426" s="310" t="s">
        <v>712</v>
      </c>
      <c r="I426" s="433" t="s">
        <v>337</v>
      </c>
      <c r="J426" s="103" t="str">
        <f>VLOOKUP(I426,Presupuesto!$B$11:$C$566,2,0)</f>
        <v>VIATICOS NACIONALES</v>
      </c>
      <c r="K426" s="311" t="s">
        <v>718</v>
      </c>
      <c r="L426" s="314" t="s">
        <v>720</v>
      </c>
    </row>
    <row r="428" spans="3:12" ht="15.75" thickBot="1" x14ac:dyDescent="0.3"/>
    <row r="429" spans="3:12" ht="15.75" thickBot="1" x14ac:dyDescent="0.3">
      <c r="C429" s="29" t="s">
        <v>1308</v>
      </c>
      <c r="D429" s="30">
        <f>SUM(G436:G445)</f>
        <v>144262.5</v>
      </c>
      <c r="E429" s="91"/>
      <c r="F429" s="91"/>
      <c r="G429" s="91"/>
      <c r="H429" s="75"/>
      <c r="I429" s="75"/>
      <c r="J429" s="75"/>
      <c r="K429" s="109"/>
      <c r="L429" s="429"/>
    </row>
    <row r="430" spans="3:12" x14ac:dyDescent="0.25">
      <c r="C430" s="69"/>
      <c r="D430" s="31"/>
      <c r="E430" s="91"/>
      <c r="F430" s="91"/>
      <c r="G430" s="91"/>
      <c r="H430" s="75"/>
      <c r="I430" s="75"/>
      <c r="J430" s="75"/>
      <c r="K430" s="109"/>
      <c r="L430" s="429"/>
    </row>
    <row r="431" spans="3:12" x14ac:dyDescent="0.25">
      <c r="C431" s="69"/>
      <c r="D431" s="31"/>
      <c r="E431" s="91"/>
      <c r="F431" s="91"/>
      <c r="G431" s="91"/>
      <c r="H431" s="75"/>
      <c r="I431" s="75"/>
      <c r="J431" s="75"/>
      <c r="K431" s="109"/>
      <c r="L431" s="429"/>
    </row>
    <row r="432" spans="3:12" ht="15.75" x14ac:dyDescent="0.25">
      <c r="C432" s="191" t="s">
        <v>1309</v>
      </c>
      <c r="D432" s="345" t="s">
        <v>1882</v>
      </c>
      <c r="E432" s="91"/>
      <c r="F432" s="91"/>
      <c r="G432" s="91"/>
      <c r="H432" s="75"/>
      <c r="I432" s="75"/>
      <c r="J432" s="75"/>
      <c r="K432" s="109"/>
      <c r="L432" s="429"/>
    </row>
    <row r="433" spans="3:12" ht="18.75" x14ac:dyDescent="0.25">
      <c r="C433" s="199" t="str">
        <f>IFERROR(VLOOKUP(D432,'1. Desarrollo e Innov. Curricu.'!$F:$G,2,FALSE),IFERROR(VLOOKUP(D432,'2. Investigación Científica'!$F:$G,2,FALSE),IFERROR(VLOOKUP(D432,'3. Vinculación Univ. Sociedad'!$F:$G,2,FALSE),IFERROR(VLOOKUP(D432,'4. Docencia y Profesorado Univ.'!$F:$G,2,FALSE),IFERROR(VLOOKUP(D432,'5. Estudiantes y Graduados'!$F:$G,2,FALSE),IFERROR(VLOOKUP(D432,'11. Gestion Administrativa'!$F:$G,2,FALSE),IFERROR(VLOOKUP(D432,'13. Gestión Académica'!$F:$G,2,FALSE),IFERROR(VLOOKUP(D432,'9. Asegura. de la Calid. y M'!$F:$G,2,FALSE),IFERROR(VLOOKUP(D432,'6. Gestión del Conocimiento'!$F:$G,2,FALSE),IFERROR(VLOOKUP(D432,'15. Gobernabilidad y Proceso...'!$F:$G,2,FALSE),IFERROR(VLOOKUP(D432,'12. Gestión del Talento Humano'!$F:$G,2,FALSE),IFERROR(VLOOKUP(D432,'14. Internacional... de la E.S.'!$F:$G,2,FALSE),IFERROR(VLOOKUP(D432,'10. Posgrado'!$F:$G,2,FALSE),IFERROR(VLOOKUP(D432,'17. Gestión TIC'!$F:$G,2,FALSE),IFERROR(VLOOKUP(D432,'16. Desa. del Sistema Educ.Sup.'!$F:$G,2,FALSE),IFERROR(VLOOKUP(D432,'8. Cultura de Inno. Insti...'!$F:$G,2,FALSE),VLOOKUP(D432,'7. Lo Esencial de la Reforma U.'!$F:$G,2,0)))))))))))))))))</f>
        <v>3 Talleres (1 por período académico) para elaborar informes de monitoria del impacto de la eficiencia, accesibilidad y pertinencia de la plataforma en los procesos académicos (25 personas por taller, 2 días cada uno y al menos 1 en una Red Regional).</v>
      </c>
      <c r="D433" s="31"/>
      <c r="E433" s="91"/>
      <c r="F433" s="91"/>
      <c r="G433" s="91"/>
      <c r="H433" s="75"/>
      <c r="I433" s="75"/>
      <c r="J433" s="75"/>
      <c r="K433" s="109"/>
      <c r="L433" s="429"/>
    </row>
    <row r="434" spans="3:12" ht="15.75" thickBot="1" x14ac:dyDescent="0.3">
      <c r="C434" s="69"/>
      <c r="D434" s="31"/>
      <c r="E434" s="91"/>
      <c r="F434" s="91"/>
      <c r="G434" s="91"/>
      <c r="H434" s="75"/>
      <c r="I434" s="75"/>
      <c r="J434" s="75"/>
      <c r="K434" s="109"/>
      <c r="L434" s="429"/>
    </row>
    <row r="435" spans="3:12" ht="15.75" thickBot="1" x14ac:dyDescent="0.3">
      <c r="C435" s="122" t="s">
        <v>1310</v>
      </c>
      <c r="D435" s="125" t="s">
        <v>1311</v>
      </c>
      <c r="E435" s="124" t="s">
        <v>99</v>
      </c>
      <c r="F435" s="124" t="s">
        <v>1312</v>
      </c>
      <c r="G435" s="123" t="s">
        <v>1313</v>
      </c>
      <c r="H435" s="129" t="s">
        <v>1314</v>
      </c>
      <c r="I435" s="124" t="s">
        <v>1315</v>
      </c>
      <c r="J435" s="124" t="s">
        <v>711</v>
      </c>
      <c r="K435" s="124" t="s">
        <v>1316</v>
      </c>
      <c r="L435" s="124" t="s">
        <v>1317</v>
      </c>
    </row>
    <row r="436" spans="3:12" ht="15.75" thickBot="1" x14ac:dyDescent="0.3">
      <c r="C436" s="307" t="s">
        <v>1318</v>
      </c>
      <c r="D436" s="531">
        <v>450</v>
      </c>
      <c r="E436" s="308">
        <v>0</v>
      </c>
      <c r="F436" s="112">
        <v>30000</v>
      </c>
      <c r="G436" s="309">
        <f t="shared" ref="G436:G444" si="35">E436*F436</f>
        <v>0</v>
      </c>
      <c r="H436" s="310" t="s">
        <v>712</v>
      </c>
      <c r="I436" s="113" t="s">
        <v>294</v>
      </c>
      <c r="J436" s="113" t="str">
        <f>VLOOKUP(I436,Presupuesto!$B$11:$C$566,2,0)</f>
        <v>SERVICIOS DE CAPACITACION.</v>
      </c>
      <c r="K436" s="311" t="s">
        <v>74</v>
      </c>
      <c r="L436" s="113" t="s">
        <v>719</v>
      </c>
    </row>
    <row r="437" spans="3:12" ht="15.75" thickBot="1" x14ac:dyDescent="0.3">
      <c r="C437" s="96" t="s">
        <v>1319</v>
      </c>
      <c r="D437" s="532"/>
      <c r="E437" s="190">
        <f>D436</f>
        <v>450</v>
      </c>
      <c r="F437" s="97">
        <v>50</v>
      </c>
      <c r="G437" s="94">
        <f t="shared" si="35"/>
        <v>22500</v>
      </c>
      <c r="H437" s="310" t="s">
        <v>712</v>
      </c>
      <c r="I437" s="95" t="s">
        <v>307</v>
      </c>
      <c r="J437" s="95" t="str">
        <f>VLOOKUP(I437,Presupuesto!$B$11:$C$566,2,0)</f>
        <v>SERVICIOS DE IMPRENTA PUBLIC.Y REPRODUCCION</v>
      </c>
      <c r="K437" s="311" t="s">
        <v>74</v>
      </c>
      <c r="L437" s="95" t="s">
        <v>720</v>
      </c>
    </row>
    <row r="438" spans="3:12" ht="15.75" thickBot="1" x14ac:dyDescent="0.3">
      <c r="C438" s="96" t="s">
        <v>1320</v>
      </c>
      <c r="D438" s="532"/>
      <c r="E438" s="190">
        <f>D436</f>
        <v>450</v>
      </c>
      <c r="F438" s="97">
        <v>150</v>
      </c>
      <c r="G438" s="94">
        <f t="shared" si="35"/>
        <v>67500</v>
      </c>
      <c r="H438" s="310" t="s">
        <v>712</v>
      </c>
      <c r="I438" s="95" t="s">
        <v>361</v>
      </c>
      <c r="J438" s="95" t="str">
        <f>VLOOKUP(I438,Presupuesto!$B$11:$C$566,2,0)</f>
        <v>ALIMENTOS B EBIDAS PARA PERSONAS</v>
      </c>
      <c r="K438" s="311" t="s">
        <v>74</v>
      </c>
      <c r="L438" s="95" t="s">
        <v>723</v>
      </c>
    </row>
    <row r="439" spans="3:12" ht="15.75" thickBot="1" x14ac:dyDescent="0.3">
      <c r="C439" s="96" t="s">
        <v>1321</v>
      </c>
      <c r="D439" s="532"/>
      <c r="E439" s="147">
        <v>0</v>
      </c>
      <c r="F439" s="115">
        <v>10000</v>
      </c>
      <c r="G439" s="94">
        <f t="shared" si="35"/>
        <v>0</v>
      </c>
      <c r="H439" s="310" t="s">
        <v>1932</v>
      </c>
      <c r="I439" s="303" t="s">
        <v>327</v>
      </c>
      <c r="J439" s="95" t="str">
        <f>VLOOKUP(I439,Presupuesto!$B$11:$C$566,2,0)</f>
        <v>PASAJES (26100-00)</v>
      </c>
      <c r="K439" s="311" t="s">
        <v>74</v>
      </c>
      <c r="L439" s="95" t="s">
        <v>720</v>
      </c>
    </row>
    <row r="440" spans="3:12" ht="15.75" thickBot="1" x14ac:dyDescent="0.3">
      <c r="C440" s="96" t="s">
        <v>1322</v>
      </c>
      <c r="D440" s="532"/>
      <c r="E440" s="147">
        <v>0</v>
      </c>
      <c r="F440" s="115">
        <v>250</v>
      </c>
      <c r="G440" s="94">
        <f t="shared" si="35"/>
        <v>0</v>
      </c>
      <c r="H440" s="310" t="s">
        <v>1933</v>
      </c>
      <c r="I440" s="95" t="s">
        <v>384</v>
      </c>
      <c r="J440" s="95" t="str">
        <f>VLOOKUP(I440,Presupuesto!$B$11:$C$566,2,0)</f>
        <v>PRODUCTOS PAPEL Y CARTON</v>
      </c>
      <c r="K440" s="311" t="s">
        <v>74</v>
      </c>
      <c r="L440" s="95" t="s">
        <v>720</v>
      </c>
    </row>
    <row r="441" spans="3:12" ht="15.75" thickBot="1" x14ac:dyDescent="0.3">
      <c r="C441" s="96" t="s">
        <v>1323</v>
      </c>
      <c r="D441" s="532"/>
      <c r="E441" s="190">
        <f>(D436*25)/500</f>
        <v>22.5</v>
      </c>
      <c r="F441" s="97">
        <v>85</v>
      </c>
      <c r="G441" s="94">
        <f t="shared" si="35"/>
        <v>1912.5</v>
      </c>
      <c r="H441" s="310" t="s">
        <v>712</v>
      </c>
      <c r="I441" s="95" t="s">
        <v>384</v>
      </c>
      <c r="J441" s="95" t="str">
        <f>VLOOKUP(I441,Presupuesto!$B$11:$C$566,2,0)</f>
        <v>PRODUCTOS PAPEL Y CARTON</v>
      </c>
      <c r="K441" s="311" t="s">
        <v>74</v>
      </c>
      <c r="L441" s="95" t="s">
        <v>720</v>
      </c>
    </row>
    <row r="442" spans="3:12" ht="15.75" thickBot="1" x14ac:dyDescent="0.3">
      <c r="C442" s="96" t="s">
        <v>1324</v>
      </c>
      <c r="D442" s="532"/>
      <c r="E442" s="190">
        <f>D436/12</f>
        <v>37.5</v>
      </c>
      <c r="F442" s="97">
        <v>36</v>
      </c>
      <c r="G442" s="94">
        <f t="shared" si="35"/>
        <v>1350</v>
      </c>
      <c r="H442" s="310" t="s">
        <v>712</v>
      </c>
      <c r="I442" s="95" t="s">
        <v>451</v>
      </c>
      <c r="J442" s="95" t="str">
        <f>VLOOKUP(I442,Presupuesto!$B$11:$C$566,2,0)</f>
        <v>UTILES DE ESCRITORIO, OFICINA Y ENSE¥ANZA</v>
      </c>
      <c r="K442" s="311" t="s">
        <v>74</v>
      </c>
      <c r="L442" s="95" t="s">
        <v>720</v>
      </c>
    </row>
    <row r="443" spans="3:12" ht="15.75" thickBot="1" x14ac:dyDescent="0.3">
      <c r="C443" s="96" t="s">
        <v>1325</v>
      </c>
      <c r="D443" s="532"/>
      <c r="E443" s="190">
        <f>D436/12</f>
        <v>37.5</v>
      </c>
      <c r="F443" s="97">
        <v>80</v>
      </c>
      <c r="G443" s="94">
        <f t="shared" si="35"/>
        <v>3000</v>
      </c>
      <c r="H443" s="310" t="s">
        <v>712</v>
      </c>
      <c r="I443" s="95" t="s">
        <v>451</v>
      </c>
      <c r="J443" s="95" t="str">
        <f>VLOOKUP(I443,Presupuesto!$B$11:$C$566,2,0)</f>
        <v>UTILES DE ESCRITORIO, OFICINA Y ENSE¥ANZA</v>
      </c>
      <c r="K443" s="311" t="s">
        <v>74</v>
      </c>
      <c r="L443" s="95" t="s">
        <v>720</v>
      </c>
    </row>
    <row r="444" spans="3:12" ht="15.75" thickBot="1" x14ac:dyDescent="0.3">
      <c r="C444" s="106" t="s">
        <v>1326</v>
      </c>
      <c r="D444" s="532"/>
      <c r="E444" s="201">
        <v>0</v>
      </c>
      <c r="F444" s="116">
        <v>25</v>
      </c>
      <c r="G444" s="94">
        <f t="shared" si="35"/>
        <v>0</v>
      </c>
      <c r="H444" s="310" t="s">
        <v>1937</v>
      </c>
      <c r="I444" s="95" t="s">
        <v>451</v>
      </c>
      <c r="J444" s="95" t="str">
        <f>VLOOKUP(I444,Presupuesto!$B$11:$C$566,2,0)</f>
        <v>UTILES DE ESCRITORIO, OFICINA Y ENSE¥ANZA</v>
      </c>
      <c r="K444" s="311" t="s">
        <v>74</v>
      </c>
      <c r="L444" s="95" t="s">
        <v>720</v>
      </c>
    </row>
    <row r="445" spans="3:12" ht="15.75" thickBot="1" x14ac:dyDescent="0.3">
      <c r="C445" s="205" t="s">
        <v>1273</v>
      </c>
      <c r="D445" s="206">
        <v>12</v>
      </c>
      <c r="E445" s="312">
        <v>2</v>
      </c>
      <c r="F445" s="101">
        <f>HLOOKUP(C445,$AH$2:$BU$3,2,0)</f>
        <v>2000</v>
      </c>
      <c r="G445" s="102">
        <f>D445*E445*F445</f>
        <v>48000</v>
      </c>
      <c r="H445" s="310" t="s">
        <v>712</v>
      </c>
      <c r="I445" s="433" t="s">
        <v>337</v>
      </c>
      <c r="J445" s="103" t="str">
        <f>VLOOKUP(I445,Presupuesto!$B$11:$C$566,2,0)</f>
        <v>VIATICOS NACIONALES</v>
      </c>
      <c r="K445" s="311" t="s">
        <v>74</v>
      </c>
      <c r="L445" s="314" t="s">
        <v>720</v>
      </c>
    </row>
    <row r="447" spans="3:12" ht="15.75" thickBot="1" x14ac:dyDescent="0.3"/>
    <row r="448" spans="3:12" ht="15.75" thickBot="1" x14ac:dyDescent="0.3">
      <c r="C448" s="29" t="s">
        <v>1308</v>
      </c>
      <c r="D448" s="30">
        <f>SUM(G455:G464)</f>
        <v>66783.333333333343</v>
      </c>
      <c r="E448" s="91"/>
      <c r="F448" s="91"/>
      <c r="G448" s="91"/>
      <c r="H448" s="75"/>
      <c r="I448" s="75"/>
      <c r="J448" s="75"/>
      <c r="K448" s="109"/>
      <c r="L448" s="429"/>
    </row>
    <row r="449" spans="3:12" x14ac:dyDescent="0.25">
      <c r="C449" s="69"/>
      <c r="D449" s="31"/>
      <c r="E449" s="91"/>
      <c r="F449" s="91"/>
      <c r="G449" s="91"/>
      <c r="H449" s="75"/>
      <c r="I449" s="75"/>
      <c r="J449" s="75"/>
      <c r="K449" s="109"/>
      <c r="L449" s="429"/>
    </row>
    <row r="450" spans="3:12" x14ac:dyDescent="0.25">
      <c r="C450" s="69"/>
      <c r="D450" s="31"/>
      <c r="E450" s="91"/>
      <c r="F450" s="91"/>
      <c r="G450" s="91"/>
      <c r="H450" s="75"/>
      <c r="I450" s="75"/>
      <c r="J450" s="75"/>
      <c r="K450" s="109"/>
      <c r="L450" s="429"/>
    </row>
    <row r="451" spans="3:12" ht="15.75" x14ac:dyDescent="0.25">
      <c r="C451" s="191" t="s">
        <v>1309</v>
      </c>
      <c r="D451" s="345" t="s">
        <v>1883</v>
      </c>
      <c r="E451" s="91"/>
      <c r="F451" s="91"/>
      <c r="G451" s="91"/>
      <c r="H451" s="75"/>
      <c r="I451" s="75"/>
      <c r="J451" s="75"/>
      <c r="K451" s="109"/>
      <c r="L451" s="429"/>
    </row>
    <row r="452" spans="3:12" ht="18.75" x14ac:dyDescent="0.25">
      <c r="C452" s="199" t="str">
        <f>IFERROR(VLOOKUP(D451,'1. Desarrollo e Innov. Curricu.'!$F:$G,2,FALSE),IFERROR(VLOOKUP(D451,'2. Investigación Científica'!$F:$G,2,FALSE),IFERROR(VLOOKUP(D451,'3. Vinculación Univ. Sociedad'!$F:$G,2,FALSE),IFERROR(VLOOKUP(D451,'4. Docencia y Profesorado Univ.'!$F:$G,2,FALSE),IFERROR(VLOOKUP(D451,'5. Estudiantes y Graduados'!$F:$G,2,FALSE),IFERROR(VLOOKUP(D451,'11. Gestion Administrativa'!$F:$G,2,FALSE),IFERROR(VLOOKUP(D451,'13. Gestión Académica'!$F:$G,2,FALSE),IFERROR(VLOOKUP(D451,'9. Asegura. de la Calid. y M'!$F:$G,2,FALSE),IFERROR(VLOOKUP(D451,'6. Gestión del Conocimiento'!$F:$G,2,FALSE),IFERROR(VLOOKUP(D451,'15. Gobernabilidad y Proceso...'!$F:$G,2,FALSE),IFERROR(VLOOKUP(D451,'12. Gestión del Talento Humano'!$F:$G,2,FALSE),IFERROR(VLOOKUP(D451,'14. Internacional... de la E.S.'!$F:$G,2,FALSE),IFERROR(VLOOKUP(D451,'10. Posgrado'!$F:$G,2,FALSE),IFERROR(VLOOKUP(D451,'17. Gestión TIC'!$F:$G,2,FALSE),IFERROR(VLOOKUP(D451,'16. Desa. del Sistema Educ.Sup.'!$F:$G,2,FALSE),IFERROR(VLOOKUP(D451,'8. Cultura de Inno. Insti...'!$F:$G,2,FALSE),VLOOKUP(D451,'7. Lo Esencial de la Reforma U.'!$F:$G,2,0)))))))))))))))))</f>
        <v>Talleres para fortalecer las capacidades en el uso de la metodología para definir el enfoque académico de la infraestructura de la UNAH.</v>
      </c>
      <c r="D452" s="31"/>
      <c r="E452" s="91"/>
      <c r="F452" s="91"/>
      <c r="G452" s="91"/>
      <c r="H452" s="75"/>
      <c r="I452" s="75"/>
      <c r="J452" s="75"/>
      <c r="K452" s="109"/>
      <c r="L452" s="429"/>
    </row>
    <row r="453" spans="3:12" ht="15.75" thickBot="1" x14ac:dyDescent="0.3">
      <c r="C453" s="69"/>
      <c r="D453" s="31"/>
      <c r="E453" s="91"/>
      <c r="F453" s="91"/>
      <c r="G453" s="91"/>
      <c r="H453" s="75"/>
      <c r="I453" s="75"/>
      <c r="J453" s="75"/>
      <c r="K453" s="109"/>
      <c r="L453" s="429"/>
    </row>
    <row r="454" spans="3:12" ht="15.75" thickBot="1" x14ac:dyDescent="0.3">
      <c r="C454" s="122" t="s">
        <v>1310</v>
      </c>
      <c r="D454" s="125" t="s">
        <v>1311</v>
      </c>
      <c r="E454" s="124" t="s">
        <v>99</v>
      </c>
      <c r="F454" s="124" t="s">
        <v>1312</v>
      </c>
      <c r="G454" s="123" t="s">
        <v>1313</v>
      </c>
      <c r="H454" s="129" t="s">
        <v>1314</v>
      </c>
      <c r="I454" s="124" t="s">
        <v>1315</v>
      </c>
      <c r="J454" s="124" t="s">
        <v>711</v>
      </c>
      <c r="K454" s="124" t="s">
        <v>1316</v>
      </c>
      <c r="L454" s="124" t="s">
        <v>1317</v>
      </c>
    </row>
    <row r="455" spans="3:12" ht="15.75" thickBot="1" x14ac:dyDescent="0.3">
      <c r="C455" s="307" t="s">
        <v>1318</v>
      </c>
      <c r="D455" s="531">
        <v>200</v>
      </c>
      <c r="E455" s="308">
        <v>0</v>
      </c>
      <c r="F455" s="112">
        <v>30000</v>
      </c>
      <c r="G455" s="309">
        <f t="shared" ref="G455:G463" si="36">E455*F455</f>
        <v>0</v>
      </c>
      <c r="H455" s="310" t="s">
        <v>712</v>
      </c>
      <c r="I455" s="113" t="s">
        <v>294</v>
      </c>
      <c r="J455" s="113" t="str">
        <f>VLOOKUP(I455,Presupuesto!$B$11:$C$566,2,0)</f>
        <v>SERVICIOS DE CAPACITACION.</v>
      </c>
      <c r="K455" s="311" t="s">
        <v>74</v>
      </c>
      <c r="L455" s="113" t="s">
        <v>719</v>
      </c>
    </row>
    <row r="456" spans="3:12" ht="15.75" thickBot="1" x14ac:dyDescent="0.3">
      <c r="C456" s="96" t="s">
        <v>1319</v>
      </c>
      <c r="D456" s="532"/>
      <c r="E456" s="190">
        <f>D455</f>
        <v>200</v>
      </c>
      <c r="F456" s="97">
        <v>50</v>
      </c>
      <c r="G456" s="94">
        <f t="shared" si="36"/>
        <v>10000</v>
      </c>
      <c r="H456" s="310" t="s">
        <v>712</v>
      </c>
      <c r="I456" s="95" t="s">
        <v>307</v>
      </c>
      <c r="J456" s="95" t="str">
        <f>VLOOKUP(I456,Presupuesto!$B$11:$C$566,2,0)</f>
        <v>SERVICIOS DE IMPRENTA PUBLIC.Y REPRODUCCION</v>
      </c>
      <c r="K456" s="311" t="s">
        <v>74</v>
      </c>
      <c r="L456" s="95" t="s">
        <v>720</v>
      </c>
    </row>
    <row r="457" spans="3:12" ht="15.75" thickBot="1" x14ac:dyDescent="0.3">
      <c r="C457" s="96" t="s">
        <v>1320</v>
      </c>
      <c r="D457" s="532"/>
      <c r="E457" s="190">
        <f>D455</f>
        <v>200</v>
      </c>
      <c r="F457" s="97">
        <v>150</v>
      </c>
      <c r="G457" s="94">
        <f t="shared" si="36"/>
        <v>30000</v>
      </c>
      <c r="H457" s="310" t="s">
        <v>712</v>
      </c>
      <c r="I457" s="95" t="s">
        <v>361</v>
      </c>
      <c r="J457" s="95" t="str">
        <f>VLOOKUP(I457,Presupuesto!$B$11:$C$566,2,0)</f>
        <v>ALIMENTOS B EBIDAS PARA PERSONAS</v>
      </c>
      <c r="K457" s="311" t="s">
        <v>74</v>
      </c>
      <c r="L457" s="95" t="s">
        <v>723</v>
      </c>
    </row>
    <row r="458" spans="3:12" ht="15.75" thickBot="1" x14ac:dyDescent="0.3">
      <c r="C458" s="96" t="s">
        <v>1321</v>
      </c>
      <c r="D458" s="532"/>
      <c r="E458" s="147">
        <v>0</v>
      </c>
      <c r="F458" s="115">
        <v>10000</v>
      </c>
      <c r="G458" s="94">
        <f t="shared" si="36"/>
        <v>0</v>
      </c>
      <c r="H458" s="310" t="s">
        <v>1932</v>
      </c>
      <c r="I458" s="303" t="s">
        <v>327</v>
      </c>
      <c r="J458" s="95" t="str">
        <f>VLOOKUP(I458,Presupuesto!$B$11:$C$566,2,0)</f>
        <v>PASAJES (26100-00)</v>
      </c>
      <c r="K458" s="311" t="s">
        <v>74</v>
      </c>
      <c r="L458" s="95" t="s">
        <v>720</v>
      </c>
    </row>
    <row r="459" spans="3:12" ht="15.75" thickBot="1" x14ac:dyDescent="0.3">
      <c r="C459" s="96" t="s">
        <v>1322</v>
      </c>
      <c r="D459" s="532"/>
      <c r="E459" s="147">
        <v>0</v>
      </c>
      <c r="F459" s="115">
        <v>250</v>
      </c>
      <c r="G459" s="94">
        <f t="shared" si="36"/>
        <v>0</v>
      </c>
      <c r="H459" s="310" t="s">
        <v>1933</v>
      </c>
      <c r="I459" s="95" t="s">
        <v>384</v>
      </c>
      <c r="J459" s="95" t="str">
        <f>VLOOKUP(I459,Presupuesto!$B$11:$C$566,2,0)</f>
        <v>PRODUCTOS PAPEL Y CARTON</v>
      </c>
      <c r="K459" s="311" t="s">
        <v>74</v>
      </c>
      <c r="L459" s="95" t="s">
        <v>720</v>
      </c>
    </row>
    <row r="460" spans="3:12" ht="15.75" thickBot="1" x14ac:dyDescent="0.3">
      <c r="C460" s="96" t="s">
        <v>1323</v>
      </c>
      <c r="D460" s="532"/>
      <c r="E460" s="190">
        <f>(D455*25)/500</f>
        <v>10</v>
      </c>
      <c r="F460" s="97">
        <v>85</v>
      </c>
      <c r="G460" s="94">
        <f t="shared" si="36"/>
        <v>850</v>
      </c>
      <c r="H460" s="310" t="s">
        <v>712</v>
      </c>
      <c r="I460" s="95" t="s">
        <v>384</v>
      </c>
      <c r="J460" s="95" t="str">
        <f>VLOOKUP(I460,Presupuesto!$B$11:$C$566,2,0)</f>
        <v>PRODUCTOS PAPEL Y CARTON</v>
      </c>
      <c r="K460" s="311" t="s">
        <v>74</v>
      </c>
      <c r="L460" s="95" t="s">
        <v>720</v>
      </c>
    </row>
    <row r="461" spans="3:12" ht="15.75" thickBot="1" x14ac:dyDescent="0.3">
      <c r="C461" s="96" t="s">
        <v>1324</v>
      </c>
      <c r="D461" s="532"/>
      <c r="E461" s="190">
        <f>D455/12</f>
        <v>16.666666666666668</v>
      </c>
      <c r="F461" s="97">
        <v>36</v>
      </c>
      <c r="G461" s="94">
        <f t="shared" si="36"/>
        <v>600</v>
      </c>
      <c r="H461" s="310" t="s">
        <v>712</v>
      </c>
      <c r="I461" s="95" t="s">
        <v>451</v>
      </c>
      <c r="J461" s="95" t="str">
        <f>VLOOKUP(I461,Presupuesto!$B$11:$C$566,2,0)</f>
        <v>UTILES DE ESCRITORIO, OFICINA Y ENSE¥ANZA</v>
      </c>
      <c r="K461" s="311" t="s">
        <v>74</v>
      </c>
      <c r="L461" s="95" t="s">
        <v>720</v>
      </c>
    </row>
    <row r="462" spans="3:12" ht="15.75" thickBot="1" x14ac:dyDescent="0.3">
      <c r="C462" s="96" t="s">
        <v>1325</v>
      </c>
      <c r="D462" s="532"/>
      <c r="E462" s="190">
        <f>D455/12</f>
        <v>16.666666666666668</v>
      </c>
      <c r="F462" s="97">
        <v>80</v>
      </c>
      <c r="G462" s="94">
        <f t="shared" si="36"/>
        <v>1333.3333333333335</v>
      </c>
      <c r="H462" s="310" t="s">
        <v>712</v>
      </c>
      <c r="I462" s="95" t="s">
        <v>451</v>
      </c>
      <c r="J462" s="95" t="str">
        <f>VLOOKUP(I462,Presupuesto!$B$11:$C$566,2,0)</f>
        <v>UTILES DE ESCRITORIO, OFICINA Y ENSE¥ANZA</v>
      </c>
      <c r="K462" s="311" t="s">
        <v>74</v>
      </c>
      <c r="L462" s="95" t="s">
        <v>720</v>
      </c>
    </row>
    <row r="463" spans="3:12" ht="15.75" thickBot="1" x14ac:dyDescent="0.3">
      <c r="C463" s="106" t="s">
        <v>1326</v>
      </c>
      <c r="D463" s="532"/>
      <c r="E463" s="201">
        <v>0</v>
      </c>
      <c r="F463" s="116">
        <v>25</v>
      </c>
      <c r="G463" s="94">
        <f t="shared" si="36"/>
        <v>0</v>
      </c>
      <c r="H463" s="310" t="s">
        <v>1937</v>
      </c>
      <c r="I463" s="95" t="s">
        <v>451</v>
      </c>
      <c r="J463" s="95" t="str">
        <f>VLOOKUP(I463,Presupuesto!$B$11:$C$566,2,0)</f>
        <v>UTILES DE ESCRITORIO, OFICINA Y ENSE¥ANZA</v>
      </c>
      <c r="K463" s="311" t="s">
        <v>74</v>
      </c>
      <c r="L463" s="95" t="s">
        <v>720</v>
      </c>
    </row>
    <row r="464" spans="3:12" ht="15.75" thickBot="1" x14ac:dyDescent="0.3">
      <c r="C464" s="205" t="s">
        <v>1273</v>
      </c>
      <c r="D464" s="206">
        <v>6</v>
      </c>
      <c r="E464" s="312">
        <v>2</v>
      </c>
      <c r="F464" s="101">
        <f>HLOOKUP(C464,$AH$2:$BU$3,2,0)</f>
        <v>2000</v>
      </c>
      <c r="G464" s="102">
        <f>D464*E464*F464</f>
        <v>24000</v>
      </c>
      <c r="H464" s="310" t="s">
        <v>712</v>
      </c>
      <c r="I464" s="433" t="s">
        <v>337</v>
      </c>
      <c r="J464" s="103" t="str">
        <f>VLOOKUP(I464,Presupuesto!$B$11:$C$566,2,0)</f>
        <v>VIATICOS NACIONALES</v>
      </c>
      <c r="K464" s="311" t="s">
        <v>74</v>
      </c>
      <c r="L464" s="314" t="s">
        <v>720</v>
      </c>
    </row>
    <row r="466" spans="3:12" ht="15.75" thickBot="1" x14ac:dyDescent="0.3"/>
    <row r="467" spans="3:12" ht="15.75" thickBot="1" x14ac:dyDescent="0.3">
      <c r="C467" s="29" t="s">
        <v>1308</v>
      </c>
      <c r="D467" s="30">
        <f>SUM(G474:G483)</f>
        <v>507220.83333333337</v>
      </c>
      <c r="E467" s="91"/>
      <c r="F467" s="91"/>
      <c r="G467" s="91"/>
      <c r="H467" s="75"/>
      <c r="I467" s="75"/>
      <c r="J467" s="75"/>
      <c r="K467" s="109"/>
      <c r="L467" s="429"/>
    </row>
    <row r="468" spans="3:12" x14ac:dyDescent="0.25">
      <c r="C468" s="69"/>
      <c r="D468" s="31"/>
      <c r="E468" s="91"/>
      <c r="F468" s="91"/>
      <c r="G468" s="91"/>
      <c r="H468" s="75"/>
      <c r="I468" s="75"/>
      <c r="J468" s="75"/>
      <c r="K468" s="109"/>
      <c r="L468" s="429"/>
    </row>
    <row r="469" spans="3:12" x14ac:dyDescent="0.25">
      <c r="C469" s="69"/>
      <c r="D469" s="31"/>
      <c r="E469" s="91"/>
      <c r="F469" s="91"/>
      <c r="G469" s="91"/>
      <c r="H469" s="75"/>
      <c r="I469" s="75"/>
      <c r="J469" s="75"/>
      <c r="K469" s="109"/>
      <c r="L469" s="429"/>
    </row>
    <row r="470" spans="3:12" ht="15.75" x14ac:dyDescent="0.25">
      <c r="C470" s="191" t="s">
        <v>1309</v>
      </c>
      <c r="D470" s="345" t="s">
        <v>1887</v>
      </c>
      <c r="E470" s="91"/>
      <c r="F470" s="91"/>
      <c r="G470" s="91"/>
      <c r="H470" s="75"/>
      <c r="I470" s="75"/>
      <c r="J470" s="75"/>
      <c r="K470" s="109"/>
      <c r="L470" s="429"/>
    </row>
    <row r="471" spans="3:12" ht="18.75" x14ac:dyDescent="0.25">
      <c r="C471" s="199" t="str">
        <f>IFERROR(VLOOKUP(D470,'1. Desarrollo e Innov. Curricu.'!$F:$G,2,FALSE),IFERROR(VLOOKUP(D470,'2. Investigación Científica'!$F:$G,2,FALSE),IFERROR(VLOOKUP(D470,'3. Vinculación Univ. Sociedad'!$F:$G,2,FALSE),IFERROR(VLOOKUP(D470,'4. Docencia y Profesorado Univ.'!$F:$G,2,FALSE),IFERROR(VLOOKUP(D470,'5. Estudiantes y Graduados'!$F:$G,2,FALSE),IFERROR(VLOOKUP(D470,'11. Gestion Administrativa'!$F:$G,2,FALSE),IFERROR(VLOOKUP(D470,'13. Gestión Académica'!$F:$G,2,FALSE),IFERROR(VLOOKUP(D470,'9. Asegura. de la Calid. y M'!$F:$G,2,FALSE),IFERROR(VLOOKUP(D470,'6. Gestión del Conocimiento'!$F:$G,2,FALSE),IFERROR(VLOOKUP(D470,'15. Gobernabilidad y Proceso...'!$F:$G,2,FALSE),IFERROR(VLOOKUP(D470,'12. Gestión del Talento Humano'!$F:$G,2,FALSE),IFERROR(VLOOKUP(D470,'14. Internacional... de la E.S.'!$F:$G,2,FALSE),IFERROR(VLOOKUP(D470,'10. Posgrado'!$F:$G,2,FALSE),IFERROR(VLOOKUP(D470,'17. Gestión TIC'!$F:$G,2,FALSE),IFERROR(VLOOKUP(D470,'16. Desa. del Sistema Educ.Sup.'!$F:$G,2,FALSE),IFERROR(VLOOKUP(D470,'8. Cultura de Inno. Insti...'!$F:$G,2,FALSE),VLOOKUP(D470,'7. Lo Esencial de la Reforma U.'!$F:$G,2,0)))))))))))))))))</f>
        <v>Realización de 19 jornadas de supervisión y evaluación a las Facultades y Centros Regionales en conjunto con las Direcciones Académicas, para 50 personas máximo, 1 día, 9 en Centros Regionales y ITS-Tela.</v>
      </c>
      <c r="D471" s="31"/>
      <c r="E471" s="91"/>
      <c r="F471" s="91"/>
      <c r="G471" s="91"/>
      <c r="H471" s="75"/>
      <c r="I471" s="75"/>
      <c r="J471" s="75"/>
      <c r="K471" s="109"/>
      <c r="L471" s="429"/>
    </row>
    <row r="472" spans="3:12" ht="15.75" thickBot="1" x14ac:dyDescent="0.3">
      <c r="C472" s="69"/>
      <c r="D472" s="31"/>
      <c r="E472" s="91"/>
      <c r="F472" s="91"/>
      <c r="G472" s="91"/>
      <c r="H472" s="75"/>
      <c r="I472" s="75"/>
      <c r="J472" s="75"/>
      <c r="K472" s="109"/>
      <c r="L472" s="429"/>
    </row>
    <row r="473" spans="3:12" ht="15.75" thickBot="1" x14ac:dyDescent="0.3">
      <c r="C473" s="122" t="s">
        <v>1310</v>
      </c>
      <c r="D473" s="125" t="s">
        <v>1311</v>
      </c>
      <c r="E473" s="124" t="s">
        <v>99</v>
      </c>
      <c r="F473" s="124" t="s">
        <v>1312</v>
      </c>
      <c r="G473" s="123" t="s">
        <v>1313</v>
      </c>
      <c r="H473" s="129" t="s">
        <v>1314</v>
      </c>
      <c r="I473" s="124" t="s">
        <v>1315</v>
      </c>
      <c r="J473" s="124" t="s">
        <v>711</v>
      </c>
      <c r="K473" s="124" t="s">
        <v>1316</v>
      </c>
      <c r="L473" s="124" t="s">
        <v>1317</v>
      </c>
    </row>
    <row r="474" spans="3:12" ht="15.75" thickBot="1" x14ac:dyDescent="0.3">
      <c r="C474" s="307" t="s">
        <v>1318</v>
      </c>
      <c r="D474" s="531">
        <v>950</v>
      </c>
      <c r="E474" s="308">
        <v>0</v>
      </c>
      <c r="F474" s="112">
        <v>30000</v>
      </c>
      <c r="G474" s="309">
        <f t="shared" ref="G474:G482" si="37">E474*F474</f>
        <v>0</v>
      </c>
      <c r="H474" s="310" t="s">
        <v>712</v>
      </c>
      <c r="I474" s="113" t="s">
        <v>294</v>
      </c>
      <c r="J474" s="113" t="str">
        <f>VLOOKUP(I474,Presupuesto!$B$11:$C$566,2,0)</f>
        <v>SERVICIOS DE CAPACITACION.</v>
      </c>
      <c r="K474" s="311" t="s">
        <v>78</v>
      </c>
      <c r="L474" s="113" t="s">
        <v>719</v>
      </c>
    </row>
    <row r="475" spans="3:12" ht="15.75" thickBot="1" x14ac:dyDescent="0.3">
      <c r="C475" s="96" t="s">
        <v>1319</v>
      </c>
      <c r="D475" s="532"/>
      <c r="E475" s="190">
        <f>D474</f>
        <v>950</v>
      </c>
      <c r="F475" s="97">
        <v>50</v>
      </c>
      <c r="G475" s="94">
        <f t="shared" si="37"/>
        <v>47500</v>
      </c>
      <c r="H475" s="310" t="s">
        <v>712</v>
      </c>
      <c r="I475" s="95" t="s">
        <v>307</v>
      </c>
      <c r="J475" s="95" t="str">
        <f>VLOOKUP(I475,Presupuesto!$B$11:$C$566,2,0)</f>
        <v>SERVICIOS DE IMPRENTA PUBLIC.Y REPRODUCCION</v>
      </c>
      <c r="K475" s="311" t="s">
        <v>78</v>
      </c>
      <c r="L475" s="95" t="s">
        <v>720</v>
      </c>
    </row>
    <row r="476" spans="3:12" ht="15.75" thickBot="1" x14ac:dyDescent="0.3">
      <c r="C476" s="96" t="s">
        <v>1320</v>
      </c>
      <c r="D476" s="532"/>
      <c r="E476" s="190">
        <f>D474</f>
        <v>950</v>
      </c>
      <c r="F476" s="97">
        <v>150</v>
      </c>
      <c r="G476" s="94">
        <f t="shared" si="37"/>
        <v>142500</v>
      </c>
      <c r="H476" s="310" t="s">
        <v>712</v>
      </c>
      <c r="I476" s="95" t="s">
        <v>361</v>
      </c>
      <c r="J476" s="95" t="str">
        <f>VLOOKUP(I476,Presupuesto!$B$11:$C$566,2,0)</f>
        <v>ALIMENTOS B EBIDAS PARA PERSONAS</v>
      </c>
      <c r="K476" s="311" t="s">
        <v>78</v>
      </c>
      <c r="L476" s="95" t="s">
        <v>723</v>
      </c>
    </row>
    <row r="477" spans="3:12" ht="15.75" thickBot="1" x14ac:dyDescent="0.3">
      <c r="C477" s="96" t="s">
        <v>1321</v>
      </c>
      <c r="D477" s="532"/>
      <c r="E477" s="147">
        <v>0</v>
      </c>
      <c r="F477" s="115">
        <v>10000</v>
      </c>
      <c r="G477" s="94">
        <f t="shared" si="37"/>
        <v>0</v>
      </c>
      <c r="H477" s="310" t="s">
        <v>1932</v>
      </c>
      <c r="I477" s="303" t="s">
        <v>327</v>
      </c>
      <c r="J477" s="95" t="str">
        <f>VLOOKUP(I477,Presupuesto!$B$11:$C$566,2,0)</f>
        <v>PASAJES (26100-00)</v>
      </c>
      <c r="K477" s="311" t="s">
        <v>78</v>
      </c>
      <c r="L477" s="95" t="s">
        <v>720</v>
      </c>
    </row>
    <row r="478" spans="3:12" ht="15.75" thickBot="1" x14ac:dyDescent="0.3">
      <c r="C478" s="96" t="s">
        <v>1322</v>
      </c>
      <c r="D478" s="532"/>
      <c r="E478" s="147">
        <v>0</v>
      </c>
      <c r="F478" s="115">
        <v>250</v>
      </c>
      <c r="G478" s="94">
        <f t="shared" si="37"/>
        <v>0</v>
      </c>
      <c r="H478" s="310" t="s">
        <v>1933</v>
      </c>
      <c r="I478" s="95" t="s">
        <v>384</v>
      </c>
      <c r="J478" s="95" t="str">
        <f>VLOOKUP(I478,Presupuesto!$B$11:$C$566,2,0)</f>
        <v>PRODUCTOS PAPEL Y CARTON</v>
      </c>
      <c r="K478" s="311" t="s">
        <v>78</v>
      </c>
      <c r="L478" s="95" t="s">
        <v>720</v>
      </c>
    </row>
    <row r="479" spans="3:12" ht="15.75" thickBot="1" x14ac:dyDescent="0.3">
      <c r="C479" s="96" t="s">
        <v>1323</v>
      </c>
      <c r="D479" s="532"/>
      <c r="E479" s="190">
        <f>(D474*25)/500</f>
        <v>47.5</v>
      </c>
      <c r="F479" s="97">
        <v>85</v>
      </c>
      <c r="G479" s="94">
        <f t="shared" si="37"/>
        <v>4037.5</v>
      </c>
      <c r="H479" s="310" t="s">
        <v>712</v>
      </c>
      <c r="I479" s="95" t="s">
        <v>384</v>
      </c>
      <c r="J479" s="95" t="str">
        <f>VLOOKUP(I479,Presupuesto!$B$11:$C$566,2,0)</f>
        <v>PRODUCTOS PAPEL Y CARTON</v>
      </c>
      <c r="K479" s="311" t="s">
        <v>78</v>
      </c>
      <c r="L479" s="95" t="s">
        <v>720</v>
      </c>
    </row>
    <row r="480" spans="3:12" ht="15.75" thickBot="1" x14ac:dyDescent="0.3">
      <c r="C480" s="96" t="s">
        <v>1324</v>
      </c>
      <c r="D480" s="532"/>
      <c r="E480" s="190">
        <f>D474/12</f>
        <v>79.166666666666671</v>
      </c>
      <c r="F480" s="97">
        <v>36</v>
      </c>
      <c r="G480" s="94">
        <f t="shared" si="37"/>
        <v>2850</v>
      </c>
      <c r="H480" s="310" t="s">
        <v>712</v>
      </c>
      <c r="I480" s="95" t="s">
        <v>451</v>
      </c>
      <c r="J480" s="95" t="str">
        <f>VLOOKUP(I480,Presupuesto!$B$11:$C$566,2,0)</f>
        <v>UTILES DE ESCRITORIO, OFICINA Y ENSE¥ANZA</v>
      </c>
      <c r="K480" s="311" t="s">
        <v>78</v>
      </c>
      <c r="L480" s="95" t="s">
        <v>720</v>
      </c>
    </row>
    <row r="481" spans="3:12" ht="15.75" thickBot="1" x14ac:dyDescent="0.3">
      <c r="C481" s="96" t="s">
        <v>1325</v>
      </c>
      <c r="D481" s="532"/>
      <c r="E481" s="190">
        <f>D474/12</f>
        <v>79.166666666666671</v>
      </c>
      <c r="F481" s="97">
        <v>80</v>
      </c>
      <c r="G481" s="94">
        <f t="shared" si="37"/>
        <v>6333.3333333333339</v>
      </c>
      <c r="H481" s="310" t="s">
        <v>712</v>
      </c>
      <c r="I481" s="95" t="s">
        <v>451</v>
      </c>
      <c r="J481" s="95" t="str">
        <f>VLOOKUP(I481,Presupuesto!$B$11:$C$566,2,0)</f>
        <v>UTILES DE ESCRITORIO, OFICINA Y ENSE¥ANZA</v>
      </c>
      <c r="K481" s="311" t="s">
        <v>78</v>
      </c>
      <c r="L481" s="95" t="s">
        <v>720</v>
      </c>
    </row>
    <row r="482" spans="3:12" ht="15.75" thickBot="1" x14ac:dyDescent="0.3">
      <c r="C482" s="106" t="s">
        <v>1326</v>
      </c>
      <c r="D482" s="532"/>
      <c r="E482" s="201">
        <v>0</v>
      </c>
      <c r="F482" s="116">
        <v>25</v>
      </c>
      <c r="G482" s="94">
        <f t="shared" si="37"/>
        <v>0</v>
      </c>
      <c r="H482" s="310" t="s">
        <v>1937</v>
      </c>
      <c r="I482" s="95" t="s">
        <v>451</v>
      </c>
      <c r="J482" s="95" t="str">
        <f>VLOOKUP(I482,Presupuesto!$B$11:$C$566,2,0)</f>
        <v>UTILES DE ESCRITORIO, OFICINA Y ENSE¥ANZA</v>
      </c>
      <c r="K482" s="311" t="s">
        <v>78</v>
      </c>
      <c r="L482" s="95" t="s">
        <v>720</v>
      </c>
    </row>
    <row r="483" spans="3:12" ht="15.75" thickBot="1" x14ac:dyDescent="0.3">
      <c r="C483" s="205" t="s">
        <v>1273</v>
      </c>
      <c r="D483" s="206">
        <v>76</v>
      </c>
      <c r="E483" s="312">
        <v>2</v>
      </c>
      <c r="F483" s="101">
        <f>HLOOKUP(C483,$AH$2:$BU$3,2,0)</f>
        <v>2000</v>
      </c>
      <c r="G483" s="102">
        <f>D483*E483*F483</f>
        <v>304000</v>
      </c>
      <c r="H483" s="310" t="s">
        <v>712</v>
      </c>
      <c r="I483" s="433" t="s">
        <v>337</v>
      </c>
      <c r="J483" s="103" t="str">
        <f>VLOOKUP(I483,Presupuesto!$B$11:$C$566,2,0)</f>
        <v>VIATICOS NACIONALES</v>
      </c>
      <c r="K483" s="311" t="s">
        <v>78</v>
      </c>
      <c r="L483" s="314" t="s">
        <v>720</v>
      </c>
    </row>
    <row r="485" spans="3:12" ht="15.75" thickBot="1" x14ac:dyDescent="0.3"/>
    <row r="486" spans="3:12" ht="15.75" thickBot="1" x14ac:dyDescent="0.3">
      <c r="C486" s="29" t="s">
        <v>1308</v>
      </c>
      <c r="D486" s="30">
        <f>SUM(G493:G502)</f>
        <v>168000</v>
      </c>
      <c r="E486" s="91"/>
      <c r="F486" s="91"/>
      <c r="G486" s="91"/>
      <c r="H486" s="75"/>
      <c r="I486" s="75"/>
      <c r="J486" s="75"/>
      <c r="K486" s="109"/>
      <c r="L486" s="429"/>
    </row>
    <row r="487" spans="3:12" x14ac:dyDescent="0.25">
      <c r="C487" s="69"/>
      <c r="D487" s="31"/>
      <c r="E487" s="91"/>
      <c r="F487" s="91"/>
      <c r="G487" s="91"/>
      <c r="H487" s="75"/>
      <c r="I487" s="75"/>
      <c r="J487" s="75"/>
      <c r="K487" s="109"/>
      <c r="L487" s="429"/>
    </row>
    <row r="488" spans="3:12" x14ac:dyDescent="0.25">
      <c r="C488" s="69"/>
      <c r="D488" s="31"/>
      <c r="E488" s="91"/>
      <c r="F488" s="91"/>
      <c r="G488" s="91"/>
      <c r="H488" s="75"/>
      <c r="I488" s="75"/>
      <c r="J488" s="75"/>
      <c r="K488" s="109"/>
      <c r="L488" s="429"/>
    </row>
    <row r="489" spans="3:12" ht="15.75" x14ac:dyDescent="0.25">
      <c r="C489" s="191" t="s">
        <v>1309</v>
      </c>
      <c r="D489" s="345" t="s">
        <v>1888</v>
      </c>
      <c r="E489" s="91"/>
      <c r="F489" s="91"/>
      <c r="G489" s="91"/>
      <c r="H489" s="75"/>
      <c r="I489" s="75"/>
      <c r="J489" s="75"/>
      <c r="K489" s="109"/>
      <c r="L489" s="429"/>
    </row>
    <row r="490" spans="3:12" ht="18.75" x14ac:dyDescent="0.25">
      <c r="C490" s="199" t="str">
        <f>IFERROR(VLOOKUP(D489,'1. Desarrollo e Innov. Curricu.'!$F:$G,2,FALSE),IFERROR(VLOOKUP(D489,'2. Investigación Científica'!$F:$G,2,FALSE),IFERROR(VLOOKUP(D489,'3. Vinculación Univ. Sociedad'!$F:$G,2,FALSE),IFERROR(VLOOKUP(D489,'4. Docencia y Profesorado Univ.'!$F:$G,2,FALSE),IFERROR(VLOOKUP(D489,'5. Estudiantes y Graduados'!$F:$G,2,FALSE),IFERROR(VLOOKUP(D489,'11. Gestion Administrativa'!$F:$G,2,FALSE),IFERROR(VLOOKUP(D489,'13. Gestión Académica'!$F:$G,2,FALSE),IFERROR(VLOOKUP(D489,'9. Asegura. de la Calid. y M'!$F:$G,2,FALSE),IFERROR(VLOOKUP(D489,'6. Gestión del Conocimiento'!$F:$G,2,FALSE),IFERROR(VLOOKUP(D489,'15. Gobernabilidad y Proceso...'!$F:$G,2,FALSE),IFERROR(VLOOKUP(D489,'12. Gestión del Talento Humano'!$F:$G,2,FALSE),IFERROR(VLOOKUP(D489,'14. Internacional... de la E.S.'!$F:$G,2,FALSE),IFERROR(VLOOKUP(D489,'10. Posgrado'!$F:$G,2,FALSE),IFERROR(VLOOKUP(D489,'17. Gestión TIC'!$F:$G,2,FALSE),IFERROR(VLOOKUP(D489,'16. Desa. del Sistema Educ.Sup.'!$F:$G,2,FALSE),IFERROR(VLOOKUP(D489,'8. Cultura de Inno. Insti...'!$F:$G,2,FALSE),VLOOKUP(D489,'7. Lo Esencial de la Reforma U.'!$F:$G,2,0)))))))))))))))))</f>
        <v>A) 1 Reunión cada 2 meses para monitoria del Equipo Técnico. B) Gestión administrativa financiera de fondos del programa.</v>
      </c>
      <c r="D490" s="31"/>
      <c r="E490" s="91"/>
      <c r="F490" s="91"/>
      <c r="G490" s="91"/>
      <c r="H490" s="75"/>
      <c r="I490" s="75"/>
      <c r="J490" s="75"/>
      <c r="K490" s="109"/>
      <c r="L490" s="429"/>
    </row>
    <row r="491" spans="3:12" ht="15.75" thickBot="1" x14ac:dyDescent="0.3">
      <c r="C491" s="69"/>
      <c r="D491" s="31"/>
      <c r="E491" s="91"/>
      <c r="F491" s="91"/>
      <c r="G491" s="91"/>
      <c r="H491" s="75"/>
      <c r="I491" s="75"/>
      <c r="J491" s="75"/>
      <c r="K491" s="109"/>
      <c r="L491" s="429"/>
    </row>
    <row r="492" spans="3:12" ht="15.75" thickBot="1" x14ac:dyDescent="0.3">
      <c r="C492" s="122" t="s">
        <v>1310</v>
      </c>
      <c r="D492" s="125" t="s">
        <v>1311</v>
      </c>
      <c r="E492" s="124" t="s">
        <v>99</v>
      </c>
      <c r="F492" s="124" t="s">
        <v>1312</v>
      </c>
      <c r="G492" s="123" t="s">
        <v>1313</v>
      </c>
      <c r="H492" s="129" t="s">
        <v>1314</v>
      </c>
      <c r="I492" s="124" t="s">
        <v>1315</v>
      </c>
      <c r="J492" s="124" t="s">
        <v>711</v>
      </c>
      <c r="K492" s="124" t="s">
        <v>1316</v>
      </c>
      <c r="L492" s="124" t="s">
        <v>1317</v>
      </c>
    </row>
    <row r="493" spans="3:12" ht="15.75" thickBot="1" x14ac:dyDescent="0.3">
      <c r="C493" s="307" t="s">
        <v>1318</v>
      </c>
      <c r="D493" s="531">
        <v>0</v>
      </c>
      <c r="E493" s="308">
        <v>0</v>
      </c>
      <c r="F493" s="112">
        <v>30000</v>
      </c>
      <c r="G493" s="309">
        <f t="shared" ref="G493:G501" si="38">E493*F493</f>
        <v>0</v>
      </c>
      <c r="H493" s="310" t="s">
        <v>712</v>
      </c>
      <c r="I493" s="113" t="s">
        <v>294</v>
      </c>
      <c r="J493" s="113" t="str">
        <f>VLOOKUP(I493,Presupuesto!$B$11:$C$566,2,0)</f>
        <v>SERVICIOS DE CAPACITACION.</v>
      </c>
      <c r="K493" s="311" t="s">
        <v>78</v>
      </c>
      <c r="L493" s="113" t="s">
        <v>719</v>
      </c>
    </row>
    <row r="494" spans="3:12" ht="15.75" thickBot="1" x14ac:dyDescent="0.3">
      <c r="C494" s="96" t="s">
        <v>1319</v>
      </c>
      <c r="D494" s="532"/>
      <c r="E494" s="190">
        <f>D493</f>
        <v>0</v>
      </c>
      <c r="F494" s="97">
        <v>50</v>
      </c>
      <c r="G494" s="94">
        <f t="shared" si="38"/>
        <v>0</v>
      </c>
      <c r="H494" s="310" t="s">
        <v>1930</v>
      </c>
      <c r="I494" s="95" t="s">
        <v>307</v>
      </c>
      <c r="J494" s="95" t="str">
        <f>VLOOKUP(I494,Presupuesto!$B$11:$C$566,2,0)</f>
        <v>SERVICIOS DE IMPRENTA PUBLIC.Y REPRODUCCION</v>
      </c>
      <c r="K494" s="311" t="s">
        <v>78</v>
      </c>
      <c r="L494" s="95" t="s">
        <v>720</v>
      </c>
    </row>
    <row r="495" spans="3:12" ht="15.75" thickBot="1" x14ac:dyDescent="0.3">
      <c r="C495" s="96" t="s">
        <v>1320</v>
      </c>
      <c r="D495" s="532"/>
      <c r="E495" s="190">
        <f>D493</f>
        <v>0</v>
      </c>
      <c r="F495" s="97">
        <v>150</v>
      </c>
      <c r="G495" s="94">
        <f t="shared" si="38"/>
        <v>0</v>
      </c>
      <c r="H495" s="310" t="s">
        <v>1931</v>
      </c>
      <c r="I495" s="95" t="s">
        <v>361</v>
      </c>
      <c r="J495" s="95" t="str">
        <f>VLOOKUP(I495,Presupuesto!$B$11:$C$566,2,0)</f>
        <v>ALIMENTOS B EBIDAS PARA PERSONAS</v>
      </c>
      <c r="K495" s="311" t="s">
        <v>78</v>
      </c>
      <c r="L495" s="95" t="s">
        <v>723</v>
      </c>
    </row>
    <row r="496" spans="3:12" ht="15.75" thickBot="1" x14ac:dyDescent="0.3">
      <c r="C496" s="96" t="s">
        <v>1321</v>
      </c>
      <c r="D496" s="532"/>
      <c r="E496" s="147">
        <v>0</v>
      </c>
      <c r="F496" s="115">
        <v>10000</v>
      </c>
      <c r="G496" s="94">
        <f t="shared" si="38"/>
        <v>0</v>
      </c>
      <c r="H496" s="310" t="s">
        <v>1932</v>
      </c>
      <c r="I496" s="303" t="s">
        <v>327</v>
      </c>
      <c r="J496" s="95" t="str">
        <f>VLOOKUP(I496,Presupuesto!$B$11:$C$566,2,0)</f>
        <v>PASAJES (26100-00)</v>
      </c>
      <c r="K496" s="311" t="s">
        <v>78</v>
      </c>
      <c r="L496" s="95" t="s">
        <v>720</v>
      </c>
    </row>
    <row r="497" spans="3:12" ht="15.75" thickBot="1" x14ac:dyDescent="0.3">
      <c r="C497" s="96" t="s">
        <v>1322</v>
      </c>
      <c r="D497" s="532"/>
      <c r="E497" s="147">
        <v>0</v>
      </c>
      <c r="F497" s="115">
        <v>250</v>
      </c>
      <c r="G497" s="94">
        <f t="shared" si="38"/>
        <v>0</v>
      </c>
      <c r="H497" s="310" t="s">
        <v>1933</v>
      </c>
      <c r="I497" s="95" t="s">
        <v>384</v>
      </c>
      <c r="J497" s="95" t="str">
        <f>VLOOKUP(I497,Presupuesto!$B$11:$C$566,2,0)</f>
        <v>PRODUCTOS PAPEL Y CARTON</v>
      </c>
      <c r="K497" s="311" t="s">
        <v>78</v>
      </c>
      <c r="L497" s="95" t="s">
        <v>720</v>
      </c>
    </row>
    <row r="498" spans="3:12" ht="15.75" thickBot="1" x14ac:dyDescent="0.3">
      <c r="C498" s="96" t="s">
        <v>1323</v>
      </c>
      <c r="D498" s="532"/>
      <c r="E498" s="190">
        <f>(D493*25)/500</f>
        <v>0</v>
      </c>
      <c r="F498" s="97">
        <v>85</v>
      </c>
      <c r="G498" s="94">
        <f t="shared" si="38"/>
        <v>0</v>
      </c>
      <c r="H498" s="310" t="s">
        <v>1934</v>
      </c>
      <c r="I498" s="95" t="s">
        <v>384</v>
      </c>
      <c r="J498" s="95" t="str">
        <f>VLOOKUP(I498,Presupuesto!$B$11:$C$566,2,0)</f>
        <v>PRODUCTOS PAPEL Y CARTON</v>
      </c>
      <c r="K498" s="311" t="s">
        <v>78</v>
      </c>
      <c r="L498" s="95" t="s">
        <v>720</v>
      </c>
    </row>
    <row r="499" spans="3:12" ht="15.75" thickBot="1" x14ac:dyDescent="0.3">
      <c r="C499" s="96" t="s">
        <v>1324</v>
      </c>
      <c r="D499" s="532"/>
      <c r="E499" s="190">
        <f>D493/12</f>
        <v>0</v>
      </c>
      <c r="F499" s="97">
        <v>36</v>
      </c>
      <c r="G499" s="94">
        <f t="shared" si="38"/>
        <v>0</v>
      </c>
      <c r="H499" s="310" t="s">
        <v>1935</v>
      </c>
      <c r="I499" s="95" t="s">
        <v>451</v>
      </c>
      <c r="J499" s="95" t="str">
        <f>VLOOKUP(I499,Presupuesto!$B$11:$C$566,2,0)</f>
        <v>UTILES DE ESCRITORIO, OFICINA Y ENSE¥ANZA</v>
      </c>
      <c r="K499" s="311" t="s">
        <v>78</v>
      </c>
      <c r="L499" s="95" t="s">
        <v>720</v>
      </c>
    </row>
    <row r="500" spans="3:12" ht="15.75" thickBot="1" x14ac:dyDescent="0.3">
      <c r="C500" s="96" t="s">
        <v>1325</v>
      </c>
      <c r="D500" s="532"/>
      <c r="E500" s="190">
        <f>D493/12</f>
        <v>0</v>
      </c>
      <c r="F500" s="97">
        <v>80</v>
      </c>
      <c r="G500" s="94">
        <f t="shared" si="38"/>
        <v>0</v>
      </c>
      <c r="H500" s="310" t="s">
        <v>1936</v>
      </c>
      <c r="I500" s="95" t="s">
        <v>451</v>
      </c>
      <c r="J500" s="95" t="str">
        <f>VLOOKUP(I500,Presupuesto!$B$11:$C$566,2,0)</f>
        <v>UTILES DE ESCRITORIO, OFICINA Y ENSE¥ANZA</v>
      </c>
      <c r="K500" s="311" t="s">
        <v>78</v>
      </c>
      <c r="L500" s="95" t="s">
        <v>720</v>
      </c>
    </row>
    <row r="501" spans="3:12" ht="15.75" thickBot="1" x14ac:dyDescent="0.3">
      <c r="C501" s="106" t="s">
        <v>1326</v>
      </c>
      <c r="D501" s="532"/>
      <c r="E501" s="201">
        <v>0</v>
      </c>
      <c r="F501" s="116">
        <v>25</v>
      </c>
      <c r="G501" s="94">
        <f t="shared" si="38"/>
        <v>0</v>
      </c>
      <c r="H501" s="310" t="s">
        <v>1937</v>
      </c>
      <c r="I501" s="95" t="s">
        <v>451</v>
      </c>
      <c r="J501" s="95" t="str">
        <f>VLOOKUP(I501,Presupuesto!$B$11:$C$566,2,0)</f>
        <v>UTILES DE ESCRITORIO, OFICINA Y ENSE¥ANZA</v>
      </c>
      <c r="K501" s="311" t="s">
        <v>78</v>
      </c>
      <c r="L501" s="95" t="s">
        <v>720</v>
      </c>
    </row>
    <row r="502" spans="3:12" ht="15.75" thickBot="1" x14ac:dyDescent="0.3">
      <c r="C502" s="205" t="s">
        <v>1273</v>
      </c>
      <c r="D502" s="206">
        <v>42</v>
      </c>
      <c r="E502" s="312">
        <v>2</v>
      </c>
      <c r="F502" s="101">
        <f>HLOOKUP(C502,$AH$2:$BU$3,2,0)</f>
        <v>2000</v>
      </c>
      <c r="G502" s="102">
        <f>D502*E502*F502</f>
        <v>168000</v>
      </c>
      <c r="H502" s="310" t="s">
        <v>712</v>
      </c>
      <c r="I502" s="433" t="s">
        <v>337</v>
      </c>
      <c r="J502" s="103" t="str">
        <f>VLOOKUP(I502,Presupuesto!$B$11:$C$566,2,0)</f>
        <v>VIATICOS NACIONALES</v>
      </c>
      <c r="K502" s="311" t="s">
        <v>78</v>
      </c>
      <c r="L502" s="314" t="s">
        <v>720</v>
      </c>
    </row>
    <row r="504" spans="3:12" ht="15.75" thickBot="1" x14ac:dyDescent="0.3"/>
    <row r="505" spans="3:12" ht="15.75" thickBot="1" x14ac:dyDescent="0.3">
      <c r="C505" s="29" t="s">
        <v>1308</v>
      </c>
      <c r="D505" s="511">
        <f>SUM(G512:G521)</f>
        <v>75850.5</v>
      </c>
      <c r="E505" s="91"/>
      <c r="F505" s="91"/>
      <c r="G505" s="91"/>
      <c r="H505" s="75"/>
      <c r="I505" s="75"/>
      <c r="J505" s="75"/>
      <c r="K505" s="109"/>
      <c r="L505" s="429"/>
    </row>
    <row r="506" spans="3:12" x14ac:dyDescent="0.25">
      <c r="C506" s="69"/>
      <c r="D506" s="31"/>
      <c r="E506" s="91"/>
      <c r="F506" s="91"/>
      <c r="G506" s="91"/>
      <c r="H506" s="75"/>
      <c r="I506" s="75"/>
      <c r="J506" s="75"/>
      <c r="K506" s="109"/>
      <c r="L506" s="429"/>
    </row>
    <row r="507" spans="3:12" x14ac:dyDescent="0.25">
      <c r="C507" s="69"/>
      <c r="D507" s="31"/>
      <c r="E507" s="91"/>
      <c r="F507" s="91"/>
      <c r="G507" s="91"/>
      <c r="H507" s="75"/>
      <c r="I507" s="75"/>
      <c r="J507" s="75"/>
      <c r="K507" s="109"/>
      <c r="L507" s="429"/>
    </row>
    <row r="508" spans="3:12" ht="15.75" x14ac:dyDescent="0.25">
      <c r="C508" s="191" t="s">
        <v>1309</v>
      </c>
      <c r="D508" s="345" t="s">
        <v>1889</v>
      </c>
      <c r="E508" s="91"/>
      <c r="F508" s="91"/>
      <c r="G508" s="91"/>
      <c r="H508" s="75"/>
      <c r="I508" s="75"/>
      <c r="J508" s="75"/>
      <c r="K508" s="109"/>
      <c r="L508" s="429"/>
    </row>
    <row r="509" spans="3:12" ht="18.75" x14ac:dyDescent="0.25">
      <c r="C509" s="199" t="str">
        <f>IFERROR(VLOOKUP(D508,'1. Desarrollo e Innov. Curricu.'!$F:$G,2,FALSE),IFERROR(VLOOKUP(D508,'2. Investigación Científica'!$F:$G,2,FALSE),IFERROR(VLOOKUP(D508,'3. Vinculación Univ. Sociedad'!$F:$G,2,FALSE),IFERROR(VLOOKUP(D508,'4. Docencia y Profesorado Univ.'!$F:$G,2,FALSE),IFERROR(VLOOKUP(D508,'5. Estudiantes y Graduados'!$F:$G,2,FALSE),IFERROR(VLOOKUP(D508,'11. Gestion Administrativa'!$F:$G,2,FALSE),IFERROR(VLOOKUP(D508,'13. Gestión Académica'!$F:$G,2,FALSE),IFERROR(VLOOKUP(D508,'9. Asegura. de la Calid. y M'!$F:$G,2,FALSE),IFERROR(VLOOKUP(D508,'6. Gestión del Conocimiento'!$F:$G,2,FALSE),IFERROR(VLOOKUP(D508,'15. Gobernabilidad y Proceso...'!$F:$G,2,FALSE),IFERROR(VLOOKUP(D508,'12. Gestión del Talento Humano'!$F:$G,2,FALSE),IFERROR(VLOOKUP(D508,'14. Internacional... de la E.S.'!$F:$G,2,FALSE),IFERROR(VLOOKUP(D508,'10. Posgrado'!$F:$G,2,FALSE),IFERROR(VLOOKUP(D508,'17. Gestión TIC'!$F:$G,2,FALSE),IFERROR(VLOOKUP(D508,'16. Desa. del Sistema Educ.Sup.'!$F:$G,2,FALSE),IFERROR(VLOOKUP(D508,'8. Cultura de Inno. Insti...'!$F:$G,2,FALSE),VLOOKUP(D508,'7. Lo Esencial de la Reforma U.'!$F:$G,2,0)))))))))))))))))</f>
        <v>10 Talleres de Socialización de Política de Internacionalización en Facultades y Centros Regionales con el Comité (SEDI y VRRI), 1 por Red Regional y otros en CU.</v>
      </c>
      <c r="D509" s="31"/>
      <c r="E509" s="91"/>
      <c r="F509" s="91"/>
      <c r="G509" s="91"/>
      <c r="H509" s="75"/>
      <c r="I509" s="75"/>
      <c r="J509" s="75"/>
      <c r="K509" s="109"/>
      <c r="L509" s="429"/>
    </row>
    <row r="510" spans="3:12" ht="15.75" thickBot="1" x14ac:dyDescent="0.3">
      <c r="C510" s="69"/>
      <c r="D510" s="31"/>
      <c r="E510" s="91"/>
      <c r="F510" s="91"/>
      <c r="G510" s="91"/>
      <c r="H510" s="75"/>
      <c r="I510" s="75"/>
      <c r="J510" s="75"/>
      <c r="K510" s="109"/>
      <c r="L510" s="429"/>
    </row>
    <row r="511" spans="3:12" ht="15.75" thickBot="1" x14ac:dyDescent="0.3">
      <c r="C511" s="122" t="s">
        <v>1310</v>
      </c>
      <c r="D511" s="125" t="s">
        <v>1311</v>
      </c>
      <c r="E511" s="124" t="s">
        <v>99</v>
      </c>
      <c r="F511" s="124" t="s">
        <v>1312</v>
      </c>
      <c r="G511" s="123" t="s">
        <v>1313</v>
      </c>
      <c r="H511" s="129" t="s">
        <v>1314</v>
      </c>
      <c r="I511" s="124" t="s">
        <v>1315</v>
      </c>
      <c r="J511" s="124" t="s">
        <v>711</v>
      </c>
      <c r="K511" s="124" t="s">
        <v>1316</v>
      </c>
      <c r="L511" s="124" t="s">
        <v>1317</v>
      </c>
    </row>
    <row r="512" spans="3:12" ht="15.75" thickBot="1" x14ac:dyDescent="0.3">
      <c r="C512" s="307" t="s">
        <v>1318</v>
      </c>
      <c r="D512" s="531">
        <v>18</v>
      </c>
      <c r="E512" s="308">
        <v>0</v>
      </c>
      <c r="F512" s="112">
        <v>30000</v>
      </c>
      <c r="G512" s="309">
        <f t="shared" ref="G512:G520" si="39">E512*F512</f>
        <v>0</v>
      </c>
      <c r="H512" s="310" t="s">
        <v>712</v>
      </c>
      <c r="I512" s="113" t="s">
        <v>294</v>
      </c>
      <c r="J512" s="113" t="str">
        <f>VLOOKUP(I512,Presupuesto!$B$11:$C$566,2,0)</f>
        <v>SERVICIOS DE CAPACITACION.</v>
      </c>
      <c r="K512" s="311" t="s">
        <v>79</v>
      </c>
      <c r="L512" s="113" t="s">
        <v>719</v>
      </c>
    </row>
    <row r="513" spans="3:12" ht="15.75" thickBot="1" x14ac:dyDescent="0.3">
      <c r="C513" s="96" t="s">
        <v>1319</v>
      </c>
      <c r="D513" s="532"/>
      <c r="E513" s="190">
        <f>D512</f>
        <v>18</v>
      </c>
      <c r="F513" s="97">
        <v>50</v>
      </c>
      <c r="G513" s="94">
        <f t="shared" si="39"/>
        <v>900</v>
      </c>
      <c r="H513" s="310" t="s">
        <v>712</v>
      </c>
      <c r="I513" s="95" t="s">
        <v>307</v>
      </c>
      <c r="J513" s="95" t="str">
        <f>VLOOKUP(I513,Presupuesto!$B$11:$C$566,2,0)</f>
        <v>SERVICIOS DE IMPRENTA PUBLIC.Y REPRODUCCION</v>
      </c>
      <c r="K513" s="311" t="s">
        <v>79</v>
      </c>
      <c r="L513" s="95" t="s">
        <v>720</v>
      </c>
    </row>
    <row r="514" spans="3:12" ht="15.75" thickBot="1" x14ac:dyDescent="0.3">
      <c r="C514" s="96" t="s">
        <v>1320</v>
      </c>
      <c r="D514" s="532"/>
      <c r="E514" s="190">
        <f>D512</f>
        <v>18</v>
      </c>
      <c r="F514" s="97">
        <v>150</v>
      </c>
      <c r="G514" s="94">
        <f t="shared" si="39"/>
        <v>2700</v>
      </c>
      <c r="H514" s="310" t="s">
        <v>712</v>
      </c>
      <c r="I514" s="95" t="s">
        <v>361</v>
      </c>
      <c r="J514" s="95" t="str">
        <f>VLOOKUP(I514,Presupuesto!$B$11:$C$566,2,0)</f>
        <v>ALIMENTOS B EBIDAS PARA PERSONAS</v>
      </c>
      <c r="K514" s="311" t="s">
        <v>79</v>
      </c>
      <c r="L514" s="95" t="s">
        <v>723</v>
      </c>
    </row>
    <row r="515" spans="3:12" ht="15.75" thickBot="1" x14ac:dyDescent="0.3">
      <c r="C515" s="96" t="s">
        <v>1321</v>
      </c>
      <c r="D515" s="532"/>
      <c r="E515" s="147">
        <v>0</v>
      </c>
      <c r="F515" s="115">
        <v>10000</v>
      </c>
      <c r="G515" s="94">
        <f t="shared" si="39"/>
        <v>0</v>
      </c>
      <c r="H515" s="310" t="s">
        <v>1932</v>
      </c>
      <c r="I515" s="303" t="s">
        <v>327</v>
      </c>
      <c r="J515" s="95" t="str">
        <f>VLOOKUP(I515,Presupuesto!$B$11:$C$566,2,0)</f>
        <v>PASAJES (26100-00)</v>
      </c>
      <c r="K515" s="311" t="s">
        <v>79</v>
      </c>
      <c r="L515" s="95" t="s">
        <v>720</v>
      </c>
    </row>
    <row r="516" spans="3:12" ht="15.75" thickBot="1" x14ac:dyDescent="0.3">
      <c r="C516" s="96" t="s">
        <v>1322</v>
      </c>
      <c r="D516" s="532"/>
      <c r="E516" s="147">
        <v>0</v>
      </c>
      <c r="F516" s="115">
        <v>250</v>
      </c>
      <c r="G516" s="94">
        <f t="shared" si="39"/>
        <v>0</v>
      </c>
      <c r="H516" s="310" t="s">
        <v>1933</v>
      </c>
      <c r="I516" s="95" t="s">
        <v>384</v>
      </c>
      <c r="J516" s="95" t="str">
        <f>VLOOKUP(I516,Presupuesto!$B$11:$C$566,2,0)</f>
        <v>PRODUCTOS PAPEL Y CARTON</v>
      </c>
      <c r="K516" s="311" t="s">
        <v>79</v>
      </c>
      <c r="L516" s="95" t="s">
        <v>720</v>
      </c>
    </row>
    <row r="517" spans="3:12" ht="15.75" thickBot="1" x14ac:dyDescent="0.3">
      <c r="C517" s="96" t="s">
        <v>1323</v>
      </c>
      <c r="D517" s="532"/>
      <c r="E517" s="190">
        <f>(D512*25)/500</f>
        <v>0.9</v>
      </c>
      <c r="F517" s="97">
        <v>85</v>
      </c>
      <c r="G517" s="94">
        <f t="shared" si="39"/>
        <v>76.5</v>
      </c>
      <c r="H517" s="310" t="s">
        <v>712</v>
      </c>
      <c r="I517" s="95" t="s">
        <v>384</v>
      </c>
      <c r="J517" s="95" t="str">
        <f>VLOOKUP(I517,Presupuesto!$B$11:$C$566,2,0)</f>
        <v>PRODUCTOS PAPEL Y CARTON</v>
      </c>
      <c r="K517" s="311" t="s">
        <v>79</v>
      </c>
      <c r="L517" s="95" t="s">
        <v>720</v>
      </c>
    </row>
    <row r="518" spans="3:12" ht="15.75" thickBot="1" x14ac:dyDescent="0.3">
      <c r="C518" s="96" t="s">
        <v>1324</v>
      </c>
      <c r="D518" s="532"/>
      <c r="E518" s="190">
        <f>D512/12</f>
        <v>1.5</v>
      </c>
      <c r="F518" s="97">
        <v>36</v>
      </c>
      <c r="G518" s="94">
        <f t="shared" si="39"/>
        <v>54</v>
      </c>
      <c r="H518" s="310" t="s">
        <v>712</v>
      </c>
      <c r="I518" s="95" t="s">
        <v>451</v>
      </c>
      <c r="J518" s="95" t="str">
        <f>VLOOKUP(I518,Presupuesto!$B$11:$C$566,2,0)</f>
        <v>UTILES DE ESCRITORIO, OFICINA Y ENSE¥ANZA</v>
      </c>
      <c r="K518" s="311" t="s">
        <v>79</v>
      </c>
      <c r="L518" s="95" t="s">
        <v>720</v>
      </c>
    </row>
    <row r="519" spans="3:12" ht="15.75" thickBot="1" x14ac:dyDescent="0.3">
      <c r="C519" s="96" t="s">
        <v>1325</v>
      </c>
      <c r="D519" s="532"/>
      <c r="E519" s="190">
        <f>D512/12</f>
        <v>1.5</v>
      </c>
      <c r="F519" s="97">
        <v>80</v>
      </c>
      <c r="G519" s="94">
        <f t="shared" si="39"/>
        <v>120</v>
      </c>
      <c r="H519" s="310" t="s">
        <v>712</v>
      </c>
      <c r="I519" s="95" t="s">
        <v>451</v>
      </c>
      <c r="J519" s="95" t="str">
        <f>VLOOKUP(I519,Presupuesto!$B$11:$C$566,2,0)</f>
        <v>UTILES DE ESCRITORIO, OFICINA Y ENSE¥ANZA</v>
      </c>
      <c r="K519" s="311" t="s">
        <v>79</v>
      </c>
      <c r="L519" s="95" t="s">
        <v>720</v>
      </c>
    </row>
    <row r="520" spans="3:12" ht="15.75" thickBot="1" x14ac:dyDescent="0.3">
      <c r="C520" s="106" t="s">
        <v>1326</v>
      </c>
      <c r="D520" s="532"/>
      <c r="E520" s="201">
        <v>0</v>
      </c>
      <c r="F520" s="116">
        <v>25</v>
      </c>
      <c r="G520" s="94">
        <f t="shared" si="39"/>
        <v>0</v>
      </c>
      <c r="H520" s="310" t="s">
        <v>1937</v>
      </c>
      <c r="I520" s="95" t="s">
        <v>451</v>
      </c>
      <c r="J520" s="95" t="str">
        <f>VLOOKUP(I520,Presupuesto!$B$11:$C$566,2,0)</f>
        <v>UTILES DE ESCRITORIO, OFICINA Y ENSE¥ANZA</v>
      </c>
      <c r="K520" s="311" t="s">
        <v>79</v>
      </c>
      <c r="L520" s="95" t="s">
        <v>720</v>
      </c>
    </row>
    <row r="521" spans="3:12" ht="15.75" thickBot="1" x14ac:dyDescent="0.3">
      <c r="C521" s="205" t="s">
        <v>1273</v>
      </c>
      <c r="D521" s="206">
        <v>18</v>
      </c>
      <c r="E521" s="312">
        <v>2</v>
      </c>
      <c r="F521" s="101">
        <f>HLOOKUP(C521,$AH$2:$BU$3,2,0)</f>
        <v>2000</v>
      </c>
      <c r="G521" s="102">
        <f>D521*E521*F521</f>
        <v>72000</v>
      </c>
      <c r="H521" s="310" t="s">
        <v>712</v>
      </c>
      <c r="I521" s="433" t="s">
        <v>337</v>
      </c>
      <c r="J521" s="103" t="str">
        <f>VLOOKUP(I521,Presupuesto!$B$11:$C$566,2,0)</f>
        <v>VIATICOS NACIONALES</v>
      </c>
      <c r="K521" s="311" t="s">
        <v>79</v>
      </c>
      <c r="L521" s="314" t="s">
        <v>720</v>
      </c>
    </row>
    <row r="523" spans="3:12" ht="15.75" thickBot="1" x14ac:dyDescent="0.3"/>
    <row r="524" spans="3:12" ht="15.75" thickBot="1" x14ac:dyDescent="0.3">
      <c r="C524" s="29" t="s">
        <v>1308</v>
      </c>
      <c r="D524" s="30">
        <f>SUM(G531:G540)</f>
        <v>34695.833333333336</v>
      </c>
      <c r="E524" s="91"/>
      <c r="F524" s="91"/>
      <c r="G524" s="91"/>
      <c r="H524" s="75"/>
      <c r="I524" s="75"/>
      <c r="J524" s="75"/>
      <c r="K524" s="109"/>
      <c r="L524" s="429"/>
    </row>
    <row r="525" spans="3:12" x14ac:dyDescent="0.25">
      <c r="C525" s="69"/>
      <c r="D525" s="31"/>
      <c r="E525" s="91"/>
      <c r="F525" s="91"/>
      <c r="G525" s="91"/>
      <c r="H525" s="75"/>
      <c r="I525" s="75"/>
      <c r="J525" s="75"/>
      <c r="K525" s="109"/>
      <c r="L525" s="429"/>
    </row>
    <row r="526" spans="3:12" x14ac:dyDescent="0.25">
      <c r="C526" s="69"/>
      <c r="D526" s="31"/>
      <c r="E526" s="91"/>
      <c r="F526" s="91"/>
      <c r="G526" s="91"/>
      <c r="H526" s="75"/>
      <c r="I526" s="75"/>
      <c r="J526" s="75"/>
      <c r="K526" s="109"/>
      <c r="L526" s="429"/>
    </row>
    <row r="527" spans="3:12" ht="15.75" x14ac:dyDescent="0.25">
      <c r="C527" s="191" t="s">
        <v>1309</v>
      </c>
      <c r="D527" s="345" t="s">
        <v>1894</v>
      </c>
      <c r="E527" s="91"/>
      <c r="F527" s="91"/>
      <c r="G527" s="91"/>
      <c r="H527" s="75"/>
      <c r="I527" s="75"/>
      <c r="J527" s="75"/>
      <c r="K527" s="109"/>
      <c r="L527" s="429"/>
    </row>
    <row r="528" spans="3:12" ht="18.75" x14ac:dyDescent="0.25">
      <c r="C528" s="199" t="str">
        <f>IFERROR(VLOOKUP(D527,'1. Desarrollo e Innov. Curricu.'!$F:$G,2,FALSE),IFERROR(VLOOKUP(D527,'2. Investigación Científica'!$F:$G,2,FALSE),IFERROR(VLOOKUP(D527,'3. Vinculación Univ. Sociedad'!$F:$G,2,FALSE),IFERROR(VLOOKUP(D527,'4. Docencia y Profesorado Univ.'!$F:$G,2,FALSE),IFERROR(VLOOKUP(D527,'5. Estudiantes y Graduados'!$F:$G,2,FALSE),IFERROR(VLOOKUP(D527,'11. Gestion Administrativa'!$F:$G,2,FALSE),IFERROR(VLOOKUP(D527,'13. Gestión Académica'!$F:$G,2,FALSE),IFERROR(VLOOKUP(D527,'9. Asegura. de la Calid. y M'!$F:$G,2,FALSE),IFERROR(VLOOKUP(D527,'6. Gestión del Conocimiento'!$F:$G,2,FALSE),IFERROR(VLOOKUP(D527,'15. Gobernabilidad y Proceso...'!$F:$G,2,FALSE),IFERROR(VLOOKUP(D527,'12. Gestión del Talento Humano'!$F:$G,2,FALSE),IFERROR(VLOOKUP(D527,'14. Internacional... de la E.S.'!$F:$G,2,FALSE),IFERROR(VLOOKUP(D527,'10. Posgrado'!$F:$G,2,FALSE),IFERROR(VLOOKUP(D527,'17. Gestión TIC'!$F:$G,2,FALSE),IFERROR(VLOOKUP(D527,'16. Desa. del Sistema Educ.Sup.'!$F:$G,2,FALSE),IFERROR(VLOOKUP(D527,'8. Cultura de Inno. Insti...'!$F:$G,2,FALSE),VLOOKUP(D527,'7. Lo Esencial de la Reforma U.'!$F:$G,2,0)))))))))))))))))</f>
        <v>Reuniones de asesoría de las unidades académicas y a los participantes de las movilidades.</v>
      </c>
      <c r="D528" s="31"/>
      <c r="E528" s="91"/>
      <c r="F528" s="91"/>
      <c r="G528" s="91"/>
      <c r="H528" s="75"/>
      <c r="I528" s="75"/>
      <c r="J528" s="75"/>
      <c r="K528" s="109"/>
      <c r="L528" s="429"/>
    </row>
    <row r="529" spans="3:12" ht="15.75" thickBot="1" x14ac:dyDescent="0.3">
      <c r="C529" s="69"/>
      <c r="D529" s="31"/>
      <c r="E529" s="91"/>
      <c r="F529" s="91"/>
      <c r="G529" s="91"/>
      <c r="H529" s="75"/>
      <c r="I529" s="75"/>
      <c r="J529" s="75"/>
      <c r="K529" s="109"/>
      <c r="L529" s="429"/>
    </row>
    <row r="530" spans="3:12" ht="15.75" thickBot="1" x14ac:dyDescent="0.3">
      <c r="C530" s="122" t="s">
        <v>1310</v>
      </c>
      <c r="D530" s="125" t="s">
        <v>1311</v>
      </c>
      <c r="E530" s="124" t="s">
        <v>99</v>
      </c>
      <c r="F530" s="124" t="s">
        <v>1312</v>
      </c>
      <c r="G530" s="123" t="s">
        <v>1313</v>
      </c>
      <c r="H530" s="129" t="s">
        <v>1314</v>
      </c>
      <c r="I530" s="124" t="s">
        <v>1315</v>
      </c>
      <c r="J530" s="124" t="s">
        <v>711</v>
      </c>
      <c r="K530" s="124" t="s">
        <v>1316</v>
      </c>
      <c r="L530" s="124" t="s">
        <v>1317</v>
      </c>
    </row>
    <row r="531" spans="3:12" ht="15.75" thickBot="1" x14ac:dyDescent="0.3">
      <c r="C531" s="307" t="s">
        <v>1318</v>
      </c>
      <c r="D531" s="531">
        <v>50</v>
      </c>
      <c r="E531" s="308">
        <v>0</v>
      </c>
      <c r="F531" s="112">
        <v>30000</v>
      </c>
      <c r="G531" s="309">
        <f t="shared" ref="G531:G539" si="40">E531*F531</f>
        <v>0</v>
      </c>
      <c r="H531" s="310" t="s">
        <v>712</v>
      </c>
      <c r="I531" s="113" t="s">
        <v>294</v>
      </c>
      <c r="J531" s="113" t="str">
        <f>VLOOKUP(I531,Presupuesto!$B$11:$C$566,2,0)</f>
        <v>SERVICIOS DE CAPACITACION.</v>
      </c>
      <c r="K531" s="311" t="s">
        <v>80</v>
      </c>
      <c r="L531" s="113" t="s">
        <v>719</v>
      </c>
    </row>
    <row r="532" spans="3:12" ht="15.75" thickBot="1" x14ac:dyDescent="0.3">
      <c r="C532" s="96" t="s">
        <v>1319</v>
      </c>
      <c r="D532" s="532"/>
      <c r="E532" s="190">
        <f>D531</f>
        <v>50</v>
      </c>
      <c r="F532" s="97">
        <v>50</v>
      </c>
      <c r="G532" s="94">
        <f t="shared" si="40"/>
        <v>2500</v>
      </c>
      <c r="H532" s="310" t="s">
        <v>712</v>
      </c>
      <c r="I532" s="95" t="s">
        <v>307</v>
      </c>
      <c r="J532" s="95" t="str">
        <f>VLOOKUP(I532,Presupuesto!$B$11:$C$566,2,0)</f>
        <v>SERVICIOS DE IMPRENTA PUBLIC.Y REPRODUCCION</v>
      </c>
      <c r="K532" s="311" t="s">
        <v>80</v>
      </c>
      <c r="L532" s="95" t="s">
        <v>720</v>
      </c>
    </row>
    <row r="533" spans="3:12" ht="15.75" thickBot="1" x14ac:dyDescent="0.3">
      <c r="C533" s="96" t="s">
        <v>1320</v>
      </c>
      <c r="D533" s="532"/>
      <c r="E533" s="190">
        <f>D531</f>
        <v>50</v>
      </c>
      <c r="F533" s="97">
        <v>150</v>
      </c>
      <c r="G533" s="94">
        <f t="shared" si="40"/>
        <v>7500</v>
      </c>
      <c r="H533" s="310" t="s">
        <v>712</v>
      </c>
      <c r="I533" s="95" t="s">
        <v>361</v>
      </c>
      <c r="J533" s="95" t="str">
        <f>VLOOKUP(I533,Presupuesto!$B$11:$C$566,2,0)</f>
        <v>ALIMENTOS B EBIDAS PARA PERSONAS</v>
      </c>
      <c r="K533" s="311" t="s">
        <v>80</v>
      </c>
      <c r="L533" s="95" t="s">
        <v>723</v>
      </c>
    </row>
    <row r="534" spans="3:12" ht="15.75" thickBot="1" x14ac:dyDescent="0.3">
      <c r="C534" s="96" t="s">
        <v>1321</v>
      </c>
      <c r="D534" s="532"/>
      <c r="E534" s="147">
        <v>0</v>
      </c>
      <c r="F534" s="115">
        <v>10000</v>
      </c>
      <c r="G534" s="94">
        <f t="shared" si="40"/>
        <v>0</v>
      </c>
      <c r="H534" s="310" t="s">
        <v>1932</v>
      </c>
      <c r="I534" s="303" t="s">
        <v>327</v>
      </c>
      <c r="J534" s="95" t="str">
        <f>VLOOKUP(I534,Presupuesto!$B$11:$C$566,2,0)</f>
        <v>PASAJES (26100-00)</v>
      </c>
      <c r="K534" s="311" t="s">
        <v>80</v>
      </c>
      <c r="L534" s="95" t="s">
        <v>720</v>
      </c>
    </row>
    <row r="535" spans="3:12" ht="15.75" thickBot="1" x14ac:dyDescent="0.3">
      <c r="C535" s="96" t="s">
        <v>1322</v>
      </c>
      <c r="D535" s="532"/>
      <c r="E535" s="147">
        <v>0</v>
      </c>
      <c r="F535" s="115">
        <v>250</v>
      </c>
      <c r="G535" s="94">
        <f t="shared" si="40"/>
        <v>0</v>
      </c>
      <c r="H535" s="310" t="s">
        <v>1933</v>
      </c>
      <c r="I535" s="95" t="s">
        <v>384</v>
      </c>
      <c r="J535" s="95" t="str">
        <f>VLOOKUP(I535,Presupuesto!$B$11:$C$566,2,0)</f>
        <v>PRODUCTOS PAPEL Y CARTON</v>
      </c>
      <c r="K535" s="311" t="s">
        <v>80</v>
      </c>
      <c r="L535" s="95" t="s">
        <v>720</v>
      </c>
    </row>
    <row r="536" spans="3:12" ht="15.75" thickBot="1" x14ac:dyDescent="0.3">
      <c r="C536" s="96" t="s">
        <v>1323</v>
      </c>
      <c r="D536" s="532"/>
      <c r="E536" s="190">
        <f>(D531*25)/500</f>
        <v>2.5</v>
      </c>
      <c r="F536" s="97">
        <v>85</v>
      </c>
      <c r="G536" s="94">
        <f t="shared" si="40"/>
        <v>212.5</v>
      </c>
      <c r="H536" s="310" t="s">
        <v>712</v>
      </c>
      <c r="I536" s="95" t="s">
        <v>384</v>
      </c>
      <c r="J536" s="95" t="str">
        <f>VLOOKUP(I536,Presupuesto!$B$11:$C$566,2,0)</f>
        <v>PRODUCTOS PAPEL Y CARTON</v>
      </c>
      <c r="K536" s="311" t="s">
        <v>80</v>
      </c>
      <c r="L536" s="95" t="s">
        <v>720</v>
      </c>
    </row>
    <row r="537" spans="3:12" ht="15.75" thickBot="1" x14ac:dyDescent="0.3">
      <c r="C537" s="96" t="s">
        <v>1324</v>
      </c>
      <c r="D537" s="532"/>
      <c r="E537" s="190">
        <f>D531/12</f>
        <v>4.166666666666667</v>
      </c>
      <c r="F537" s="97">
        <v>36</v>
      </c>
      <c r="G537" s="94">
        <f t="shared" si="40"/>
        <v>150</v>
      </c>
      <c r="H537" s="310" t="s">
        <v>712</v>
      </c>
      <c r="I537" s="95" t="s">
        <v>451</v>
      </c>
      <c r="J537" s="95" t="str">
        <f>VLOOKUP(I537,Presupuesto!$B$11:$C$566,2,0)</f>
        <v>UTILES DE ESCRITORIO, OFICINA Y ENSE¥ANZA</v>
      </c>
      <c r="K537" s="311" t="s">
        <v>80</v>
      </c>
      <c r="L537" s="95" t="s">
        <v>720</v>
      </c>
    </row>
    <row r="538" spans="3:12" ht="15.75" thickBot="1" x14ac:dyDescent="0.3">
      <c r="C538" s="96" t="s">
        <v>1325</v>
      </c>
      <c r="D538" s="532"/>
      <c r="E538" s="190">
        <f>D531/12</f>
        <v>4.166666666666667</v>
      </c>
      <c r="F538" s="97">
        <v>80</v>
      </c>
      <c r="G538" s="94">
        <f t="shared" si="40"/>
        <v>333.33333333333337</v>
      </c>
      <c r="H538" s="310" t="s">
        <v>712</v>
      </c>
      <c r="I538" s="95" t="s">
        <v>451</v>
      </c>
      <c r="J538" s="95" t="str">
        <f>VLOOKUP(I538,Presupuesto!$B$11:$C$566,2,0)</f>
        <v>UTILES DE ESCRITORIO, OFICINA Y ENSE¥ANZA</v>
      </c>
      <c r="K538" s="311" t="s">
        <v>80</v>
      </c>
      <c r="L538" s="95" t="s">
        <v>720</v>
      </c>
    </row>
    <row r="539" spans="3:12" ht="15.75" thickBot="1" x14ac:dyDescent="0.3">
      <c r="C539" s="106" t="s">
        <v>1326</v>
      </c>
      <c r="D539" s="532"/>
      <c r="E539" s="201">
        <v>0</v>
      </c>
      <c r="F539" s="116">
        <v>25</v>
      </c>
      <c r="G539" s="94">
        <f t="shared" si="40"/>
        <v>0</v>
      </c>
      <c r="H539" s="310" t="s">
        <v>1937</v>
      </c>
      <c r="I539" s="95" t="s">
        <v>451</v>
      </c>
      <c r="J539" s="95" t="str">
        <f>VLOOKUP(I539,Presupuesto!$B$11:$C$566,2,0)</f>
        <v>UTILES DE ESCRITORIO, OFICINA Y ENSE¥ANZA</v>
      </c>
      <c r="K539" s="311" t="s">
        <v>80</v>
      </c>
      <c r="L539" s="95" t="s">
        <v>720</v>
      </c>
    </row>
    <row r="540" spans="3:12" ht="15.75" thickBot="1" x14ac:dyDescent="0.3">
      <c r="C540" s="205" t="s">
        <v>1273</v>
      </c>
      <c r="D540" s="206">
        <v>6</v>
      </c>
      <c r="E540" s="312">
        <v>2</v>
      </c>
      <c r="F540" s="101">
        <f>HLOOKUP(C540,$AH$2:$BU$3,2,0)</f>
        <v>2000</v>
      </c>
      <c r="G540" s="102">
        <f>D540*E540*F540</f>
        <v>24000</v>
      </c>
      <c r="H540" s="310" t="s">
        <v>712</v>
      </c>
      <c r="I540" s="433" t="s">
        <v>337</v>
      </c>
      <c r="J540" s="103" t="str">
        <f>VLOOKUP(I540,Presupuesto!$B$11:$C$566,2,0)</f>
        <v>VIATICOS NACIONALES</v>
      </c>
      <c r="K540" s="311" t="s">
        <v>80</v>
      </c>
      <c r="L540" s="314" t="s">
        <v>720</v>
      </c>
    </row>
    <row r="542" spans="3:12" ht="15.75" thickBot="1" x14ac:dyDescent="0.3"/>
    <row r="543" spans="3:12" ht="15.75" thickBot="1" x14ac:dyDescent="0.3">
      <c r="C543" s="29" t="s">
        <v>1308</v>
      </c>
      <c r="D543" s="30">
        <f>SUM(G550:G559)</f>
        <v>120000</v>
      </c>
      <c r="E543" s="91"/>
      <c r="F543" s="91"/>
      <c r="G543" s="91"/>
      <c r="H543" s="75"/>
      <c r="I543" s="75"/>
      <c r="J543" s="75"/>
      <c r="K543" s="109"/>
      <c r="L543" s="429"/>
    </row>
    <row r="544" spans="3:12" x14ac:dyDescent="0.25">
      <c r="C544" s="69"/>
      <c r="D544" s="31"/>
      <c r="E544" s="91"/>
      <c r="F544" s="91"/>
      <c r="G544" s="91"/>
      <c r="H544" s="75"/>
      <c r="I544" s="75"/>
      <c r="J544" s="75"/>
      <c r="K544" s="109"/>
      <c r="L544" s="429"/>
    </row>
    <row r="545" spans="3:12" x14ac:dyDescent="0.25">
      <c r="C545" s="69"/>
      <c r="D545" s="31"/>
      <c r="E545" s="91"/>
      <c r="F545" s="91"/>
      <c r="G545" s="91"/>
      <c r="H545" s="75"/>
      <c r="I545" s="75"/>
      <c r="J545" s="75"/>
      <c r="K545" s="109"/>
      <c r="L545" s="429"/>
    </row>
    <row r="546" spans="3:12" ht="15.75" x14ac:dyDescent="0.25">
      <c r="C546" s="191" t="s">
        <v>1309</v>
      </c>
      <c r="D546" s="345" t="s">
        <v>1895</v>
      </c>
      <c r="E546" s="91"/>
      <c r="F546" s="91"/>
      <c r="G546" s="91"/>
      <c r="H546" s="75"/>
      <c r="I546" s="75"/>
      <c r="J546" s="75"/>
      <c r="K546" s="109"/>
      <c r="L546" s="429"/>
    </row>
    <row r="547" spans="3:12" ht="18.75" x14ac:dyDescent="0.25">
      <c r="C547" s="199" t="str">
        <f>IFERROR(VLOOKUP(D546,'1. Desarrollo e Innov. Curricu.'!$F:$G,2,FALSE),IFERROR(VLOOKUP(D546,'2. Investigación Científica'!$F:$G,2,FALSE),IFERROR(VLOOKUP(D546,'3. Vinculación Univ. Sociedad'!$F:$G,2,FALSE),IFERROR(VLOOKUP(D546,'4. Docencia y Profesorado Univ.'!$F:$G,2,FALSE),IFERROR(VLOOKUP(D546,'5. Estudiantes y Graduados'!$F:$G,2,FALSE),IFERROR(VLOOKUP(D546,'11. Gestion Administrativa'!$F:$G,2,FALSE),IFERROR(VLOOKUP(D546,'13. Gestión Académica'!$F:$G,2,FALSE),IFERROR(VLOOKUP(D546,'9. Asegura. de la Calid. y M'!$F:$G,2,FALSE),IFERROR(VLOOKUP(D546,'6. Gestión del Conocimiento'!$F:$G,2,FALSE),IFERROR(VLOOKUP(D546,'15. Gobernabilidad y Proceso...'!$F:$G,2,FALSE),IFERROR(VLOOKUP(D546,'12. Gestión del Talento Humano'!$F:$G,2,FALSE),IFERROR(VLOOKUP(D546,'14. Internacional... de la E.S.'!$F:$G,2,FALSE),IFERROR(VLOOKUP(D546,'10. Posgrado'!$F:$G,2,FALSE),IFERROR(VLOOKUP(D546,'17. Gestión TIC'!$F:$G,2,FALSE),IFERROR(VLOOKUP(D546,'16. Desa. del Sistema Educ.Sup.'!$F:$G,2,FALSE),IFERROR(VLOOKUP(D546,'8. Cultura de Inno. Insti...'!$F:$G,2,FALSE),VLOOKUP(D546,'7. Lo Esencial de la Reforma U.'!$F:$G,2,0)))))))))))))))))</f>
        <v>Revisión documental y solicitudes de opiniones, visitas de campo, reuniones en sedes locales o regionales de la UNAH o de otras universidades. Apoyo logístico a reuniones con otras universidades en sedes de la UNAH.</v>
      </c>
      <c r="D547" s="31"/>
      <c r="E547" s="91"/>
      <c r="F547" s="91"/>
      <c r="G547" s="91"/>
      <c r="H547" s="75"/>
      <c r="I547" s="75"/>
      <c r="J547" s="75"/>
      <c r="K547" s="109"/>
      <c r="L547" s="429"/>
    </row>
    <row r="548" spans="3:12" ht="15.75" thickBot="1" x14ac:dyDescent="0.3">
      <c r="C548" s="69"/>
      <c r="D548" s="31"/>
      <c r="E548" s="91"/>
      <c r="F548" s="91"/>
      <c r="G548" s="91"/>
      <c r="H548" s="75"/>
      <c r="I548" s="75"/>
      <c r="J548" s="75"/>
      <c r="K548" s="109"/>
      <c r="L548" s="429"/>
    </row>
    <row r="549" spans="3:12" ht="15.75" thickBot="1" x14ac:dyDescent="0.3">
      <c r="C549" s="122" t="s">
        <v>1310</v>
      </c>
      <c r="D549" s="125" t="s">
        <v>1311</v>
      </c>
      <c r="E549" s="124" t="s">
        <v>99</v>
      </c>
      <c r="F549" s="124" t="s">
        <v>1312</v>
      </c>
      <c r="G549" s="123" t="s">
        <v>1313</v>
      </c>
      <c r="H549" s="129" t="s">
        <v>1314</v>
      </c>
      <c r="I549" s="124" t="s">
        <v>1315</v>
      </c>
      <c r="J549" s="124" t="s">
        <v>711</v>
      </c>
      <c r="K549" s="124" t="s">
        <v>1316</v>
      </c>
      <c r="L549" s="124" t="s">
        <v>1317</v>
      </c>
    </row>
    <row r="550" spans="3:12" ht="15.75" thickBot="1" x14ac:dyDescent="0.3">
      <c r="C550" s="307" t="s">
        <v>1318</v>
      </c>
      <c r="D550" s="531"/>
      <c r="E550" s="308">
        <v>0</v>
      </c>
      <c r="F550" s="112">
        <v>30000</v>
      </c>
      <c r="G550" s="309">
        <f t="shared" ref="G550:G558" si="41">E550*F550</f>
        <v>0</v>
      </c>
      <c r="H550" s="310" t="s">
        <v>712</v>
      </c>
      <c r="I550" s="113" t="s">
        <v>294</v>
      </c>
      <c r="J550" s="113" t="str">
        <f>VLOOKUP(I550,Presupuesto!$B$11:$C$566,2,0)</f>
        <v>SERVICIOS DE CAPACITACION.</v>
      </c>
      <c r="K550" s="311" t="s">
        <v>80</v>
      </c>
      <c r="L550" s="113" t="s">
        <v>719</v>
      </c>
    </row>
    <row r="551" spans="3:12" ht="15.75" thickBot="1" x14ac:dyDescent="0.3">
      <c r="C551" s="96" t="s">
        <v>1319</v>
      </c>
      <c r="D551" s="532"/>
      <c r="E551" s="190">
        <f>D550</f>
        <v>0</v>
      </c>
      <c r="F551" s="97">
        <v>50</v>
      </c>
      <c r="G551" s="94">
        <f t="shared" si="41"/>
        <v>0</v>
      </c>
      <c r="H551" s="310" t="s">
        <v>1930</v>
      </c>
      <c r="I551" s="95" t="s">
        <v>307</v>
      </c>
      <c r="J551" s="95" t="str">
        <f>VLOOKUP(I551,Presupuesto!$B$11:$C$566,2,0)</f>
        <v>SERVICIOS DE IMPRENTA PUBLIC.Y REPRODUCCION</v>
      </c>
      <c r="K551" s="311" t="s">
        <v>80</v>
      </c>
      <c r="L551" s="95" t="s">
        <v>720</v>
      </c>
    </row>
    <row r="552" spans="3:12" ht="15.75" thickBot="1" x14ac:dyDescent="0.3">
      <c r="C552" s="96" t="s">
        <v>1320</v>
      </c>
      <c r="D552" s="532"/>
      <c r="E552" s="190">
        <f>D550</f>
        <v>0</v>
      </c>
      <c r="F552" s="97">
        <v>150</v>
      </c>
      <c r="G552" s="94">
        <f t="shared" si="41"/>
        <v>0</v>
      </c>
      <c r="H552" s="310" t="s">
        <v>1931</v>
      </c>
      <c r="I552" s="95" t="s">
        <v>361</v>
      </c>
      <c r="J552" s="95" t="str">
        <f>VLOOKUP(I552,Presupuesto!$B$11:$C$566,2,0)</f>
        <v>ALIMENTOS B EBIDAS PARA PERSONAS</v>
      </c>
      <c r="K552" s="311" t="s">
        <v>80</v>
      </c>
      <c r="L552" s="95" t="s">
        <v>723</v>
      </c>
    </row>
    <row r="553" spans="3:12" ht="15.75" thickBot="1" x14ac:dyDescent="0.3">
      <c r="C553" s="96" t="s">
        <v>1321</v>
      </c>
      <c r="D553" s="532"/>
      <c r="E553" s="147">
        <v>0</v>
      </c>
      <c r="F553" s="115">
        <v>10000</v>
      </c>
      <c r="G553" s="94">
        <f t="shared" si="41"/>
        <v>0</v>
      </c>
      <c r="H553" s="310" t="s">
        <v>1932</v>
      </c>
      <c r="I553" s="303" t="s">
        <v>327</v>
      </c>
      <c r="J553" s="95" t="str">
        <f>VLOOKUP(I553,Presupuesto!$B$11:$C$566,2,0)</f>
        <v>PASAJES (26100-00)</v>
      </c>
      <c r="K553" s="311" t="s">
        <v>80</v>
      </c>
      <c r="L553" s="95" t="s">
        <v>720</v>
      </c>
    </row>
    <row r="554" spans="3:12" ht="15.75" thickBot="1" x14ac:dyDescent="0.3">
      <c r="C554" s="96" t="s">
        <v>1322</v>
      </c>
      <c r="D554" s="532"/>
      <c r="E554" s="147">
        <v>0</v>
      </c>
      <c r="F554" s="115">
        <v>250</v>
      </c>
      <c r="G554" s="94">
        <f t="shared" si="41"/>
        <v>0</v>
      </c>
      <c r="H554" s="310" t="s">
        <v>1933</v>
      </c>
      <c r="I554" s="95" t="s">
        <v>384</v>
      </c>
      <c r="J554" s="95" t="str">
        <f>VLOOKUP(I554,Presupuesto!$B$11:$C$566,2,0)</f>
        <v>PRODUCTOS PAPEL Y CARTON</v>
      </c>
      <c r="K554" s="311" t="s">
        <v>80</v>
      </c>
      <c r="L554" s="95" t="s">
        <v>720</v>
      </c>
    </row>
    <row r="555" spans="3:12" ht="15.75" thickBot="1" x14ac:dyDescent="0.3">
      <c r="C555" s="96" t="s">
        <v>1323</v>
      </c>
      <c r="D555" s="532"/>
      <c r="E555" s="190">
        <f>(D550*25)/500</f>
        <v>0</v>
      </c>
      <c r="F555" s="97">
        <v>85</v>
      </c>
      <c r="G555" s="94">
        <f t="shared" si="41"/>
        <v>0</v>
      </c>
      <c r="H555" s="310" t="s">
        <v>1934</v>
      </c>
      <c r="I555" s="95" t="s">
        <v>384</v>
      </c>
      <c r="J555" s="95" t="str">
        <f>VLOOKUP(I555,Presupuesto!$B$11:$C$566,2,0)</f>
        <v>PRODUCTOS PAPEL Y CARTON</v>
      </c>
      <c r="K555" s="311" t="s">
        <v>80</v>
      </c>
      <c r="L555" s="95" t="s">
        <v>720</v>
      </c>
    </row>
    <row r="556" spans="3:12" ht="15.75" thickBot="1" x14ac:dyDescent="0.3">
      <c r="C556" s="96" t="s">
        <v>1324</v>
      </c>
      <c r="D556" s="532"/>
      <c r="E556" s="190">
        <f>D550/12</f>
        <v>0</v>
      </c>
      <c r="F556" s="97">
        <v>36</v>
      </c>
      <c r="G556" s="94">
        <f t="shared" si="41"/>
        <v>0</v>
      </c>
      <c r="H556" s="310" t="s">
        <v>1935</v>
      </c>
      <c r="I556" s="95" t="s">
        <v>451</v>
      </c>
      <c r="J556" s="95" t="str">
        <f>VLOOKUP(I556,Presupuesto!$B$11:$C$566,2,0)</f>
        <v>UTILES DE ESCRITORIO, OFICINA Y ENSE¥ANZA</v>
      </c>
      <c r="K556" s="311" t="s">
        <v>80</v>
      </c>
      <c r="L556" s="95" t="s">
        <v>720</v>
      </c>
    </row>
    <row r="557" spans="3:12" ht="15.75" thickBot="1" x14ac:dyDescent="0.3">
      <c r="C557" s="96" t="s">
        <v>1325</v>
      </c>
      <c r="D557" s="532"/>
      <c r="E557" s="190">
        <f>D550/12</f>
        <v>0</v>
      </c>
      <c r="F557" s="97">
        <v>80</v>
      </c>
      <c r="G557" s="94">
        <f t="shared" si="41"/>
        <v>0</v>
      </c>
      <c r="H557" s="310" t="s">
        <v>1936</v>
      </c>
      <c r="I557" s="95" t="s">
        <v>451</v>
      </c>
      <c r="J557" s="95" t="str">
        <f>VLOOKUP(I557,Presupuesto!$B$11:$C$566,2,0)</f>
        <v>UTILES DE ESCRITORIO, OFICINA Y ENSE¥ANZA</v>
      </c>
      <c r="K557" s="311" t="s">
        <v>80</v>
      </c>
      <c r="L557" s="95" t="s">
        <v>720</v>
      </c>
    </row>
    <row r="558" spans="3:12" ht="15.75" thickBot="1" x14ac:dyDescent="0.3">
      <c r="C558" s="106" t="s">
        <v>1326</v>
      </c>
      <c r="D558" s="532"/>
      <c r="E558" s="201">
        <v>0</v>
      </c>
      <c r="F558" s="116">
        <v>25</v>
      </c>
      <c r="G558" s="94">
        <f t="shared" si="41"/>
        <v>0</v>
      </c>
      <c r="H558" s="310" t="s">
        <v>1937</v>
      </c>
      <c r="I558" s="95" t="s">
        <v>451</v>
      </c>
      <c r="J558" s="95" t="str">
        <f>VLOOKUP(I558,Presupuesto!$B$11:$C$566,2,0)</f>
        <v>UTILES DE ESCRITORIO, OFICINA Y ENSE¥ANZA</v>
      </c>
      <c r="K558" s="311" t="s">
        <v>80</v>
      </c>
      <c r="L558" s="95" t="s">
        <v>720</v>
      </c>
    </row>
    <row r="559" spans="3:12" ht="15.75" thickBot="1" x14ac:dyDescent="0.3">
      <c r="C559" s="205" t="s">
        <v>1273</v>
      </c>
      <c r="D559" s="206">
        <v>30</v>
      </c>
      <c r="E559" s="312">
        <v>2</v>
      </c>
      <c r="F559" s="101">
        <f>HLOOKUP(C559,$AH$2:$BU$3,2,0)</f>
        <v>2000</v>
      </c>
      <c r="G559" s="102">
        <f>D559*E559*F559</f>
        <v>120000</v>
      </c>
      <c r="H559" s="310" t="s">
        <v>712</v>
      </c>
      <c r="I559" s="433" t="s">
        <v>337</v>
      </c>
      <c r="J559" s="103" t="str">
        <f>VLOOKUP(I559,Presupuesto!$B$11:$C$566,2,0)</f>
        <v>VIATICOS NACIONALES</v>
      </c>
      <c r="K559" s="311" t="s">
        <v>80</v>
      </c>
      <c r="L559" s="314" t="s">
        <v>720</v>
      </c>
    </row>
    <row r="561" spans="3:12" ht="15.75" thickBot="1" x14ac:dyDescent="0.3"/>
    <row r="562" spans="3:12" ht="15.75" thickBot="1" x14ac:dyDescent="0.3">
      <c r="C562" s="29" t="s">
        <v>1308</v>
      </c>
      <c r="D562" s="30">
        <f>SUM(G569:G578)</f>
        <v>44000</v>
      </c>
      <c r="E562" s="91"/>
      <c r="F562" s="91"/>
      <c r="G562" s="91"/>
      <c r="H562" s="75"/>
      <c r="I562" s="75"/>
      <c r="J562" s="75"/>
      <c r="K562" s="109"/>
      <c r="L562" s="429"/>
    </row>
    <row r="563" spans="3:12" x14ac:dyDescent="0.25">
      <c r="C563" s="69"/>
      <c r="D563" s="31"/>
      <c r="E563" s="91"/>
      <c r="F563" s="91"/>
      <c r="G563" s="91"/>
      <c r="H563" s="75"/>
      <c r="I563" s="75"/>
      <c r="J563" s="75"/>
      <c r="K563" s="109"/>
      <c r="L563" s="429"/>
    </row>
    <row r="564" spans="3:12" x14ac:dyDescent="0.25">
      <c r="C564" s="69"/>
      <c r="D564" s="31"/>
      <c r="E564" s="91"/>
      <c r="F564" s="91"/>
      <c r="G564" s="91"/>
      <c r="H564" s="75"/>
      <c r="I564" s="75"/>
      <c r="J564" s="75"/>
      <c r="K564" s="109"/>
      <c r="L564" s="429"/>
    </row>
    <row r="565" spans="3:12" ht="15.75" x14ac:dyDescent="0.25">
      <c r="C565" s="191" t="s">
        <v>1309</v>
      </c>
      <c r="D565" s="345" t="s">
        <v>1906</v>
      </c>
      <c r="E565" s="91"/>
      <c r="F565" s="91"/>
      <c r="G565" s="91"/>
      <c r="H565" s="75"/>
      <c r="I565" s="75"/>
      <c r="J565" s="75"/>
      <c r="K565" s="109"/>
      <c r="L565" s="429"/>
    </row>
    <row r="566" spans="3:12" ht="18.75" x14ac:dyDescent="0.25">
      <c r="C566" s="199" t="str">
        <f>IFERROR(VLOOKUP(D565,'1. Desarrollo e Innov. Curricu.'!$F:$G,2,FALSE),IFERROR(VLOOKUP(D565,'2. Investigación Científica'!$F:$G,2,FALSE),IFERROR(VLOOKUP(D565,'3. Vinculación Univ. Sociedad'!$F:$G,2,FALSE),IFERROR(VLOOKUP(D565,'4. Docencia y Profesorado Univ.'!$F:$G,2,FALSE),IFERROR(VLOOKUP(D565,'5. Estudiantes y Graduados'!$F:$G,2,FALSE),IFERROR(VLOOKUP(D565,'11. Gestion Administrativa'!$F:$G,2,FALSE),IFERROR(VLOOKUP(D565,'13. Gestión Académica'!$F:$G,2,FALSE),IFERROR(VLOOKUP(D565,'9. Asegura. de la Calid. y M'!$F:$G,2,FALSE),IFERROR(VLOOKUP(D565,'6. Gestión del Conocimiento'!$F:$G,2,FALSE),IFERROR(VLOOKUP(D565,'15. Gobernabilidad y Proceso...'!$F:$G,2,FALSE),IFERROR(VLOOKUP(D565,'12. Gestión del Talento Humano'!$F:$G,2,FALSE),IFERROR(VLOOKUP(D565,'14. Internacional... de la E.S.'!$F:$G,2,FALSE),IFERROR(VLOOKUP(D565,'10. Posgrado'!$F:$G,2,FALSE),IFERROR(VLOOKUP(D565,'17. Gestión TIC'!$F:$G,2,FALSE),IFERROR(VLOOKUP(D565,'16. Desa. del Sistema Educ.Sup.'!$F:$G,2,FALSE),IFERROR(VLOOKUP(D565,'8. Cultura de Inno. Insti...'!$F:$G,2,FALSE),VLOOKUP(D565,'7. Lo Esencial de la Reforma U.'!$F:$G,2,0)))))))))))))))))</f>
        <v>Participación en 11 reuniones fuera de la UNAH del CTC.</v>
      </c>
      <c r="D566" s="31"/>
      <c r="E566" s="91"/>
      <c r="F566" s="91"/>
      <c r="G566" s="91"/>
      <c r="H566" s="75"/>
      <c r="I566" s="75"/>
      <c r="J566" s="75"/>
      <c r="K566" s="109"/>
      <c r="L566" s="429"/>
    </row>
    <row r="567" spans="3:12" ht="15.75" thickBot="1" x14ac:dyDescent="0.3">
      <c r="C567" s="69"/>
      <c r="D567" s="31"/>
      <c r="E567" s="91"/>
      <c r="F567" s="91"/>
      <c r="G567" s="91"/>
      <c r="H567" s="75"/>
      <c r="I567" s="75"/>
      <c r="J567" s="75"/>
      <c r="K567" s="109"/>
      <c r="L567" s="429"/>
    </row>
    <row r="568" spans="3:12" ht="15.75" thickBot="1" x14ac:dyDescent="0.3">
      <c r="C568" s="122" t="s">
        <v>1310</v>
      </c>
      <c r="D568" s="125" t="s">
        <v>1311</v>
      </c>
      <c r="E568" s="124" t="s">
        <v>99</v>
      </c>
      <c r="F568" s="124" t="s">
        <v>1312</v>
      </c>
      <c r="G568" s="123" t="s">
        <v>1313</v>
      </c>
      <c r="H568" s="129" t="s">
        <v>1314</v>
      </c>
      <c r="I568" s="124" t="s">
        <v>1315</v>
      </c>
      <c r="J568" s="124" t="s">
        <v>711</v>
      </c>
      <c r="K568" s="124" t="s">
        <v>1316</v>
      </c>
      <c r="L568" s="124" t="s">
        <v>1317</v>
      </c>
    </row>
    <row r="569" spans="3:12" ht="15.75" thickBot="1" x14ac:dyDescent="0.3">
      <c r="C569" s="307" t="s">
        <v>1318</v>
      </c>
      <c r="D569" s="531"/>
      <c r="E569" s="308">
        <v>0</v>
      </c>
      <c r="F569" s="112">
        <v>30000</v>
      </c>
      <c r="G569" s="309">
        <f t="shared" ref="G569:G577" si="42">E569*F569</f>
        <v>0</v>
      </c>
      <c r="H569" s="310" t="s">
        <v>712</v>
      </c>
      <c r="I569" s="113" t="s">
        <v>294</v>
      </c>
      <c r="J569" s="113" t="str">
        <f>VLOOKUP(I569,Presupuesto!$B$11:$C$566,2,0)</f>
        <v>SERVICIOS DE CAPACITACION.</v>
      </c>
      <c r="K569" s="311" t="s">
        <v>81</v>
      </c>
      <c r="L569" s="113" t="s">
        <v>719</v>
      </c>
    </row>
    <row r="570" spans="3:12" ht="15.75" thickBot="1" x14ac:dyDescent="0.3">
      <c r="C570" s="96" t="s">
        <v>1319</v>
      </c>
      <c r="D570" s="532"/>
      <c r="E570" s="190">
        <f>D569</f>
        <v>0</v>
      </c>
      <c r="F570" s="97">
        <v>50</v>
      </c>
      <c r="G570" s="94">
        <f t="shared" si="42"/>
        <v>0</v>
      </c>
      <c r="H570" s="310" t="s">
        <v>1930</v>
      </c>
      <c r="I570" s="95" t="s">
        <v>307</v>
      </c>
      <c r="J570" s="95" t="str">
        <f>VLOOKUP(I570,Presupuesto!$B$11:$C$566,2,0)</f>
        <v>SERVICIOS DE IMPRENTA PUBLIC.Y REPRODUCCION</v>
      </c>
      <c r="K570" s="311" t="s">
        <v>81</v>
      </c>
      <c r="L570" s="95" t="s">
        <v>720</v>
      </c>
    </row>
    <row r="571" spans="3:12" ht="15.75" thickBot="1" x14ac:dyDescent="0.3">
      <c r="C571" s="96" t="s">
        <v>1320</v>
      </c>
      <c r="D571" s="532"/>
      <c r="E571" s="190">
        <f>D569</f>
        <v>0</v>
      </c>
      <c r="F571" s="97">
        <v>150</v>
      </c>
      <c r="G571" s="94">
        <f t="shared" si="42"/>
        <v>0</v>
      </c>
      <c r="H571" s="310" t="s">
        <v>1931</v>
      </c>
      <c r="I571" s="95" t="s">
        <v>361</v>
      </c>
      <c r="J571" s="95" t="str">
        <f>VLOOKUP(I571,Presupuesto!$B$11:$C$566,2,0)</f>
        <v>ALIMENTOS B EBIDAS PARA PERSONAS</v>
      </c>
      <c r="K571" s="311" t="s">
        <v>81</v>
      </c>
      <c r="L571" s="95" t="s">
        <v>723</v>
      </c>
    </row>
    <row r="572" spans="3:12" ht="15.75" thickBot="1" x14ac:dyDescent="0.3">
      <c r="C572" s="96" t="s">
        <v>1321</v>
      </c>
      <c r="D572" s="532"/>
      <c r="E572" s="147">
        <v>0</v>
      </c>
      <c r="F572" s="115">
        <v>10000</v>
      </c>
      <c r="G572" s="94">
        <f t="shared" si="42"/>
        <v>0</v>
      </c>
      <c r="H572" s="310" t="s">
        <v>1932</v>
      </c>
      <c r="I572" s="303" t="s">
        <v>327</v>
      </c>
      <c r="J572" s="95" t="str">
        <f>VLOOKUP(I572,Presupuesto!$B$11:$C$566,2,0)</f>
        <v>PASAJES (26100-00)</v>
      </c>
      <c r="K572" s="311" t="s">
        <v>81</v>
      </c>
      <c r="L572" s="95" t="s">
        <v>720</v>
      </c>
    </row>
    <row r="573" spans="3:12" ht="15.75" thickBot="1" x14ac:dyDescent="0.3">
      <c r="C573" s="96" t="s">
        <v>1322</v>
      </c>
      <c r="D573" s="532"/>
      <c r="E573" s="147">
        <v>0</v>
      </c>
      <c r="F573" s="115">
        <v>250</v>
      </c>
      <c r="G573" s="94">
        <f t="shared" si="42"/>
        <v>0</v>
      </c>
      <c r="H573" s="310" t="s">
        <v>1933</v>
      </c>
      <c r="I573" s="95" t="s">
        <v>384</v>
      </c>
      <c r="J573" s="95" t="str">
        <f>VLOOKUP(I573,Presupuesto!$B$11:$C$566,2,0)</f>
        <v>PRODUCTOS PAPEL Y CARTON</v>
      </c>
      <c r="K573" s="311" t="s">
        <v>81</v>
      </c>
      <c r="L573" s="95" t="s">
        <v>720</v>
      </c>
    </row>
    <row r="574" spans="3:12" ht="15.75" thickBot="1" x14ac:dyDescent="0.3">
      <c r="C574" s="96" t="s">
        <v>1323</v>
      </c>
      <c r="D574" s="532"/>
      <c r="E574" s="190">
        <f>(D569*25)/500</f>
        <v>0</v>
      </c>
      <c r="F574" s="97">
        <v>85</v>
      </c>
      <c r="G574" s="94">
        <f t="shared" si="42"/>
        <v>0</v>
      </c>
      <c r="H574" s="310" t="s">
        <v>1934</v>
      </c>
      <c r="I574" s="95" t="s">
        <v>384</v>
      </c>
      <c r="J574" s="95" t="str">
        <f>VLOOKUP(I574,Presupuesto!$B$11:$C$566,2,0)</f>
        <v>PRODUCTOS PAPEL Y CARTON</v>
      </c>
      <c r="K574" s="311" t="s">
        <v>81</v>
      </c>
      <c r="L574" s="95" t="s">
        <v>720</v>
      </c>
    </row>
    <row r="575" spans="3:12" ht="15.75" thickBot="1" x14ac:dyDescent="0.3">
      <c r="C575" s="96" t="s">
        <v>1324</v>
      </c>
      <c r="D575" s="532"/>
      <c r="E575" s="190">
        <f>D569/12</f>
        <v>0</v>
      </c>
      <c r="F575" s="97">
        <v>36</v>
      </c>
      <c r="G575" s="94">
        <f t="shared" si="42"/>
        <v>0</v>
      </c>
      <c r="H575" s="310" t="s">
        <v>1935</v>
      </c>
      <c r="I575" s="95" t="s">
        <v>451</v>
      </c>
      <c r="J575" s="95" t="str">
        <f>VLOOKUP(I575,Presupuesto!$B$11:$C$566,2,0)</f>
        <v>UTILES DE ESCRITORIO, OFICINA Y ENSE¥ANZA</v>
      </c>
      <c r="K575" s="311" t="s">
        <v>81</v>
      </c>
      <c r="L575" s="95" t="s">
        <v>720</v>
      </c>
    </row>
    <row r="576" spans="3:12" ht="15.75" thickBot="1" x14ac:dyDescent="0.3">
      <c r="C576" s="96" t="s">
        <v>1325</v>
      </c>
      <c r="D576" s="532"/>
      <c r="E576" s="190">
        <f>D569/12</f>
        <v>0</v>
      </c>
      <c r="F576" s="97">
        <v>80</v>
      </c>
      <c r="G576" s="94">
        <f t="shared" si="42"/>
        <v>0</v>
      </c>
      <c r="H576" s="310" t="s">
        <v>1936</v>
      </c>
      <c r="I576" s="95" t="s">
        <v>451</v>
      </c>
      <c r="J576" s="95" t="str">
        <f>VLOOKUP(I576,Presupuesto!$B$11:$C$566,2,0)</f>
        <v>UTILES DE ESCRITORIO, OFICINA Y ENSE¥ANZA</v>
      </c>
      <c r="K576" s="311" t="s">
        <v>81</v>
      </c>
      <c r="L576" s="95" t="s">
        <v>720</v>
      </c>
    </row>
    <row r="577" spans="3:12" ht="15.75" thickBot="1" x14ac:dyDescent="0.3">
      <c r="C577" s="106" t="s">
        <v>1326</v>
      </c>
      <c r="D577" s="532"/>
      <c r="E577" s="201">
        <v>0</v>
      </c>
      <c r="F577" s="116">
        <v>25</v>
      </c>
      <c r="G577" s="94">
        <f t="shared" si="42"/>
        <v>0</v>
      </c>
      <c r="H577" s="310" t="s">
        <v>1937</v>
      </c>
      <c r="I577" s="95" t="s">
        <v>451</v>
      </c>
      <c r="J577" s="95" t="str">
        <f>VLOOKUP(I577,Presupuesto!$B$11:$C$566,2,0)</f>
        <v>UTILES DE ESCRITORIO, OFICINA Y ENSE¥ANZA</v>
      </c>
      <c r="K577" s="311" t="s">
        <v>81</v>
      </c>
      <c r="L577" s="95" t="s">
        <v>720</v>
      </c>
    </row>
    <row r="578" spans="3:12" ht="15.75" thickBot="1" x14ac:dyDescent="0.3">
      <c r="C578" s="205" t="s">
        <v>1273</v>
      </c>
      <c r="D578" s="206">
        <v>11</v>
      </c>
      <c r="E578" s="312">
        <v>2</v>
      </c>
      <c r="F578" s="101">
        <f>HLOOKUP(C578,$AH$2:$BU$3,2,0)</f>
        <v>2000</v>
      </c>
      <c r="G578" s="102">
        <f>D578*E578*F578</f>
        <v>44000</v>
      </c>
      <c r="H578" s="310" t="s">
        <v>712</v>
      </c>
      <c r="I578" s="433" t="s">
        <v>337</v>
      </c>
      <c r="J578" s="103" t="str">
        <f>VLOOKUP(I578,Presupuesto!$B$11:$C$566,2,0)</f>
        <v>VIATICOS NACIONALES</v>
      </c>
      <c r="K578" s="311" t="s">
        <v>81</v>
      </c>
      <c r="L578" s="314" t="s">
        <v>720</v>
      </c>
    </row>
    <row r="580" spans="3:12" ht="15.75" thickBot="1" x14ac:dyDescent="0.3"/>
    <row r="581" spans="3:12" ht="15.75" thickBot="1" x14ac:dyDescent="0.3">
      <c r="C581" s="29" t="s">
        <v>1308</v>
      </c>
      <c r="D581" s="30">
        <f>SUM(G588:G597)</f>
        <v>56835</v>
      </c>
      <c r="E581" s="91"/>
      <c r="F581" s="91"/>
      <c r="G581" s="91"/>
      <c r="H581" s="75"/>
      <c r="I581" s="75"/>
      <c r="J581" s="75"/>
      <c r="K581" s="109"/>
      <c r="L581" s="429"/>
    </row>
    <row r="582" spans="3:12" x14ac:dyDescent="0.25">
      <c r="C582" s="69"/>
      <c r="D582" s="31"/>
      <c r="E582" s="91"/>
      <c r="F582" s="91"/>
      <c r="G582" s="91"/>
      <c r="H582" s="75"/>
      <c r="I582" s="75"/>
      <c r="J582" s="75"/>
      <c r="K582" s="109"/>
      <c r="L582" s="429"/>
    </row>
    <row r="583" spans="3:12" x14ac:dyDescent="0.25">
      <c r="C583" s="69"/>
      <c r="D583" s="31"/>
      <c r="E583" s="91"/>
      <c r="F583" s="91"/>
      <c r="G583" s="91"/>
      <c r="H583" s="75"/>
      <c r="I583" s="75"/>
      <c r="J583" s="75"/>
      <c r="K583" s="109"/>
      <c r="L583" s="429"/>
    </row>
    <row r="584" spans="3:12" ht="15.75" x14ac:dyDescent="0.25">
      <c r="C584" s="191" t="s">
        <v>1309</v>
      </c>
      <c r="D584" s="345" t="s">
        <v>1907</v>
      </c>
      <c r="E584" s="91"/>
      <c r="F584" s="91"/>
      <c r="G584" s="91"/>
      <c r="H584" s="75"/>
      <c r="I584" s="75"/>
      <c r="J584" s="75"/>
      <c r="K584" s="109"/>
      <c r="L584" s="429"/>
    </row>
    <row r="585" spans="3:12" ht="18.75" x14ac:dyDescent="0.25">
      <c r="C585" s="199" t="str">
        <f>IFERROR(VLOOKUP(D584,'1. Desarrollo e Innov. Curricu.'!$F:$G,2,FALSE),IFERROR(VLOOKUP(D584,'2. Investigación Científica'!$F:$G,2,FALSE),IFERROR(VLOOKUP(D584,'3. Vinculación Univ. Sociedad'!$F:$G,2,FALSE),IFERROR(VLOOKUP(D584,'4. Docencia y Profesorado Univ.'!$F:$G,2,FALSE),IFERROR(VLOOKUP(D584,'5. Estudiantes y Graduados'!$F:$G,2,FALSE),IFERROR(VLOOKUP(D584,'11. Gestion Administrativa'!$F:$G,2,FALSE),IFERROR(VLOOKUP(D584,'13. Gestión Académica'!$F:$G,2,FALSE),IFERROR(VLOOKUP(D584,'9. Asegura. de la Calid. y M'!$F:$G,2,FALSE),IFERROR(VLOOKUP(D584,'6. Gestión del Conocimiento'!$F:$G,2,FALSE),IFERROR(VLOOKUP(D584,'15. Gobernabilidad y Proceso...'!$F:$G,2,FALSE),IFERROR(VLOOKUP(D584,'12. Gestión del Talento Humano'!$F:$G,2,FALSE),IFERROR(VLOOKUP(D584,'14. Internacional... de la E.S.'!$F:$G,2,FALSE),IFERROR(VLOOKUP(D584,'10. Posgrado'!$F:$G,2,FALSE),IFERROR(VLOOKUP(D584,'17. Gestión TIC'!$F:$G,2,FALSE),IFERROR(VLOOKUP(D584,'16. Desa. del Sistema Educ.Sup.'!$F:$G,2,FALSE),IFERROR(VLOOKUP(D584,'8. Cultura de Inno. Insti...'!$F:$G,2,FALSE),VLOOKUP(D584,'7. Lo Esencial de la Reforma U.'!$F:$G,2,0)))))))))))))))))</f>
        <v>3 Talleres para la elaboración de propuestas, 20 personas por 2 días.</v>
      </c>
      <c r="D585" s="31"/>
      <c r="E585" s="91"/>
      <c r="F585" s="91"/>
      <c r="G585" s="91"/>
      <c r="H585" s="75"/>
      <c r="I585" s="75"/>
      <c r="J585" s="75"/>
      <c r="K585" s="109"/>
      <c r="L585" s="429"/>
    </row>
    <row r="586" spans="3:12" ht="15.75" thickBot="1" x14ac:dyDescent="0.3">
      <c r="C586" s="69"/>
      <c r="D586" s="31"/>
      <c r="E586" s="91"/>
      <c r="F586" s="91"/>
      <c r="G586" s="91"/>
      <c r="H586" s="75"/>
      <c r="I586" s="75"/>
      <c r="J586" s="75"/>
      <c r="K586" s="109"/>
      <c r="L586" s="429"/>
    </row>
    <row r="587" spans="3:12" ht="15.75" thickBot="1" x14ac:dyDescent="0.3">
      <c r="C587" s="122" t="s">
        <v>1310</v>
      </c>
      <c r="D587" s="125" t="s">
        <v>1311</v>
      </c>
      <c r="E587" s="124" t="s">
        <v>99</v>
      </c>
      <c r="F587" s="124" t="s">
        <v>1312</v>
      </c>
      <c r="G587" s="123" t="s">
        <v>1313</v>
      </c>
      <c r="H587" s="129" t="s">
        <v>1314</v>
      </c>
      <c r="I587" s="124" t="s">
        <v>1315</v>
      </c>
      <c r="J587" s="124" t="s">
        <v>711</v>
      </c>
      <c r="K587" s="124" t="s">
        <v>1316</v>
      </c>
      <c r="L587" s="124" t="s">
        <v>1317</v>
      </c>
    </row>
    <row r="588" spans="3:12" ht="15.75" thickBot="1" x14ac:dyDescent="0.3">
      <c r="C588" s="307" t="s">
        <v>1318</v>
      </c>
      <c r="D588" s="531">
        <v>60</v>
      </c>
      <c r="E588" s="308">
        <v>0</v>
      </c>
      <c r="F588" s="112">
        <v>30000</v>
      </c>
      <c r="G588" s="309">
        <f t="shared" ref="G588:G596" si="43">E588*F588</f>
        <v>0</v>
      </c>
      <c r="H588" s="310" t="s">
        <v>712</v>
      </c>
      <c r="I588" s="113" t="s">
        <v>294</v>
      </c>
      <c r="J588" s="113" t="str">
        <f>VLOOKUP(I588,Presupuesto!$B$11:$C$566,2,0)</f>
        <v>SERVICIOS DE CAPACITACION.</v>
      </c>
      <c r="K588" s="311" t="s">
        <v>81</v>
      </c>
      <c r="L588" s="113" t="s">
        <v>719</v>
      </c>
    </row>
    <row r="589" spans="3:12" ht="15.75" thickBot="1" x14ac:dyDescent="0.3">
      <c r="C589" s="96" t="s">
        <v>1319</v>
      </c>
      <c r="D589" s="532"/>
      <c r="E589" s="190">
        <f>D588</f>
        <v>60</v>
      </c>
      <c r="F589" s="97">
        <v>50</v>
      </c>
      <c r="G589" s="94">
        <f t="shared" si="43"/>
        <v>3000</v>
      </c>
      <c r="H589" s="310" t="s">
        <v>712</v>
      </c>
      <c r="I589" s="95" t="s">
        <v>307</v>
      </c>
      <c r="J589" s="95" t="str">
        <f>VLOOKUP(I589,Presupuesto!$B$11:$C$566,2,0)</f>
        <v>SERVICIOS DE IMPRENTA PUBLIC.Y REPRODUCCION</v>
      </c>
      <c r="K589" s="311" t="s">
        <v>81</v>
      </c>
      <c r="L589" s="95" t="s">
        <v>720</v>
      </c>
    </row>
    <row r="590" spans="3:12" ht="15.75" thickBot="1" x14ac:dyDescent="0.3">
      <c r="C590" s="96" t="s">
        <v>1320</v>
      </c>
      <c r="D590" s="532"/>
      <c r="E590" s="190">
        <f>D588</f>
        <v>60</v>
      </c>
      <c r="F590" s="97">
        <v>150</v>
      </c>
      <c r="G590" s="94">
        <f t="shared" si="43"/>
        <v>9000</v>
      </c>
      <c r="H590" s="310" t="s">
        <v>712</v>
      </c>
      <c r="I590" s="95" t="s">
        <v>361</v>
      </c>
      <c r="J590" s="95" t="str">
        <f>VLOOKUP(I590,Presupuesto!$B$11:$C$566,2,0)</f>
        <v>ALIMENTOS B EBIDAS PARA PERSONAS</v>
      </c>
      <c r="K590" s="311" t="s">
        <v>81</v>
      </c>
      <c r="L590" s="95" t="s">
        <v>723</v>
      </c>
    </row>
    <row r="591" spans="3:12" ht="15.75" thickBot="1" x14ac:dyDescent="0.3">
      <c r="C591" s="96" t="s">
        <v>1321</v>
      </c>
      <c r="D591" s="532"/>
      <c r="E591" s="147">
        <v>0</v>
      </c>
      <c r="F591" s="115">
        <v>10000</v>
      </c>
      <c r="G591" s="94">
        <f t="shared" si="43"/>
        <v>0</v>
      </c>
      <c r="H591" s="310" t="s">
        <v>1932</v>
      </c>
      <c r="I591" s="303" t="s">
        <v>327</v>
      </c>
      <c r="J591" s="95" t="str">
        <f>VLOOKUP(I591,Presupuesto!$B$11:$C$566,2,0)</f>
        <v>PASAJES (26100-00)</v>
      </c>
      <c r="K591" s="311" t="s">
        <v>81</v>
      </c>
      <c r="L591" s="95" t="s">
        <v>720</v>
      </c>
    </row>
    <row r="592" spans="3:12" ht="15.75" thickBot="1" x14ac:dyDescent="0.3">
      <c r="C592" s="96" t="s">
        <v>1322</v>
      </c>
      <c r="D592" s="532"/>
      <c r="E592" s="147">
        <v>0</v>
      </c>
      <c r="F592" s="115">
        <v>250</v>
      </c>
      <c r="G592" s="94">
        <f t="shared" si="43"/>
        <v>0</v>
      </c>
      <c r="H592" s="310" t="s">
        <v>1933</v>
      </c>
      <c r="I592" s="95" t="s">
        <v>384</v>
      </c>
      <c r="J592" s="95" t="str">
        <f>VLOOKUP(I592,Presupuesto!$B$11:$C$566,2,0)</f>
        <v>PRODUCTOS PAPEL Y CARTON</v>
      </c>
      <c r="K592" s="311" t="s">
        <v>81</v>
      </c>
      <c r="L592" s="95" t="s">
        <v>720</v>
      </c>
    </row>
    <row r="593" spans="3:12" ht="15.75" thickBot="1" x14ac:dyDescent="0.3">
      <c r="C593" s="96" t="s">
        <v>1323</v>
      </c>
      <c r="D593" s="532"/>
      <c r="E593" s="190">
        <f>(D588*25)/500</f>
        <v>3</v>
      </c>
      <c r="F593" s="97">
        <v>85</v>
      </c>
      <c r="G593" s="94">
        <f t="shared" si="43"/>
        <v>255</v>
      </c>
      <c r="H593" s="310" t="s">
        <v>712</v>
      </c>
      <c r="I593" s="95" t="s">
        <v>384</v>
      </c>
      <c r="J593" s="95" t="str">
        <f>VLOOKUP(I593,Presupuesto!$B$11:$C$566,2,0)</f>
        <v>PRODUCTOS PAPEL Y CARTON</v>
      </c>
      <c r="K593" s="311" t="s">
        <v>81</v>
      </c>
      <c r="L593" s="95" t="s">
        <v>720</v>
      </c>
    </row>
    <row r="594" spans="3:12" ht="15.75" thickBot="1" x14ac:dyDescent="0.3">
      <c r="C594" s="96" t="s">
        <v>1324</v>
      </c>
      <c r="D594" s="532"/>
      <c r="E594" s="190">
        <f>D588/12</f>
        <v>5</v>
      </c>
      <c r="F594" s="97">
        <v>36</v>
      </c>
      <c r="G594" s="94">
        <f t="shared" si="43"/>
        <v>180</v>
      </c>
      <c r="H594" s="310" t="s">
        <v>712</v>
      </c>
      <c r="I594" s="95" t="s">
        <v>451</v>
      </c>
      <c r="J594" s="95" t="str">
        <f>VLOOKUP(I594,Presupuesto!$B$11:$C$566,2,0)</f>
        <v>UTILES DE ESCRITORIO, OFICINA Y ENSE¥ANZA</v>
      </c>
      <c r="K594" s="311" t="s">
        <v>81</v>
      </c>
      <c r="L594" s="95" t="s">
        <v>720</v>
      </c>
    </row>
    <row r="595" spans="3:12" ht="15.75" thickBot="1" x14ac:dyDescent="0.3">
      <c r="C595" s="96" t="s">
        <v>1325</v>
      </c>
      <c r="D595" s="532"/>
      <c r="E595" s="190">
        <f>D588/12</f>
        <v>5</v>
      </c>
      <c r="F595" s="97">
        <v>80</v>
      </c>
      <c r="G595" s="94">
        <f t="shared" si="43"/>
        <v>400</v>
      </c>
      <c r="H595" s="310" t="s">
        <v>712</v>
      </c>
      <c r="I595" s="95" t="s">
        <v>451</v>
      </c>
      <c r="J595" s="95" t="str">
        <f>VLOOKUP(I595,Presupuesto!$B$11:$C$566,2,0)</f>
        <v>UTILES DE ESCRITORIO, OFICINA Y ENSE¥ANZA</v>
      </c>
      <c r="K595" s="311" t="s">
        <v>81</v>
      </c>
      <c r="L595" s="95" t="s">
        <v>720</v>
      </c>
    </row>
    <row r="596" spans="3:12" ht="15.75" thickBot="1" x14ac:dyDescent="0.3">
      <c r="C596" s="106" t="s">
        <v>1326</v>
      </c>
      <c r="D596" s="532"/>
      <c r="E596" s="201">
        <v>0</v>
      </c>
      <c r="F596" s="116">
        <v>25</v>
      </c>
      <c r="G596" s="94">
        <f t="shared" si="43"/>
        <v>0</v>
      </c>
      <c r="H596" s="310" t="s">
        <v>1937</v>
      </c>
      <c r="I596" s="95" t="s">
        <v>451</v>
      </c>
      <c r="J596" s="95" t="str">
        <f>VLOOKUP(I596,Presupuesto!$B$11:$C$566,2,0)</f>
        <v>UTILES DE ESCRITORIO, OFICINA Y ENSE¥ANZA</v>
      </c>
      <c r="K596" s="311" t="s">
        <v>81</v>
      </c>
      <c r="L596" s="95" t="s">
        <v>720</v>
      </c>
    </row>
    <row r="597" spans="3:12" ht="15.75" thickBot="1" x14ac:dyDescent="0.3">
      <c r="C597" s="205" t="s">
        <v>1273</v>
      </c>
      <c r="D597" s="206">
        <v>11</v>
      </c>
      <c r="E597" s="312">
        <v>2</v>
      </c>
      <c r="F597" s="101">
        <f>HLOOKUP(C597,$AH$2:$BU$3,2,0)</f>
        <v>2000</v>
      </c>
      <c r="G597" s="102">
        <f>D597*E597*F597</f>
        <v>44000</v>
      </c>
      <c r="H597" s="310" t="s">
        <v>712</v>
      </c>
      <c r="I597" s="433" t="s">
        <v>337</v>
      </c>
      <c r="J597" s="103" t="str">
        <f>VLOOKUP(I597,Presupuesto!$B$11:$C$566,2,0)</f>
        <v>VIATICOS NACIONALES</v>
      </c>
      <c r="K597" s="311" t="s">
        <v>81</v>
      </c>
      <c r="L597" s="314" t="s">
        <v>720</v>
      </c>
    </row>
    <row r="599" spans="3:12" ht="15.75" thickBot="1" x14ac:dyDescent="0.3"/>
    <row r="600" spans="3:12" ht="15.75" thickBot="1" x14ac:dyDescent="0.3">
      <c r="C600" s="29" t="s">
        <v>1308</v>
      </c>
      <c r="D600" s="30">
        <f>SUM(G607:G616)</f>
        <v>12835</v>
      </c>
      <c r="E600" s="91"/>
      <c r="F600" s="91"/>
      <c r="G600" s="91"/>
      <c r="H600" s="75"/>
      <c r="I600" s="75"/>
      <c r="J600" s="75"/>
      <c r="K600" s="109"/>
      <c r="L600" s="429"/>
    </row>
    <row r="601" spans="3:12" x14ac:dyDescent="0.25">
      <c r="C601" s="69"/>
      <c r="D601" s="31"/>
      <c r="E601" s="91"/>
      <c r="F601" s="91"/>
      <c r="G601" s="91"/>
      <c r="H601" s="75"/>
      <c r="I601" s="75"/>
      <c r="J601" s="75"/>
      <c r="K601" s="109"/>
      <c r="L601" s="429"/>
    </row>
    <row r="602" spans="3:12" x14ac:dyDescent="0.25">
      <c r="C602" s="69"/>
      <c r="D602" s="31"/>
      <c r="E602" s="91"/>
      <c r="F602" s="91"/>
      <c r="G602" s="91"/>
      <c r="H602" s="75"/>
      <c r="I602" s="75"/>
      <c r="J602" s="75"/>
      <c r="K602" s="109"/>
      <c r="L602" s="429"/>
    </row>
    <row r="603" spans="3:12" ht="15.75" x14ac:dyDescent="0.25">
      <c r="C603" s="191" t="s">
        <v>1309</v>
      </c>
      <c r="D603" s="345" t="s">
        <v>1908</v>
      </c>
      <c r="E603" s="91"/>
      <c r="F603" s="91"/>
      <c r="G603" s="91"/>
      <c r="H603" s="75"/>
      <c r="I603" s="75"/>
      <c r="J603" s="75"/>
      <c r="K603" s="109"/>
      <c r="L603" s="429"/>
    </row>
    <row r="604" spans="3:12" ht="18.75" x14ac:dyDescent="0.25">
      <c r="C604" s="199" t="str">
        <f>IFERROR(VLOOKUP(D603,'1. Desarrollo e Innov. Curricu.'!$F:$G,2,FALSE),IFERROR(VLOOKUP(D603,'2. Investigación Científica'!$F:$G,2,FALSE),IFERROR(VLOOKUP(D603,'3. Vinculación Univ. Sociedad'!$F:$G,2,FALSE),IFERROR(VLOOKUP(D603,'4. Docencia y Profesorado Univ.'!$F:$G,2,FALSE),IFERROR(VLOOKUP(D603,'5. Estudiantes y Graduados'!$F:$G,2,FALSE),IFERROR(VLOOKUP(D603,'11. Gestion Administrativa'!$F:$G,2,FALSE),IFERROR(VLOOKUP(D603,'13. Gestión Académica'!$F:$G,2,FALSE),IFERROR(VLOOKUP(D603,'9. Asegura. de la Calid. y M'!$F:$G,2,FALSE),IFERROR(VLOOKUP(D603,'6. Gestión del Conocimiento'!$F:$G,2,FALSE),IFERROR(VLOOKUP(D603,'15. Gobernabilidad y Proceso...'!$F:$G,2,FALSE),IFERROR(VLOOKUP(D603,'12. Gestión del Talento Humano'!$F:$G,2,FALSE),IFERROR(VLOOKUP(D603,'14. Internacional... de la E.S.'!$F:$G,2,FALSE),IFERROR(VLOOKUP(D603,'10. Posgrado'!$F:$G,2,FALSE),IFERROR(VLOOKUP(D603,'17. Gestión TIC'!$F:$G,2,FALSE),IFERROR(VLOOKUP(D603,'16. Desa. del Sistema Educ.Sup.'!$F:$G,2,FALSE),IFERROR(VLOOKUP(D603,'8. Cultura de Inno. Insti...'!$F:$G,2,FALSE),VLOOKUP(D603,'7. Lo Esencial de la Reforma U.'!$F:$G,2,0)))))))))))))))))</f>
        <v>3 Talleres para la elaboración de propuestas, 20 personas por 2 días.</v>
      </c>
      <c r="D604" s="31"/>
      <c r="E604" s="91"/>
      <c r="F604" s="91"/>
      <c r="G604" s="91"/>
      <c r="H604" s="75"/>
      <c r="I604" s="75"/>
      <c r="J604" s="75"/>
      <c r="K604" s="109"/>
      <c r="L604" s="429"/>
    </row>
    <row r="605" spans="3:12" ht="15.75" thickBot="1" x14ac:dyDescent="0.3">
      <c r="C605" s="69"/>
      <c r="D605" s="31"/>
      <c r="E605" s="91"/>
      <c r="F605" s="91"/>
      <c r="G605" s="91"/>
      <c r="H605" s="75"/>
      <c r="I605" s="75"/>
      <c r="J605" s="75"/>
      <c r="K605" s="109"/>
      <c r="L605" s="429"/>
    </row>
    <row r="606" spans="3:12" ht="15.75" thickBot="1" x14ac:dyDescent="0.3">
      <c r="C606" s="122" t="s">
        <v>1310</v>
      </c>
      <c r="D606" s="125" t="s">
        <v>1311</v>
      </c>
      <c r="E606" s="124" t="s">
        <v>99</v>
      </c>
      <c r="F606" s="124" t="s">
        <v>1312</v>
      </c>
      <c r="G606" s="123" t="s">
        <v>1313</v>
      </c>
      <c r="H606" s="129" t="s">
        <v>1314</v>
      </c>
      <c r="I606" s="124" t="s">
        <v>1315</v>
      </c>
      <c r="J606" s="124" t="s">
        <v>711</v>
      </c>
      <c r="K606" s="124" t="s">
        <v>1316</v>
      </c>
      <c r="L606" s="124" t="s">
        <v>1317</v>
      </c>
    </row>
    <row r="607" spans="3:12" ht="15.75" thickBot="1" x14ac:dyDescent="0.3">
      <c r="C607" s="307" t="s">
        <v>1318</v>
      </c>
      <c r="D607" s="531">
        <v>60</v>
      </c>
      <c r="E607" s="308">
        <v>0</v>
      </c>
      <c r="F607" s="112">
        <v>30000</v>
      </c>
      <c r="G607" s="309">
        <f t="shared" ref="G607:G615" si="44">E607*F607</f>
        <v>0</v>
      </c>
      <c r="H607" s="310" t="s">
        <v>712</v>
      </c>
      <c r="I607" s="113" t="s">
        <v>294</v>
      </c>
      <c r="J607" s="113" t="str">
        <f>VLOOKUP(I607,Presupuesto!$B$11:$C$566,2,0)</f>
        <v>SERVICIOS DE CAPACITACION.</v>
      </c>
      <c r="K607" s="311" t="s">
        <v>81</v>
      </c>
      <c r="L607" s="113" t="s">
        <v>719</v>
      </c>
    </row>
    <row r="608" spans="3:12" ht="15.75" thickBot="1" x14ac:dyDescent="0.3">
      <c r="C608" s="96" t="s">
        <v>1319</v>
      </c>
      <c r="D608" s="532"/>
      <c r="E608" s="190">
        <f>D607</f>
        <v>60</v>
      </c>
      <c r="F608" s="97">
        <v>50</v>
      </c>
      <c r="G608" s="94">
        <f t="shared" si="44"/>
        <v>3000</v>
      </c>
      <c r="H608" s="310" t="s">
        <v>712</v>
      </c>
      <c r="I608" s="95" t="s">
        <v>307</v>
      </c>
      <c r="J608" s="95" t="str">
        <f>VLOOKUP(I608,Presupuesto!$B$11:$C$566,2,0)</f>
        <v>SERVICIOS DE IMPRENTA PUBLIC.Y REPRODUCCION</v>
      </c>
      <c r="K608" s="311" t="s">
        <v>81</v>
      </c>
      <c r="L608" s="95" t="s">
        <v>720</v>
      </c>
    </row>
    <row r="609" spans="3:12" ht="15.75" thickBot="1" x14ac:dyDescent="0.3">
      <c r="C609" s="96" t="s">
        <v>1320</v>
      </c>
      <c r="D609" s="532"/>
      <c r="E609" s="190">
        <f>D607</f>
        <v>60</v>
      </c>
      <c r="F609" s="97">
        <v>150</v>
      </c>
      <c r="G609" s="94">
        <f t="shared" si="44"/>
        <v>9000</v>
      </c>
      <c r="H609" s="310" t="s">
        <v>712</v>
      </c>
      <c r="I609" s="95" t="s">
        <v>361</v>
      </c>
      <c r="J609" s="95" t="str">
        <f>VLOOKUP(I609,Presupuesto!$B$11:$C$566,2,0)</f>
        <v>ALIMENTOS B EBIDAS PARA PERSONAS</v>
      </c>
      <c r="K609" s="311" t="s">
        <v>81</v>
      </c>
      <c r="L609" s="95" t="s">
        <v>723</v>
      </c>
    </row>
    <row r="610" spans="3:12" ht="15.75" thickBot="1" x14ac:dyDescent="0.3">
      <c r="C610" s="96" t="s">
        <v>1321</v>
      </c>
      <c r="D610" s="532"/>
      <c r="E610" s="147">
        <v>0</v>
      </c>
      <c r="F610" s="115">
        <v>10000</v>
      </c>
      <c r="G610" s="94">
        <f t="shared" si="44"/>
        <v>0</v>
      </c>
      <c r="H610" s="310" t="s">
        <v>1932</v>
      </c>
      <c r="I610" s="303" t="s">
        <v>327</v>
      </c>
      <c r="J610" s="95" t="str">
        <f>VLOOKUP(I610,Presupuesto!$B$11:$C$566,2,0)</f>
        <v>PASAJES (26100-00)</v>
      </c>
      <c r="K610" s="311" t="s">
        <v>81</v>
      </c>
      <c r="L610" s="95" t="s">
        <v>720</v>
      </c>
    </row>
    <row r="611" spans="3:12" ht="15.75" thickBot="1" x14ac:dyDescent="0.3">
      <c r="C611" s="96" t="s">
        <v>1322</v>
      </c>
      <c r="D611" s="532"/>
      <c r="E611" s="147">
        <v>0</v>
      </c>
      <c r="F611" s="115">
        <v>250</v>
      </c>
      <c r="G611" s="94">
        <f t="shared" si="44"/>
        <v>0</v>
      </c>
      <c r="H611" s="310" t="s">
        <v>1933</v>
      </c>
      <c r="I611" s="95" t="s">
        <v>384</v>
      </c>
      <c r="J611" s="95" t="str">
        <f>VLOOKUP(I611,Presupuesto!$B$11:$C$566,2,0)</f>
        <v>PRODUCTOS PAPEL Y CARTON</v>
      </c>
      <c r="K611" s="311" t="s">
        <v>81</v>
      </c>
      <c r="L611" s="95" t="s">
        <v>720</v>
      </c>
    </row>
    <row r="612" spans="3:12" ht="15.75" thickBot="1" x14ac:dyDescent="0.3">
      <c r="C612" s="96" t="s">
        <v>1323</v>
      </c>
      <c r="D612" s="532"/>
      <c r="E612" s="190">
        <f>(D607*25)/500</f>
        <v>3</v>
      </c>
      <c r="F612" s="97">
        <v>85</v>
      </c>
      <c r="G612" s="94">
        <f t="shared" si="44"/>
        <v>255</v>
      </c>
      <c r="H612" s="310" t="s">
        <v>712</v>
      </c>
      <c r="I612" s="95" t="s">
        <v>384</v>
      </c>
      <c r="J612" s="95" t="str">
        <f>VLOOKUP(I612,Presupuesto!$B$11:$C$566,2,0)</f>
        <v>PRODUCTOS PAPEL Y CARTON</v>
      </c>
      <c r="K612" s="311" t="s">
        <v>81</v>
      </c>
      <c r="L612" s="95" t="s">
        <v>720</v>
      </c>
    </row>
    <row r="613" spans="3:12" ht="15.75" thickBot="1" x14ac:dyDescent="0.3">
      <c r="C613" s="96" t="s">
        <v>1324</v>
      </c>
      <c r="D613" s="532"/>
      <c r="E613" s="190">
        <f>D607/12</f>
        <v>5</v>
      </c>
      <c r="F613" s="97">
        <v>36</v>
      </c>
      <c r="G613" s="94">
        <f t="shared" si="44"/>
        <v>180</v>
      </c>
      <c r="H613" s="310" t="s">
        <v>712</v>
      </c>
      <c r="I613" s="95" t="s">
        <v>451</v>
      </c>
      <c r="J613" s="95" t="str">
        <f>VLOOKUP(I613,Presupuesto!$B$11:$C$566,2,0)</f>
        <v>UTILES DE ESCRITORIO, OFICINA Y ENSE¥ANZA</v>
      </c>
      <c r="K613" s="311" t="s">
        <v>81</v>
      </c>
      <c r="L613" s="95" t="s">
        <v>720</v>
      </c>
    </row>
    <row r="614" spans="3:12" ht="15.75" thickBot="1" x14ac:dyDescent="0.3">
      <c r="C614" s="96" t="s">
        <v>1325</v>
      </c>
      <c r="D614" s="532"/>
      <c r="E614" s="190">
        <f>D607/12</f>
        <v>5</v>
      </c>
      <c r="F614" s="97">
        <v>80</v>
      </c>
      <c r="G614" s="94">
        <f t="shared" si="44"/>
        <v>400</v>
      </c>
      <c r="H614" s="310" t="s">
        <v>712</v>
      </c>
      <c r="I614" s="95" t="s">
        <v>451</v>
      </c>
      <c r="J614" s="95" t="str">
        <f>VLOOKUP(I614,Presupuesto!$B$11:$C$566,2,0)</f>
        <v>UTILES DE ESCRITORIO, OFICINA Y ENSE¥ANZA</v>
      </c>
      <c r="K614" s="311" t="s">
        <v>81</v>
      </c>
      <c r="L614" s="95" t="s">
        <v>720</v>
      </c>
    </row>
    <row r="615" spans="3:12" ht="15.75" thickBot="1" x14ac:dyDescent="0.3">
      <c r="C615" s="106" t="s">
        <v>1326</v>
      </c>
      <c r="D615" s="532"/>
      <c r="E615" s="201">
        <v>0</v>
      </c>
      <c r="F615" s="116">
        <v>25</v>
      </c>
      <c r="G615" s="94">
        <f t="shared" si="44"/>
        <v>0</v>
      </c>
      <c r="H615" s="310" t="s">
        <v>1937</v>
      </c>
      <c r="I615" s="95" t="s">
        <v>451</v>
      </c>
      <c r="J615" s="95" t="str">
        <f>VLOOKUP(I615,Presupuesto!$B$11:$C$566,2,0)</f>
        <v>UTILES DE ESCRITORIO, OFICINA Y ENSE¥ANZA</v>
      </c>
      <c r="K615" s="311" t="s">
        <v>81</v>
      </c>
      <c r="L615" s="95" t="s">
        <v>720</v>
      </c>
    </row>
    <row r="616" spans="3:12" ht="15.75" thickBot="1" x14ac:dyDescent="0.3">
      <c r="C616" s="205" t="s">
        <v>1273</v>
      </c>
      <c r="D616" s="206">
        <v>232</v>
      </c>
      <c r="E616" s="312"/>
      <c r="F616" s="101">
        <f>HLOOKUP(C616,$AH$2:$BU$3,2,0)</f>
        <v>2000</v>
      </c>
      <c r="G616" s="102">
        <f>D616*E616*F616</f>
        <v>0</v>
      </c>
      <c r="H616" s="310" t="s">
        <v>712</v>
      </c>
      <c r="I616" s="313" t="s">
        <v>335</v>
      </c>
      <c r="J616" s="103" t="str">
        <f>VLOOKUP(I616,Presupuesto!$B$11:$C$566,2,0)</f>
        <v>VIATICOS (26200-00)</v>
      </c>
      <c r="K616" s="311" t="s">
        <v>81</v>
      </c>
      <c r="L616" s="314" t="s">
        <v>720</v>
      </c>
    </row>
    <row r="618" spans="3:12" ht="15.75" thickBot="1" x14ac:dyDescent="0.3"/>
    <row r="619" spans="3:12" ht="15.75" thickBot="1" x14ac:dyDescent="0.3">
      <c r="C619" s="29" t="s">
        <v>1308</v>
      </c>
      <c r="D619" s="30">
        <f>SUM(G626:G635)</f>
        <v>57113.333333333328</v>
      </c>
      <c r="E619" s="91"/>
      <c r="F619" s="91"/>
      <c r="G619" s="91"/>
      <c r="H619" s="75"/>
      <c r="I619" s="75"/>
      <c r="J619" s="75"/>
      <c r="K619" s="109"/>
      <c r="L619" s="429"/>
    </row>
    <row r="620" spans="3:12" x14ac:dyDescent="0.25">
      <c r="C620" s="69"/>
      <c r="D620" s="31"/>
      <c r="E620" s="91"/>
      <c r="F620" s="91"/>
      <c r="G620" s="91"/>
      <c r="H620" s="75"/>
      <c r="I620" s="75"/>
      <c r="J620" s="75"/>
      <c r="K620" s="109"/>
      <c r="L620" s="429"/>
    </row>
    <row r="621" spans="3:12" x14ac:dyDescent="0.25">
      <c r="C621" s="69"/>
      <c r="D621" s="31"/>
      <c r="E621" s="91"/>
      <c r="F621" s="91"/>
      <c r="G621" s="91"/>
      <c r="H621" s="75"/>
      <c r="I621" s="75"/>
      <c r="J621" s="75"/>
      <c r="K621" s="109"/>
      <c r="L621" s="429"/>
    </row>
    <row r="622" spans="3:12" ht="15.75" x14ac:dyDescent="0.25">
      <c r="C622" s="191" t="s">
        <v>1309</v>
      </c>
      <c r="D622" s="345" t="s">
        <v>1910</v>
      </c>
      <c r="E622" s="91"/>
      <c r="F622" s="91"/>
      <c r="G622" s="91"/>
      <c r="H622" s="75"/>
      <c r="I622" s="75"/>
      <c r="J622" s="75"/>
      <c r="K622" s="109"/>
      <c r="L622" s="429"/>
    </row>
    <row r="623" spans="3:12" ht="18.75" x14ac:dyDescent="0.25">
      <c r="C623" s="199" t="str">
        <f>IFERROR(VLOOKUP(D622,'1. Desarrollo e Innov. Curricu.'!$F:$G,2,FALSE),IFERROR(VLOOKUP(D622,'2. Investigación Científica'!$F:$G,2,FALSE),IFERROR(VLOOKUP(D622,'3. Vinculación Univ. Sociedad'!$F:$G,2,FALSE),IFERROR(VLOOKUP(D622,'4. Docencia y Profesorado Univ.'!$F:$G,2,FALSE),IFERROR(VLOOKUP(D622,'5. Estudiantes y Graduados'!$F:$G,2,FALSE),IFERROR(VLOOKUP(D622,'11. Gestion Administrativa'!$F:$G,2,FALSE),IFERROR(VLOOKUP(D622,'13. Gestión Académica'!$F:$G,2,FALSE),IFERROR(VLOOKUP(D622,'9. Asegura. de la Calid. y M'!$F:$G,2,FALSE),IFERROR(VLOOKUP(D622,'6. Gestión del Conocimiento'!$F:$G,2,FALSE),IFERROR(VLOOKUP(D622,'15. Gobernabilidad y Proceso...'!$F:$G,2,FALSE),IFERROR(VLOOKUP(D622,'12. Gestión del Talento Humano'!$F:$G,2,FALSE),IFERROR(VLOOKUP(D622,'14. Internacional... de la E.S.'!$F:$G,2,FALSE),IFERROR(VLOOKUP(D622,'10. Posgrado'!$F:$G,2,FALSE),IFERROR(VLOOKUP(D622,'17. Gestión TIC'!$F:$G,2,FALSE),IFERROR(VLOOKUP(D622,'16. Desa. del Sistema Educ.Sup.'!$F:$G,2,FALSE),IFERROR(VLOOKUP(D622,'8. Cultura de Inno. Insti...'!$F:$G,2,FALSE),VLOOKUP(D622,'7. Lo Esencial de la Reforma U.'!$F:$G,2,0)))))))))))))))))</f>
        <v xml:space="preserve">2 Reuniones de monitoria y evaluación del Plan de Desarrollo de la ES, 20 personas por 2 días. </v>
      </c>
      <c r="D623" s="31"/>
      <c r="E623" s="91"/>
      <c r="F623" s="91"/>
      <c r="G623" s="91"/>
      <c r="H623" s="75"/>
      <c r="I623" s="75"/>
      <c r="J623" s="75"/>
      <c r="K623" s="109"/>
      <c r="L623" s="429"/>
    </row>
    <row r="624" spans="3:12" ht="15.75" thickBot="1" x14ac:dyDescent="0.3">
      <c r="C624" s="69"/>
      <c r="D624" s="31"/>
      <c r="E624" s="91"/>
      <c r="F624" s="91"/>
      <c r="G624" s="91"/>
      <c r="H624" s="75"/>
      <c r="I624" s="75"/>
      <c r="J624" s="75"/>
      <c r="K624" s="109"/>
      <c r="L624" s="429"/>
    </row>
    <row r="625" spans="3:12" ht="15.75" thickBot="1" x14ac:dyDescent="0.3">
      <c r="C625" s="122" t="s">
        <v>1310</v>
      </c>
      <c r="D625" s="125" t="s">
        <v>1311</v>
      </c>
      <c r="E625" s="124" t="s">
        <v>99</v>
      </c>
      <c r="F625" s="124" t="s">
        <v>1312</v>
      </c>
      <c r="G625" s="123" t="s">
        <v>1313</v>
      </c>
      <c r="H625" s="129" t="s">
        <v>1314</v>
      </c>
      <c r="I625" s="124" t="s">
        <v>1315</v>
      </c>
      <c r="J625" s="124" t="s">
        <v>711</v>
      </c>
      <c r="K625" s="124" t="s">
        <v>1316</v>
      </c>
      <c r="L625" s="124" t="s">
        <v>1317</v>
      </c>
    </row>
    <row r="626" spans="3:12" ht="15.75" thickBot="1" x14ac:dyDescent="0.3">
      <c r="C626" s="307" t="s">
        <v>1318</v>
      </c>
      <c r="D626" s="531">
        <v>80</v>
      </c>
      <c r="E626" s="308">
        <v>0</v>
      </c>
      <c r="F626" s="112">
        <v>30000</v>
      </c>
      <c r="G626" s="309">
        <f t="shared" ref="G626:G634" si="45">E626*F626</f>
        <v>0</v>
      </c>
      <c r="H626" s="310" t="s">
        <v>712</v>
      </c>
      <c r="I626" s="113" t="s">
        <v>294</v>
      </c>
      <c r="J626" s="113" t="str">
        <f>VLOOKUP(I626,Presupuesto!$B$11:$C$566,2,0)</f>
        <v>SERVICIOS DE CAPACITACION.</v>
      </c>
      <c r="K626" s="311" t="s">
        <v>81</v>
      </c>
      <c r="L626" s="113" t="s">
        <v>719</v>
      </c>
    </row>
    <row r="627" spans="3:12" ht="15.75" thickBot="1" x14ac:dyDescent="0.3">
      <c r="C627" s="96" t="s">
        <v>1319</v>
      </c>
      <c r="D627" s="532"/>
      <c r="E627" s="190">
        <f>D626</f>
        <v>80</v>
      </c>
      <c r="F627" s="97">
        <v>50</v>
      </c>
      <c r="G627" s="94">
        <f t="shared" si="45"/>
        <v>4000</v>
      </c>
      <c r="H627" s="310" t="s">
        <v>712</v>
      </c>
      <c r="I627" s="95" t="s">
        <v>307</v>
      </c>
      <c r="J627" s="95" t="str">
        <f>VLOOKUP(I627,Presupuesto!$B$11:$C$566,2,0)</f>
        <v>SERVICIOS DE IMPRENTA PUBLIC.Y REPRODUCCION</v>
      </c>
      <c r="K627" s="311" t="s">
        <v>81</v>
      </c>
      <c r="L627" s="95" t="s">
        <v>720</v>
      </c>
    </row>
    <row r="628" spans="3:12" ht="15.75" thickBot="1" x14ac:dyDescent="0.3">
      <c r="C628" s="96" t="s">
        <v>1320</v>
      </c>
      <c r="D628" s="532"/>
      <c r="E628" s="190">
        <f>D626</f>
        <v>80</v>
      </c>
      <c r="F628" s="97">
        <v>150</v>
      </c>
      <c r="G628" s="94">
        <f t="shared" si="45"/>
        <v>12000</v>
      </c>
      <c r="H628" s="310" t="s">
        <v>712</v>
      </c>
      <c r="I628" s="95" t="s">
        <v>361</v>
      </c>
      <c r="J628" s="95" t="str">
        <f>VLOOKUP(I628,Presupuesto!$B$11:$C$566,2,0)</f>
        <v>ALIMENTOS B EBIDAS PARA PERSONAS</v>
      </c>
      <c r="K628" s="311" t="s">
        <v>81</v>
      </c>
      <c r="L628" s="95" t="s">
        <v>723</v>
      </c>
    </row>
    <row r="629" spans="3:12" ht="15.75" thickBot="1" x14ac:dyDescent="0.3">
      <c r="C629" s="96" t="s">
        <v>1321</v>
      </c>
      <c r="D629" s="532"/>
      <c r="E629" s="147">
        <v>0</v>
      </c>
      <c r="F629" s="115">
        <v>10000</v>
      </c>
      <c r="G629" s="94">
        <f t="shared" si="45"/>
        <v>0</v>
      </c>
      <c r="H629" s="310" t="s">
        <v>1932</v>
      </c>
      <c r="I629" s="303" t="s">
        <v>327</v>
      </c>
      <c r="J629" s="95" t="str">
        <f>VLOOKUP(I629,Presupuesto!$B$11:$C$566,2,0)</f>
        <v>PASAJES (26100-00)</v>
      </c>
      <c r="K629" s="311" t="s">
        <v>81</v>
      </c>
      <c r="L629" s="95" t="s">
        <v>720</v>
      </c>
    </row>
    <row r="630" spans="3:12" ht="15.75" thickBot="1" x14ac:dyDescent="0.3">
      <c r="C630" s="96" t="s">
        <v>1322</v>
      </c>
      <c r="D630" s="532"/>
      <c r="E630" s="147">
        <v>0</v>
      </c>
      <c r="F630" s="115">
        <v>250</v>
      </c>
      <c r="G630" s="94">
        <f t="shared" si="45"/>
        <v>0</v>
      </c>
      <c r="H630" s="310" t="s">
        <v>1933</v>
      </c>
      <c r="I630" s="95" t="s">
        <v>384</v>
      </c>
      <c r="J630" s="95" t="str">
        <f>VLOOKUP(I630,Presupuesto!$B$11:$C$566,2,0)</f>
        <v>PRODUCTOS PAPEL Y CARTON</v>
      </c>
      <c r="K630" s="311" t="s">
        <v>81</v>
      </c>
      <c r="L630" s="95" t="s">
        <v>720</v>
      </c>
    </row>
    <row r="631" spans="3:12" ht="15.75" thickBot="1" x14ac:dyDescent="0.3">
      <c r="C631" s="96" t="s">
        <v>1323</v>
      </c>
      <c r="D631" s="532"/>
      <c r="E631" s="190">
        <f>(D626*25)/500</f>
        <v>4</v>
      </c>
      <c r="F631" s="97">
        <v>85</v>
      </c>
      <c r="G631" s="94">
        <f t="shared" si="45"/>
        <v>340</v>
      </c>
      <c r="H631" s="310" t="s">
        <v>712</v>
      </c>
      <c r="I631" s="95" t="s">
        <v>384</v>
      </c>
      <c r="J631" s="95" t="str">
        <f>VLOOKUP(I631,Presupuesto!$B$11:$C$566,2,0)</f>
        <v>PRODUCTOS PAPEL Y CARTON</v>
      </c>
      <c r="K631" s="311" t="s">
        <v>81</v>
      </c>
      <c r="L631" s="95" t="s">
        <v>720</v>
      </c>
    </row>
    <row r="632" spans="3:12" ht="15.75" thickBot="1" x14ac:dyDescent="0.3">
      <c r="C632" s="96" t="s">
        <v>1324</v>
      </c>
      <c r="D632" s="532"/>
      <c r="E632" s="190">
        <f>D626/12</f>
        <v>6.666666666666667</v>
      </c>
      <c r="F632" s="97">
        <v>36</v>
      </c>
      <c r="G632" s="94">
        <f t="shared" si="45"/>
        <v>240</v>
      </c>
      <c r="H632" s="310" t="s">
        <v>712</v>
      </c>
      <c r="I632" s="95" t="s">
        <v>451</v>
      </c>
      <c r="J632" s="95" t="str">
        <f>VLOOKUP(I632,Presupuesto!$B$11:$C$566,2,0)</f>
        <v>UTILES DE ESCRITORIO, OFICINA Y ENSE¥ANZA</v>
      </c>
      <c r="K632" s="311" t="s">
        <v>81</v>
      </c>
      <c r="L632" s="95" t="s">
        <v>720</v>
      </c>
    </row>
    <row r="633" spans="3:12" ht="15.75" thickBot="1" x14ac:dyDescent="0.3">
      <c r="C633" s="96" t="s">
        <v>1325</v>
      </c>
      <c r="D633" s="532"/>
      <c r="E633" s="190">
        <f>D626/12</f>
        <v>6.666666666666667</v>
      </c>
      <c r="F633" s="97">
        <v>80</v>
      </c>
      <c r="G633" s="94">
        <f t="shared" si="45"/>
        <v>533.33333333333337</v>
      </c>
      <c r="H633" s="310" t="s">
        <v>712</v>
      </c>
      <c r="I633" s="95" t="s">
        <v>451</v>
      </c>
      <c r="J633" s="95" t="str">
        <f>VLOOKUP(I633,Presupuesto!$B$11:$C$566,2,0)</f>
        <v>UTILES DE ESCRITORIO, OFICINA Y ENSE¥ANZA</v>
      </c>
      <c r="K633" s="311" t="s">
        <v>81</v>
      </c>
      <c r="L633" s="95" t="s">
        <v>720</v>
      </c>
    </row>
    <row r="634" spans="3:12" ht="15.75" thickBot="1" x14ac:dyDescent="0.3">
      <c r="C634" s="106" t="s">
        <v>1326</v>
      </c>
      <c r="D634" s="532"/>
      <c r="E634" s="201">
        <v>0</v>
      </c>
      <c r="F634" s="116">
        <v>25</v>
      </c>
      <c r="G634" s="94">
        <f t="shared" si="45"/>
        <v>0</v>
      </c>
      <c r="H634" s="310" t="s">
        <v>1937</v>
      </c>
      <c r="I634" s="95" t="s">
        <v>451</v>
      </c>
      <c r="J634" s="95" t="str">
        <f>VLOOKUP(I634,Presupuesto!$B$11:$C$566,2,0)</f>
        <v>UTILES DE ESCRITORIO, OFICINA Y ENSE¥ANZA</v>
      </c>
      <c r="K634" s="311" t="s">
        <v>81</v>
      </c>
      <c r="L634" s="95" t="s">
        <v>720</v>
      </c>
    </row>
    <row r="635" spans="3:12" ht="15.75" thickBot="1" x14ac:dyDescent="0.3">
      <c r="C635" s="205" t="s">
        <v>1273</v>
      </c>
      <c r="D635" s="206">
        <v>10</v>
      </c>
      <c r="E635" s="312">
        <v>2</v>
      </c>
      <c r="F635" s="101">
        <f>HLOOKUP(C635,$AH$2:$BU$3,2,0)</f>
        <v>2000</v>
      </c>
      <c r="G635" s="507">
        <f>D635*E635*F635</f>
        <v>40000</v>
      </c>
      <c r="H635" s="310" t="s">
        <v>712</v>
      </c>
      <c r="I635" s="433" t="s">
        <v>337</v>
      </c>
      <c r="J635" s="103" t="str">
        <f>VLOOKUP(I635,Presupuesto!$B$11:$C$566,2,0)</f>
        <v>VIATICOS NACIONALES</v>
      </c>
      <c r="K635" s="311" t="s">
        <v>81</v>
      </c>
      <c r="L635" s="314" t="s">
        <v>720</v>
      </c>
    </row>
    <row r="637" spans="3:12" ht="15.75" thickBot="1" x14ac:dyDescent="0.3"/>
    <row r="638" spans="3:12" ht="15.75" thickBot="1" x14ac:dyDescent="0.3">
      <c r="C638" s="29" t="s">
        <v>1308</v>
      </c>
      <c r="D638" s="30">
        <f>SUM(G645:G654)</f>
        <v>12835</v>
      </c>
      <c r="E638" s="91"/>
      <c r="F638" s="91"/>
      <c r="G638" s="91"/>
      <c r="H638" s="75"/>
      <c r="I638" s="75"/>
      <c r="J638" s="75"/>
      <c r="K638" s="109"/>
      <c r="L638" s="429"/>
    </row>
    <row r="639" spans="3:12" x14ac:dyDescent="0.25">
      <c r="C639" s="69"/>
      <c r="D639" s="31"/>
      <c r="E639" s="91"/>
      <c r="F639" s="91"/>
      <c r="G639" s="91"/>
      <c r="H639" s="75"/>
      <c r="I639" s="75"/>
      <c r="J639" s="75"/>
      <c r="K639" s="109"/>
      <c r="L639" s="429"/>
    </row>
    <row r="640" spans="3:12" x14ac:dyDescent="0.25">
      <c r="C640" s="69"/>
      <c r="D640" s="31"/>
      <c r="E640" s="91"/>
      <c r="F640" s="91"/>
      <c r="G640" s="91"/>
      <c r="H640" s="75"/>
      <c r="I640" s="75"/>
      <c r="J640" s="75"/>
      <c r="K640" s="109"/>
      <c r="L640" s="429"/>
    </row>
    <row r="641" spans="3:12" ht="15.75" x14ac:dyDescent="0.25">
      <c r="C641" s="191" t="s">
        <v>1309</v>
      </c>
      <c r="D641" s="345" t="s">
        <v>1897</v>
      </c>
      <c r="E641" s="91"/>
      <c r="F641" s="91"/>
      <c r="G641" s="91"/>
      <c r="H641" s="75"/>
      <c r="I641" s="75"/>
      <c r="J641" s="75"/>
      <c r="K641" s="109"/>
      <c r="L641" s="429"/>
    </row>
    <row r="642" spans="3:12" ht="18.75" x14ac:dyDescent="0.25">
      <c r="C642" s="199" t="str">
        <f>IFERROR(VLOOKUP(D641,'1. Desarrollo e Innov. Curricu.'!$F:$G,2,FALSE),IFERROR(VLOOKUP(D641,'2. Investigación Científica'!$F:$G,2,FALSE),IFERROR(VLOOKUP(D641,'3. Vinculación Univ. Sociedad'!$F:$G,2,FALSE),IFERROR(VLOOKUP(D641,'4. Docencia y Profesorado Univ.'!$F:$G,2,FALSE),IFERROR(VLOOKUP(D641,'5. Estudiantes y Graduados'!$F:$G,2,FALSE),IFERROR(VLOOKUP(D641,'11. Gestion Administrativa'!$F:$G,2,FALSE),IFERROR(VLOOKUP(D641,'13. Gestión Académica'!$F:$G,2,FALSE),IFERROR(VLOOKUP(D641,'9. Asegura. de la Calid. y M'!$F:$G,2,FALSE),IFERROR(VLOOKUP(D641,'6. Gestión del Conocimiento'!$F:$G,2,FALSE),IFERROR(VLOOKUP(D641,'15. Gobernabilidad y Proceso...'!$F:$G,2,FALSE),IFERROR(VLOOKUP(D641,'12. Gestión del Talento Humano'!$F:$G,2,FALSE),IFERROR(VLOOKUP(D641,'14. Internacional... de la E.S.'!$F:$G,2,FALSE),IFERROR(VLOOKUP(D641,'10. Posgrado'!$F:$G,2,FALSE),IFERROR(VLOOKUP(D641,'17. Gestión TIC'!$F:$G,2,FALSE),IFERROR(VLOOKUP(D641,'16. Desa. del Sistema Educ.Sup.'!$F:$G,2,FALSE),IFERROR(VLOOKUP(D641,'8. Cultura de Inno. Insti...'!$F:$G,2,FALSE),VLOOKUP(D641,'7. Lo Esencial de la Reforma U.'!$F:$G,2,0)))))))))))))))))</f>
        <v>12 Reuniones de monitoria y seguimiento al Plan de Mejora del Sistema de Registro Estudiantil.</v>
      </c>
      <c r="D642" s="31"/>
      <c r="E642" s="91"/>
      <c r="F642" s="91"/>
      <c r="G642" s="91"/>
      <c r="H642" s="75"/>
      <c r="I642" s="75"/>
      <c r="J642" s="75"/>
      <c r="K642" s="109"/>
      <c r="L642" s="429"/>
    </row>
    <row r="643" spans="3:12" ht="15.75" thickBot="1" x14ac:dyDescent="0.3">
      <c r="C643" s="69"/>
      <c r="D643" s="31"/>
      <c r="E643" s="91"/>
      <c r="F643" s="91"/>
      <c r="G643" s="91"/>
      <c r="H643" s="75"/>
      <c r="I643" s="75"/>
      <c r="J643" s="75"/>
      <c r="K643" s="109"/>
      <c r="L643" s="429"/>
    </row>
    <row r="644" spans="3:12" ht="15.75" thickBot="1" x14ac:dyDescent="0.3">
      <c r="C644" s="122" t="s">
        <v>1310</v>
      </c>
      <c r="D644" s="125" t="s">
        <v>1311</v>
      </c>
      <c r="E644" s="124" t="s">
        <v>99</v>
      </c>
      <c r="F644" s="124" t="s">
        <v>1312</v>
      </c>
      <c r="G644" s="123" t="s">
        <v>1313</v>
      </c>
      <c r="H644" s="129" t="s">
        <v>1314</v>
      </c>
      <c r="I644" s="124" t="s">
        <v>1315</v>
      </c>
      <c r="J644" s="124" t="s">
        <v>711</v>
      </c>
      <c r="K644" s="124" t="s">
        <v>1316</v>
      </c>
      <c r="L644" s="124" t="s">
        <v>1317</v>
      </c>
    </row>
    <row r="645" spans="3:12" ht="15.75" thickBot="1" x14ac:dyDescent="0.3">
      <c r="C645" s="307" t="s">
        <v>1318</v>
      </c>
      <c r="D645" s="531">
        <v>60</v>
      </c>
      <c r="E645" s="308">
        <v>0</v>
      </c>
      <c r="F645" s="112">
        <v>30000</v>
      </c>
      <c r="G645" s="309">
        <f t="shared" ref="G645:G653" si="46">E645*F645</f>
        <v>0</v>
      </c>
      <c r="H645" s="310" t="s">
        <v>712</v>
      </c>
      <c r="I645" s="113" t="s">
        <v>294</v>
      </c>
      <c r="J645" s="113" t="str">
        <f>VLOOKUP(I645,Presupuesto!$B$11:$C$566,2,0)</f>
        <v>SERVICIOS DE CAPACITACION.</v>
      </c>
      <c r="K645" s="311" t="s">
        <v>82</v>
      </c>
      <c r="L645" s="113" t="s">
        <v>719</v>
      </c>
    </row>
    <row r="646" spans="3:12" ht="15.75" thickBot="1" x14ac:dyDescent="0.3">
      <c r="C646" s="96" t="s">
        <v>1319</v>
      </c>
      <c r="D646" s="532"/>
      <c r="E646" s="190">
        <f>D645</f>
        <v>60</v>
      </c>
      <c r="F646" s="97">
        <v>50</v>
      </c>
      <c r="G646" s="94">
        <f t="shared" si="46"/>
        <v>3000</v>
      </c>
      <c r="H646" s="310" t="s">
        <v>712</v>
      </c>
      <c r="I646" s="95" t="s">
        <v>307</v>
      </c>
      <c r="J646" s="95" t="str">
        <f>VLOOKUP(I646,Presupuesto!$B$11:$C$566,2,0)</f>
        <v>SERVICIOS DE IMPRENTA PUBLIC.Y REPRODUCCION</v>
      </c>
      <c r="K646" s="311" t="s">
        <v>82</v>
      </c>
      <c r="L646" s="95" t="s">
        <v>720</v>
      </c>
    </row>
    <row r="647" spans="3:12" ht="15.75" thickBot="1" x14ac:dyDescent="0.3">
      <c r="C647" s="96" t="s">
        <v>1320</v>
      </c>
      <c r="D647" s="532"/>
      <c r="E647" s="190">
        <f>D645</f>
        <v>60</v>
      </c>
      <c r="F647" s="97">
        <v>150</v>
      </c>
      <c r="G647" s="94">
        <f t="shared" si="46"/>
        <v>9000</v>
      </c>
      <c r="H647" s="310" t="s">
        <v>712</v>
      </c>
      <c r="I647" s="95" t="s">
        <v>361</v>
      </c>
      <c r="J647" s="95" t="str">
        <f>VLOOKUP(I647,Presupuesto!$B$11:$C$566,2,0)</f>
        <v>ALIMENTOS B EBIDAS PARA PERSONAS</v>
      </c>
      <c r="K647" s="311" t="s">
        <v>82</v>
      </c>
      <c r="L647" s="95" t="s">
        <v>723</v>
      </c>
    </row>
    <row r="648" spans="3:12" ht="15.75" thickBot="1" x14ac:dyDescent="0.3">
      <c r="C648" s="96" t="s">
        <v>1321</v>
      </c>
      <c r="D648" s="532"/>
      <c r="E648" s="147">
        <v>0</v>
      </c>
      <c r="F648" s="115">
        <v>10000</v>
      </c>
      <c r="G648" s="94">
        <f t="shared" si="46"/>
        <v>0</v>
      </c>
      <c r="H648" s="310" t="s">
        <v>1932</v>
      </c>
      <c r="I648" s="303" t="s">
        <v>327</v>
      </c>
      <c r="J648" s="95" t="str">
        <f>VLOOKUP(I648,Presupuesto!$B$11:$C$566,2,0)</f>
        <v>PASAJES (26100-00)</v>
      </c>
      <c r="K648" s="311" t="s">
        <v>82</v>
      </c>
      <c r="L648" s="95" t="s">
        <v>720</v>
      </c>
    </row>
    <row r="649" spans="3:12" ht="15.75" thickBot="1" x14ac:dyDescent="0.3">
      <c r="C649" s="96" t="s">
        <v>1322</v>
      </c>
      <c r="D649" s="532"/>
      <c r="E649" s="147">
        <v>0</v>
      </c>
      <c r="F649" s="115">
        <v>250</v>
      </c>
      <c r="G649" s="94">
        <f t="shared" si="46"/>
        <v>0</v>
      </c>
      <c r="H649" s="310" t="s">
        <v>1933</v>
      </c>
      <c r="I649" s="95" t="s">
        <v>384</v>
      </c>
      <c r="J649" s="95" t="str">
        <f>VLOOKUP(I649,Presupuesto!$B$11:$C$566,2,0)</f>
        <v>PRODUCTOS PAPEL Y CARTON</v>
      </c>
      <c r="K649" s="311" t="s">
        <v>82</v>
      </c>
      <c r="L649" s="95" t="s">
        <v>720</v>
      </c>
    </row>
    <row r="650" spans="3:12" ht="15.75" thickBot="1" x14ac:dyDescent="0.3">
      <c r="C650" s="96" t="s">
        <v>1323</v>
      </c>
      <c r="D650" s="532"/>
      <c r="E650" s="190">
        <f>(D645*25)/500</f>
        <v>3</v>
      </c>
      <c r="F650" s="97">
        <v>85</v>
      </c>
      <c r="G650" s="94">
        <f t="shared" si="46"/>
        <v>255</v>
      </c>
      <c r="H650" s="310" t="s">
        <v>712</v>
      </c>
      <c r="I650" s="95" t="s">
        <v>384</v>
      </c>
      <c r="J650" s="95" t="str">
        <f>VLOOKUP(I650,Presupuesto!$B$11:$C$566,2,0)</f>
        <v>PRODUCTOS PAPEL Y CARTON</v>
      </c>
      <c r="K650" s="311" t="s">
        <v>82</v>
      </c>
      <c r="L650" s="95" t="s">
        <v>720</v>
      </c>
    </row>
    <row r="651" spans="3:12" ht="15.75" thickBot="1" x14ac:dyDescent="0.3">
      <c r="C651" s="96" t="s">
        <v>1324</v>
      </c>
      <c r="D651" s="532"/>
      <c r="E651" s="190">
        <f>D645/12</f>
        <v>5</v>
      </c>
      <c r="F651" s="97">
        <v>36</v>
      </c>
      <c r="G651" s="94">
        <f t="shared" si="46"/>
        <v>180</v>
      </c>
      <c r="H651" s="310" t="s">
        <v>712</v>
      </c>
      <c r="I651" s="95" t="s">
        <v>451</v>
      </c>
      <c r="J651" s="95" t="str">
        <f>VLOOKUP(I651,Presupuesto!$B$11:$C$566,2,0)</f>
        <v>UTILES DE ESCRITORIO, OFICINA Y ENSE¥ANZA</v>
      </c>
      <c r="K651" s="311" t="s">
        <v>82</v>
      </c>
      <c r="L651" s="95" t="s">
        <v>720</v>
      </c>
    </row>
    <row r="652" spans="3:12" ht="15.75" thickBot="1" x14ac:dyDescent="0.3">
      <c r="C652" s="96" t="s">
        <v>1325</v>
      </c>
      <c r="D652" s="532"/>
      <c r="E652" s="190">
        <f>D645/12</f>
        <v>5</v>
      </c>
      <c r="F652" s="97">
        <v>80</v>
      </c>
      <c r="G652" s="94">
        <f t="shared" si="46"/>
        <v>400</v>
      </c>
      <c r="H652" s="310" t="s">
        <v>712</v>
      </c>
      <c r="I652" s="95" t="s">
        <v>451</v>
      </c>
      <c r="J652" s="95" t="str">
        <f>VLOOKUP(I652,Presupuesto!$B$11:$C$566,2,0)</f>
        <v>UTILES DE ESCRITORIO, OFICINA Y ENSE¥ANZA</v>
      </c>
      <c r="K652" s="311" t="s">
        <v>82</v>
      </c>
      <c r="L652" s="95" t="s">
        <v>720</v>
      </c>
    </row>
    <row r="653" spans="3:12" ht="15.75" thickBot="1" x14ac:dyDescent="0.3">
      <c r="C653" s="106" t="s">
        <v>1326</v>
      </c>
      <c r="D653" s="532"/>
      <c r="E653" s="201">
        <v>0</v>
      </c>
      <c r="F653" s="116">
        <v>25</v>
      </c>
      <c r="G653" s="94">
        <f t="shared" si="46"/>
        <v>0</v>
      </c>
      <c r="H653" s="310" t="s">
        <v>1937</v>
      </c>
      <c r="I653" s="95" t="s">
        <v>451</v>
      </c>
      <c r="J653" s="95" t="str">
        <f>VLOOKUP(I653,Presupuesto!$B$11:$C$566,2,0)</f>
        <v>UTILES DE ESCRITORIO, OFICINA Y ENSE¥ANZA</v>
      </c>
      <c r="K653" s="311" t="s">
        <v>82</v>
      </c>
      <c r="L653" s="95" t="s">
        <v>720</v>
      </c>
    </row>
    <row r="654" spans="3:12" ht="15.75" thickBot="1" x14ac:dyDescent="0.3">
      <c r="C654" s="205" t="s">
        <v>1273</v>
      </c>
      <c r="D654" s="206">
        <v>10</v>
      </c>
      <c r="E654" s="312"/>
      <c r="F654" s="101">
        <f>HLOOKUP(C654,$AH$2:$BU$3,2,0)</f>
        <v>2000</v>
      </c>
      <c r="G654" s="99"/>
      <c r="H654" s="310" t="s">
        <v>712</v>
      </c>
      <c r="I654" s="313" t="s">
        <v>335</v>
      </c>
      <c r="J654" s="103" t="str">
        <f>VLOOKUP(I654,Presupuesto!$B$11:$C$566,2,0)</f>
        <v>VIATICOS (26200-00)</v>
      </c>
      <c r="K654" s="311" t="s">
        <v>82</v>
      </c>
      <c r="L654" s="314" t="s">
        <v>720</v>
      </c>
    </row>
    <row r="656" spans="3:12" ht="15.75" thickBot="1" x14ac:dyDescent="0.3"/>
    <row r="657" spans="3:12" ht="15.75" thickBot="1" x14ac:dyDescent="0.3">
      <c r="C657" s="29" t="s">
        <v>1308</v>
      </c>
      <c r="D657" s="30">
        <f>SUM(G664:G673)</f>
        <v>8556.6666666666661</v>
      </c>
      <c r="E657" s="91"/>
      <c r="F657" s="91"/>
      <c r="G657" s="91"/>
      <c r="H657" s="75"/>
      <c r="I657" s="75"/>
      <c r="J657" s="75"/>
      <c r="K657" s="109"/>
      <c r="L657" s="429"/>
    </row>
    <row r="658" spans="3:12" x14ac:dyDescent="0.25">
      <c r="C658" s="69"/>
      <c r="D658" s="31"/>
      <c r="E658" s="91"/>
      <c r="F658" s="91"/>
      <c r="G658" s="91"/>
      <c r="H658" s="75"/>
      <c r="I658" s="75"/>
      <c r="J658" s="75"/>
      <c r="K658" s="109"/>
      <c r="L658" s="429"/>
    </row>
    <row r="659" spans="3:12" x14ac:dyDescent="0.25">
      <c r="C659" s="69"/>
      <c r="D659" s="31"/>
      <c r="E659" s="91"/>
      <c r="F659" s="91"/>
      <c r="G659" s="91"/>
      <c r="H659" s="75"/>
      <c r="I659" s="75"/>
      <c r="J659" s="75"/>
      <c r="K659" s="109"/>
      <c r="L659" s="429"/>
    </row>
    <row r="660" spans="3:12" ht="15.75" x14ac:dyDescent="0.25">
      <c r="C660" s="191" t="s">
        <v>1309</v>
      </c>
      <c r="D660" s="345" t="s">
        <v>1899</v>
      </c>
      <c r="E660" s="91"/>
      <c r="F660" s="91"/>
      <c r="G660" s="91"/>
      <c r="H660" s="75"/>
      <c r="I660" s="75"/>
      <c r="J660" s="75"/>
      <c r="K660" s="109"/>
      <c r="L660" s="429"/>
    </row>
    <row r="661" spans="3:12" ht="18.75" x14ac:dyDescent="0.25">
      <c r="C661" s="199" t="str">
        <f>IFERROR(VLOOKUP(D660,'1. Desarrollo e Innov. Curricu.'!$F:$G,2,FALSE),IFERROR(VLOOKUP(D660,'2. Investigación Científica'!$F:$G,2,FALSE),IFERROR(VLOOKUP(D660,'3. Vinculación Univ. Sociedad'!$F:$G,2,FALSE),IFERROR(VLOOKUP(D660,'4. Docencia y Profesorado Univ.'!$F:$G,2,FALSE),IFERROR(VLOOKUP(D660,'5. Estudiantes y Graduados'!$F:$G,2,FALSE),IFERROR(VLOOKUP(D660,'11. Gestion Administrativa'!$F:$G,2,FALSE),IFERROR(VLOOKUP(D660,'13. Gestión Académica'!$F:$G,2,FALSE),IFERROR(VLOOKUP(D660,'9. Asegura. de la Calid. y M'!$F:$G,2,FALSE),IFERROR(VLOOKUP(D660,'6. Gestión del Conocimiento'!$F:$G,2,FALSE),IFERROR(VLOOKUP(D660,'15. Gobernabilidad y Proceso...'!$F:$G,2,FALSE),IFERROR(VLOOKUP(D660,'12. Gestión del Talento Humano'!$F:$G,2,FALSE),IFERROR(VLOOKUP(D660,'14. Internacional... de la E.S.'!$F:$G,2,FALSE),IFERROR(VLOOKUP(D660,'10. Posgrado'!$F:$G,2,FALSE),IFERROR(VLOOKUP(D660,'17. Gestión TIC'!$F:$G,2,FALSE),IFERROR(VLOOKUP(D660,'16. Desa. del Sistema Educ.Sup.'!$F:$G,2,FALSE),IFERROR(VLOOKUP(D660,'8. Cultura de Inno. Insti...'!$F:$G,2,FALSE),VLOOKUP(D660,'7. Lo Esencial de la Reforma U.'!$F:$G,2,0)))))))))))))))))</f>
        <v>4 jornadas para socializar la información  obtenida automáticamente mediante los reportes del Sistema de Registro Estudiantil.</v>
      </c>
      <c r="D661" s="31"/>
      <c r="E661" s="91"/>
      <c r="F661" s="91"/>
      <c r="G661" s="91"/>
      <c r="H661" s="75"/>
      <c r="I661" s="75"/>
      <c r="J661" s="75"/>
      <c r="K661" s="109"/>
      <c r="L661" s="429"/>
    </row>
    <row r="662" spans="3:12" ht="15.75" thickBot="1" x14ac:dyDescent="0.3">
      <c r="C662" s="69"/>
      <c r="D662" s="31"/>
      <c r="E662" s="91"/>
      <c r="F662" s="91"/>
      <c r="G662" s="91"/>
      <c r="H662" s="75"/>
      <c r="I662" s="75"/>
      <c r="J662" s="75"/>
      <c r="K662" s="109"/>
      <c r="L662" s="429"/>
    </row>
    <row r="663" spans="3:12" ht="15.75" thickBot="1" x14ac:dyDescent="0.3">
      <c r="C663" s="122" t="s">
        <v>1310</v>
      </c>
      <c r="D663" s="125" t="s">
        <v>1311</v>
      </c>
      <c r="E663" s="124" t="s">
        <v>99</v>
      </c>
      <c r="F663" s="124" t="s">
        <v>1312</v>
      </c>
      <c r="G663" s="123" t="s">
        <v>1313</v>
      </c>
      <c r="H663" s="129" t="s">
        <v>1314</v>
      </c>
      <c r="I663" s="124" t="s">
        <v>1315</v>
      </c>
      <c r="J663" s="124" t="s">
        <v>711</v>
      </c>
      <c r="K663" s="124" t="s">
        <v>1316</v>
      </c>
      <c r="L663" s="124" t="s">
        <v>1317</v>
      </c>
    </row>
    <row r="664" spans="3:12" ht="15.75" thickBot="1" x14ac:dyDescent="0.3">
      <c r="C664" s="307" t="s">
        <v>1318</v>
      </c>
      <c r="D664" s="531">
        <v>40</v>
      </c>
      <c r="E664" s="308">
        <v>0</v>
      </c>
      <c r="F664" s="112">
        <v>30000</v>
      </c>
      <c r="G664" s="309">
        <f t="shared" ref="G664:G672" si="47">E664*F664</f>
        <v>0</v>
      </c>
      <c r="H664" s="310" t="s">
        <v>703</v>
      </c>
      <c r="I664" s="113" t="s">
        <v>294</v>
      </c>
      <c r="J664" s="113" t="str">
        <f>VLOOKUP(I664,Presupuesto!$B$11:$C$566,2,0)</f>
        <v>SERVICIOS DE CAPACITACION.</v>
      </c>
      <c r="K664" s="311" t="s">
        <v>82</v>
      </c>
      <c r="L664" s="113" t="s">
        <v>719</v>
      </c>
    </row>
    <row r="665" spans="3:12" ht="15.75" thickBot="1" x14ac:dyDescent="0.3">
      <c r="C665" s="96" t="s">
        <v>1319</v>
      </c>
      <c r="D665" s="532"/>
      <c r="E665" s="190">
        <f>D664</f>
        <v>40</v>
      </c>
      <c r="F665" s="97">
        <v>50</v>
      </c>
      <c r="G665" s="94">
        <f t="shared" si="47"/>
        <v>2000</v>
      </c>
      <c r="H665" s="310" t="s">
        <v>703</v>
      </c>
      <c r="I665" s="95" t="s">
        <v>307</v>
      </c>
      <c r="J665" s="95" t="str">
        <f>VLOOKUP(I665,Presupuesto!$B$11:$C$566,2,0)</f>
        <v>SERVICIOS DE IMPRENTA PUBLIC.Y REPRODUCCION</v>
      </c>
      <c r="K665" s="311" t="s">
        <v>82</v>
      </c>
      <c r="L665" s="95" t="s">
        <v>720</v>
      </c>
    </row>
    <row r="666" spans="3:12" ht="15.75" thickBot="1" x14ac:dyDescent="0.3">
      <c r="C666" s="96" t="s">
        <v>1320</v>
      </c>
      <c r="D666" s="532"/>
      <c r="E666" s="190">
        <f>D664</f>
        <v>40</v>
      </c>
      <c r="F666" s="97">
        <v>150</v>
      </c>
      <c r="G666" s="94">
        <f t="shared" si="47"/>
        <v>6000</v>
      </c>
      <c r="H666" s="310" t="s">
        <v>703</v>
      </c>
      <c r="I666" s="95" t="s">
        <v>361</v>
      </c>
      <c r="J666" s="95" t="str">
        <f>VLOOKUP(I666,Presupuesto!$B$11:$C$566,2,0)</f>
        <v>ALIMENTOS B EBIDAS PARA PERSONAS</v>
      </c>
      <c r="K666" s="311" t="s">
        <v>82</v>
      </c>
      <c r="L666" s="95" t="s">
        <v>723</v>
      </c>
    </row>
    <row r="667" spans="3:12" ht="15.75" thickBot="1" x14ac:dyDescent="0.3">
      <c r="C667" s="96" t="s">
        <v>1321</v>
      </c>
      <c r="D667" s="532"/>
      <c r="E667" s="147">
        <v>0</v>
      </c>
      <c r="F667" s="115">
        <v>10000</v>
      </c>
      <c r="G667" s="94">
        <f t="shared" si="47"/>
        <v>0</v>
      </c>
      <c r="H667" s="310" t="s">
        <v>703</v>
      </c>
      <c r="I667" s="303" t="s">
        <v>327</v>
      </c>
      <c r="J667" s="95" t="str">
        <f>VLOOKUP(I667,Presupuesto!$B$11:$C$566,2,0)</f>
        <v>PASAJES (26100-00)</v>
      </c>
      <c r="K667" s="311" t="s">
        <v>82</v>
      </c>
      <c r="L667" s="95" t="s">
        <v>720</v>
      </c>
    </row>
    <row r="668" spans="3:12" ht="15.75" thickBot="1" x14ac:dyDescent="0.3">
      <c r="C668" s="96" t="s">
        <v>1322</v>
      </c>
      <c r="D668" s="532"/>
      <c r="E668" s="147">
        <v>0</v>
      </c>
      <c r="F668" s="115">
        <v>250</v>
      </c>
      <c r="G668" s="94">
        <f t="shared" si="47"/>
        <v>0</v>
      </c>
      <c r="H668" s="310" t="s">
        <v>703</v>
      </c>
      <c r="I668" s="95" t="s">
        <v>384</v>
      </c>
      <c r="J668" s="95" t="str">
        <f>VLOOKUP(I668,Presupuesto!$B$11:$C$566,2,0)</f>
        <v>PRODUCTOS PAPEL Y CARTON</v>
      </c>
      <c r="K668" s="311" t="s">
        <v>82</v>
      </c>
      <c r="L668" s="95" t="s">
        <v>720</v>
      </c>
    </row>
    <row r="669" spans="3:12" ht="15.75" thickBot="1" x14ac:dyDescent="0.3">
      <c r="C669" s="96" t="s">
        <v>1323</v>
      </c>
      <c r="D669" s="532"/>
      <c r="E669" s="190">
        <f>(D664*25)/500</f>
        <v>2</v>
      </c>
      <c r="F669" s="97">
        <v>85</v>
      </c>
      <c r="G669" s="94">
        <f t="shared" si="47"/>
        <v>170</v>
      </c>
      <c r="H669" s="310" t="s">
        <v>703</v>
      </c>
      <c r="I669" s="95" t="s">
        <v>384</v>
      </c>
      <c r="J669" s="95" t="str">
        <f>VLOOKUP(I669,Presupuesto!$B$11:$C$566,2,0)</f>
        <v>PRODUCTOS PAPEL Y CARTON</v>
      </c>
      <c r="K669" s="311" t="s">
        <v>82</v>
      </c>
      <c r="L669" s="95" t="s">
        <v>720</v>
      </c>
    </row>
    <row r="670" spans="3:12" ht="15.75" thickBot="1" x14ac:dyDescent="0.3">
      <c r="C670" s="96" t="s">
        <v>1324</v>
      </c>
      <c r="D670" s="532"/>
      <c r="E670" s="190">
        <f>D664/12</f>
        <v>3.3333333333333335</v>
      </c>
      <c r="F670" s="97">
        <v>36</v>
      </c>
      <c r="G670" s="94">
        <f t="shared" si="47"/>
        <v>120</v>
      </c>
      <c r="H670" s="310" t="s">
        <v>703</v>
      </c>
      <c r="I670" s="95" t="s">
        <v>451</v>
      </c>
      <c r="J670" s="95" t="str">
        <f>VLOOKUP(I670,Presupuesto!$B$11:$C$566,2,0)</f>
        <v>UTILES DE ESCRITORIO, OFICINA Y ENSE¥ANZA</v>
      </c>
      <c r="K670" s="311" t="s">
        <v>82</v>
      </c>
      <c r="L670" s="95" t="s">
        <v>720</v>
      </c>
    </row>
    <row r="671" spans="3:12" ht="15.75" thickBot="1" x14ac:dyDescent="0.3">
      <c r="C671" s="96" t="s">
        <v>1325</v>
      </c>
      <c r="D671" s="532"/>
      <c r="E671" s="190">
        <f>D664/12</f>
        <v>3.3333333333333335</v>
      </c>
      <c r="F671" s="97">
        <v>80</v>
      </c>
      <c r="G671" s="94">
        <f t="shared" si="47"/>
        <v>266.66666666666669</v>
      </c>
      <c r="H671" s="310" t="s">
        <v>703</v>
      </c>
      <c r="I671" s="95" t="s">
        <v>451</v>
      </c>
      <c r="J671" s="95" t="str">
        <f>VLOOKUP(I671,Presupuesto!$B$11:$C$566,2,0)</f>
        <v>UTILES DE ESCRITORIO, OFICINA Y ENSE¥ANZA</v>
      </c>
      <c r="K671" s="311" t="s">
        <v>82</v>
      </c>
      <c r="L671" s="95" t="s">
        <v>720</v>
      </c>
    </row>
    <row r="672" spans="3:12" ht="15.75" thickBot="1" x14ac:dyDescent="0.3">
      <c r="C672" s="106" t="s">
        <v>1326</v>
      </c>
      <c r="D672" s="532"/>
      <c r="E672" s="201">
        <v>0</v>
      </c>
      <c r="F672" s="116">
        <v>25</v>
      </c>
      <c r="G672" s="94">
        <f t="shared" si="47"/>
        <v>0</v>
      </c>
      <c r="H672" s="310" t="s">
        <v>703</v>
      </c>
      <c r="I672" s="95" t="s">
        <v>451</v>
      </c>
      <c r="J672" s="95" t="str">
        <f>VLOOKUP(I672,Presupuesto!$B$11:$C$566,2,0)</f>
        <v>UTILES DE ESCRITORIO, OFICINA Y ENSE¥ANZA</v>
      </c>
      <c r="K672" s="311" t="s">
        <v>82</v>
      </c>
      <c r="L672" s="95" t="s">
        <v>720</v>
      </c>
    </row>
    <row r="673" spans="3:12" ht="15.75" thickBot="1" x14ac:dyDescent="0.3">
      <c r="C673" s="205" t="s">
        <v>1273</v>
      </c>
      <c r="D673" s="206">
        <v>10</v>
      </c>
      <c r="E673" s="312">
        <v>0</v>
      </c>
      <c r="F673" s="101">
        <f>HLOOKUP(C673,$AH$2:$BU$3,2,0)</f>
        <v>2000</v>
      </c>
      <c r="G673" s="507"/>
      <c r="H673" s="310" t="s">
        <v>703</v>
      </c>
      <c r="I673" s="313" t="s">
        <v>335</v>
      </c>
      <c r="J673" s="103" t="str">
        <f>VLOOKUP(I673,Presupuesto!$B$11:$C$566,2,0)</f>
        <v>VIATICOS (26200-00)</v>
      </c>
      <c r="K673" s="311" t="s">
        <v>82</v>
      </c>
      <c r="L673" s="314" t="s">
        <v>720</v>
      </c>
    </row>
  </sheetData>
  <protectedRanges>
    <protectedRange password="DE9D" sqref="D16:F26 K36 K55 K74 K93 K112 K131 K150 K169 K188 K207 K226 K16:L26 K245 K264 H16:I26 K283:K292 K302:K311 K321:K330 K340:K349 K359:K368 K379:K388 K398:K407 K417:K426 K436:K445 K455:K464 K493:K502 K474:K483 K512:K521 K531:K540 K550:K559 K607:K616 K588:K597 K569:K578 K626:K635 K645:K654 K664:K673" name="bloqueo"/>
  </protectedRanges>
  <mergeCells count="35">
    <mergeCell ref="D436:D444"/>
    <mergeCell ref="D455:D463"/>
    <mergeCell ref="D474:D482"/>
    <mergeCell ref="D493:D501"/>
    <mergeCell ref="D512:D520"/>
    <mergeCell ref="D340:D348"/>
    <mergeCell ref="D359:D367"/>
    <mergeCell ref="D379:D387"/>
    <mergeCell ref="D398:D406"/>
    <mergeCell ref="D417:D425"/>
    <mergeCell ref="D245:D253"/>
    <mergeCell ref="D264:D272"/>
    <mergeCell ref="D283:D291"/>
    <mergeCell ref="D302:D310"/>
    <mergeCell ref="D321:D329"/>
    <mergeCell ref="D207:D215"/>
    <mergeCell ref="D226:D234"/>
    <mergeCell ref="D112:D120"/>
    <mergeCell ref="D131:D139"/>
    <mergeCell ref="D150:D158"/>
    <mergeCell ref="D169:D177"/>
    <mergeCell ref="D188:D196"/>
    <mergeCell ref="D17:D25"/>
    <mergeCell ref="D36:D44"/>
    <mergeCell ref="D55:D63"/>
    <mergeCell ref="D74:D82"/>
    <mergeCell ref="D93:D101"/>
    <mergeCell ref="D626:D634"/>
    <mergeCell ref="D645:D653"/>
    <mergeCell ref="D664:D672"/>
    <mergeCell ref="D531:D539"/>
    <mergeCell ref="D550:D558"/>
    <mergeCell ref="D569:D577"/>
    <mergeCell ref="D588:D596"/>
    <mergeCell ref="D607:D615"/>
  </mergeCells>
  <dataValidations disablePrompts="1" count="6">
    <dataValidation type="list" allowBlank="1" showInputMessage="1" showErrorMessage="1" sqref="C26 C45 C235 C83 C102 C121 C140 C159 C178 C197 C216 C64 C254 C273 C292 C311 C330 C349 C368 C388 C407 C426 C445 C464 C483 C502 C521 C540 C559 C578 C597 C616 C635 C654 C673">
      <formula1>$AH$2:$BU$2</formula1>
    </dataValidation>
    <dataValidation type="list" allowBlank="1" showInputMessage="1" showErrorMessage="1" errorTitle="¡Ingreso Inválido!" error="Seleccione una opción de la lista" promptTitle="Mes Requerido" prompt="Seleccione el mes en el que requiere el recurso." sqref="L226:L235 L36:L45 L55:L64 L74:L83 L93:L102 L112:L121 L131:L140 L150:L159 L169:L178 L188:L197 L207:L216 L17:L26 L245:L254 L264:L273 L283:L292 L302:L311 L321:L330 L340:L349 L359:L368 L379:L388 L398:L407 L417:L426 L436:L445 L455:L464 L474:L483 L493:L502 L512:L521 L531:L540 L550:L559 L569:L578 L588:L597 L607:L616 L626:L635 L645:L654 L664:L673">
      <formula1>$U$2:$AF$2</formula1>
    </dataValidation>
    <dataValidation type="list" allowBlank="1" showInputMessage="1" showErrorMessage="1" errorTitle="¡Ingreso no valido!" error="Favor ingrese un elemento de la lista." promptTitle="Tipo de Presupuesto" prompt="Seleccione una opción de la lista." sqref="H150:H159 H17:H26 H36:H45 H55:H64 H74:H83 H93:H102 H112:H121 H169:H178 H188:H197 H207:H216 H226:H235 H245:H254 H264:H273 H131:H140 H283:H292 H302:H311 H321:H330 H340:H349 H359:H368 H379:H388 H398:H407 H664:H673 H417:H426 H436:H445 H455:H464 H474:H483 H493:H502 H512:H521 H531:H540 H550:H559 H569:H578 H588:H597 H607:H616 H626:H635 H645:H654">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I245:I254 I264:I273 I283:I292 I302:I311 I321:I330 I340:I349 I359:I368 I379:I388 I398:I407 I417:I426 I436:I445 I455:I464 I474:I483 I493:I502 I512:I521 I531:I540 I550:I559 I569:I578 I588:I597 I607:I616 I626:I635 I645:I654 I664:I673">
      <formula1>$A$1:$UI$1</formula1>
    </dataValidation>
    <dataValidation type="list" allowBlank="1" showInputMessage="1" showErrorMessage="1" sqref="K18:K26 K37:K45 K56:K64 K75:K83 K94:K102 K113:K121 K132:K140 K151:K159 K170:K178 K189:K197 K208:K216 K227:K235 K246:K254 K265:K273">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K245 K264 K283:K292 K302:K311 K321:K330 K340:K349 K359:K368 K379:K388 K398:K407 K417:K426 K436:K445 K455:K464 K493:K502 K474:K483 K512:K521 K531:K540 K550:K559 K588:K597 K607:K616 K569:K578 K626:K635 K645:K654 K664:K673">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302" zoomScale="84" zoomScaleNormal="84" workbookViewId="0">
      <selection activeCell="G242" sqref="G242"/>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26.5703125" style="76" customWidth="1"/>
    <col min="9" max="9" width="12.7109375" style="85" bestFit="1" customWidth="1"/>
    <col min="10" max="10" width="47.42578125" style="85"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430" t="s">
        <v>49</v>
      </c>
      <c r="B2" s="430" t="s">
        <v>51</v>
      </c>
      <c r="C2" s="430" t="s">
        <v>53</v>
      </c>
      <c r="D2" s="431" t="s">
        <v>57</v>
      </c>
      <c r="E2" s="430" t="s">
        <v>60</v>
      </c>
      <c r="F2" s="430" t="s">
        <v>63</v>
      </c>
      <c r="G2" s="430" t="s">
        <v>66</v>
      </c>
      <c r="H2" s="431" t="s">
        <v>718</v>
      </c>
      <c r="I2" s="430" t="s">
        <v>69</v>
      </c>
      <c r="J2" s="430" t="s">
        <v>72</v>
      </c>
      <c r="K2" s="430" t="s">
        <v>74</v>
      </c>
      <c r="L2" s="430" t="s">
        <v>75</v>
      </c>
      <c r="M2" s="430" t="s">
        <v>78</v>
      </c>
      <c r="N2" s="430" t="s">
        <v>79</v>
      </c>
      <c r="O2" s="430" t="s">
        <v>80</v>
      </c>
      <c r="P2" s="430" t="s">
        <v>81</v>
      </c>
      <c r="Q2" s="430" t="s">
        <v>82</v>
      </c>
      <c r="R2" s="425" t="str">
        <f>+Presupuesto!D11</f>
        <v>Recurrente</v>
      </c>
      <c r="S2" s="425" t="str">
        <f>+Presupuesto!E11</f>
        <v>Programa / Proyecto 2017</v>
      </c>
      <c r="T2" s="430"/>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202" t="s">
        <v>1265</v>
      </c>
      <c r="AI2" s="202" t="s">
        <v>1266</v>
      </c>
      <c r="AJ2" s="202" t="s">
        <v>1267</v>
      </c>
      <c r="AK2" s="202" t="s">
        <v>1268</v>
      </c>
      <c r="AL2" s="202" t="s">
        <v>1269</v>
      </c>
      <c r="AM2" s="202" t="s">
        <v>1270</v>
      </c>
      <c r="AN2" s="202" t="s">
        <v>1271</v>
      </c>
      <c r="AO2" s="202" t="s">
        <v>1272</v>
      </c>
      <c r="AP2" s="202" t="s">
        <v>1273</v>
      </c>
      <c r="AQ2" s="202" t="s">
        <v>1274</v>
      </c>
      <c r="AR2" s="202" t="s">
        <v>1275</v>
      </c>
      <c r="AS2" s="202" t="s">
        <v>1276</v>
      </c>
      <c r="AT2" s="202" t="s">
        <v>1277</v>
      </c>
      <c r="AU2" s="202" t="s">
        <v>1278</v>
      </c>
      <c r="AV2" s="202" t="s">
        <v>1279</v>
      </c>
      <c r="AW2" s="202" t="s">
        <v>1280</v>
      </c>
      <c r="AX2" s="202" t="s">
        <v>1281</v>
      </c>
      <c r="AY2" s="202" t="s">
        <v>1282</v>
      </c>
      <c r="AZ2" s="202" t="s">
        <v>1283</v>
      </c>
      <c r="BA2" s="202" t="s">
        <v>1284</v>
      </c>
      <c r="BB2" s="202" t="s">
        <v>1285</v>
      </c>
      <c r="BC2" s="202" t="s">
        <v>1286</v>
      </c>
      <c r="BD2" s="202" t="s">
        <v>1287</v>
      </c>
      <c r="BE2" s="202" t="s">
        <v>1288</v>
      </c>
      <c r="BF2" s="202" t="s">
        <v>1289</v>
      </c>
      <c r="BG2" s="202" t="s">
        <v>1290</v>
      </c>
      <c r="BH2" s="202" t="s">
        <v>1291</v>
      </c>
      <c r="BI2" s="202" t="s">
        <v>1292</v>
      </c>
      <c r="BJ2" s="202" t="s">
        <v>1293</v>
      </c>
      <c r="BK2" s="202" t="s">
        <v>1294</v>
      </c>
      <c r="BL2" s="202" t="s">
        <v>1295</v>
      </c>
      <c r="BM2" s="202" t="s">
        <v>1296</v>
      </c>
      <c r="BN2" s="202" t="s">
        <v>1297</v>
      </c>
      <c r="BO2" s="202" t="s">
        <v>1298</v>
      </c>
      <c r="BP2" s="202" t="s">
        <v>1299</v>
      </c>
      <c r="BQ2" s="202" t="s">
        <v>1300</v>
      </c>
      <c r="BR2" s="202" t="s">
        <v>1301</v>
      </c>
      <c r="BS2" s="202" t="s">
        <v>1302</v>
      </c>
      <c r="BT2" s="202" t="s">
        <v>1303</v>
      </c>
      <c r="BU2" s="202" t="s">
        <v>1304</v>
      </c>
      <c r="BV2" s="430"/>
      <c r="BW2" s="430"/>
      <c r="BX2" s="430"/>
      <c r="BY2" s="430"/>
      <c r="BZ2" s="429" t="s">
        <v>84</v>
      </c>
      <c r="CA2" s="429" t="s">
        <v>85</v>
      </c>
      <c r="CB2" s="429" t="s">
        <v>86</v>
      </c>
      <c r="CC2" s="429" t="s">
        <v>87</v>
      </c>
      <c r="CD2" s="429" t="s">
        <v>88</v>
      </c>
      <c r="CE2" s="429" t="s">
        <v>89</v>
      </c>
      <c r="CF2" s="429" t="s">
        <v>90</v>
      </c>
      <c r="CG2" s="429" t="s">
        <v>91</v>
      </c>
      <c r="CH2" s="429" t="s">
        <v>92</v>
      </c>
      <c r="CI2" s="429" t="s">
        <v>93</v>
      </c>
      <c r="CJ2" s="429" t="s">
        <v>94</v>
      </c>
      <c r="CK2" s="429" t="s">
        <v>95</v>
      </c>
      <c r="CL2" s="429" t="s">
        <v>96</v>
      </c>
      <c r="CM2" s="429" t="s">
        <v>97</v>
      </c>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hidden="1" x14ac:dyDescent="0.25">
      <c r="A3" s="429"/>
      <c r="B3" s="429"/>
      <c r="C3" s="429"/>
      <c r="D3" s="418"/>
      <c r="E3" s="429"/>
      <c r="F3" s="429"/>
      <c r="G3" s="429"/>
      <c r="H3" s="418"/>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203">
        <v>2500</v>
      </c>
      <c r="AI3" s="203">
        <v>1900</v>
      </c>
      <c r="AJ3" s="203">
        <v>1650</v>
      </c>
      <c r="AK3" s="203">
        <v>1580</v>
      </c>
      <c r="AL3" s="203">
        <v>2250</v>
      </c>
      <c r="AM3" s="203">
        <v>1650</v>
      </c>
      <c r="AN3" s="203">
        <v>1400</v>
      </c>
      <c r="AO3" s="204">
        <v>1340</v>
      </c>
      <c r="AP3" s="204">
        <v>2000</v>
      </c>
      <c r="AQ3" s="204">
        <v>1400</v>
      </c>
      <c r="AR3" s="204">
        <v>1150</v>
      </c>
      <c r="AS3" s="204">
        <v>1100</v>
      </c>
      <c r="AT3" s="204">
        <v>1750</v>
      </c>
      <c r="AU3" s="204">
        <v>1150</v>
      </c>
      <c r="AV3" s="204">
        <v>900</v>
      </c>
      <c r="AW3" s="204">
        <v>860</v>
      </c>
      <c r="AX3" s="204">
        <v>1200</v>
      </c>
      <c r="AY3" s="430">
        <v>900</v>
      </c>
      <c r="AZ3" s="430">
        <v>650</v>
      </c>
      <c r="BA3" s="430">
        <v>620</v>
      </c>
      <c r="BB3" s="203">
        <f>+'Cuadro Resumen'!C213</f>
        <v>5759.1495000000004</v>
      </c>
      <c r="BC3" s="203">
        <f>+'Cuadro Resumen'!D213</f>
        <v>5307.4515000000001</v>
      </c>
      <c r="BD3" s="203">
        <f>+'Cuadro Resumen'!E213</f>
        <v>6775.47</v>
      </c>
      <c r="BE3" s="203">
        <f>+'Cuadro Resumen'!F213</f>
        <v>6323.7719999999999</v>
      </c>
      <c r="BF3" s="203">
        <f>+'Cuadro Resumen'!C214</f>
        <v>5081.6025</v>
      </c>
      <c r="BG3" s="203">
        <f>+'Cuadro Resumen'!D214</f>
        <v>4629.9045000000006</v>
      </c>
      <c r="BH3" s="203">
        <f>+'Cuadro Resumen'!E214</f>
        <v>6097.9230000000007</v>
      </c>
      <c r="BI3" s="203">
        <f>+'Cuadro Resumen'!F214</f>
        <v>5646.2250000000004</v>
      </c>
      <c r="BJ3" s="204">
        <f>+'Cuadro Resumen'!C215</f>
        <v>4404.0555000000004</v>
      </c>
      <c r="BK3" s="204">
        <f>+'Cuadro Resumen'!D215</f>
        <v>4065.2820000000002</v>
      </c>
      <c r="BL3" s="204">
        <f>+'Cuadro Resumen'!E215</f>
        <v>5420.3760000000002</v>
      </c>
      <c r="BM3" s="204">
        <f>+'Cuadro Resumen'!F215</f>
        <v>4968.6779999999999</v>
      </c>
      <c r="BN3" s="204">
        <f>+'Cuadro Resumen'!C216</f>
        <v>3726.5085000000004</v>
      </c>
      <c r="BO3" s="204">
        <f>+'Cuadro Resumen'!D216</f>
        <v>3387.7350000000001</v>
      </c>
      <c r="BP3" s="204">
        <f>+'Cuadro Resumen'!E216</f>
        <v>4742.8290000000006</v>
      </c>
      <c r="BQ3" s="204">
        <f>+'Cuadro Resumen'!F216</f>
        <v>4404.0555000000004</v>
      </c>
      <c r="BR3" s="204">
        <f>+'Cuadro Resumen'!C217</f>
        <v>3274.8105</v>
      </c>
      <c r="BS3" s="204">
        <f>+'Cuadro Resumen'!D217</f>
        <v>3048.9615000000003</v>
      </c>
      <c r="BT3" s="204">
        <f>+'Cuadro Resumen'!E217</f>
        <v>4178.2065000000002</v>
      </c>
      <c r="BU3" s="204">
        <f>+'Cuadro Resumen'!F217</f>
        <v>3839.433</v>
      </c>
      <c r="BV3" s="429"/>
      <c r="BW3" s="429"/>
      <c r="BX3" s="429"/>
      <c r="BY3" s="429"/>
      <c r="BZ3" s="285">
        <v>43674.39</v>
      </c>
      <c r="CA3" s="285">
        <v>39703.99</v>
      </c>
      <c r="CB3" s="285">
        <v>35733.589999999997</v>
      </c>
      <c r="CC3" s="285">
        <v>31763.19</v>
      </c>
      <c r="CD3" s="285">
        <v>29777.99</v>
      </c>
      <c r="CE3" s="285">
        <v>27792.79</v>
      </c>
      <c r="CF3" s="285">
        <v>18859.39</v>
      </c>
      <c r="CG3" s="285">
        <v>17866.8</v>
      </c>
      <c r="CH3" s="285">
        <v>13896.4</v>
      </c>
      <c r="CI3" s="285">
        <v>15004.09</v>
      </c>
      <c r="CJ3" s="285">
        <v>13238.9</v>
      </c>
      <c r="CK3" s="285">
        <v>12356.31</v>
      </c>
      <c r="CL3" s="285">
        <v>463.22</v>
      </c>
      <c r="CM3" s="285">
        <v>2007.3</v>
      </c>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row>
    <row r="5" spans="1:555" ht="52.5" x14ac:dyDescent="0.25">
      <c r="A5" s="429"/>
      <c r="B5" s="429"/>
      <c r="C5" s="185" t="s">
        <v>1327</v>
      </c>
      <c r="D5" s="426">
        <f>SUMIF(C:C,$C$10,D:D)</f>
        <v>570000</v>
      </c>
      <c r="E5" s="429"/>
      <c r="F5" s="429"/>
      <c r="G5" s="429"/>
      <c r="H5" s="418"/>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285"/>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6" spans="1:555" x14ac:dyDescent="0.25">
      <c r="A6" s="429"/>
      <c r="B6" s="429"/>
      <c r="C6" s="429"/>
      <c r="D6" s="418"/>
      <c r="E6" s="429"/>
      <c r="F6" s="429"/>
      <c r="G6" s="429"/>
      <c r="H6" s="418"/>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285"/>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row>
    <row r="7" spans="1:555" x14ac:dyDescent="0.25">
      <c r="A7" s="429"/>
      <c r="B7" s="429"/>
      <c r="C7" s="429"/>
      <c r="D7" s="418"/>
      <c r="E7" s="429"/>
      <c r="F7" s="429"/>
      <c r="G7" s="429"/>
      <c r="H7" s="418"/>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285"/>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row>
    <row r="8" spans="1:555" x14ac:dyDescent="0.25">
      <c r="A8" s="429"/>
      <c r="B8" s="429"/>
      <c r="C8" s="69" t="s">
        <v>1328</v>
      </c>
      <c r="D8" s="78"/>
      <c r="E8" s="69"/>
      <c r="F8" s="69"/>
      <c r="G8" s="69"/>
      <c r="H8" s="78"/>
      <c r="I8" s="69"/>
      <c r="J8" s="6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285"/>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429"/>
      <c r="C9" s="172"/>
      <c r="D9" s="78"/>
      <c r="E9" s="172"/>
      <c r="F9" s="172"/>
      <c r="G9" s="172"/>
      <c r="H9" s="78"/>
      <c r="I9" s="172"/>
      <c r="J9" s="172"/>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285"/>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429"/>
      <c r="C10" s="68" t="s">
        <v>1308</v>
      </c>
      <c r="D10" s="30">
        <f>SUM(G17:G67)</f>
        <v>90000</v>
      </c>
      <c r="E10" s="91"/>
      <c r="F10" s="91"/>
      <c r="G10" s="91"/>
      <c r="H10" s="75"/>
      <c r="I10" s="75"/>
      <c r="J10" s="75"/>
      <c r="K10" s="14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285"/>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172"/>
      <c r="C11" s="429"/>
      <c r="D11" s="31"/>
      <c r="E11" s="91"/>
      <c r="F11" s="91"/>
      <c r="G11" s="91"/>
      <c r="H11" s="75"/>
      <c r="I11" s="75"/>
      <c r="J11" s="75"/>
      <c r="K11" s="14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285"/>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x14ac:dyDescent="0.25">
      <c r="A12" s="429"/>
      <c r="B12" s="172"/>
      <c r="C12" s="429"/>
      <c r="D12" s="31"/>
      <c r="E12" s="91"/>
      <c r="F12" s="91"/>
      <c r="G12" s="91"/>
      <c r="H12" s="75"/>
      <c r="I12" s="75"/>
      <c r="J12" s="75"/>
      <c r="K12" s="14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285"/>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5.75" x14ac:dyDescent="0.25">
      <c r="A13" s="429"/>
      <c r="B13" s="429"/>
      <c r="C13" s="191" t="s">
        <v>1309</v>
      </c>
      <c r="D13" s="345" t="s">
        <v>1806</v>
      </c>
      <c r="E13" s="91"/>
      <c r="F13" s="91"/>
      <c r="G13" s="91"/>
      <c r="H13" s="75"/>
      <c r="I13" s="75"/>
      <c r="J13" s="75"/>
      <c r="K13" s="14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285"/>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ht="18.75" x14ac:dyDescent="0.25">
      <c r="A14" s="429"/>
      <c r="B14" s="429"/>
      <c r="C14" s="19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Contratación de un Consultor para el diseño del sistema de información sobre indicadores de graduados, 1 persona por 3 meses.</v>
      </c>
      <c r="D14" s="31"/>
      <c r="E14" s="91"/>
      <c r="F14" s="91"/>
      <c r="G14" s="91"/>
      <c r="H14" s="75"/>
      <c r="I14" s="75"/>
      <c r="J14" s="75"/>
      <c r="K14" s="14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285"/>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ht="15.75" thickBot="1" x14ac:dyDescent="0.3">
      <c r="A15" s="429"/>
      <c r="B15" s="429"/>
      <c r="C15" s="172"/>
      <c r="D15" s="31"/>
      <c r="E15" s="91"/>
      <c r="F15" s="91"/>
      <c r="G15" s="91"/>
      <c r="H15" s="75"/>
      <c r="I15" s="75"/>
      <c r="J15" s="75"/>
      <c r="K15" s="14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285"/>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30.75" thickBot="1" x14ac:dyDescent="0.3">
      <c r="A16" s="429"/>
      <c r="B16" s="429"/>
      <c r="C16" s="130" t="s">
        <v>1310</v>
      </c>
      <c r="D16" s="134" t="s">
        <v>99</v>
      </c>
      <c r="E16" s="165" t="s">
        <v>1329</v>
      </c>
      <c r="F16" s="134" t="s">
        <v>1312</v>
      </c>
      <c r="G16" s="131" t="s">
        <v>1313</v>
      </c>
      <c r="H16" s="129" t="s">
        <v>1314</v>
      </c>
      <c r="I16" s="132" t="s">
        <v>1315</v>
      </c>
      <c r="J16" s="132" t="s">
        <v>711</v>
      </c>
      <c r="K16" s="132" t="s">
        <v>1316</v>
      </c>
      <c r="L16" s="132" t="s">
        <v>1317</v>
      </c>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285"/>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3:79" ht="15.75" thickBot="1" x14ac:dyDescent="0.3">
      <c r="C17" s="133" t="s">
        <v>84</v>
      </c>
      <c r="D17" s="189"/>
      <c r="E17" s="148">
        <v>12</v>
      </c>
      <c r="F17" s="286">
        <f>HLOOKUP($C17,$BZ$2:$CM$3,2,0)</f>
        <v>43674.39</v>
      </c>
      <c r="G17" s="110">
        <f>D17*E17*F17</f>
        <v>0</v>
      </c>
      <c r="H17" s="161"/>
      <c r="I17" s="111" t="s">
        <v>151</v>
      </c>
      <c r="J17" s="111" t="str">
        <f>VLOOKUP(I17,Presupuesto!$B$11:$C$565,2,0)</f>
        <v>SUELDOS Y SALARIOS PERMANENTES</v>
      </c>
      <c r="K17" s="207" t="s">
        <v>82</v>
      </c>
      <c r="L17" s="95" t="s">
        <v>719</v>
      </c>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285"/>
    </row>
    <row r="18" spans="3:79" x14ac:dyDescent="0.25">
      <c r="C18" s="166" t="s">
        <v>1330</v>
      </c>
      <c r="D18" s="158"/>
      <c r="E18" s="150">
        <v>0</v>
      </c>
      <c r="F18" s="97">
        <f>IF(E17=0,"",(G17/E17)/12*E17)</f>
        <v>0</v>
      </c>
      <c r="G18" s="94">
        <f>F18</f>
        <v>0</v>
      </c>
      <c r="H18" s="159"/>
      <c r="I18" s="113" t="s">
        <v>164</v>
      </c>
      <c r="J18" s="113" t="str">
        <f>VLOOKUP(I18,Presupuesto!$B$11:$C$565,2,0)</f>
        <v>AGUINALDO Y DECIMO CUARTO MES</v>
      </c>
      <c r="K18" s="95" t="str">
        <f t="shared" ref="K18:K49" si="0">$K$17</f>
        <v>Gestión Tecnologías de Información y Comunicación</v>
      </c>
      <c r="L18" s="95" t="s">
        <v>720</v>
      </c>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29"/>
      <c r="BM18" s="429"/>
      <c r="BN18" s="429"/>
      <c r="BO18" s="429"/>
      <c r="BP18" s="429"/>
      <c r="BQ18" s="429"/>
      <c r="BR18" s="429"/>
      <c r="BS18" s="429"/>
      <c r="BT18" s="429"/>
      <c r="BU18" s="429"/>
      <c r="BV18" s="429"/>
      <c r="BW18" s="429"/>
      <c r="BX18" s="429"/>
      <c r="BY18" s="429"/>
      <c r="BZ18" s="429"/>
      <c r="CA18" s="285"/>
    </row>
    <row r="19" spans="3:79" ht="15.75" thickBot="1" x14ac:dyDescent="0.3">
      <c r="C19" s="167" t="s">
        <v>1331</v>
      </c>
      <c r="D19" s="158"/>
      <c r="E19" s="150">
        <v>0</v>
      </c>
      <c r="F19" s="114">
        <f>IF(E17&lt;6,"",((E17-6)/12)*(G17/E17))</f>
        <v>0</v>
      </c>
      <c r="G19" s="94">
        <f>F19</f>
        <v>0</v>
      </c>
      <c r="H19" s="159"/>
      <c r="I19" s="98" t="s">
        <v>165</v>
      </c>
      <c r="J19" s="98" t="str">
        <f>VLOOKUP(I19,Presupuesto!$B$11:$C$565,2,0)</f>
        <v>DECIMOCUARTO MES</v>
      </c>
      <c r="K19" s="95" t="str">
        <f t="shared" si="0"/>
        <v>Gestión Tecnologías de Información y Comunicación</v>
      </c>
      <c r="L19" s="95" t="s">
        <v>721</v>
      </c>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429"/>
      <c r="AZ19" s="429"/>
      <c r="BA19" s="429"/>
      <c r="BB19" s="429"/>
      <c r="BC19" s="429"/>
      <c r="BD19" s="429"/>
      <c r="BE19" s="429"/>
      <c r="BF19" s="429"/>
      <c r="BG19" s="429"/>
      <c r="BH19" s="429"/>
      <c r="BI19" s="429"/>
      <c r="BJ19" s="429"/>
      <c r="BK19" s="429"/>
      <c r="BL19" s="429"/>
      <c r="BM19" s="429"/>
      <c r="BN19" s="429"/>
      <c r="BO19" s="429"/>
      <c r="BP19" s="429"/>
      <c r="BQ19" s="429"/>
      <c r="BR19" s="429"/>
      <c r="BS19" s="429"/>
      <c r="BT19" s="429"/>
      <c r="BU19" s="429"/>
      <c r="BV19" s="429"/>
      <c r="BW19" s="429"/>
      <c r="BX19" s="429"/>
      <c r="BY19" s="429"/>
      <c r="BZ19" s="429"/>
      <c r="CA19" s="285"/>
    </row>
    <row r="20" spans="3:79" ht="15.75" thickBot="1" x14ac:dyDescent="0.3">
      <c r="C20" s="133" t="s">
        <v>85</v>
      </c>
      <c r="D20" s="189"/>
      <c r="E20" s="148">
        <v>12</v>
      </c>
      <c r="F20" s="286">
        <f>HLOOKUP($C20,$BZ$2:$CM$3,2,0)</f>
        <v>39703.99</v>
      </c>
      <c r="G20" s="110">
        <f>D20*E20*F20</f>
        <v>0</v>
      </c>
      <c r="H20" s="161"/>
      <c r="I20" s="111" t="s">
        <v>151</v>
      </c>
      <c r="J20" s="111" t="str">
        <f>VLOOKUP(I20,Presupuesto!$B$11:$C$565,2,0)</f>
        <v>SUELDOS Y SALARIOS PERMANENTES</v>
      </c>
      <c r="K20" s="95" t="str">
        <f t="shared" si="0"/>
        <v>Gestión Tecnologías de Información y Comunicación</v>
      </c>
      <c r="L20" s="95" t="s">
        <v>721</v>
      </c>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429"/>
    </row>
    <row r="21" spans="3:79" x14ac:dyDescent="0.25">
      <c r="C21" s="166" t="s">
        <v>1330</v>
      </c>
      <c r="D21" s="158"/>
      <c r="E21" s="150">
        <v>0</v>
      </c>
      <c r="F21" s="97">
        <f>IF(E20=0,"",(G20/E20)/12*E20)</f>
        <v>0</v>
      </c>
      <c r="G21" s="94">
        <f>F21</f>
        <v>0</v>
      </c>
      <c r="H21" s="159"/>
      <c r="I21" s="113" t="s">
        <v>164</v>
      </c>
      <c r="J21" s="113" t="str">
        <f>VLOOKUP(I21,Presupuesto!$B$11:$C$565,2,0)</f>
        <v>AGUINALDO Y DECIMO CUARTO MES</v>
      </c>
      <c r="K21" s="95" t="str">
        <f t="shared" si="0"/>
        <v>Gestión Tecnologías de Información y Comunicación</v>
      </c>
      <c r="L21" s="95" t="s">
        <v>721</v>
      </c>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c r="BO21" s="429"/>
      <c r="BP21" s="429"/>
      <c r="BQ21" s="429"/>
      <c r="BR21" s="429"/>
      <c r="BS21" s="429"/>
      <c r="BT21" s="429"/>
      <c r="BU21" s="429"/>
      <c r="BV21" s="429"/>
      <c r="BW21" s="429"/>
      <c r="BX21" s="429"/>
      <c r="BY21" s="429"/>
      <c r="BZ21" s="429"/>
      <c r="CA21" s="429"/>
    </row>
    <row r="22" spans="3:79" ht="15.75" thickBot="1" x14ac:dyDescent="0.3">
      <c r="C22" s="167" t="s">
        <v>1331</v>
      </c>
      <c r="D22" s="158"/>
      <c r="E22" s="150">
        <v>0</v>
      </c>
      <c r="F22" s="114">
        <f>IF(E20&lt;6,"",((E20-6)/12)*(G20/E20))</f>
        <v>0</v>
      </c>
      <c r="G22" s="94">
        <f>F22</f>
        <v>0</v>
      </c>
      <c r="H22" s="159"/>
      <c r="I22" s="98" t="s">
        <v>165</v>
      </c>
      <c r="J22" s="98" t="str">
        <f>VLOOKUP(I22,Presupuesto!$B$11:$C$565,2,0)</f>
        <v>DECIMOCUARTO MES</v>
      </c>
      <c r="K22" s="95" t="str">
        <f t="shared" si="0"/>
        <v>Gestión Tecnologías de Información y Comunicación</v>
      </c>
      <c r="L22" s="95" t="s">
        <v>721</v>
      </c>
      <c r="M22" s="429"/>
      <c r="N22" s="429"/>
      <c r="O22" s="429"/>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s="429"/>
      <c r="AW22" s="429"/>
      <c r="AX22" s="429"/>
      <c r="AY22" s="429"/>
      <c r="AZ22" s="429"/>
      <c r="BA22" s="429"/>
      <c r="BB22" s="429"/>
      <c r="BC22" s="429"/>
      <c r="BD22" s="429"/>
      <c r="BE22" s="429"/>
      <c r="BF22" s="429"/>
      <c r="BG22" s="429"/>
      <c r="BH22" s="429"/>
      <c r="BI22" s="429"/>
      <c r="BJ22" s="429"/>
      <c r="BK22" s="429"/>
      <c r="BL22" s="429"/>
      <c r="BM22" s="429"/>
      <c r="BN22" s="429"/>
      <c r="BO22" s="429"/>
      <c r="BP22" s="429"/>
      <c r="BQ22" s="429"/>
      <c r="BR22" s="429"/>
      <c r="BS22" s="429"/>
      <c r="BT22" s="429"/>
      <c r="BU22" s="429"/>
      <c r="BV22" s="429"/>
      <c r="BW22" s="429"/>
      <c r="BX22" s="429"/>
      <c r="BY22" s="429"/>
      <c r="BZ22" s="429"/>
      <c r="CA22" s="429"/>
    </row>
    <row r="23" spans="3:79" ht="15.75" thickBot="1" x14ac:dyDescent="0.3">
      <c r="C23" s="133" t="s">
        <v>86</v>
      </c>
      <c r="D23" s="189"/>
      <c r="E23" s="148">
        <v>12</v>
      </c>
      <c r="F23" s="286">
        <f>HLOOKUP($C23,$BZ$2:$CM$3,2,0)</f>
        <v>35733.589999999997</v>
      </c>
      <c r="G23" s="110">
        <f>D23*E23*F23</f>
        <v>0</v>
      </c>
      <c r="H23" s="161"/>
      <c r="I23" s="111" t="s">
        <v>151</v>
      </c>
      <c r="J23" s="111" t="str">
        <f>VLOOKUP(I23,Presupuesto!$B$11:$C$565,2,0)</f>
        <v>SUELDOS Y SALARIOS PERMANENTES</v>
      </c>
      <c r="K23" s="95" t="str">
        <f t="shared" si="0"/>
        <v>Gestión Tecnologías de Información y Comunicación</v>
      </c>
      <c r="L23" s="95" t="s">
        <v>721</v>
      </c>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row>
    <row r="24" spans="3:79" x14ac:dyDescent="0.25">
      <c r="C24" s="166" t="s">
        <v>1330</v>
      </c>
      <c r="D24" s="158"/>
      <c r="E24" s="150">
        <v>0</v>
      </c>
      <c r="F24" s="97">
        <f>IF(E23=0,"",(G23/E23)/12*E23)</f>
        <v>0</v>
      </c>
      <c r="G24" s="94">
        <f>F24</f>
        <v>0</v>
      </c>
      <c r="H24" s="159"/>
      <c r="I24" s="113" t="s">
        <v>164</v>
      </c>
      <c r="J24" s="113" t="str">
        <f>VLOOKUP(I24,Presupuesto!$B$11:$C$565,2,0)</f>
        <v>AGUINALDO Y DECIMO CUARTO MES</v>
      </c>
      <c r="K24" s="95" t="str">
        <f t="shared" si="0"/>
        <v>Gestión Tecnologías de Información y Comunicación</v>
      </c>
      <c r="L24" s="95" t="s">
        <v>721</v>
      </c>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C24" s="429"/>
      <c r="BD24" s="429"/>
      <c r="BE24" s="429"/>
      <c r="BF24" s="429"/>
      <c r="BG24" s="429"/>
      <c r="BH24" s="429"/>
      <c r="BI24" s="429"/>
      <c r="BJ24" s="429"/>
      <c r="BK24" s="429"/>
      <c r="BL24" s="429"/>
      <c r="BM24" s="429"/>
      <c r="BN24" s="429"/>
      <c r="BO24" s="429"/>
      <c r="BP24" s="429"/>
      <c r="BQ24" s="429"/>
      <c r="BR24" s="429"/>
      <c r="BS24" s="429"/>
      <c r="BT24" s="429"/>
      <c r="BU24" s="429"/>
      <c r="BV24" s="429"/>
      <c r="BW24" s="429"/>
      <c r="BX24" s="429"/>
      <c r="BY24" s="429"/>
      <c r="BZ24" s="429"/>
      <c r="CA24" s="429"/>
    </row>
    <row r="25" spans="3:79" ht="15.75" thickBot="1" x14ac:dyDescent="0.3">
      <c r="C25" s="167" t="s">
        <v>1331</v>
      </c>
      <c r="D25" s="158"/>
      <c r="E25" s="150">
        <v>0</v>
      </c>
      <c r="F25" s="114">
        <f>IF(E23&lt;6,"",((E23-6)/12)*(G23/E23))</f>
        <v>0</v>
      </c>
      <c r="G25" s="94">
        <f>F25</f>
        <v>0</v>
      </c>
      <c r="H25" s="159"/>
      <c r="I25" s="98" t="s">
        <v>165</v>
      </c>
      <c r="J25" s="98" t="str">
        <f>VLOOKUP(I25,Presupuesto!$B$11:$C$565,2,0)</f>
        <v>DECIMOCUARTO MES</v>
      </c>
      <c r="K25" s="95" t="str">
        <f t="shared" si="0"/>
        <v>Gestión Tecnologías de Información y Comunicación</v>
      </c>
      <c r="L25" s="95" t="s">
        <v>721</v>
      </c>
      <c r="M25" s="429"/>
      <c r="N25" s="429"/>
      <c r="O25" s="429"/>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row>
    <row r="26" spans="3:79" ht="15.75" thickBot="1" x14ac:dyDescent="0.3">
      <c r="C26" s="133" t="s">
        <v>87</v>
      </c>
      <c r="D26" s="189"/>
      <c r="E26" s="148">
        <v>12</v>
      </c>
      <c r="F26" s="286">
        <f>HLOOKUP($C26,$BZ$2:$CM$3,2,0)</f>
        <v>31763.19</v>
      </c>
      <c r="G26" s="110">
        <f>D26*E26*F26</f>
        <v>0</v>
      </c>
      <c r="H26" s="161"/>
      <c r="I26" s="111" t="s">
        <v>151</v>
      </c>
      <c r="J26" s="111" t="str">
        <f>VLOOKUP(I26,Presupuesto!$B$11:$C$565,2,0)</f>
        <v>SUELDOS Y SALARIOS PERMANENTES</v>
      </c>
      <c r="K26" s="95" t="str">
        <f t="shared" si="0"/>
        <v>Gestión Tecnologías de Información y Comunicación</v>
      </c>
      <c r="L26" s="95" t="s">
        <v>721</v>
      </c>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row>
    <row r="27" spans="3:79" x14ac:dyDescent="0.25">
      <c r="C27" s="166" t="s">
        <v>1330</v>
      </c>
      <c r="D27" s="158"/>
      <c r="E27" s="150">
        <v>0</v>
      </c>
      <c r="F27" s="97">
        <f>IF(E26=0,"",(G26/E26)/12*E26)</f>
        <v>0</v>
      </c>
      <c r="G27" s="94">
        <f>F27</f>
        <v>0</v>
      </c>
      <c r="H27" s="159"/>
      <c r="I27" s="113" t="s">
        <v>164</v>
      </c>
      <c r="J27" s="113" t="str">
        <f>VLOOKUP(I27,Presupuesto!$B$11:$C$565,2,0)</f>
        <v>AGUINALDO Y DECIMO CUARTO MES</v>
      </c>
      <c r="K27" s="95" t="str">
        <f t="shared" si="0"/>
        <v>Gestión Tecnologías de Información y Comunicación</v>
      </c>
      <c r="L27" s="95" t="s">
        <v>721</v>
      </c>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row>
    <row r="28" spans="3:79" ht="15.75" thickBot="1" x14ac:dyDescent="0.3">
      <c r="C28" s="167" t="s">
        <v>1331</v>
      </c>
      <c r="D28" s="158"/>
      <c r="E28" s="150">
        <v>0</v>
      </c>
      <c r="F28" s="114">
        <f>IF(E26&lt;6,"",((E26-6)/12)*(G26/E26))</f>
        <v>0</v>
      </c>
      <c r="G28" s="94">
        <f>F28</f>
        <v>0</v>
      </c>
      <c r="H28" s="159"/>
      <c r="I28" s="98" t="s">
        <v>165</v>
      </c>
      <c r="J28" s="98" t="str">
        <f>VLOOKUP(I28,Presupuesto!$B$11:$C$565,2,0)</f>
        <v>DECIMOCUARTO MES</v>
      </c>
      <c r="K28" s="95" t="str">
        <f t="shared" si="0"/>
        <v>Gestión Tecnologías de Información y Comunicación</v>
      </c>
      <c r="L28" s="95" t="s">
        <v>721</v>
      </c>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row>
    <row r="29" spans="3:79" ht="15.75" thickBot="1" x14ac:dyDescent="0.3">
      <c r="C29" s="133" t="s">
        <v>88</v>
      </c>
      <c r="D29" s="189"/>
      <c r="E29" s="148">
        <v>12</v>
      </c>
      <c r="F29" s="286">
        <f>HLOOKUP($C29,$BZ$2:$CM$3,2,0)</f>
        <v>29777.99</v>
      </c>
      <c r="G29" s="110">
        <f>D29*E29*F29</f>
        <v>0</v>
      </c>
      <c r="H29" s="161"/>
      <c r="I29" s="111" t="s">
        <v>151</v>
      </c>
      <c r="J29" s="111" t="str">
        <f>VLOOKUP(I29,Presupuesto!$B$11:$C$565,2,0)</f>
        <v>SUELDOS Y SALARIOS PERMANENTES</v>
      </c>
      <c r="K29" s="95" t="str">
        <f t="shared" si="0"/>
        <v>Gestión Tecnologías de Información y Comunicación</v>
      </c>
      <c r="L29" s="95" t="s">
        <v>721</v>
      </c>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row>
    <row r="30" spans="3:79" x14ac:dyDescent="0.25">
      <c r="C30" s="166" t="s">
        <v>1330</v>
      </c>
      <c r="D30" s="158"/>
      <c r="E30" s="150">
        <v>0</v>
      </c>
      <c r="F30" s="97">
        <f>IF(E29=0,"",(G29/E29)/12*E29)</f>
        <v>0</v>
      </c>
      <c r="G30" s="94">
        <f>F30</f>
        <v>0</v>
      </c>
      <c r="H30" s="159"/>
      <c r="I30" s="113" t="s">
        <v>164</v>
      </c>
      <c r="J30" s="113" t="str">
        <f>VLOOKUP(I30,Presupuesto!$B$11:$C$565,2,0)</f>
        <v>AGUINALDO Y DECIMO CUARTO MES</v>
      </c>
      <c r="K30" s="95" t="str">
        <f t="shared" si="0"/>
        <v>Gestión Tecnologías de Información y Comunicación</v>
      </c>
      <c r="L30" s="95" t="s">
        <v>721</v>
      </c>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row>
    <row r="31" spans="3:79" ht="15.75" thickBot="1" x14ac:dyDescent="0.3">
      <c r="C31" s="167" t="s">
        <v>1331</v>
      </c>
      <c r="D31" s="158"/>
      <c r="E31" s="150">
        <v>0</v>
      </c>
      <c r="F31" s="114">
        <f>IF(E29&lt;6,"",((E29-6)/12)*(G29/E29))</f>
        <v>0</v>
      </c>
      <c r="G31" s="94">
        <f>F31</f>
        <v>0</v>
      </c>
      <c r="H31" s="159"/>
      <c r="I31" s="98" t="s">
        <v>165</v>
      </c>
      <c r="J31" s="98" t="str">
        <f>VLOOKUP(I31,Presupuesto!$B$11:$C$565,2,0)</f>
        <v>DECIMOCUARTO MES</v>
      </c>
      <c r="K31" s="95" t="str">
        <f t="shared" si="0"/>
        <v>Gestión Tecnologías de Información y Comunicación</v>
      </c>
      <c r="L31" s="95" t="s">
        <v>721</v>
      </c>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row>
    <row r="32" spans="3:79" ht="15.75" thickBot="1" x14ac:dyDescent="0.3">
      <c r="C32" s="133" t="s">
        <v>89</v>
      </c>
      <c r="D32" s="189"/>
      <c r="E32" s="148">
        <v>12</v>
      </c>
      <c r="F32" s="286">
        <f>HLOOKUP($C32,$BZ$2:$CM$3,2,0)</f>
        <v>27792.79</v>
      </c>
      <c r="G32" s="110">
        <f>D32*E32*F32</f>
        <v>0</v>
      </c>
      <c r="H32" s="161"/>
      <c r="I32" s="111" t="s">
        <v>151</v>
      </c>
      <c r="J32" s="111" t="str">
        <f>VLOOKUP(I32,Presupuesto!$B$11:$C$565,2,0)</f>
        <v>SUELDOS Y SALARIOS PERMANENTES</v>
      </c>
      <c r="K32" s="95" t="str">
        <f t="shared" si="0"/>
        <v>Gestión Tecnologías de Información y Comunicación</v>
      </c>
      <c r="L32" s="95" t="s">
        <v>721</v>
      </c>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row>
    <row r="33" spans="3:12" x14ac:dyDescent="0.25">
      <c r="C33" s="166" t="s">
        <v>1330</v>
      </c>
      <c r="D33" s="158"/>
      <c r="E33" s="150">
        <v>0</v>
      </c>
      <c r="F33" s="97">
        <f>IF(E32=0,"",(G32/E32)/12*E32)</f>
        <v>0</v>
      </c>
      <c r="G33" s="94">
        <f>F33</f>
        <v>0</v>
      </c>
      <c r="H33" s="159"/>
      <c r="I33" s="113" t="s">
        <v>164</v>
      </c>
      <c r="J33" s="113" t="str">
        <f>VLOOKUP(I33,Presupuesto!$B$11:$C$565,2,0)</f>
        <v>AGUINALDO Y DECIMO CUARTO MES</v>
      </c>
      <c r="K33" s="95" t="str">
        <f t="shared" si="0"/>
        <v>Gestión Tecnologías de Información y Comunicación</v>
      </c>
      <c r="L33" s="95" t="s">
        <v>721</v>
      </c>
    </row>
    <row r="34" spans="3:12" ht="15.75" thickBot="1" x14ac:dyDescent="0.3">
      <c r="C34" s="167" t="s">
        <v>1331</v>
      </c>
      <c r="D34" s="158"/>
      <c r="E34" s="150">
        <v>0</v>
      </c>
      <c r="F34" s="114">
        <f>IF(E32&lt;6,"",((E32-6)/12)*(G32/E32))</f>
        <v>0</v>
      </c>
      <c r="G34" s="94">
        <f>F34</f>
        <v>0</v>
      </c>
      <c r="H34" s="159"/>
      <c r="I34" s="98" t="s">
        <v>165</v>
      </c>
      <c r="J34" s="98" t="str">
        <f>VLOOKUP(I34,Presupuesto!$B$11:$C$565,2,0)</f>
        <v>DECIMOCUARTO MES</v>
      </c>
      <c r="K34" s="95" t="str">
        <f t="shared" si="0"/>
        <v>Gestión Tecnologías de Información y Comunicación</v>
      </c>
      <c r="L34" s="95" t="s">
        <v>721</v>
      </c>
    </row>
    <row r="35" spans="3:12" ht="15.75" thickBot="1" x14ac:dyDescent="0.3">
      <c r="C35" s="133" t="s">
        <v>90</v>
      </c>
      <c r="D35" s="189"/>
      <c r="E35" s="148">
        <v>12</v>
      </c>
      <c r="F35" s="286">
        <f>HLOOKUP($C35,$BZ$2:$CM$3,2,0)</f>
        <v>18859.39</v>
      </c>
      <c r="G35" s="110">
        <f>D35*E35*F35</f>
        <v>0</v>
      </c>
      <c r="H35" s="161"/>
      <c r="I35" s="111" t="s">
        <v>151</v>
      </c>
      <c r="J35" s="111" t="str">
        <f>VLOOKUP(I35,Presupuesto!$B$11:$C$565,2,0)</f>
        <v>SUELDOS Y SALARIOS PERMANENTES</v>
      </c>
      <c r="K35" s="95" t="str">
        <f t="shared" si="0"/>
        <v>Gestión Tecnologías de Información y Comunicación</v>
      </c>
      <c r="L35" s="95" t="s">
        <v>721</v>
      </c>
    </row>
    <row r="36" spans="3:12" x14ac:dyDescent="0.25">
      <c r="C36" s="166" t="s">
        <v>1330</v>
      </c>
      <c r="D36" s="158"/>
      <c r="E36" s="150">
        <v>0</v>
      </c>
      <c r="F36" s="97">
        <f>IF(E35=0,"",(G35/E35)/12*E35)</f>
        <v>0</v>
      </c>
      <c r="G36" s="94">
        <f>F36</f>
        <v>0</v>
      </c>
      <c r="H36" s="159"/>
      <c r="I36" s="113" t="s">
        <v>164</v>
      </c>
      <c r="J36" s="113" t="str">
        <f>VLOOKUP(I36,Presupuesto!$B$11:$C$565,2,0)</f>
        <v>AGUINALDO Y DECIMO CUARTO MES</v>
      </c>
      <c r="K36" s="95" t="str">
        <f t="shared" si="0"/>
        <v>Gestión Tecnologías de Información y Comunicación</v>
      </c>
      <c r="L36" s="95" t="s">
        <v>721</v>
      </c>
    </row>
    <row r="37" spans="3:12" ht="15.75" thickBot="1" x14ac:dyDescent="0.3">
      <c r="C37" s="167" t="s">
        <v>1331</v>
      </c>
      <c r="D37" s="158"/>
      <c r="E37" s="150">
        <v>0</v>
      </c>
      <c r="F37" s="114">
        <f>IF(E35&lt;6,"",((E35-6)/12)*(G35/E35))</f>
        <v>0</v>
      </c>
      <c r="G37" s="94">
        <f>F37</f>
        <v>0</v>
      </c>
      <c r="H37" s="159"/>
      <c r="I37" s="98" t="s">
        <v>165</v>
      </c>
      <c r="J37" s="98" t="str">
        <f>VLOOKUP(I37,Presupuesto!$B$11:$C$565,2,0)</f>
        <v>DECIMOCUARTO MES</v>
      </c>
      <c r="K37" s="95" t="str">
        <f t="shared" si="0"/>
        <v>Gestión Tecnologías de Información y Comunicación</v>
      </c>
      <c r="L37" s="95" t="s">
        <v>721</v>
      </c>
    </row>
    <row r="38" spans="3:12" ht="15.75" thickBot="1" x14ac:dyDescent="0.3">
      <c r="C38" s="133" t="s">
        <v>91</v>
      </c>
      <c r="D38" s="189"/>
      <c r="E38" s="148">
        <v>12</v>
      </c>
      <c r="F38" s="286">
        <f>HLOOKUP($C38,$BZ$2:$CM$3,2,0)</f>
        <v>17866.8</v>
      </c>
      <c r="G38" s="110">
        <f>D38*E38*F38</f>
        <v>0</v>
      </c>
      <c r="H38" s="161"/>
      <c r="I38" s="111" t="s">
        <v>151</v>
      </c>
      <c r="J38" s="111" t="str">
        <f>VLOOKUP(I38,Presupuesto!$B$11:$C$565,2,0)</f>
        <v>SUELDOS Y SALARIOS PERMANENTES</v>
      </c>
      <c r="K38" s="95" t="str">
        <f t="shared" si="0"/>
        <v>Gestión Tecnologías de Información y Comunicación</v>
      </c>
      <c r="L38" s="95" t="s">
        <v>721</v>
      </c>
    </row>
    <row r="39" spans="3:12" x14ac:dyDescent="0.25">
      <c r="C39" s="166" t="s">
        <v>1330</v>
      </c>
      <c r="D39" s="158"/>
      <c r="E39" s="150">
        <v>0</v>
      </c>
      <c r="F39" s="97">
        <f>IF(E38=0,"",(G38/E38)/12*E38)</f>
        <v>0</v>
      </c>
      <c r="G39" s="94">
        <f>F39</f>
        <v>0</v>
      </c>
      <c r="H39" s="159"/>
      <c r="I39" s="113" t="s">
        <v>164</v>
      </c>
      <c r="J39" s="113" t="str">
        <f>VLOOKUP(I39,Presupuesto!$B$11:$C$565,2,0)</f>
        <v>AGUINALDO Y DECIMO CUARTO MES</v>
      </c>
      <c r="K39" s="95" t="str">
        <f t="shared" si="0"/>
        <v>Gestión Tecnologías de Información y Comunicación</v>
      </c>
      <c r="L39" s="95" t="s">
        <v>721</v>
      </c>
    </row>
    <row r="40" spans="3:12" ht="15.75" thickBot="1" x14ac:dyDescent="0.3">
      <c r="C40" s="167" t="s">
        <v>1331</v>
      </c>
      <c r="D40" s="158"/>
      <c r="E40" s="150">
        <v>0</v>
      </c>
      <c r="F40" s="114">
        <f>IF(E38&lt;6,"",((E38-6)/12)*(G38/E38))</f>
        <v>0</v>
      </c>
      <c r="G40" s="94">
        <f>F40</f>
        <v>0</v>
      </c>
      <c r="H40" s="159"/>
      <c r="I40" s="98" t="s">
        <v>165</v>
      </c>
      <c r="J40" s="98" t="str">
        <f>VLOOKUP(I40,Presupuesto!$B$11:$C$565,2,0)</f>
        <v>DECIMOCUARTO MES</v>
      </c>
      <c r="K40" s="95" t="str">
        <f t="shared" si="0"/>
        <v>Gestión Tecnologías de Información y Comunicación</v>
      </c>
      <c r="L40" s="95" t="s">
        <v>721</v>
      </c>
    </row>
    <row r="41" spans="3:12" ht="15.75" thickBot="1" x14ac:dyDescent="0.3">
      <c r="C41" s="133" t="s">
        <v>92</v>
      </c>
      <c r="D41" s="189"/>
      <c r="E41" s="148">
        <v>12</v>
      </c>
      <c r="F41" s="286">
        <f>HLOOKUP($C41,$BZ$2:$CM$3,2,0)</f>
        <v>13896.4</v>
      </c>
      <c r="G41" s="110">
        <f>D41*E41*F41</f>
        <v>0</v>
      </c>
      <c r="H41" s="161"/>
      <c r="I41" s="111" t="s">
        <v>151</v>
      </c>
      <c r="J41" s="111" t="str">
        <f>VLOOKUP(I41,Presupuesto!$B$11:$C$565,2,0)</f>
        <v>SUELDOS Y SALARIOS PERMANENTES</v>
      </c>
      <c r="K41" s="95" t="str">
        <f t="shared" si="0"/>
        <v>Gestión Tecnologías de Información y Comunicación</v>
      </c>
      <c r="L41" s="95" t="s">
        <v>721</v>
      </c>
    </row>
    <row r="42" spans="3:12" x14ac:dyDescent="0.25">
      <c r="C42" s="166" t="s">
        <v>1330</v>
      </c>
      <c r="D42" s="158"/>
      <c r="E42" s="150">
        <v>0</v>
      </c>
      <c r="F42" s="97">
        <f>IF(E41=0,"",(G41/E41)/12*E41)</f>
        <v>0</v>
      </c>
      <c r="G42" s="94">
        <f>F42</f>
        <v>0</v>
      </c>
      <c r="H42" s="159"/>
      <c r="I42" s="113" t="s">
        <v>164</v>
      </c>
      <c r="J42" s="113" t="str">
        <f>VLOOKUP(I42,Presupuesto!$B$11:$C$565,2,0)</f>
        <v>AGUINALDO Y DECIMO CUARTO MES</v>
      </c>
      <c r="K42" s="95" t="str">
        <f t="shared" si="0"/>
        <v>Gestión Tecnologías de Información y Comunicación</v>
      </c>
      <c r="L42" s="95" t="s">
        <v>721</v>
      </c>
    </row>
    <row r="43" spans="3:12" ht="15.75" thickBot="1" x14ac:dyDescent="0.3">
      <c r="C43" s="167" t="s">
        <v>1331</v>
      </c>
      <c r="D43" s="158"/>
      <c r="E43" s="150">
        <v>0</v>
      </c>
      <c r="F43" s="114">
        <f>IF(E41&lt;6,"",((E41-6)/12)*(G41/E41))</f>
        <v>0</v>
      </c>
      <c r="G43" s="94">
        <f>F43</f>
        <v>0</v>
      </c>
      <c r="H43" s="159"/>
      <c r="I43" s="98" t="s">
        <v>165</v>
      </c>
      <c r="J43" s="98" t="str">
        <f>VLOOKUP(I43,Presupuesto!$B$11:$C$565,2,0)</f>
        <v>DECIMOCUARTO MES</v>
      </c>
      <c r="K43" s="95" t="str">
        <f t="shared" si="0"/>
        <v>Gestión Tecnologías de Información y Comunicación</v>
      </c>
      <c r="L43" s="95" t="s">
        <v>721</v>
      </c>
    </row>
    <row r="44" spans="3:12" ht="15.75" thickBot="1" x14ac:dyDescent="0.3">
      <c r="C44" s="133" t="s">
        <v>93</v>
      </c>
      <c r="D44" s="189"/>
      <c r="E44" s="148">
        <v>12</v>
      </c>
      <c r="F44" s="286">
        <f>HLOOKUP($C44,$BZ$2:$CM$3,2,0)</f>
        <v>15004.09</v>
      </c>
      <c r="G44" s="110">
        <f>D44*E44*F44</f>
        <v>0</v>
      </c>
      <c r="H44" s="161"/>
      <c r="I44" s="111" t="s">
        <v>151</v>
      </c>
      <c r="J44" s="111" t="str">
        <f>VLOOKUP(I44,Presupuesto!$B$11:$C$565,2,0)</f>
        <v>SUELDOS Y SALARIOS PERMANENTES</v>
      </c>
      <c r="K44" s="95" t="str">
        <f t="shared" si="0"/>
        <v>Gestión Tecnologías de Información y Comunicación</v>
      </c>
      <c r="L44" s="95" t="s">
        <v>721</v>
      </c>
    </row>
    <row r="45" spans="3:12" x14ac:dyDescent="0.25">
      <c r="C45" s="166" t="s">
        <v>1330</v>
      </c>
      <c r="D45" s="158"/>
      <c r="E45" s="150">
        <v>0</v>
      </c>
      <c r="F45" s="97">
        <f>IF(E44=0,"",(G44/E44)/12*E44)</f>
        <v>0</v>
      </c>
      <c r="G45" s="94">
        <f>F45</f>
        <v>0</v>
      </c>
      <c r="H45" s="159"/>
      <c r="I45" s="113" t="s">
        <v>164</v>
      </c>
      <c r="J45" s="113" t="str">
        <f>VLOOKUP(I45,Presupuesto!$B$11:$C$565,2,0)</f>
        <v>AGUINALDO Y DECIMO CUARTO MES</v>
      </c>
      <c r="K45" s="95" t="str">
        <f t="shared" si="0"/>
        <v>Gestión Tecnologías de Información y Comunicación</v>
      </c>
      <c r="L45" s="95" t="s">
        <v>721</v>
      </c>
    </row>
    <row r="46" spans="3:12" ht="15.75" thickBot="1" x14ac:dyDescent="0.3">
      <c r="C46" s="167" t="s">
        <v>1331</v>
      </c>
      <c r="D46" s="158"/>
      <c r="E46" s="150">
        <v>0</v>
      </c>
      <c r="F46" s="114">
        <f>IF(E44&lt;6,"",((E44-6)/12)*(G44/E44))</f>
        <v>0</v>
      </c>
      <c r="G46" s="94">
        <f>F46</f>
        <v>0</v>
      </c>
      <c r="H46" s="159"/>
      <c r="I46" s="98" t="s">
        <v>165</v>
      </c>
      <c r="J46" s="98" t="str">
        <f>VLOOKUP(I46,Presupuesto!$B$11:$C$565,2,0)</f>
        <v>DECIMOCUARTO MES</v>
      </c>
      <c r="K46" s="95" t="str">
        <f t="shared" si="0"/>
        <v>Gestión Tecnologías de Información y Comunicación</v>
      </c>
      <c r="L46" s="95" t="s">
        <v>721</v>
      </c>
    </row>
    <row r="47" spans="3:12" ht="15.75" thickBot="1" x14ac:dyDescent="0.3">
      <c r="C47" s="133" t="s">
        <v>94</v>
      </c>
      <c r="D47" s="189"/>
      <c r="E47" s="148">
        <v>12</v>
      </c>
      <c r="F47" s="286">
        <f>HLOOKUP($C47,$BZ$2:$CM$3,2,0)</f>
        <v>13238.9</v>
      </c>
      <c r="G47" s="110">
        <f>D47*E47*F47</f>
        <v>0</v>
      </c>
      <c r="H47" s="161"/>
      <c r="I47" s="111" t="s">
        <v>151</v>
      </c>
      <c r="J47" s="111" t="str">
        <f>VLOOKUP(I47,Presupuesto!$B$11:$C$565,2,0)</f>
        <v>SUELDOS Y SALARIOS PERMANENTES</v>
      </c>
      <c r="K47" s="95" t="str">
        <f t="shared" si="0"/>
        <v>Gestión Tecnologías de Información y Comunicación</v>
      </c>
      <c r="L47" s="95" t="s">
        <v>721</v>
      </c>
    </row>
    <row r="48" spans="3:12" x14ac:dyDescent="0.25">
      <c r="C48" s="166" t="s">
        <v>1330</v>
      </c>
      <c r="D48" s="158"/>
      <c r="E48" s="150">
        <v>0</v>
      </c>
      <c r="F48" s="97">
        <f>IF(E47=0,"",(G47/E47)/12*E47)</f>
        <v>0</v>
      </c>
      <c r="G48" s="94">
        <f>F48</f>
        <v>0</v>
      </c>
      <c r="H48" s="159"/>
      <c r="I48" s="113" t="s">
        <v>164</v>
      </c>
      <c r="J48" s="113" t="str">
        <f>VLOOKUP(I48,Presupuesto!$B$11:$C$565,2,0)</f>
        <v>AGUINALDO Y DECIMO CUARTO MES</v>
      </c>
      <c r="K48" s="95" t="str">
        <f t="shared" si="0"/>
        <v>Gestión Tecnologías de Información y Comunicación</v>
      </c>
      <c r="L48" s="95" t="s">
        <v>721</v>
      </c>
    </row>
    <row r="49" spans="3:12" ht="15.75" thickBot="1" x14ac:dyDescent="0.3">
      <c r="C49" s="167" t="s">
        <v>1331</v>
      </c>
      <c r="D49" s="158"/>
      <c r="E49" s="150">
        <v>0</v>
      </c>
      <c r="F49" s="114">
        <f>IF(E47&lt;6,"",((E47-6)/12)*(G47/E47))</f>
        <v>0</v>
      </c>
      <c r="G49" s="94">
        <f>F49</f>
        <v>0</v>
      </c>
      <c r="H49" s="159"/>
      <c r="I49" s="98" t="s">
        <v>165</v>
      </c>
      <c r="J49" s="98" t="str">
        <f>VLOOKUP(I49,Presupuesto!$B$11:$C$565,2,0)</f>
        <v>DECIMOCUARTO MES</v>
      </c>
      <c r="K49" s="95" t="str">
        <f t="shared" si="0"/>
        <v>Gestión Tecnologías de Información y Comunicación</v>
      </c>
      <c r="L49" s="95" t="s">
        <v>721</v>
      </c>
    </row>
    <row r="50" spans="3:12" ht="15.75" thickBot="1" x14ac:dyDescent="0.3">
      <c r="C50" s="133" t="s">
        <v>95</v>
      </c>
      <c r="D50" s="189"/>
      <c r="E50" s="148">
        <v>12</v>
      </c>
      <c r="F50" s="286">
        <f>HLOOKUP($C50,$BZ$2:$CM$3,2,0)</f>
        <v>12356.31</v>
      </c>
      <c r="G50" s="110">
        <f>D50*E50*F50</f>
        <v>0</v>
      </c>
      <c r="H50" s="161"/>
      <c r="I50" s="111" t="s">
        <v>151</v>
      </c>
      <c r="J50" s="111" t="str">
        <f>VLOOKUP(I50,Presupuesto!$B$11:$C$565,2,0)</f>
        <v>SUELDOS Y SALARIOS PERMANENTES</v>
      </c>
      <c r="K50" s="95" t="str">
        <f t="shared" ref="K50:K67" si="1">$K$17</f>
        <v>Gestión Tecnologías de Información y Comunicación</v>
      </c>
      <c r="L50" s="95" t="s">
        <v>721</v>
      </c>
    </row>
    <row r="51" spans="3:12" x14ac:dyDescent="0.25">
      <c r="C51" s="166" t="s">
        <v>1330</v>
      </c>
      <c r="D51" s="158"/>
      <c r="E51" s="150">
        <v>0</v>
      </c>
      <c r="F51" s="97">
        <f>IF(E50=0,"",(G50/E50)/12*E50)</f>
        <v>0</v>
      </c>
      <c r="G51" s="94">
        <f>F51</f>
        <v>0</v>
      </c>
      <c r="H51" s="159"/>
      <c r="I51" s="113" t="s">
        <v>164</v>
      </c>
      <c r="J51" s="113" t="str">
        <f>VLOOKUP(I51,Presupuesto!$B$11:$C$565,2,0)</f>
        <v>AGUINALDO Y DECIMO CUARTO MES</v>
      </c>
      <c r="K51" s="95" t="str">
        <f t="shared" si="1"/>
        <v>Gestión Tecnologías de Información y Comunicación</v>
      </c>
      <c r="L51" s="95" t="s">
        <v>721</v>
      </c>
    </row>
    <row r="52" spans="3:12" ht="15.75" thickBot="1" x14ac:dyDescent="0.3">
      <c r="C52" s="167" t="s">
        <v>1331</v>
      </c>
      <c r="D52" s="158"/>
      <c r="E52" s="150">
        <v>0</v>
      </c>
      <c r="F52" s="114">
        <f>IF(E50&lt;6,"",((E50-6)/12)*(G50/E50))</f>
        <v>0</v>
      </c>
      <c r="G52" s="94">
        <f>F52</f>
        <v>0</v>
      </c>
      <c r="H52" s="159"/>
      <c r="I52" s="98" t="s">
        <v>165</v>
      </c>
      <c r="J52" s="98" t="str">
        <f>VLOOKUP(I52,Presupuesto!$B$11:$C$565,2,0)</f>
        <v>DECIMOCUARTO MES</v>
      </c>
      <c r="K52" s="95" t="str">
        <f t="shared" si="1"/>
        <v>Gestión Tecnologías de Información y Comunicación</v>
      </c>
      <c r="L52" s="95" t="s">
        <v>721</v>
      </c>
    </row>
    <row r="53" spans="3:12" ht="15.75" thickBot="1" x14ac:dyDescent="0.3">
      <c r="C53" s="133" t="s">
        <v>96</v>
      </c>
      <c r="D53" s="189"/>
      <c r="E53" s="148">
        <v>12</v>
      </c>
      <c r="F53" s="286">
        <f>HLOOKUP($C53,$BZ$2:$CM$3,2,0)</f>
        <v>463.22</v>
      </c>
      <c r="G53" s="110">
        <f>D53*E53*F53</f>
        <v>0</v>
      </c>
      <c r="H53" s="161"/>
      <c r="I53" s="111" t="s">
        <v>151</v>
      </c>
      <c r="J53" s="111" t="str">
        <f>VLOOKUP(I53,Presupuesto!$B$11:$C$565,2,0)</f>
        <v>SUELDOS Y SALARIOS PERMANENTES</v>
      </c>
      <c r="K53" s="95" t="str">
        <f t="shared" si="1"/>
        <v>Gestión Tecnologías de Información y Comunicación</v>
      </c>
      <c r="L53" s="95" t="s">
        <v>721</v>
      </c>
    </row>
    <row r="54" spans="3:12" x14ac:dyDescent="0.25">
      <c r="C54" s="166" t="s">
        <v>1330</v>
      </c>
      <c r="D54" s="158"/>
      <c r="E54" s="150">
        <v>0</v>
      </c>
      <c r="F54" s="97">
        <f>IF(E53=0,"",(G53/E53)/12*E53)</f>
        <v>0</v>
      </c>
      <c r="G54" s="94">
        <f>F54</f>
        <v>0</v>
      </c>
      <c r="H54" s="159"/>
      <c r="I54" s="113" t="s">
        <v>164</v>
      </c>
      <c r="J54" s="113" t="str">
        <f>VLOOKUP(I54,Presupuesto!$B$11:$C$565,2,0)</f>
        <v>AGUINALDO Y DECIMO CUARTO MES</v>
      </c>
      <c r="K54" s="95" t="str">
        <f t="shared" si="1"/>
        <v>Gestión Tecnologías de Información y Comunicación</v>
      </c>
      <c r="L54" s="95" t="s">
        <v>721</v>
      </c>
    </row>
    <row r="55" spans="3:12" ht="15.75" thickBot="1" x14ac:dyDescent="0.3">
      <c r="C55" s="167" t="s">
        <v>1331</v>
      </c>
      <c r="D55" s="158"/>
      <c r="E55" s="150">
        <v>0</v>
      </c>
      <c r="F55" s="114">
        <f>IF(E53&lt;6,"",((E53-6)/12)*(G53/E53))</f>
        <v>0</v>
      </c>
      <c r="G55" s="94">
        <f>F55</f>
        <v>0</v>
      </c>
      <c r="H55" s="159"/>
      <c r="I55" s="98" t="s">
        <v>165</v>
      </c>
      <c r="J55" s="98" t="str">
        <f>VLOOKUP(I55,Presupuesto!$B$11:$C$565,2,0)</f>
        <v>DECIMOCUARTO MES</v>
      </c>
      <c r="K55" s="95" t="str">
        <f t="shared" si="1"/>
        <v>Gestión Tecnologías de Información y Comunicación</v>
      </c>
      <c r="L55" s="95" t="s">
        <v>721</v>
      </c>
    </row>
    <row r="56" spans="3:12" ht="15.75" thickBot="1" x14ac:dyDescent="0.3">
      <c r="C56" s="133" t="s">
        <v>97</v>
      </c>
      <c r="D56" s="189"/>
      <c r="E56" s="148">
        <v>12</v>
      </c>
      <c r="F56" s="286">
        <f>HLOOKUP($C56,$BZ$2:$CM$3,2,0)</f>
        <v>2007.3</v>
      </c>
      <c r="G56" s="110">
        <f>D56*E56*F56</f>
        <v>0</v>
      </c>
      <c r="H56" s="161"/>
      <c r="I56" s="111" t="s">
        <v>151</v>
      </c>
      <c r="J56" s="111" t="str">
        <f>VLOOKUP(I56,Presupuesto!$B$11:$C$565,2,0)</f>
        <v>SUELDOS Y SALARIOS PERMANENTES</v>
      </c>
      <c r="K56" s="95" t="str">
        <f t="shared" si="1"/>
        <v>Gestión Tecnologías de Información y Comunicación</v>
      </c>
      <c r="L56" s="95" t="s">
        <v>721</v>
      </c>
    </row>
    <row r="57" spans="3:12" x14ac:dyDescent="0.25">
      <c r="C57" s="166" t="s">
        <v>1330</v>
      </c>
      <c r="D57" s="158"/>
      <c r="E57" s="150">
        <v>0</v>
      </c>
      <c r="F57" s="97">
        <f>IF(E56=0,"",(G56/E56)/12*E56)</f>
        <v>0</v>
      </c>
      <c r="G57" s="94">
        <f>F57</f>
        <v>0</v>
      </c>
      <c r="H57" s="159"/>
      <c r="I57" s="113" t="s">
        <v>164</v>
      </c>
      <c r="J57" s="113" t="str">
        <f>VLOOKUP(I57,Presupuesto!$B$11:$C$565,2,0)</f>
        <v>AGUINALDO Y DECIMO CUARTO MES</v>
      </c>
      <c r="K57" s="95" t="str">
        <f t="shared" si="1"/>
        <v>Gestión Tecnologías de Información y Comunicación</v>
      </c>
      <c r="L57" s="95" t="s">
        <v>721</v>
      </c>
    </row>
    <row r="58" spans="3:12" ht="15.75" thickBot="1" x14ac:dyDescent="0.3">
      <c r="C58" s="167" t="s">
        <v>1331</v>
      </c>
      <c r="D58" s="158"/>
      <c r="E58" s="150">
        <v>0</v>
      </c>
      <c r="F58" s="114">
        <f>IF(E56&lt;6,"",((E56-6)/12)*(G56/E56))</f>
        <v>0</v>
      </c>
      <c r="G58" s="94">
        <f>F58</f>
        <v>0</v>
      </c>
      <c r="H58" s="159"/>
      <c r="I58" s="98" t="s">
        <v>165</v>
      </c>
      <c r="J58" s="98" t="str">
        <f>VLOOKUP(I58,Presupuesto!$B$11:$C$565,2,0)</f>
        <v>DECIMOCUARTO MES</v>
      </c>
      <c r="K58" s="95" t="str">
        <f t="shared" si="1"/>
        <v>Gestión Tecnologías de Información y Comunicación</v>
      </c>
      <c r="L58" s="95" t="s">
        <v>721</v>
      </c>
    </row>
    <row r="59" spans="3:12" ht="15.75" thickBot="1" x14ac:dyDescent="0.3">
      <c r="C59" s="136" t="s">
        <v>101</v>
      </c>
      <c r="D59" s="189"/>
      <c r="E59" s="148">
        <v>12</v>
      </c>
      <c r="F59" s="135">
        <v>30000</v>
      </c>
      <c r="G59" s="110">
        <f>D59*E59*F59</f>
        <v>0</v>
      </c>
      <c r="H59" s="161"/>
      <c r="I59" s="111" t="s">
        <v>200</v>
      </c>
      <c r="J59" s="111" t="str">
        <f>VLOOKUP(I59,Presupuesto!$B$11:$C$565,2,0)</f>
        <v>CONTRATOS ESPECIALES</v>
      </c>
      <c r="K59" s="95" t="str">
        <f t="shared" si="1"/>
        <v>Gestión Tecnologías de Información y Comunicación</v>
      </c>
      <c r="L59" s="95" t="s">
        <v>721</v>
      </c>
    </row>
    <row r="60" spans="3:12" x14ac:dyDescent="0.25">
      <c r="C60" s="166" t="s">
        <v>1330</v>
      </c>
      <c r="D60" s="158"/>
      <c r="E60" s="150">
        <v>0</v>
      </c>
      <c r="F60" s="114">
        <f>IF(E59=0,"",(G59/E59)/12*E59)</f>
        <v>0</v>
      </c>
      <c r="G60" s="94">
        <f>F60</f>
        <v>0</v>
      </c>
      <c r="H60" s="159"/>
      <c r="I60" s="98" t="s">
        <v>200</v>
      </c>
      <c r="J60" s="98" t="str">
        <f>VLOOKUP(I60,Presupuesto!$B$11:$C$565,2,0)</f>
        <v>CONTRATOS ESPECIALES</v>
      </c>
      <c r="K60" s="95" t="str">
        <f t="shared" si="1"/>
        <v>Gestión Tecnologías de Información y Comunicación</v>
      </c>
      <c r="L60" s="95" t="s">
        <v>719</v>
      </c>
    </row>
    <row r="61" spans="3:12" ht="15.75" thickBot="1" x14ac:dyDescent="0.3">
      <c r="C61" s="167" t="s">
        <v>1331</v>
      </c>
      <c r="D61" s="158"/>
      <c r="E61" s="150">
        <v>0</v>
      </c>
      <c r="F61" s="97">
        <f>IF(E59&lt;6,"",((E59-6)/12)*(G59/E59))</f>
        <v>0</v>
      </c>
      <c r="G61" s="94">
        <f>F61</f>
        <v>0</v>
      </c>
      <c r="H61" s="159"/>
      <c r="I61" s="98" t="s">
        <v>200</v>
      </c>
      <c r="J61" s="98" t="str">
        <f>VLOOKUP(I61,Presupuesto!$B$11:$C$565,2,0)</f>
        <v>CONTRATOS ESPECIALES</v>
      </c>
      <c r="K61" s="95" t="str">
        <f t="shared" si="1"/>
        <v>Gestión Tecnologías de Información y Comunicación</v>
      </c>
      <c r="L61" s="95" t="s">
        <v>727</v>
      </c>
    </row>
    <row r="62" spans="3:12" ht="15.75" thickBot="1" x14ac:dyDescent="0.3">
      <c r="C62" s="136" t="s">
        <v>102</v>
      </c>
      <c r="D62" s="189">
        <v>1</v>
      </c>
      <c r="E62" s="148">
        <v>3</v>
      </c>
      <c r="F62" s="115">
        <v>30000</v>
      </c>
      <c r="G62" s="110">
        <f>D62*E62*F62</f>
        <v>90000</v>
      </c>
      <c r="H62" s="161" t="s">
        <v>703</v>
      </c>
      <c r="I62" s="111" t="s">
        <v>298</v>
      </c>
      <c r="J62" s="111" t="str">
        <f>VLOOKUP(I62,Presupuesto!$B$11:$C$565,2,0)</f>
        <v>OTROS SERVICIOS TECNICOS Y PROFESIONALES</v>
      </c>
      <c r="K62" s="95" t="s">
        <v>60</v>
      </c>
      <c r="L62" s="95" t="s">
        <v>719</v>
      </c>
    </row>
    <row r="63" spans="3:12" x14ac:dyDescent="0.25">
      <c r="C63" s="166" t="s">
        <v>1330</v>
      </c>
      <c r="D63" s="158"/>
      <c r="E63" s="150">
        <v>0</v>
      </c>
      <c r="F63" s="97">
        <v>0</v>
      </c>
      <c r="G63" s="94">
        <f>F63</f>
        <v>0</v>
      </c>
      <c r="H63" s="159"/>
      <c r="I63" s="98" t="s">
        <v>298</v>
      </c>
      <c r="J63" s="98" t="str">
        <f>VLOOKUP(I63,Presupuesto!$B$11:$C$565,2,0)</f>
        <v>OTROS SERVICIOS TECNICOS Y PROFESIONALES</v>
      </c>
      <c r="K63" s="95" t="str">
        <f t="shared" si="1"/>
        <v>Gestión Tecnologías de Información y Comunicación</v>
      </c>
      <c r="L63" s="95" t="s">
        <v>719</v>
      </c>
    </row>
    <row r="64" spans="3:12" ht="15.75" thickBot="1" x14ac:dyDescent="0.3">
      <c r="C64" s="167" t="s">
        <v>1331</v>
      </c>
      <c r="D64" s="158"/>
      <c r="E64" s="150">
        <v>0</v>
      </c>
      <c r="F64" s="97">
        <v>0</v>
      </c>
      <c r="G64" s="94">
        <f>F64</f>
        <v>0</v>
      </c>
      <c r="H64" s="159"/>
      <c r="I64" s="98" t="s">
        <v>298</v>
      </c>
      <c r="J64" s="98" t="str">
        <f>VLOOKUP(I64,Presupuesto!$B$11:$C$565,2,0)</f>
        <v>OTROS SERVICIOS TECNICOS Y PROFESIONALES</v>
      </c>
      <c r="K64" s="95" t="str">
        <f t="shared" si="1"/>
        <v>Gestión Tecnologías de Información y Comunicación</v>
      </c>
      <c r="L64" s="95" t="s">
        <v>719</v>
      </c>
    </row>
    <row r="65" spans="3:12" ht="15.75" thickBot="1" x14ac:dyDescent="0.3">
      <c r="C65" s="136" t="s">
        <v>103</v>
      </c>
      <c r="D65" s="189"/>
      <c r="E65" s="148">
        <v>12</v>
      </c>
      <c r="F65" s="115">
        <v>30000</v>
      </c>
      <c r="G65" s="110">
        <f>D65*E65*F65</f>
        <v>0</v>
      </c>
      <c r="H65" s="161"/>
      <c r="I65" s="111" t="s">
        <v>151</v>
      </c>
      <c r="J65" s="111" t="str">
        <f>VLOOKUP(I65,Presupuesto!$B$11:$C$565,2,0)</f>
        <v>SUELDOS Y SALARIOS PERMANENTES</v>
      </c>
      <c r="K65" s="95" t="str">
        <f t="shared" si="1"/>
        <v>Gestión Tecnologías de Información y Comunicación</v>
      </c>
      <c r="L65" s="95" t="s">
        <v>719</v>
      </c>
    </row>
    <row r="66" spans="3:12" x14ac:dyDescent="0.25">
      <c r="C66" s="166" t="s">
        <v>1330</v>
      </c>
      <c r="D66" s="164"/>
      <c r="E66" s="127">
        <v>0</v>
      </c>
      <c r="F66" s="116">
        <f>IF(E65=0,"",(G65/E65)/12*E65)</f>
        <v>0</v>
      </c>
      <c r="G66" s="117">
        <f>F66</f>
        <v>0</v>
      </c>
      <c r="H66" s="159"/>
      <c r="I66" s="98" t="s">
        <v>164</v>
      </c>
      <c r="J66" s="98" t="str">
        <f>VLOOKUP(I66,Presupuesto!$B$11:$C$565,2,0)</f>
        <v>AGUINALDO Y DECIMO CUARTO MES</v>
      </c>
      <c r="K66" s="95" t="str">
        <f t="shared" si="1"/>
        <v>Gestión Tecnologías de Información y Comunicación</v>
      </c>
      <c r="L66" s="95" t="s">
        <v>719</v>
      </c>
    </row>
    <row r="67" spans="3:12" ht="15.75" thickBot="1" x14ac:dyDescent="0.3">
      <c r="C67" s="168" t="s">
        <v>1331</v>
      </c>
      <c r="D67" s="157"/>
      <c r="E67" s="128">
        <v>0</v>
      </c>
      <c r="F67" s="102">
        <f>IF(E65&lt;6,"",((E65-6)/12)*(G65/E65))</f>
        <v>0</v>
      </c>
      <c r="G67" s="102">
        <f>F67</f>
        <v>0</v>
      </c>
      <c r="H67" s="157"/>
      <c r="I67" s="103" t="s">
        <v>165</v>
      </c>
      <c r="J67" s="120" t="str">
        <f>VLOOKUP(I67,Presupuesto!$B$11:$C$565,2,0)</f>
        <v>DECIMOCUARTO MES</v>
      </c>
      <c r="K67" s="103" t="str">
        <f t="shared" si="1"/>
        <v>Gestión Tecnologías de Información y Comunicación</v>
      </c>
      <c r="L67" s="120" t="s">
        <v>719</v>
      </c>
    </row>
    <row r="69" spans="3:12" ht="15.75" thickBot="1" x14ac:dyDescent="0.3">
      <c r="C69" s="429"/>
      <c r="D69" s="418"/>
      <c r="E69" s="429"/>
      <c r="F69" s="429"/>
      <c r="G69" s="429"/>
      <c r="H69" s="418"/>
      <c r="I69" s="429"/>
      <c r="J69" s="429"/>
      <c r="K69" s="149"/>
      <c r="L69" s="429"/>
    </row>
    <row r="70" spans="3:12" ht="15.75" thickBot="1" x14ac:dyDescent="0.3">
      <c r="C70" s="68" t="s">
        <v>1308</v>
      </c>
      <c r="D70" s="30">
        <f>SUM(G77:G127)</f>
        <v>90000</v>
      </c>
      <c r="E70" s="91"/>
      <c r="F70" s="91"/>
      <c r="G70" s="91"/>
      <c r="H70" s="75"/>
      <c r="I70" s="75"/>
      <c r="J70" s="75"/>
      <c r="K70" s="149"/>
      <c r="L70" s="429"/>
    </row>
    <row r="71" spans="3:12" x14ac:dyDescent="0.25">
      <c r="C71" s="429"/>
      <c r="D71" s="31"/>
      <c r="E71" s="91"/>
      <c r="F71" s="91"/>
      <c r="G71" s="91"/>
      <c r="H71" s="75"/>
      <c r="I71" s="75"/>
      <c r="J71" s="75"/>
      <c r="K71" s="149"/>
      <c r="L71" s="429"/>
    </row>
    <row r="72" spans="3:12" x14ac:dyDescent="0.25">
      <c r="C72" s="429"/>
      <c r="D72" s="31"/>
      <c r="E72" s="91"/>
      <c r="F72" s="91"/>
      <c r="G72" s="91"/>
      <c r="H72" s="75"/>
      <c r="I72" s="75"/>
      <c r="J72" s="75"/>
      <c r="K72" s="149"/>
      <c r="L72" s="429"/>
    </row>
    <row r="73" spans="3:12" ht="15.75" x14ac:dyDescent="0.25">
      <c r="C73" s="191" t="s">
        <v>1309</v>
      </c>
      <c r="D73" s="345" t="s">
        <v>1808</v>
      </c>
      <c r="E73" s="91"/>
      <c r="F73" s="91"/>
      <c r="G73" s="91"/>
      <c r="H73" s="75"/>
      <c r="I73" s="75"/>
      <c r="J73" s="75"/>
      <c r="K73" s="149"/>
      <c r="L73" s="429"/>
    </row>
    <row r="74" spans="3:12" ht="18.75" x14ac:dyDescent="0.25">
      <c r="C74" s="199"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Contratación de un Consultor para evaluación de impacto a graduados, 1 persona por 3 meses.</v>
      </c>
      <c r="D74" s="31"/>
      <c r="E74" s="91"/>
      <c r="F74" s="91"/>
      <c r="G74" s="91"/>
      <c r="H74" s="75"/>
      <c r="I74" s="75"/>
      <c r="J74" s="75"/>
      <c r="K74" s="149"/>
      <c r="L74" s="429"/>
    </row>
    <row r="75" spans="3:12" ht="15.75" thickBot="1" x14ac:dyDescent="0.3">
      <c r="C75" s="172"/>
      <c r="D75" s="31"/>
      <c r="E75" s="91"/>
      <c r="F75" s="91"/>
      <c r="G75" s="91"/>
      <c r="H75" s="75"/>
      <c r="I75" s="75"/>
      <c r="J75" s="75"/>
      <c r="K75" s="149"/>
      <c r="L75" s="429"/>
    </row>
    <row r="76" spans="3:12" ht="30.75" thickBot="1" x14ac:dyDescent="0.3">
      <c r="C76" s="130" t="s">
        <v>1310</v>
      </c>
      <c r="D76" s="134" t="s">
        <v>99</v>
      </c>
      <c r="E76" s="165" t="s">
        <v>1329</v>
      </c>
      <c r="F76" s="134" t="s">
        <v>1312</v>
      </c>
      <c r="G76" s="131" t="s">
        <v>1313</v>
      </c>
      <c r="H76" s="129" t="s">
        <v>1314</v>
      </c>
      <c r="I76" s="132" t="s">
        <v>1315</v>
      </c>
      <c r="J76" s="132" t="s">
        <v>711</v>
      </c>
      <c r="K76" s="132" t="s">
        <v>1316</v>
      </c>
      <c r="L76" s="132" t="s">
        <v>1317</v>
      </c>
    </row>
    <row r="77" spans="3:12" ht="15.75" thickBot="1" x14ac:dyDescent="0.3">
      <c r="C77" s="133" t="s">
        <v>84</v>
      </c>
      <c r="D77" s="189"/>
      <c r="E77" s="148">
        <v>12</v>
      </c>
      <c r="F77" s="286">
        <f>HLOOKUP($C77,$BZ$2:$CM$3,2,0)</f>
        <v>43674.39</v>
      </c>
      <c r="G77" s="110">
        <f>D77*E77*F77</f>
        <v>0</v>
      </c>
      <c r="H77" s="161"/>
      <c r="I77" s="111" t="s">
        <v>151</v>
      </c>
      <c r="J77" s="111" t="str">
        <f>VLOOKUP(I77,Presupuesto!$B$11:$C$565,2,0)</f>
        <v>SUELDOS Y SALARIOS PERMANENTES</v>
      </c>
      <c r="K77" s="207" t="s">
        <v>72</v>
      </c>
      <c r="L77" s="95" t="s">
        <v>719</v>
      </c>
    </row>
    <row r="78" spans="3:12" x14ac:dyDescent="0.25">
      <c r="C78" s="166" t="s">
        <v>1330</v>
      </c>
      <c r="D78" s="158"/>
      <c r="E78" s="150">
        <v>0</v>
      </c>
      <c r="F78" s="97">
        <f>IF(E77=0,"",(G77/E77)/12*E77)</f>
        <v>0</v>
      </c>
      <c r="G78" s="94">
        <f>F78</f>
        <v>0</v>
      </c>
      <c r="H78" s="159"/>
      <c r="I78" s="113" t="s">
        <v>164</v>
      </c>
      <c r="J78" s="113" t="str">
        <f>VLOOKUP(I78,Presupuesto!$B$11:$C$565,2,0)</f>
        <v>AGUINALDO Y DECIMO CUARTO MES</v>
      </c>
      <c r="K78" s="95" t="str">
        <f t="shared" ref="K78:K109" si="2">$K$77</f>
        <v>Posgrado</v>
      </c>
      <c r="L78" s="95" t="s">
        <v>720</v>
      </c>
    </row>
    <row r="79" spans="3:12" ht="15.75" thickBot="1" x14ac:dyDescent="0.3">
      <c r="C79" s="167" t="s">
        <v>1331</v>
      </c>
      <c r="D79" s="158"/>
      <c r="E79" s="150">
        <v>0</v>
      </c>
      <c r="F79" s="114">
        <f>IF(E77&lt;6,"",((E77-6)/12)*(G77/E77))</f>
        <v>0</v>
      </c>
      <c r="G79" s="94">
        <f>F79</f>
        <v>0</v>
      </c>
      <c r="H79" s="159"/>
      <c r="I79" s="98" t="s">
        <v>165</v>
      </c>
      <c r="J79" s="98" t="str">
        <f>VLOOKUP(I79,Presupuesto!$B$11:$C$565,2,0)</f>
        <v>DECIMOCUARTO MES</v>
      </c>
      <c r="K79" s="95" t="str">
        <f t="shared" si="2"/>
        <v>Posgrado</v>
      </c>
      <c r="L79" s="95" t="s">
        <v>721</v>
      </c>
    </row>
    <row r="80" spans="3:12" ht="15.75" thickBot="1" x14ac:dyDescent="0.3">
      <c r="C80" s="133" t="s">
        <v>85</v>
      </c>
      <c r="D80" s="189"/>
      <c r="E80" s="148">
        <v>12</v>
      </c>
      <c r="F80" s="286">
        <f>HLOOKUP($C80,$BZ$2:$CM$3,2,0)</f>
        <v>39703.99</v>
      </c>
      <c r="G80" s="110">
        <f>D80*E80*F80</f>
        <v>0</v>
      </c>
      <c r="H80" s="161"/>
      <c r="I80" s="111" t="s">
        <v>151</v>
      </c>
      <c r="J80" s="111" t="str">
        <f>VLOOKUP(I80,Presupuesto!$B$11:$C$565,2,0)</f>
        <v>SUELDOS Y SALARIOS PERMANENTES</v>
      </c>
      <c r="K80" s="95" t="str">
        <f t="shared" si="2"/>
        <v>Posgrado</v>
      </c>
      <c r="L80" s="95" t="s">
        <v>721</v>
      </c>
    </row>
    <row r="81" spans="3:12" x14ac:dyDescent="0.25">
      <c r="C81" s="166" t="s">
        <v>1330</v>
      </c>
      <c r="D81" s="158"/>
      <c r="E81" s="150">
        <v>0</v>
      </c>
      <c r="F81" s="97">
        <f>IF(E80=0,"",(G80/E80)/12*E80)</f>
        <v>0</v>
      </c>
      <c r="G81" s="94">
        <f>F81</f>
        <v>0</v>
      </c>
      <c r="H81" s="159"/>
      <c r="I81" s="113" t="s">
        <v>164</v>
      </c>
      <c r="J81" s="113" t="str">
        <f>VLOOKUP(I81,Presupuesto!$B$11:$C$565,2,0)</f>
        <v>AGUINALDO Y DECIMO CUARTO MES</v>
      </c>
      <c r="K81" s="95" t="str">
        <f t="shared" si="2"/>
        <v>Posgrado</v>
      </c>
      <c r="L81" s="95" t="s">
        <v>721</v>
      </c>
    </row>
    <row r="82" spans="3:12" ht="15.75" thickBot="1" x14ac:dyDescent="0.3">
      <c r="C82" s="167" t="s">
        <v>1331</v>
      </c>
      <c r="D82" s="158"/>
      <c r="E82" s="150">
        <v>0</v>
      </c>
      <c r="F82" s="114">
        <f>IF(E80&lt;6,"",((E80-6)/12)*(G80/E80))</f>
        <v>0</v>
      </c>
      <c r="G82" s="94">
        <f>F82</f>
        <v>0</v>
      </c>
      <c r="H82" s="159"/>
      <c r="I82" s="98" t="s">
        <v>165</v>
      </c>
      <c r="J82" s="98" t="str">
        <f>VLOOKUP(I82,Presupuesto!$B$11:$C$565,2,0)</f>
        <v>DECIMOCUARTO MES</v>
      </c>
      <c r="K82" s="95" t="str">
        <f t="shared" si="2"/>
        <v>Posgrado</v>
      </c>
      <c r="L82" s="95" t="s">
        <v>721</v>
      </c>
    </row>
    <row r="83" spans="3:12" ht="15.75" thickBot="1" x14ac:dyDescent="0.3">
      <c r="C83" s="133" t="s">
        <v>86</v>
      </c>
      <c r="D83" s="189"/>
      <c r="E83" s="148">
        <v>12</v>
      </c>
      <c r="F83" s="286">
        <f>HLOOKUP($C83,$BZ$2:$CM$3,2,0)</f>
        <v>35733.589999999997</v>
      </c>
      <c r="G83" s="110">
        <f>D83*E83*F83</f>
        <v>0</v>
      </c>
      <c r="H83" s="161"/>
      <c r="I83" s="111" t="s">
        <v>151</v>
      </c>
      <c r="J83" s="111" t="str">
        <f>VLOOKUP(I83,Presupuesto!$B$11:$C$565,2,0)</f>
        <v>SUELDOS Y SALARIOS PERMANENTES</v>
      </c>
      <c r="K83" s="95" t="str">
        <f t="shared" si="2"/>
        <v>Posgrado</v>
      </c>
      <c r="L83" s="95" t="s">
        <v>721</v>
      </c>
    </row>
    <row r="84" spans="3:12" x14ac:dyDescent="0.25">
      <c r="C84" s="166" t="s">
        <v>1330</v>
      </c>
      <c r="D84" s="158"/>
      <c r="E84" s="150">
        <v>0</v>
      </c>
      <c r="F84" s="97">
        <f>IF(E83=0,"",(G83/E83)/12*E83)</f>
        <v>0</v>
      </c>
      <c r="G84" s="94">
        <f>F84</f>
        <v>0</v>
      </c>
      <c r="H84" s="159"/>
      <c r="I84" s="113" t="s">
        <v>164</v>
      </c>
      <c r="J84" s="113" t="str">
        <f>VLOOKUP(I84,Presupuesto!$B$11:$C$565,2,0)</f>
        <v>AGUINALDO Y DECIMO CUARTO MES</v>
      </c>
      <c r="K84" s="95" t="str">
        <f t="shared" si="2"/>
        <v>Posgrado</v>
      </c>
      <c r="L84" s="95" t="s">
        <v>721</v>
      </c>
    </row>
    <row r="85" spans="3:12" ht="15.75" thickBot="1" x14ac:dyDescent="0.3">
      <c r="C85" s="167" t="s">
        <v>1331</v>
      </c>
      <c r="D85" s="158"/>
      <c r="E85" s="150">
        <v>0</v>
      </c>
      <c r="F85" s="114">
        <f>IF(E83&lt;6,"",((E83-6)/12)*(G83/E83))</f>
        <v>0</v>
      </c>
      <c r="G85" s="94">
        <f>F85</f>
        <v>0</v>
      </c>
      <c r="H85" s="159"/>
      <c r="I85" s="98" t="s">
        <v>165</v>
      </c>
      <c r="J85" s="98" t="str">
        <f>VLOOKUP(I85,Presupuesto!$B$11:$C$565,2,0)</f>
        <v>DECIMOCUARTO MES</v>
      </c>
      <c r="K85" s="95" t="str">
        <f t="shared" si="2"/>
        <v>Posgrado</v>
      </c>
      <c r="L85" s="95" t="s">
        <v>721</v>
      </c>
    </row>
    <row r="86" spans="3:12" ht="15.75" thickBot="1" x14ac:dyDescent="0.3">
      <c r="C86" s="133" t="s">
        <v>87</v>
      </c>
      <c r="D86" s="189"/>
      <c r="E86" s="148">
        <v>12</v>
      </c>
      <c r="F86" s="286">
        <f>HLOOKUP($C86,$BZ$2:$CM$3,2,0)</f>
        <v>31763.19</v>
      </c>
      <c r="G86" s="110">
        <f>D86*E86*F86</f>
        <v>0</v>
      </c>
      <c r="H86" s="161"/>
      <c r="I86" s="111" t="s">
        <v>151</v>
      </c>
      <c r="J86" s="111" t="str">
        <f>VLOOKUP(I86,Presupuesto!$B$11:$C$565,2,0)</f>
        <v>SUELDOS Y SALARIOS PERMANENTES</v>
      </c>
      <c r="K86" s="95" t="str">
        <f t="shared" si="2"/>
        <v>Posgrado</v>
      </c>
      <c r="L86" s="95" t="s">
        <v>721</v>
      </c>
    </row>
    <row r="87" spans="3:12" x14ac:dyDescent="0.25">
      <c r="C87" s="166" t="s">
        <v>1330</v>
      </c>
      <c r="D87" s="158"/>
      <c r="E87" s="150">
        <v>0</v>
      </c>
      <c r="F87" s="97">
        <f>IF(E86=0,"",(G86/E86)/12*E86)</f>
        <v>0</v>
      </c>
      <c r="G87" s="94">
        <f>F87</f>
        <v>0</v>
      </c>
      <c r="H87" s="159"/>
      <c r="I87" s="113" t="s">
        <v>164</v>
      </c>
      <c r="J87" s="113" t="str">
        <f>VLOOKUP(I87,Presupuesto!$B$11:$C$565,2,0)</f>
        <v>AGUINALDO Y DECIMO CUARTO MES</v>
      </c>
      <c r="K87" s="95" t="str">
        <f t="shared" si="2"/>
        <v>Posgrado</v>
      </c>
      <c r="L87" s="95" t="s">
        <v>721</v>
      </c>
    </row>
    <row r="88" spans="3:12" ht="15.75" thickBot="1" x14ac:dyDescent="0.3">
      <c r="C88" s="167" t="s">
        <v>1331</v>
      </c>
      <c r="D88" s="158"/>
      <c r="E88" s="150">
        <v>0</v>
      </c>
      <c r="F88" s="114">
        <f>IF(E86&lt;6,"",((E86-6)/12)*(G86/E86))</f>
        <v>0</v>
      </c>
      <c r="G88" s="94">
        <f>F88</f>
        <v>0</v>
      </c>
      <c r="H88" s="159"/>
      <c r="I88" s="98" t="s">
        <v>165</v>
      </c>
      <c r="J88" s="98" t="str">
        <f>VLOOKUP(I88,Presupuesto!$B$11:$C$565,2,0)</f>
        <v>DECIMOCUARTO MES</v>
      </c>
      <c r="K88" s="95" t="str">
        <f t="shared" si="2"/>
        <v>Posgrado</v>
      </c>
      <c r="L88" s="95" t="s">
        <v>721</v>
      </c>
    </row>
    <row r="89" spans="3:12" ht="15.75" thickBot="1" x14ac:dyDescent="0.3">
      <c r="C89" s="133" t="s">
        <v>88</v>
      </c>
      <c r="D89" s="189"/>
      <c r="E89" s="148">
        <v>12</v>
      </c>
      <c r="F89" s="286">
        <f>HLOOKUP($C89,$BZ$2:$CM$3,2,0)</f>
        <v>29777.99</v>
      </c>
      <c r="G89" s="110">
        <f>D89*E89*F89</f>
        <v>0</v>
      </c>
      <c r="H89" s="161"/>
      <c r="I89" s="111" t="s">
        <v>151</v>
      </c>
      <c r="J89" s="111" t="str">
        <f>VLOOKUP(I89,Presupuesto!$B$11:$C$565,2,0)</f>
        <v>SUELDOS Y SALARIOS PERMANENTES</v>
      </c>
      <c r="K89" s="95" t="str">
        <f t="shared" si="2"/>
        <v>Posgrado</v>
      </c>
      <c r="L89" s="95" t="s">
        <v>721</v>
      </c>
    </row>
    <row r="90" spans="3:12" x14ac:dyDescent="0.25">
      <c r="C90" s="166" t="s">
        <v>1330</v>
      </c>
      <c r="D90" s="158"/>
      <c r="E90" s="150">
        <v>0</v>
      </c>
      <c r="F90" s="97">
        <f>IF(E89=0,"",(G89/E89)/12*E89)</f>
        <v>0</v>
      </c>
      <c r="G90" s="94">
        <f>F90</f>
        <v>0</v>
      </c>
      <c r="H90" s="159"/>
      <c r="I90" s="113" t="s">
        <v>164</v>
      </c>
      <c r="J90" s="113" t="str">
        <f>VLOOKUP(I90,Presupuesto!$B$11:$C$565,2,0)</f>
        <v>AGUINALDO Y DECIMO CUARTO MES</v>
      </c>
      <c r="K90" s="95" t="str">
        <f t="shared" si="2"/>
        <v>Posgrado</v>
      </c>
      <c r="L90" s="95" t="s">
        <v>721</v>
      </c>
    </row>
    <row r="91" spans="3:12" ht="15.75" thickBot="1" x14ac:dyDescent="0.3">
      <c r="C91" s="167" t="s">
        <v>1331</v>
      </c>
      <c r="D91" s="158"/>
      <c r="E91" s="150">
        <v>0</v>
      </c>
      <c r="F91" s="114">
        <f>IF(E89&lt;6,"",((E89-6)/12)*(G89/E89))</f>
        <v>0</v>
      </c>
      <c r="G91" s="94">
        <f>F91</f>
        <v>0</v>
      </c>
      <c r="H91" s="159"/>
      <c r="I91" s="98" t="s">
        <v>165</v>
      </c>
      <c r="J91" s="98" t="str">
        <f>VLOOKUP(I91,Presupuesto!$B$11:$C$565,2,0)</f>
        <v>DECIMOCUARTO MES</v>
      </c>
      <c r="K91" s="95" t="str">
        <f t="shared" si="2"/>
        <v>Posgrado</v>
      </c>
      <c r="L91" s="95" t="s">
        <v>721</v>
      </c>
    </row>
    <row r="92" spans="3:12" ht="15.75" thickBot="1" x14ac:dyDescent="0.3">
      <c r="C92" s="133" t="s">
        <v>89</v>
      </c>
      <c r="D92" s="189"/>
      <c r="E92" s="148">
        <v>12</v>
      </c>
      <c r="F92" s="286">
        <f>HLOOKUP($C92,$BZ$2:$CM$3,2,0)</f>
        <v>27792.79</v>
      </c>
      <c r="G92" s="110">
        <f>D92*E92*F92</f>
        <v>0</v>
      </c>
      <c r="H92" s="161"/>
      <c r="I92" s="111" t="s">
        <v>151</v>
      </c>
      <c r="J92" s="111" t="str">
        <f>VLOOKUP(I92,Presupuesto!$B$11:$C$565,2,0)</f>
        <v>SUELDOS Y SALARIOS PERMANENTES</v>
      </c>
      <c r="K92" s="95" t="str">
        <f t="shared" si="2"/>
        <v>Posgrado</v>
      </c>
      <c r="L92" s="95" t="s">
        <v>721</v>
      </c>
    </row>
    <row r="93" spans="3:12" x14ac:dyDescent="0.25">
      <c r="C93" s="166" t="s">
        <v>1330</v>
      </c>
      <c r="D93" s="158"/>
      <c r="E93" s="150">
        <v>0</v>
      </c>
      <c r="F93" s="97">
        <f>IF(E92=0,"",(G92/E92)/12*E92)</f>
        <v>0</v>
      </c>
      <c r="G93" s="94">
        <f>F93</f>
        <v>0</v>
      </c>
      <c r="H93" s="159"/>
      <c r="I93" s="113" t="s">
        <v>164</v>
      </c>
      <c r="J93" s="113" t="str">
        <f>VLOOKUP(I93,Presupuesto!$B$11:$C$565,2,0)</f>
        <v>AGUINALDO Y DECIMO CUARTO MES</v>
      </c>
      <c r="K93" s="95" t="str">
        <f t="shared" si="2"/>
        <v>Posgrado</v>
      </c>
      <c r="L93" s="95" t="s">
        <v>721</v>
      </c>
    </row>
    <row r="94" spans="3:12" ht="15.75" thickBot="1" x14ac:dyDescent="0.3">
      <c r="C94" s="167" t="s">
        <v>1331</v>
      </c>
      <c r="D94" s="158"/>
      <c r="E94" s="150">
        <v>0</v>
      </c>
      <c r="F94" s="114">
        <f>IF(E92&lt;6,"",((E92-6)/12)*(G92/E92))</f>
        <v>0</v>
      </c>
      <c r="G94" s="94">
        <f>F94</f>
        <v>0</v>
      </c>
      <c r="H94" s="159"/>
      <c r="I94" s="98" t="s">
        <v>165</v>
      </c>
      <c r="J94" s="98" t="str">
        <f>VLOOKUP(I94,Presupuesto!$B$11:$C$565,2,0)</f>
        <v>DECIMOCUARTO MES</v>
      </c>
      <c r="K94" s="95" t="str">
        <f t="shared" si="2"/>
        <v>Posgrado</v>
      </c>
      <c r="L94" s="95" t="s">
        <v>721</v>
      </c>
    </row>
    <row r="95" spans="3:12" ht="15.75" thickBot="1" x14ac:dyDescent="0.3">
      <c r="C95" s="133" t="s">
        <v>90</v>
      </c>
      <c r="D95" s="189"/>
      <c r="E95" s="148">
        <v>12</v>
      </c>
      <c r="F95" s="286">
        <f>HLOOKUP($C95,$BZ$2:$CM$3,2,0)</f>
        <v>18859.39</v>
      </c>
      <c r="G95" s="110">
        <f>D95*E95*F95</f>
        <v>0</v>
      </c>
      <c r="H95" s="161"/>
      <c r="I95" s="111" t="s">
        <v>151</v>
      </c>
      <c r="J95" s="111" t="str">
        <f>VLOOKUP(I95,Presupuesto!$B$11:$C$565,2,0)</f>
        <v>SUELDOS Y SALARIOS PERMANENTES</v>
      </c>
      <c r="K95" s="95" t="str">
        <f t="shared" si="2"/>
        <v>Posgrado</v>
      </c>
      <c r="L95" s="95" t="s">
        <v>721</v>
      </c>
    </row>
    <row r="96" spans="3:12" x14ac:dyDescent="0.25">
      <c r="C96" s="166" t="s">
        <v>1330</v>
      </c>
      <c r="D96" s="158"/>
      <c r="E96" s="150">
        <v>0</v>
      </c>
      <c r="F96" s="97">
        <f>IF(E95=0,"",(G95/E95)/12*E95)</f>
        <v>0</v>
      </c>
      <c r="G96" s="94">
        <f>F96</f>
        <v>0</v>
      </c>
      <c r="H96" s="159"/>
      <c r="I96" s="113" t="s">
        <v>164</v>
      </c>
      <c r="J96" s="113" t="str">
        <f>VLOOKUP(I96,Presupuesto!$B$11:$C$565,2,0)</f>
        <v>AGUINALDO Y DECIMO CUARTO MES</v>
      </c>
      <c r="K96" s="95" t="str">
        <f t="shared" si="2"/>
        <v>Posgrado</v>
      </c>
      <c r="L96" s="95" t="s">
        <v>721</v>
      </c>
    </row>
    <row r="97" spans="3:12" ht="15.75" thickBot="1" x14ac:dyDescent="0.3">
      <c r="C97" s="167" t="s">
        <v>1331</v>
      </c>
      <c r="D97" s="158"/>
      <c r="E97" s="150">
        <v>0</v>
      </c>
      <c r="F97" s="114">
        <f>IF(E95&lt;6,"",((E95-6)/12)*(G95/E95))</f>
        <v>0</v>
      </c>
      <c r="G97" s="94">
        <f>F97</f>
        <v>0</v>
      </c>
      <c r="H97" s="159"/>
      <c r="I97" s="98" t="s">
        <v>165</v>
      </c>
      <c r="J97" s="98" t="str">
        <f>VLOOKUP(I97,Presupuesto!$B$11:$C$565,2,0)</f>
        <v>DECIMOCUARTO MES</v>
      </c>
      <c r="K97" s="95" t="str">
        <f t="shared" si="2"/>
        <v>Posgrado</v>
      </c>
      <c r="L97" s="95" t="s">
        <v>721</v>
      </c>
    </row>
    <row r="98" spans="3:12" ht="15.75" thickBot="1" x14ac:dyDescent="0.3">
      <c r="C98" s="133" t="s">
        <v>91</v>
      </c>
      <c r="D98" s="189"/>
      <c r="E98" s="148">
        <v>12</v>
      </c>
      <c r="F98" s="286">
        <f>HLOOKUP($C98,$BZ$2:$CM$3,2,0)</f>
        <v>17866.8</v>
      </c>
      <c r="G98" s="110">
        <f>D98*E98*F98</f>
        <v>0</v>
      </c>
      <c r="H98" s="161"/>
      <c r="I98" s="111" t="s">
        <v>151</v>
      </c>
      <c r="J98" s="111" t="str">
        <f>VLOOKUP(I98,Presupuesto!$B$11:$C$565,2,0)</f>
        <v>SUELDOS Y SALARIOS PERMANENTES</v>
      </c>
      <c r="K98" s="95" t="str">
        <f t="shared" si="2"/>
        <v>Posgrado</v>
      </c>
      <c r="L98" s="95" t="s">
        <v>721</v>
      </c>
    </row>
    <row r="99" spans="3:12" x14ac:dyDescent="0.25">
      <c r="C99" s="166" t="s">
        <v>1330</v>
      </c>
      <c r="D99" s="158"/>
      <c r="E99" s="150">
        <v>0</v>
      </c>
      <c r="F99" s="97">
        <f>IF(E98=0,"",(G98/E98)/12*E98)</f>
        <v>0</v>
      </c>
      <c r="G99" s="94">
        <f>F99</f>
        <v>0</v>
      </c>
      <c r="H99" s="159"/>
      <c r="I99" s="113" t="s">
        <v>164</v>
      </c>
      <c r="J99" s="113" t="str">
        <f>VLOOKUP(I99,Presupuesto!$B$11:$C$565,2,0)</f>
        <v>AGUINALDO Y DECIMO CUARTO MES</v>
      </c>
      <c r="K99" s="95" t="str">
        <f t="shared" si="2"/>
        <v>Posgrado</v>
      </c>
      <c r="L99" s="95" t="s">
        <v>721</v>
      </c>
    </row>
    <row r="100" spans="3:12" ht="15.75" thickBot="1" x14ac:dyDescent="0.3">
      <c r="C100" s="167" t="s">
        <v>1331</v>
      </c>
      <c r="D100" s="158"/>
      <c r="E100" s="150">
        <v>0</v>
      </c>
      <c r="F100" s="114">
        <f>IF(E98&lt;6,"",((E98-6)/12)*(G98/E98))</f>
        <v>0</v>
      </c>
      <c r="G100" s="94">
        <f>F100</f>
        <v>0</v>
      </c>
      <c r="H100" s="159"/>
      <c r="I100" s="98" t="s">
        <v>165</v>
      </c>
      <c r="J100" s="98" t="str">
        <f>VLOOKUP(I100,Presupuesto!$B$11:$C$565,2,0)</f>
        <v>DECIMOCUARTO MES</v>
      </c>
      <c r="K100" s="95" t="str">
        <f t="shared" si="2"/>
        <v>Posgrado</v>
      </c>
      <c r="L100" s="95" t="s">
        <v>721</v>
      </c>
    </row>
    <row r="101" spans="3:12" ht="15.75" thickBot="1" x14ac:dyDescent="0.3">
      <c r="C101" s="133" t="s">
        <v>92</v>
      </c>
      <c r="D101" s="189"/>
      <c r="E101" s="148">
        <v>12</v>
      </c>
      <c r="F101" s="286">
        <f>HLOOKUP($C101,$BZ$2:$CM$3,2,0)</f>
        <v>13896.4</v>
      </c>
      <c r="G101" s="110">
        <f>D101*E101*F101</f>
        <v>0</v>
      </c>
      <c r="H101" s="161"/>
      <c r="I101" s="111" t="s">
        <v>151</v>
      </c>
      <c r="J101" s="111" t="str">
        <f>VLOOKUP(I101,Presupuesto!$B$11:$C$565,2,0)</f>
        <v>SUELDOS Y SALARIOS PERMANENTES</v>
      </c>
      <c r="K101" s="95" t="str">
        <f t="shared" si="2"/>
        <v>Posgrado</v>
      </c>
      <c r="L101" s="95" t="s">
        <v>721</v>
      </c>
    </row>
    <row r="102" spans="3:12" x14ac:dyDescent="0.25">
      <c r="C102" s="166" t="s">
        <v>1330</v>
      </c>
      <c r="D102" s="158"/>
      <c r="E102" s="150">
        <v>0</v>
      </c>
      <c r="F102" s="97">
        <f>IF(E101=0,"",(G101/E101)/12*E101)</f>
        <v>0</v>
      </c>
      <c r="G102" s="94">
        <f>F102</f>
        <v>0</v>
      </c>
      <c r="H102" s="159"/>
      <c r="I102" s="113" t="s">
        <v>164</v>
      </c>
      <c r="J102" s="113" t="str">
        <f>VLOOKUP(I102,Presupuesto!$B$11:$C$565,2,0)</f>
        <v>AGUINALDO Y DECIMO CUARTO MES</v>
      </c>
      <c r="K102" s="95" t="str">
        <f t="shared" si="2"/>
        <v>Posgrado</v>
      </c>
      <c r="L102" s="95" t="s">
        <v>721</v>
      </c>
    </row>
    <row r="103" spans="3:12" ht="15.75" thickBot="1" x14ac:dyDescent="0.3">
      <c r="C103" s="167" t="s">
        <v>1331</v>
      </c>
      <c r="D103" s="158"/>
      <c r="E103" s="150">
        <v>0</v>
      </c>
      <c r="F103" s="114">
        <f>IF(E101&lt;6,"",((E101-6)/12)*(G101/E101))</f>
        <v>0</v>
      </c>
      <c r="G103" s="94">
        <f>F103</f>
        <v>0</v>
      </c>
      <c r="H103" s="159"/>
      <c r="I103" s="98" t="s">
        <v>165</v>
      </c>
      <c r="J103" s="98" t="str">
        <f>VLOOKUP(I103,Presupuesto!$B$11:$C$565,2,0)</f>
        <v>DECIMOCUARTO MES</v>
      </c>
      <c r="K103" s="95" t="str">
        <f t="shared" si="2"/>
        <v>Posgrado</v>
      </c>
      <c r="L103" s="95" t="s">
        <v>721</v>
      </c>
    </row>
    <row r="104" spans="3:12" ht="15.75" thickBot="1" x14ac:dyDescent="0.3">
      <c r="C104" s="133" t="s">
        <v>93</v>
      </c>
      <c r="D104" s="189"/>
      <c r="E104" s="148">
        <v>12</v>
      </c>
      <c r="F104" s="286">
        <f>HLOOKUP($C104,$BZ$2:$CM$3,2,0)</f>
        <v>15004.09</v>
      </c>
      <c r="G104" s="110">
        <f>D104*E104*F104</f>
        <v>0</v>
      </c>
      <c r="H104" s="161"/>
      <c r="I104" s="111" t="s">
        <v>151</v>
      </c>
      <c r="J104" s="111" t="str">
        <f>VLOOKUP(I104,Presupuesto!$B$11:$C$565,2,0)</f>
        <v>SUELDOS Y SALARIOS PERMANENTES</v>
      </c>
      <c r="K104" s="95" t="str">
        <f t="shared" si="2"/>
        <v>Posgrado</v>
      </c>
      <c r="L104" s="95" t="s">
        <v>721</v>
      </c>
    </row>
    <row r="105" spans="3:12" x14ac:dyDescent="0.25">
      <c r="C105" s="166" t="s">
        <v>1330</v>
      </c>
      <c r="D105" s="158"/>
      <c r="E105" s="150">
        <v>0</v>
      </c>
      <c r="F105" s="97">
        <f>IF(E104=0,"",(G104/E104)/12*E104)</f>
        <v>0</v>
      </c>
      <c r="G105" s="94">
        <f>F105</f>
        <v>0</v>
      </c>
      <c r="H105" s="159"/>
      <c r="I105" s="113" t="s">
        <v>164</v>
      </c>
      <c r="J105" s="113" t="str">
        <f>VLOOKUP(I105,Presupuesto!$B$11:$C$565,2,0)</f>
        <v>AGUINALDO Y DECIMO CUARTO MES</v>
      </c>
      <c r="K105" s="95" t="str">
        <f t="shared" si="2"/>
        <v>Posgrado</v>
      </c>
      <c r="L105" s="95" t="s">
        <v>721</v>
      </c>
    </row>
    <row r="106" spans="3:12" ht="15.75" thickBot="1" x14ac:dyDescent="0.3">
      <c r="C106" s="167" t="s">
        <v>1331</v>
      </c>
      <c r="D106" s="158"/>
      <c r="E106" s="150">
        <v>0</v>
      </c>
      <c r="F106" s="114">
        <f>IF(E104&lt;6,"",((E104-6)/12)*(G104/E104))</f>
        <v>0</v>
      </c>
      <c r="G106" s="94">
        <f>F106</f>
        <v>0</v>
      </c>
      <c r="H106" s="159"/>
      <c r="I106" s="98" t="s">
        <v>165</v>
      </c>
      <c r="J106" s="98" t="str">
        <f>VLOOKUP(I106,Presupuesto!$B$11:$C$565,2,0)</f>
        <v>DECIMOCUARTO MES</v>
      </c>
      <c r="K106" s="95" t="str">
        <f t="shared" si="2"/>
        <v>Posgrado</v>
      </c>
      <c r="L106" s="95" t="s">
        <v>721</v>
      </c>
    </row>
    <row r="107" spans="3:12" ht="15.75" thickBot="1" x14ac:dyDescent="0.3">
      <c r="C107" s="133" t="s">
        <v>94</v>
      </c>
      <c r="D107" s="189"/>
      <c r="E107" s="148">
        <v>12</v>
      </c>
      <c r="F107" s="286">
        <f>HLOOKUP($C107,$BZ$2:$CM$3,2,0)</f>
        <v>13238.9</v>
      </c>
      <c r="G107" s="110">
        <f>D107*E107*F107</f>
        <v>0</v>
      </c>
      <c r="H107" s="161"/>
      <c r="I107" s="111" t="s">
        <v>151</v>
      </c>
      <c r="J107" s="111" t="str">
        <f>VLOOKUP(I107,Presupuesto!$B$11:$C$565,2,0)</f>
        <v>SUELDOS Y SALARIOS PERMANENTES</v>
      </c>
      <c r="K107" s="95" t="str">
        <f t="shared" si="2"/>
        <v>Posgrado</v>
      </c>
      <c r="L107" s="95" t="s">
        <v>721</v>
      </c>
    </row>
    <row r="108" spans="3:12" x14ac:dyDescent="0.25">
      <c r="C108" s="166" t="s">
        <v>1330</v>
      </c>
      <c r="D108" s="158"/>
      <c r="E108" s="150">
        <v>0</v>
      </c>
      <c r="F108" s="97">
        <f>IF(E107=0,"",(G107/E107)/12*E107)</f>
        <v>0</v>
      </c>
      <c r="G108" s="94">
        <f>F108</f>
        <v>0</v>
      </c>
      <c r="H108" s="159"/>
      <c r="I108" s="113" t="s">
        <v>164</v>
      </c>
      <c r="J108" s="113" t="str">
        <f>VLOOKUP(I108,Presupuesto!$B$11:$C$565,2,0)</f>
        <v>AGUINALDO Y DECIMO CUARTO MES</v>
      </c>
      <c r="K108" s="95" t="str">
        <f t="shared" si="2"/>
        <v>Posgrado</v>
      </c>
      <c r="L108" s="95" t="s">
        <v>721</v>
      </c>
    </row>
    <row r="109" spans="3:12" ht="15.75" thickBot="1" x14ac:dyDescent="0.3">
      <c r="C109" s="167" t="s">
        <v>1331</v>
      </c>
      <c r="D109" s="158"/>
      <c r="E109" s="150">
        <v>0</v>
      </c>
      <c r="F109" s="114">
        <f>IF(E107&lt;6,"",((E107-6)/12)*(G107/E107))</f>
        <v>0</v>
      </c>
      <c r="G109" s="94">
        <f>F109</f>
        <v>0</v>
      </c>
      <c r="H109" s="159"/>
      <c r="I109" s="98" t="s">
        <v>165</v>
      </c>
      <c r="J109" s="98" t="str">
        <f>VLOOKUP(I109,Presupuesto!$B$11:$C$565,2,0)</f>
        <v>DECIMOCUARTO MES</v>
      </c>
      <c r="K109" s="95" t="str">
        <f t="shared" si="2"/>
        <v>Posgrado</v>
      </c>
      <c r="L109" s="95" t="s">
        <v>721</v>
      </c>
    </row>
    <row r="110" spans="3:12" ht="15.75" thickBot="1" x14ac:dyDescent="0.3">
      <c r="C110" s="133" t="s">
        <v>95</v>
      </c>
      <c r="D110" s="189"/>
      <c r="E110" s="148">
        <v>12</v>
      </c>
      <c r="F110" s="286">
        <f>HLOOKUP($C110,$BZ$2:$CM$3,2,0)</f>
        <v>12356.31</v>
      </c>
      <c r="G110" s="110">
        <f>D110*E110*F110</f>
        <v>0</v>
      </c>
      <c r="H110" s="161"/>
      <c r="I110" s="111" t="s">
        <v>151</v>
      </c>
      <c r="J110" s="111" t="str">
        <f>VLOOKUP(I110,Presupuesto!$B$11:$C$565,2,0)</f>
        <v>SUELDOS Y SALARIOS PERMANENTES</v>
      </c>
      <c r="K110" s="95" t="str">
        <f t="shared" ref="K110:K127" si="3">$K$77</f>
        <v>Posgrado</v>
      </c>
      <c r="L110" s="95" t="s">
        <v>721</v>
      </c>
    </row>
    <row r="111" spans="3:12" x14ac:dyDescent="0.25">
      <c r="C111" s="166" t="s">
        <v>1330</v>
      </c>
      <c r="D111" s="158"/>
      <c r="E111" s="150">
        <v>0</v>
      </c>
      <c r="F111" s="97">
        <f>IF(E110=0,"",(G110/E110)/12*E110)</f>
        <v>0</v>
      </c>
      <c r="G111" s="94">
        <f>F111</f>
        <v>0</v>
      </c>
      <c r="H111" s="159"/>
      <c r="I111" s="113" t="s">
        <v>164</v>
      </c>
      <c r="J111" s="113" t="str">
        <f>VLOOKUP(I111,Presupuesto!$B$11:$C$565,2,0)</f>
        <v>AGUINALDO Y DECIMO CUARTO MES</v>
      </c>
      <c r="K111" s="95" t="str">
        <f t="shared" si="3"/>
        <v>Posgrado</v>
      </c>
      <c r="L111" s="95" t="s">
        <v>721</v>
      </c>
    </row>
    <row r="112" spans="3:12" ht="15.75" thickBot="1" x14ac:dyDescent="0.3">
      <c r="C112" s="167" t="s">
        <v>1331</v>
      </c>
      <c r="D112" s="158"/>
      <c r="E112" s="150">
        <v>0</v>
      </c>
      <c r="F112" s="114">
        <f>IF(E110&lt;6,"",((E110-6)/12)*(G110/E110))</f>
        <v>0</v>
      </c>
      <c r="G112" s="94">
        <f>F112</f>
        <v>0</v>
      </c>
      <c r="H112" s="159"/>
      <c r="I112" s="98" t="s">
        <v>165</v>
      </c>
      <c r="J112" s="98" t="str">
        <f>VLOOKUP(I112,Presupuesto!$B$11:$C$565,2,0)</f>
        <v>DECIMOCUARTO MES</v>
      </c>
      <c r="K112" s="95" t="str">
        <f t="shared" si="3"/>
        <v>Posgrado</v>
      </c>
      <c r="L112" s="95" t="s">
        <v>721</v>
      </c>
    </row>
    <row r="113" spans="3:12" ht="15.75" thickBot="1" x14ac:dyDescent="0.3">
      <c r="C113" s="133" t="s">
        <v>96</v>
      </c>
      <c r="D113" s="189"/>
      <c r="E113" s="148">
        <v>12</v>
      </c>
      <c r="F113" s="286">
        <f>HLOOKUP($C113,$BZ$2:$CM$3,2,0)</f>
        <v>463.22</v>
      </c>
      <c r="G113" s="110">
        <f>D113*E113*F113</f>
        <v>0</v>
      </c>
      <c r="H113" s="161"/>
      <c r="I113" s="111" t="s">
        <v>151</v>
      </c>
      <c r="J113" s="111" t="str">
        <f>VLOOKUP(I113,Presupuesto!$B$11:$C$565,2,0)</f>
        <v>SUELDOS Y SALARIOS PERMANENTES</v>
      </c>
      <c r="K113" s="95" t="str">
        <f t="shared" si="3"/>
        <v>Posgrado</v>
      </c>
      <c r="L113" s="95" t="s">
        <v>721</v>
      </c>
    </row>
    <row r="114" spans="3:12" x14ac:dyDescent="0.25">
      <c r="C114" s="166" t="s">
        <v>1330</v>
      </c>
      <c r="D114" s="158"/>
      <c r="E114" s="150">
        <v>0</v>
      </c>
      <c r="F114" s="97">
        <f>IF(E113=0,"",(G113/E113)/12*E113)</f>
        <v>0</v>
      </c>
      <c r="G114" s="94">
        <f>F114</f>
        <v>0</v>
      </c>
      <c r="H114" s="159"/>
      <c r="I114" s="113" t="s">
        <v>164</v>
      </c>
      <c r="J114" s="113" t="str">
        <f>VLOOKUP(I114,Presupuesto!$B$11:$C$565,2,0)</f>
        <v>AGUINALDO Y DECIMO CUARTO MES</v>
      </c>
      <c r="K114" s="95" t="str">
        <f t="shared" si="3"/>
        <v>Posgrado</v>
      </c>
      <c r="L114" s="95" t="s">
        <v>721</v>
      </c>
    </row>
    <row r="115" spans="3:12" ht="15.75" thickBot="1" x14ac:dyDescent="0.3">
      <c r="C115" s="167" t="s">
        <v>1331</v>
      </c>
      <c r="D115" s="158"/>
      <c r="E115" s="150">
        <v>0</v>
      </c>
      <c r="F115" s="114">
        <f>IF(E113&lt;6,"",((E113-6)/12)*(G113/E113))</f>
        <v>0</v>
      </c>
      <c r="G115" s="94">
        <f>F115</f>
        <v>0</v>
      </c>
      <c r="H115" s="159"/>
      <c r="I115" s="98" t="s">
        <v>165</v>
      </c>
      <c r="J115" s="98" t="str">
        <f>VLOOKUP(I115,Presupuesto!$B$11:$C$565,2,0)</f>
        <v>DECIMOCUARTO MES</v>
      </c>
      <c r="K115" s="95" t="str">
        <f t="shared" si="3"/>
        <v>Posgrado</v>
      </c>
      <c r="L115" s="95" t="s">
        <v>721</v>
      </c>
    </row>
    <row r="116" spans="3:12" ht="15.75" thickBot="1" x14ac:dyDescent="0.3">
      <c r="C116" s="133" t="s">
        <v>97</v>
      </c>
      <c r="D116" s="189"/>
      <c r="E116" s="148">
        <v>12</v>
      </c>
      <c r="F116" s="286">
        <f>HLOOKUP($C116,$BZ$2:$CM$3,2,0)</f>
        <v>2007.3</v>
      </c>
      <c r="G116" s="110">
        <f>D116*E116*F116</f>
        <v>0</v>
      </c>
      <c r="H116" s="161"/>
      <c r="I116" s="111" t="s">
        <v>151</v>
      </c>
      <c r="J116" s="111" t="str">
        <f>VLOOKUP(I116,Presupuesto!$B$11:$C$565,2,0)</f>
        <v>SUELDOS Y SALARIOS PERMANENTES</v>
      </c>
      <c r="K116" s="95" t="str">
        <f t="shared" si="3"/>
        <v>Posgrado</v>
      </c>
      <c r="L116" s="95" t="s">
        <v>721</v>
      </c>
    </row>
    <row r="117" spans="3:12" x14ac:dyDescent="0.25">
      <c r="C117" s="166" t="s">
        <v>1330</v>
      </c>
      <c r="D117" s="158"/>
      <c r="E117" s="150">
        <v>0</v>
      </c>
      <c r="F117" s="97">
        <f>IF(E116=0,"",(G116/E116)/12*E116)</f>
        <v>0</v>
      </c>
      <c r="G117" s="94">
        <f>F117</f>
        <v>0</v>
      </c>
      <c r="H117" s="159"/>
      <c r="I117" s="113" t="s">
        <v>164</v>
      </c>
      <c r="J117" s="113" t="str">
        <f>VLOOKUP(I117,Presupuesto!$B$11:$C$565,2,0)</f>
        <v>AGUINALDO Y DECIMO CUARTO MES</v>
      </c>
      <c r="K117" s="95" t="str">
        <f t="shared" si="3"/>
        <v>Posgrado</v>
      </c>
      <c r="L117" s="95" t="s">
        <v>721</v>
      </c>
    </row>
    <row r="118" spans="3:12" ht="15.75" thickBot="1" x14ac:dyDescent="0.3">
      <c r="C118" s="167" t="s">
        <v>1331</v>
      </c>
      <c r="D118" s="158"/>
      <c r="E118" s="150">
        <v>0</v>
      </c>
      <c r="F118" s="114">
        <f>IF(E116&lt;6,"",((E116-6)/12)*(G116/E116))</f>
        <v>0</v>
      </c>
      <c r="G118" s="94">
        <f>F118</f>
        <v>0</v>
      </c>
      <c r="H118" s="159"/>
      <c r="I118" s="98" t="s">
        <v>165</v>
      </c>
      <c r="J118" s="98" t="str">
        <f>VLOOKUP(I118,Presupuesto!$B$11:$C$565,2,0)</f>
        <v>DECIMOCUARTO MES</v>
      </c>
      <c r="K118" s="95" t="str">
        <f t="shared" si="3"/>
        <v>Posgrado</v>
      </c>
      <c r="L118" s="95" t="s">
        <v>721</v>
      </c>
    </row>
    <row r="119" spans="3:12" ht="15.75" thickBot="1" x14ac:dyDescent="0.3">
      <c r="C119" s="136" t="s">
        <v>101</v>
      </c>
      <c r="D119" s="189"/>
      <c r="E119" s="148">
        <v>12</v>
      </c>
      <c r="F119" s="135">
        <v>30000</v>
      </c>
      <c r="G119" s="110">
        <f>D119*E119*F119</f>
        <v>0</v>
      </c>
      <c r="H119" s="161"/>
      <c r="I119" s="111" t="s">
        <v>200</v>
      </c>
      <c r="J119" s="111" t="str">
        <f>VLOOKUP(I119,Presupuesto!$B$11:$C$565,2,0)</f>
        <v>CONTRATOS ESPECIALES</v>
      </c>
      <c r="K119" s="95" t="str">
        <f t="shared" si="3"/>
        <v>Posgrado</v>
      </c>
      <c r="L119" s="95" t="s">
        <v>721</v>
      </c>
    </row>
    <row r="120" spans="3:12" x14ac:dyDescent="0.25">
      <c r="C120" s="166" t="s">
        <v>1330</v>
      </c>
      <c r="D120" s="158"/>
      <c r="E120" s="150">
        <v>0</v>
      </c>
      <c r="F120" s="114">
        <f>IF(E119=0,"",(G119/E119)/12*E119)</f>
        <v>0</v>
      </c>
      <c r="G120" s="94">
        <f>F120</f>
        <v>0</v>
      </c>
      <c r="H120" s="159"/>
      <c r="I120" s="98" t="s">
        <v>200</v>
      </c>
      <c r="J120" s="98" t="str">
        <f>VLOOKUP(I120,Presupuesto!$B$11:$C$565,2,0)</f>
        <v>CONTRATOS ESPECIALES</v>
      </c>
      <c r="K120" s="95" t="str">
        <f t="shared" si="3"/>
        <v>Posgrado</v>
      </c>
      <c r="L120" s="95" t="s">
        <v>719</v>
      </c>
    </row>
    <row r="121" spans="3:12" ht="15.75" thickBot="1" x14ac:dyDescent="0.3">
      <c r="C121" s="167" t="s">
        <v>1331</v>
      </c>
      <c r="D121" s="158"/>
      <c r="E121" s="150">
        <v>0</v>
      </c>
      <c r="F121" s="97">
        <f>IF(E119&lt;6,"",((E119-6)/12)*(G119/E119))</f>
        <v>0</v>
      </c>
      <c r="G121" s="94">
        <f>F121</f>
        <v>0</v>
      </c>
      <c r="H121" s="159"/>
      <c r="I121" s="98" t="s">
        <v>200</v>
      </c>
      <c r="J121" s="98" t="str">
        <f>VLOOKUP(I121,Presupuesto!$B$11:$C$565,2,0)</f>
        <v>CONTRATOS ESPECIALES</v>
      </c>
      <c r="K121" s="95" t="str">
        <f t="shared" si="3"/>
        <v>Posgrado</v>
      </c>
      <c r="L121" s="95" t="s">
        <v>727</v>
      </c>
    </row>
    <row r="122" spans="3:12" ht="15.75" thickBot="1" x14ac:dyDescent="0.3">
      <c r="C122" s="136" t="s">
        <v>102</v>
      </c>
      <c r="D122" s="189">
        <v>1</v>
      </c>
      <c r="E122" s="148">
        <v>3</v>
      </c>
      <c r="F122" s="115">
        <v>30000</v>
      </c>
      <c r="G122" s="110">
        <f>D122*E122*F122</f>
        <v>90000</v>
      </c>
      <c r="H122" s="161" t="s">
        <v>703</v>
      </c>
      <c r="I122" s="111" t="s">
        <v>298</v>
      </c>
      <c r="J122" s="111" t="str">
        <f>VLOOKUP(I122,Presupuesto!$B$11:$C$565,2,0)</f>
        <v>OTROS SERVICIOS TECNICOS Y PROFESIONALES</v>
      </c>
      <c r="K122" s="95" t="s">
        <v>60</v>
      </c>
      <c r="L122" s="95" t="s">
        <v>719</v>
      </c>
    </row>
    <row r="123" spans="3:12" x14ac:dyDescent="0.25">
      <c r="C123" s="166" t="s">
        <v>1330</v>
      </c>
      <c r="D123" s="158"/>
      <c r="E123" s="150">
        <v>0</v>
      </c>
      <c r="F123" s="97">
        <v>0</v>
      </c>
      <c r="G123" s="94">
        <f>F123</f>
        <v>0</v>
      </c>
      <c r="H123" s="159"/>
      <c r="I123" s="98" t="s">
        <v>298</v>
      </c>
      <c r="J123" s="98" t="str">
        <f>VLOOKUP(I123,Presupuesto!$B$11:$C$565,2,0)</f>
        <v>OTROS SERVICIOS TECNICOS Y PROFESIONALES</v>
      </c>
      <c r="K123" s="95" t="str">
        <f t="shared" si="3"/>
        <v>Posgrado</v>
      </c>
      <c r="L123" s="95" t="s">
        <v>719</v>
      </c>
    </row>
    <row r="124" spans="3:12" ht="15.75" thickBot="1" x14ac:dyDescent="0.3">
      <c r="C124" s="167" t="s">
        <v>1331</v>
      </c>
      <c r="D124" s="158"/>
      <c r="E124" s="150">
        <v>0</v>
      </c>
      <c r="F124" s="97">
        <v>0</v>
      </c>
      <c r="G124" s="94">
        <f>F124</f>
        <v>0</v>
      </c>
      <c r="H124" s="159"/>
      <c r="I124" s="98" t="s">
        <v>298</v>
      </c>
      <c r="J124" s="98" t="str">
        <f>VLOOKUP(I124,Presupuesto!$B$11:$C$565,2,0)</f>
        <v>OTROS SERVICIOS TECNICOS Y PROFESIONALES</v>
      </c>
      <c r="K124" s="95" t="str">
        <f t="shared" si="3"/>
        <v>Posgrado</v>
      </c>
      <c r="L124" s="95" t="s">
        <v>719</v>
      </c>
    </row>
    <row r="125" spans="3:12" ht="15.75" thickBot="1" x14ac:dyDescent="0.3">
      <c r="C125" s="136" t="s">
        <v>103</v>
      </c>
      <c r="D125" s="189"/>
      <c r="E125" s="148">
        <v>12</v>
      </c>
      <c r="F125" s="115">
        <v>30000</v>
      </c>
      <c r="G125" s="110">
        <f>D125*E125*F125</f>
        <v>0</v>
      </c>
      <c r="H125" s="161"/>
      <c r="I125" s="111" t="s">
        <v>151</v>
      </c>
      <c r="J125" s="111" t="str">
        <f>VLOOKUP(I125,Presupuesto!$B$11:$C$565,2,0)</f>
        <v>SUELDOS Y SALARIOS PERMANENTES</v>
      </c>
      <c r="K125" s="95" t="str">
        <f t="shared" si="3"/>
        <v>Posgrado</v>
      </c>
      <c r="L125" s="95" t="s">
        <v>719</v>
      </c>
    </row>
    <row r="126" spans="3:12" x14ac:dyDescent="0.25">
      <c r="C126" s="166" t="s">
        <v>1330</v>
      </c>
      <c r="D126" s="164"/>
      <c r="E126" s="127">
        <v>0</v>
      </c>
      <c r="F126" s="116">
        <f>IF(E125=0,"",(G125/E125)/12*E125)</f>
        <v>0</v>
      </c>
      <c r="G126" s="117">
        <f>F126</f>
        <v>0</v>
      </c>
      <c r="H126" s="159"/>
      <c r="I126" s="98" t="s">
        <v>164</v>
      </c>
      <c r="J126" s="98" t="str">
        <f>VLOOKUP(I126,Presupuesto!$B$11:$C$565,2,0)</f>
        <v>AGUINALDO Y DECIMO CUARTO MES</v>
      </c>
      <c r="K126" s="95" t="str">
        <f t="shared" si="3"/>
        <v>Posgrado</v>
      </c>
      <c r="L126" s="95" t="s">
        <v>719</v>
      </c>
    </row>
    <row r="127" spans="3:12" ht="15.75" thickBot="1" x14ac:dyDescent="0.3">
      <c r="C127" s="168" t="s">
        <v>1331</v>
      </c>
      <c r="D127" s="157"/>
      <c r="E127" s="128">
        <v>0</v>
      </c>
      <c r="F127" s="102">
        <f>IF(E125&lt;6,"",((E125-6)/12)*(G125/E125))</f>
        <v>0</v>
      </c>
      <c r="G127" s="102">
        <f>F127</f>
        <v>0</v>
      </c>
      <c r="H127" s="157"/>
      <c r="I127" s="103" t="s">
        <v>165</v>
      </c>
      <c r="J127" s="120" t="str">
        <f>VLOOKUP(I127,Presupuesto!$B$11:$C$565,2,0)</f>
        <v>DECIMOCUARTO MES</v>
      </c>
      <c r="K127" s="103" t="str">
        <f t="shared" si="3"/>
        <v>Posgrado</v>
      </c>
      <c r="L127" s="120" t="s">
        <v>719</v>
      </c>
    </row>
    <row r="129" spans="3:12" ht="15.75" thickBot="1" x14ac:dyDescent="0.3">
      <c r="C129" s="429"/>
      <c r="D129" s="418"/>
      <c r="E129" s="429"/>
      <c r="F129" s="429"/>
      <c r="G129" s="429"/>
      <c r="H129" s="418"/>
      <c r="I129" s="429"/>
      <c r="J129" s="429"/>
      <c r="K129" s="149"/>
      <c r="L129" s="429"/>
    </row>
    <row r="130" spans="3:12" ht="15.75" thickBot="1" x14ac:dyDescent="0.3">
      <c r="C130" s="68" t="s">
        <v>1308</v>
      </c>
      <c r="D130" s="30">
        <f>SUM(G137:G187)</f>
        <v>60000</v>
      </c>
      <c r="E130" s="91"/>
      <c r="F130" s="91"/>
      <c r="G130" s="91"/>
      <c r="H130" s="75"/>
      <c r="I130" s="75"/>
      <c r="J130" s="75"/>
      <c r="K130" s="149"/>
      <c r="L130" s="429"/>
    </row>
    <row r="131" spans="3:12" x14ac:dyDescent="0.25">
      <c r="C131" s="429"/>
      <c r="D131" s="31"/>
      <c r="E131" s="91"/>
      <c r="F131" s="91"/>
      <c r="G131" s="91"/>
      <c r="H131" s="75"/>
      <c r="I131" s="75"/>
      <c r="J131" s="75"/>
      <c r="K131" s="149"/>
      <c r="L131" s="429"/>
    </row>
    <row r="132" spans="3:12" x14ac:dyDescent="0.25">
      <c r="C132" s="429"/>
      <c r="D132" s="31"/>
      <c r="E132" s="91"/>
      <c r="F132" s="91"/>
      <c r="G132" s="91"/>
      <c r="H132" s="75"/>
      <c r="I132" s="75"/>
      <c r="J132" s="75"/>
      <c r="K132" s="149"/>
      <c r="L132" s="429"/>
    </row>
    <row r="133" spans="3:12" ht="15.75" x14ac:dyDescent="0.25">
      <c r="C133" s="191" t="s">
        <v>1309</v>
      </c>
      <c r="D133" s="345" t="s">
        <v>1821</v>
      </c>
      <c r="E133" s="91"/>
      <c r="F133" s="91"/>
      <c r="G133" s="91"/>
      <c r="H133" s="75"/>
      <c r="I133" s="75"/>
      <c r="J133" s="75"/>
      <c r="K133" s="149"/>
      <c r="L133" s="429"/>
    </row>
    <row r="134" spans="3:12" ht="18.75" x14ac:dyDescent="0.25">
      <c r="C134" s="199"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Evaluación interna y externa de la gestión de la Política de Equidad (2 expertos internacionales por 5 días).</v>
      </c>
      <c r="D134" s="31"/>
      <c r="E134" s="91"/>
      <c r="F134" s="91"/>
      <c r="G134" s="91"/>
      <c r="H134" s="75"/>
      <c r="I134" s="75"/>
      <c r="J134" s="75"/>
      <c r="K134" s="149"/>
      <c r="L134" s="429"/>
    </row>
    <row r="135" spans="3:12" ht="15.75" thickBot="1" x14ac:dyDescent="0.3">
      <c r="C135" s="172"/>
      <c r="D135" s="31"/>
      <c r="E135" s="91"/>
      <c r="F135" s="91"/>
      <c r="G135" s="91"/>
      <c r="H135" s="75"/>
      <c r="I135" s="75"/>
      <c r="J135" s="75"/>
      <c r="K135" s="149"/>
      <c r="L135" s="429"/>
    </row>
    <row r="136" spans="3:12" ht="30.75" thickBot="1" x14ac:dyDescent="0.3">
      <c r="C136" s="130" t="s">
        <v>1310</v>
      </c>
      <c r="D136" s="134" t="s">
        <v>99</v>
      </c>
      <c r="E136" s="165" t="s">
        <v>1329</v>
      </c>
      <c r="F136" s="134" t="s">
        <v>1312</v>
      </c>
      <c r="G136" s="131" t="s">
        <v>1313</v>
      </c>
      <c r="H136" s="129" t="s">
        <v>1314</v>
      </c>
      <c r="I136" s="132" t="s">
        <v>1315</v>
      </c>
      <c r="J136" s="132" t="s">
        <v>711</v>
      </c>
      <c r="K136" s="132" t="s">
        <v>1316</v>
      </c>
      <c r="L136" s="132" t="s">
        <v>1317</v>
      </c>
    </row>
    <row r="137" spans="3:12" ht="15.75" thickBot="1" x14ac:dyDescent="0.3">
      <c r="C137" s="133" t="s">
        <v>84</v>
      </c>
      <c r="D137" s="189"/>
      <c r="E137" s="148">
        <v>12</v>
      </c>
      <c r="F137" s="286">
        <f>HLOOKUP($C137,$BZ$2:$CM$3,2,0)</f>
        <v>43674.39</v>
      </c>
      <c r="G137" s="110">
        <f>D137*E137*F137</f>
        <v>0</v>
      </c>
      <c r="H137" s="161"/>
      <c r="I137" s="111" t="s">
        <v>151</v>
      </c>
      <c r="J137" s="111" t="str">
        <f>VLOOKUP(I137,Presupuesto!$B$11:$C$565,2,0)</f>
        <v>SUELDOS Y SALARIOS PERMANENTES</v>
      </c>
      <c r="K137" s="207" t="s">
        <v>72</v>
      </c>
      <c r="L137" s="95" t="s">
        <v>719</v>
      </c>
    </row>
    <row r="138" spans="3:12" x14ac:dyDescent="0.25">
      <c r="C138" s="166" t="s">
        <v>1330</v>
      </c>
      <c r="D138" s="158"/>
      <c r="E138" s="150">
        <v>0</v>
      </c>
      <c r="F138" s="97">
        <f>IF(E137=0,"",(G137/E137)/12*E137)</f>
        <v>0</v>
      </c>
      <c r="G138" s="94">
        <f>F138</f>
        <v>0</v>
      </c>
      <c r="H138" s="159"/>
      <c r="I138" s="113" t="s">
        <v>164</v>
      </c>
      <c r="J138" s="113" t="str">
        <f>VLOOKUP(I138,Presupuesto!$B$11:$C$565,2,0)</f>
        <v>AGUINALDO Y DECIMO CUARTO MES</v>
      </c>
      <c r="K138" s="95" t="str">
        <f t="shared" ref="K138:K169" si="4">$K$137</f>
        <v>Posgrado</v>
      </c>
      <c r="L138" s="95" t="s">
        <v>720</v>
      </c>
    </row>
    <row r="139" spans="3:12" ht="15.75" thickBot="1" x14ac:dyDescent="0.3">
      <c r="C139" s="167" t="s">
        <v>1331</v>
      </c>
      <c r="D139" s="158"/>
      <c r="E139" s="150">
        <v>0</v>
      </c>
      <c r="F139" s="114">
        <f>IF(E137&lt;6,"",((E137-6)/12)*(G137/E137))</f>
        <v>0</v>
      </c>
      <c r="G139" s="94">
        <f>F139</f>
        <v>0</v>
      </c>
      <c r="H139" s="159"/>
      <c r="I139" s="98" t="s">
        <v>165</v>
      </c>
      <c r="J139" s="98" t="str">
        <f>VLOOKUP(I139,Presupuesto!$B$11:$C$565,2,0)</f>
        <v>DECIMOCUARTO MES</v>
      </c>
      <c r="K139" s="95" t="str">
        <f t="shared" si="4"/>
        <v>Posgrado</v>
      </c>
      <c r="L139" s="95" t="s">
        <v>721</v>
      </c>
    </row>
    <row r="140" spans="3:12" ht="15.75" thickBot="1" x14ac:dyDescent="0.3">
      <c r="C140" s="133" t="s">
        <v>85</v>
      </c>
      <c r="D140" s="189"/>
      <c r="E140" s="148">
        <v>12</v>
      </c>
      <c r="F140" s="286">
        <f>HLOOKUP($C140,$BZ$2:$CM$3,2,0)</f>
        <v>39703.99</v>
      </c>
      <c r="G140" s="110">
        <f>D140*E140*F140</f>
        <v>0</v>
      </c>
      <c r="H140" s="161"/>
      <c r="I140" s="111" t="s">
        <v>151</v>
      </c>
      <c r="J140" s="111" t="str">
        <f>VLOOKUP(I140,Presupuesto!$B$11:$C$565,2,0)</f>
        <v>SUELDOS Y SALARIOS PERMANENTES</v>
      </c>
      <c r="K140" s="95" t="str">
        <f t="shared" si="4"/>
        <v>Posgrado</v>
      </c>
      <c r="L140" s="95" t="s">
        <v>721</v>
      </c>
    </row>
    <row r="141" spans="3:12" x14ac:dyDescent="0.25">
      <c r="C141" s="166" t="s">
        <v>1330</v>
      </c>
      <c r="D141" s="158"/>
      <c r="E141" s="150">
        <v>0</v>
      </c>
      <c r="F141" s="97">
        <f>IF(E140=0,"",(G140/E140)/12*E140)</f>
        <v>0</v>
      </c>
      <c r="G141" s="94">
        <f>F141</f>
        <v>0</v>
      </c>
      <c r="H141" s="159"/>
      <c r="I141" s="113" t="s">
        <v>164</v>
      </c>
      <c r="J141" s="113" t="str">
        <f>VLOOKUP(I141,Presupuesto!$B$11:$C$565,2,0)</f>
        <v>AGUINALDO Y DECIMO CUARTO MES</v>
      </c>
      <c r="K141" s="95" t="str">
        <f t="shared" si="4"/>
        <v>Posgrado</v>
      </c>
      <c r="L141" s="95" t="s">
        <v>721</v>
      </c>
    </row>
    <row r="142" spans="3:12" ht="15.75" thickBot="1" x14ac:dyDescent="0.3">
      <c r="C142" s="167" t="s">
        <v>1331</v>
      </c>
      <c r="D142" s="158"/>
      <c r="E142" s="150">
        <v>0</v>
      </c>
      <c r="F142" s="114">
        <f>IF(E140&lt;6,"",((E140-6)/12)*(G140/E140))</f>
        <v>0</v>
      </c>
      <c r="G142" s="94">
        <f>F142</f>
        <v>0</v>
      </c>
      <c r="H142" s="159"/>
      <c r="I142" s="98" t="s">
        <v>165</v>
      </c>
      <c r="J142" s="98" t="str">
        <f>VLOOKUP(I142,Presupuesto!$B$11:$C$565,2,0)</f>
        <v>DECIMOCUARTO MES</v>
      </c>
      <c r="K142" s="95" t="str">
        <f t="shared" si="4"/>
        <v>Posgrado</v>
      </c>
      <c r="L142" s="95" t="s">
        <v>721</v>
      </c>
    </row>
    <row r="143" spans="3:12" ht="15.75" thickBot="1" x14ac:dyDescent="0.3">
      <c r="C143" s="133" t="s">
        <v>86</v>
      </c>
      <c r="D143" s="189"/>
      <c r="E143" s="148">
        <v>12</v>
      </c>
      <c r="F143" s="286">
        <f>HLOOKUP($C143,$BZ$2:$CM$3,2,0)</f>
        <v>35733.589999999997</v>
      </c>
      <c r="G143" s="110">
        <f>D143*E143*F143</f>
        <v>0</v>
      </c>
      <c r="H143" s="161"/>
      <c r="I143" s="111" t="s">
        <v>151</v>
      </c>
      <c r="J143" s="111" t="str">
        <f>VLOOKUP(I143,Presupuesto!$B$11:$C$565,2,0)</f>
        <v>SUELDOS Y SALARIOS PERMANENTES</v>
      </c>
      <c r="K143" s="95" t="str">
        <f t="shared" si="4"/>
        <v>Posgrado</v>
      </c>
      <c r="L143" s="95" t="s">
        <v>721</v>
      </c>
    </row>
    <row r="144" spans="3:12" x14ac:dyDescent="0.25">
      <c r="C144" s="166" t="s">
        <v>1330</v>
      </c>
      <c r="D144" s="158"/>
      <c r="E144" s="150">
        <v>0</v>
      </c>
      <c r="F144" s="97">
        <f>IF(E143=0,"",(G143/E143)/12*E143)</f>
        <v>0</v>
      </c>
      <c r="G144" s="94">
        <f>F144</f>
        <v>0</v>
      </c>
      <c r="H144" s="159"/>
      <c r="I144" s="113" t="s">
        <v>164</v>
      </c>
      <c r="J144" s="113" t="str">
        <f>VLOOKUP(I144,Presupuesto!$B$11:$C$565,2,0)</f>
        <v>AGUINALDO Y DECIMO CUARTO MES</v>
      </c>
      <c r="K144" s="95" t="str">
        <f t="shared" si="4"/>
        <v>Posgrado</v>
      </c>
      <c r="L144" s="95" t="s">
        <v>721</v>
      </c>
    </row>
    <row r="145" spans="3:12" ht="15.75" thickBot="1" x14ac:dyDescent="0.3">
      <c r="C145" s="167" t="s">
        <v>1331</v>
      </c>
      <c r="D145" s="158"/>
      <c r="E145" s="150">
        <v>0</v>
      </c>
      <c r="F145" s="114">
        <f>IF(E143&lt;6,"",((E143-6)/12)*(G143/E143))</f>
        <v>0</v>
      </c>
      <c r="G145" s="94">
        <f>F145</f>
        <v>0</v>
      </c>
      <c r="H145" s="159"/>
      <c r="I145" s="98" t="s">
        <v>165</v>
      </c>
      <c r="J145" s="98" t="str">
        <f>VLOOKUP(I145,Presupuesto!$B$11:$C$565,2,0)</f>
        <v>DECIMOCUARTO MES</v>
      </c>
      <c r="K145" s="95" t="str">
        <f t="shared" si="4"/>
        <v>Posgrado</v>
      </c>
      <c r="L145" s="95" t="s">
        <v>721</v>
      </c>
    </row>
    <row r="146" spans="3:12" ht="15.75" thickBot="1" x14ac:dyDescent="0.3">
      <c r="C146" s="133" t="s">
        <v>87</v>
      </c>
      <c r="D146" s="189"/>
      <c r="E146" s="148">
        <v>12</v>
      </c>
      <c r="F146" s="286">
        <f>HLOOKUP($C146,$BZ$2:$CM$3,2,0)</f>
        <v>31763.19</v>
      </c>
      <c r="G146" s="110">
        <f>D146*E146*F146</f>
        <v>0</v>
      </c>
      <c r="H146" s="161"/>
      <c r="I146" s="111" t="s">
        <v>151</v>
      </c>
      <c r="J146" s="111" t="str">
        <f>VLOOKUP(I146,Presupuesto!$B$11:$C$565,2,0)</f>
        <v>SUELDOS Y SALARIOS PERMANENTES</v>
      </c>
      <c r="K146" s="95" t="str">
        <f t="shared" si="4"/>
        <v>Posgrado</v>
      </c>
      <c r="L146" s="95" t="s">
        <v>721</v>
      </c>
    </row>
    <row r="147" spans="3:12" x14ac:dyDescent="0.25">
      <c r="C147" s="166" t="s">
        <v>1330</v>
      </c>
      <c r="D147" s="158"/>
      <c r="E147" s="150">
        <v>0</v>
      </c>
      <c r="F147" s="97">
        <f>IF(E146=0,"",(G146/E146)/12*E146)</f>
        <v>0</v>
      </c>
      <c r="G147" s="94">
        <f>F147</f>
        <v>0</v>
      </c>
      <c r="H147" s="159"/>
      <c r="I147" s="113" t="s">
        <v>164</v>
      </c>
      <c r="J147" s="113" t="str">
        <f>VLOOKUP(I147,Presupuesto!$B$11:$C$565,2,0)</f>
        <v>AGUINALDO Y DECIMO CUARTO MES</v>
      </c>
      <c r="K147" s="95" t="str">
        <f t="shared" si="4"/>
        <v>Posgrado</v>
      </c>
      <c r="L147" s="95" t="s">
        <v>721</v>
      </c>
    </row>
    <row r="148" spans="3:12" ht="15.75" thickBot="1" x14ac:dyDescent="0.3">
      <c r="C148" s="167" t="s">
        <v>1331</v>
      </c>
      <c r="D148" s="158"/>
      <c r="E148" s="150">
        <v>0</v>
      </c>
      <c r="F148" s="114">
        <f>IF(E146&lt;6,"",((E146-6)/12)*(G146/E146))</f>
        <v>0</v>
      </c>
      <c r="G148" s="94">
        <f>F148</f>
        <v>0</v>
      </c>
      <c r="H148" s="159"/>
      <c r="I148" s="98" t="s">
        <v>165</v>
      </c>
      <c r="J148" s="98" t="str">
        <f>VLOOKUP(I148,Presupuesto!$B$11:$C$565,2,0)</f>
        <v>DECIMOCUARTO MES</v>
      </c>
      <c r="K148" s="95" t="str">
        <f t="shared" si="4"/>
        <v>Posgrado</v>
      </c>
      <c r="L148" s="95" t="s">
        <v>721</v>
      </c>
    </row>
    <row r="149" spans="3:12" ht="15.75" thickBot="1" x14ac:dyDescent="0.3">
      <c r="C149" s="133" t="s">
        <v>88</v>
      </c>
      <c r="D149" s="189"/>
      <c r="E149" s="148">
        <v>12</v>
      </c>
      <c r="F149" s="286">
        <f>HLOOKUP($C149,$BZ$2:$CM$3,2,0)</f>
        <v>29777.99</v>
      </c>
      <c r="G149" s="110">
        <f>D149*E149*F149</f>
        <v>0</v>
      </c>
      <c r="H149" s="161"/>
      <c r="I149" s="111" t="s">
        <v>151</v>
      </c>
      <c r="J149" s="111" t="str">
        <f>VLOOKUP(I149,Presupuesto!$B$11:$C$565,2,0)</f>
        <v>SUELDOS Y SALARIOS PERMANENTES</v>
      </c>
      <c r="K149" s="95" t="str">
        <f t="shared" si="4"/>
        <v>Posgrado</v>
      </c>
      <c r="L149" s="95" t="s">
        <v>721</v>
      </c>
    </row>
    <row r="150" spans="3:12" x14ac:dyDescent="0.25">
      <c r="C150" s="166" t="s">
        <v>1330</v>
      </c>
      <c r="D150" s="158"/>
      <c r="E150" s="150">
        <v>0</v>
      </c>
      <c r="F150" s="97">
        <f>IF(E149=0,"",(G149/E149)/12*E149)</f>
        <v>0</v>
      </c>
      <c r="G150" s="94">
        <f>F150</f>
        <v>0</v>
      </c>
      <c r="H150" s="159"/>
      <c r="I150" s="113" t="s">
        <v>164</v>
      </c>
      <c r="J150" s="113" t="str">
        <f>VLOOKUP(I150,Presupuesto!$B$11:$C$565,2,0)</f>
        <v>AGUINALDO Y DECIMO CUARTO MES</v>
      </c>
      <c r="K150" s="95" t="str">
        <f t="shared" si="4"/>
        <v>Posgrado</v>
      </c>
      <c r="L150" s="95" t="s">
        <v>721</v>
      </c>
    </row>
    <row r="151" spans="3:12" ht="15.75" thickBot="1" x14ac:dyDescent="0.3">
      <c r="C151" s="167" t="s">
        <v>1331</v>
      </c>
      <c r="D151" s="158"/>
      <c r="E151" s="150">
        <v>0</v>
      </c>
      <c r="F151" s="114">
        <f>IF(E149&lt;6,"",((E149-6)/12)*(G149/E149))</f>
        <v>0</v>
      </c>
      <c r="G151" s="94">
        <f>F151</f>
        <v>0</v>
      </c>
      <c r="H151" s="159"/>
      <c r="I151" s="98" t="s">
        <v>165</v>
      </c>
      <c r="J151" s="98" t="str">
        <f>VLOOKUP(I151,Presupuesto!$B$11:$C$565,2,0)</f>
        <v>DECIMOCUARTO MES</v>
      </c>
      <c r="K151" s="95" t="str">
        <f t="shared" si="4"/>
        <v>Posgrado</v>
      </c>
      <c r="L151" s="95" t="s">
        <v>721</v>
      </c>
    </row>
    <row r="152" spans="3:12" ht="15.75" thickBot="1" x14ac:dyDescent="0.3">
      <c r="C152" s="133" t="s">
        <v>89</v>
      </c>
      <c r="D152" s="189"/>
      <c r="E152" s="148">
        <v>12</v>
      </c>
      <c r="F152" s="286">
        <f>HLOOKUP($C152,$BZ$2:$CM$3,2,0)</f>
        <v>27792.79</v>
      </c>
      <c r="G152" s="110">
        <f>D152*E152*F152</f>
        <v>0</v>
      </c>
      <c r="H152" s="161"/>
      <c r="I152" s="111" t="s">
        <v>151</v>
      </c>
      <c r="J152" s="111" t="str">
        <f>VLOOKUP(I152,Presupuesto!$B$11:$C$565,2,0)</f>
        <v>SUELDOS Y SALARIOS PERMANENTES</v>
      </c>
      <c r="K152" s="95" t="str">
        <f t="shared" si="4"/>
        <v>Posgrado</v>
      </c>
      <c r="L152" s="95" t="s">
        <v>721</v>
      </c>
    </row>
    <row r="153" spans="3:12" x14ac:dyDescent="0.25">
      <c r="C153" s="166" t="s">
        <v>1330</v>
      </c>
      <c r="D153" s="158"/>
      <c r="E153" s="150">
        <v>0</v>
      </c>
      <c r="F153" s="97">
        <f>IF(E152=0,"",(G152/E152)/12*E152)</f>
        <v>0</v>
      </c>
      <c r="G153" s="94">
        <f>F153</f>
        <v>0</v>
      </c>
      <c r="H153" s="159"/>
      <c r="I153" s="113" t="s">
        <v>164</v>
      </c>
      <c r="J153" s="113" t="str">
        <f>VLOOKUP(I153,Presupuesto!$B$11:$C$565,2,0)</f>
        <v>AGUINALDO Y DECIMO CUARTO MES</v>
      </c>
      <c r="K153" s="95" t="str">
        <f t="shared" si="4"/>
        <v>Posgrado</v>
      </c>
      <c r="L153" s="95" t="s">
        <v>721</v>
      </c>
    </row>
    <row r="154" spans="3:12" ht="15.75" thickBot="1" x14ac:dyDescent="0.3">
      <c r="C154" s="167" t="s">
        <v>1331</v>
      </c>
      <c r="D154" s="158"/>
      <c r="E154" s="150">
        <v>0</v>
      </c>
      <c r="F154" s="114">
        <f>IF(E152&lt;6,"",((E152-6)/12)*(G152/E152))</f>
        <v>0</v>
      </c>
      <c r="G154" s="94">
        <f>F154</f>
        <v>0</v>
      </c>
      <c r="H154" s="159"/>
      <c r="I154" s="98" t="s">
        <v>165</v>
      </c>
      <c r="J154" s="98" t="str">
        <f>VLOOKUP(I154,Presupuesto!$B$11:$C$565,2,0)</f>
        <v>DECIMOCUARTO MES</v>
      </c>
      <c r="K154" s="95" t="str">
        <f t="shared" si="4"/>
        <v>Posgrado</v>
      </c>
      <c r="L154" s="95" t="s">
        <v>721</v>
      </c>
    </row>
    <row r="155" spans="3:12" ht="15.75" thickBot="1" x14ac:dyDescent="0.3">
      <c r="C155" s="133" t="s">
        <v>90</v>
      </c>
      <c r="D155" s="189"/>
      <c r="E155" s="148">
        <v>12</v>
      </c>
      <c r="F155" s="286">
        <f>HLOOKUP($C155,$BZ$2:$CM$3,2,0)</f>
        <v>18859.39</v>
      </c>
      <c r="G155" s="110">
        <f>D155*E155*F155</f>
        <v>0</v>
      </c>
      <c r="H155" s="161"/>
      <c r="I155" s="111" t="s">
        <v>151</v>
      </c>
      <c r="J155" s="111" t="str">
        <f>VLOOKUP(I155,Presupuesto!$B$11:$C$565,2,0)</f>
        <v>SUELDOS Y SALARIOS PERMANENTES</v>
      </c>
      <c r="K155" s="95" t="str">
        <f t="shared" si="4"/>
        <v>Posgrado</v>
      </c>
      <c r="L155" s="95" t="s">
        <v>721</v>
      </c>
    </row>
    <row r="156" spans="3:12" x14ac:dyDescent="0.25">
      <c r="C156" s="166" t="s">
        <v>1330</v>
      </c>
      <c r="D156" s="158"/>
      <c r="E156" s="150">
        <v>0</v>
      </c>
      <c r="F156" s="97">
        <f>IF(E155=0,"",(G155/E155)/12*E155)</f>
        <v>0</v>
      </c>
      <c r="G156" s="94">
        <f>F156</f>
        <v>0</v>
      </c>
      <c r="H156" s="159"/>
      <c r="I156" s="113" t="s">
        <v>164</v>
      </c>
      <c r="J156" s="113" t="str">
        <f>VLOOKUP(I156,Presupuesto!$B$11:$C$565,2,0)</f>
        <v>AGUINALDO Y DECIMO CUARTO MES</v>
      </c>
      <c r="K156" s="95" t="str">
        <f t="shared" si="4"/>
        <v>Posgrado</v>
      </c>
      <c r="L156" s="95" t="s">
        <v>721</v>
      </c>
    </row>
    <row r="157" spans="3:12" ht="15.75" thickBot="1" x14ac:dyDescent="0.3">
      <c r="C157" s="167" t="s">
        <v>1331</v>
      </c>
      <c r="D157" s="158"/>
      <c r="E157" s="150">
        <v>0</v>
      </c>
      <c r="F157" s="114">
        <f>IF(E155&lt;6,"",((E155-6)/12)*(G155/E155))</f>
        <v>0</v>
      </c>
      <c r="G157" s="94">
        <f>F157</f>
        <v>0</v>
      </c>
      <c r="H157" s="159"/>
      <c r="I157" s="98" t="s">
        <v>165</v>
      </c>
      <c r="J157" s="98" t="str">
        <f>VLOOKUP(I157,Presupuesto!$B$11:$C$565,2,0)</f>
        <v>DECIMOCUARTO MES</v>
      </c>
      <c r="K157" s="95" t="str">
        <f t="shared" si="4"/>
        <v>Posgrado</v>
      </c>
      <c r="L157" s="95" t="s">
        <v>721</v>
      </c>
    </row>
    <row r="158" spans="3:12" ht="15.75" thickBot="1" x14ac:dyDescent="0.3">
      <c r="C158" s="133" t="s">
        <v>91</v>
      </c>
      <c r="D158" s="189"/>
      <c r="E158" s="148">
        <v>12</v>
      </c>
      <c r="F158" s="286">
        <f>HLOOKUP($C158,$BZ$2:$CM$3,2,0)</f>
        <v>17866.8</v>
      </c>
      <c r="G158" s="110">
        <f>D158*E158*F158</f>
        <v>0</v>
      </c>
      <c r="H158" s="161"/>
      <c r="I158" s="111" t="s">
        <v>151</v>
      </c>
      <c r="J158" s="111" t="str">
        <f>VLOOKUP(I158,Presupuesto!$B$11:$C$565,2,0)</f>
        <v>SUELDOS Y SALARIOS PERMANENTES</v>
      </c>
      <c r="K158" s="95" t="str">
        <f t="shared" si="4"/>
        <v>Posgrado</v>
      </c>
      <c r="L158" s="95" t="s">
        <v>721</v>
      </c>
    </row>
    <row r="159" spans="3:12" x14ac:dyDescent="0.25">
      <c r="C159" s="166" t="s">
        <v>1330</v>
      </c>
      <c r="D159" s="158"/>
      <c r="E159" s="150">
        <v>0</v>
      </c>
      <c r="F159" s="97">
        <f>IF(E158=0,"",(G158/E158)/12*E158)</f>
        <v>0</v>
      </c>
      <c r="G159" s="94">
        <f>F159</f>
        <v>0</v>
      </c>
      <c r="H159" s="159"/>
      <c r="I159" s="113" t="s">
        <v>164</v>
      </c>
      <c r="J159" s="113" t="str">
        <f>VLOOKUP(I159,Presupuesto!$B$11:$C$565,2,0)</f>
        <v>AGUINALDO Y DECIMO CUARTO MES</v>
      </c>
      <c r="K159" s="95" t="str">
        <f t="shared" si="4"/>
        <v>Posgrado</v>
      </c>
      <c r="L159" s="95" t="s">
        <v>721</v>
      </c>
    </row>
    <row r="160" spans="3:12" ht="15.75" thickBot="1" x14ac:dyDescent="0.3">
      <c r="C160" s="167" t="s">
        <v>1331</v>
      </c>
      <c r="D160" s="158"/>
      <c r="E160" s="150">
        <v>0</v>
      </c>
      <c r="F160" s="114">
        <f>IF(E158&lt;6,"",((E158-6)/12)*(G158/E158))</f>
        <v>0</v>
      </c>
      <c r="G160" s="94">
        <f>F160</f>
        <v>0</v>
      </c>
      <c r="H160" s="159"/>
      <c r="I160" s="98" t="s">
        <v>165</v>
      </c>
      <c r="J160" s="98" t="str">
        <f>VLOOKUP(I160,Presupuesto!$B$11:$C$565,2,0)</f>
        <v>DECIMOCUARTO MES</v>
      </c>
      <c r="K160" s="95" t="str">
        <f t="shared" si="4"/>
        <v>Posgrado</v>
      </c>
      <c r="L160" s="95" t="s">
        <v>721</v>
      </c>
    </row>
    <row r="161" spans="3:12" ht="15.75" thickBot="1" x14ac:dyDescent="0.3">
      <c r="C161" s="133" t="s">
        <v>92</v>
      </c>
      <c r="D161" s="189"/>
      <c r="E161" s="148">
        <v>12</v>
      </c>
      <c r="F161" s="286">
        <f>HLOOKUP($C161,$BZ$2:$CM$3,2,0)</f>
        <v>13896.4</v>
      </c>
      <c r="G161" s="110">
        <f>D161*E161*F161</f>
        <v>0</v>
      </c>
      <c r="H161" s="161"/>
      <c r="I161" s="111" t="s">
        <v>151</v>
      </c>
      <c r="J161" s="111" t="str">
        <f>VLOOKUP(I161,Presupuesto!$B$11:$C$565,2,0)</f>
        <v>SUELDOS Y SALARIOS PERMANENTES</v>
      </c>
      <c r="K161" s="95" t="str">
        <f t="shared" si="4"/>
        <v>Posgrado</v>
      </c>
      <c r="L161" s="95" t="s">
        <v>721</v>
      </c>
    </row>
    <row r="162" spans="3:12" x14ac:dyDescent="0.25">
      <c r="C162" s="166" t="s">
        <v>1330</v>
      </c>
      <c r="D162" s="158"/>
      <c r="E162" s="150">
        <v>0</v>
      </c>
      <c r="F162" s="97">
        <f>IF(E161=0,"",(G161/E161)/12*E161)</f>
        <v>0</v>
      </c>
      <c r="G162" s="94">
        <f>F162</f>
        <v>0</v>
      </c>
      <c r="H162" s="159"/>
      <c r="I162" s="113" t="s">
        <v>164</v>
      </c>
      <c r="J162" s="113" t="str">
        <f>VLOOKUP(I162,Presupuesto!$B$11:$C$565,2,0)</f>
        <v>AGUINALDO Y DECIMO CUARTO MES</v>
      </c>
      <c r="K162" s="95" t="str">
        <f t="shared" si="4"/>
        <v>Posgrado</v>
      </c>
      <c r="L162" s="95" t="s">
        <v>721</v>
      </c>
    </row>
    <row r="163" spans="3:12" ht="15.75" thickBot="1" x14ac:dyDescent="0.3">
      <c r="C163" s="167" t="s">
        <v>1331</v>
      </c>
      <c r="D163" s="158"/>
      <c r="E163" s="150">
        <v>0</v>
      </c>
      <c r="F163" s="114">
        <f>IF(E161&lt;6,"",((E161-6)/12)*(G161/E161))</f>
        <v>0</v>
      </c>
      <c r="G163" s="94">
        <f>F163</f>
        <v>0</v>
      </c>
      <c r="H163" s="159"/>
      <c r="I163" s="98" t="s">
        <v>165</v>
      </c>
      <c r="J163" s="98" t="str">
        <f>VLOOKUP(I163,Presupuesto!$B$11:$C$565,2,0)</f>
        <v>DECIMOCUARTO MES</v>
      </c>
      <c r="K163" s="95" t="str">
        <f t="shared" si="4"/>
        <v>Posgrado</v>
      </c>
      <c r="L163" s="95" t="s">
        <v>721</v>
      </c>
    </row>
    <row r="164" spans="3:12" ht="15.75" thickBot="1" x14ac:dyDescent="0.3">
      <c r="C164" s="133" t="s">
        <v>93</v>
      </c>
      <c r="D164" s="189"/>
      <c r="E164" s="148">
        <v>12</v>
      </c>
      <c r="F164" s="286">
        <f>HLOOKUP($C164,$BZ$2:$CM$3,2,0)</f>
        <v>15004.09</v>
      </c>
      <c r="G164" s="110">
        <f>D164*E164*F164</f>
        <v>0</v>
      </c>
      <c r="H164" s="161"/>
      <c r="I164" s="111" t="s">
        <v>151</v>
      </c>
      <c r="J164" s="111" t="str">
        <f>VLOOKUP(I164,Presupuesto!$B$11:$C$565,2,0)</f>
        <v>SUELDOS Y SALARIOS PERMANENTES</v>
      </c>
      <c r="K164" s="95" t="str">
        <f t="shared" si="4"/>
        <v>Posgrado</v>
      </c>
      <c r="L164" s="95" t="s">
        <v>721</v>
      </c>
    </row>
    <row r="165" spans="3:12" x14ac:dyDescent="0.25">
      <c r="C165" s="166" t="s">
        <v>1330</v>
      </c>
      <c r="D165" s="158"/>
      <c r="E165" s="150">
        <v>0</v>
      </c>
      <c r="F165" s="97">
        <f>IF(E164=0,"",(G164/E164)/12*E164)</f>
        <v>0</v>
      </c>
      <c r="G165" s="94">
        <f>F165</f>
        <v>0</v>
      </c>
      <c r="H165" s="159"/>
      <c r="I165" s="113" t="s">
        <v>164</v>
      </c>
      <c r="J165" s="113" t="str">
        <f>VLOOKUP(I165,Presupuesto!$B$11:$C$565,2,0)</f>
        <v>AGUINALDO Y DECIMO CUARTO MES</v>
      </c>
      <c r="K165" s="95" t="str">
        <f t="shared" si="4"/>
        <v>Posgrado</v>
      </c>
      <c r="L165" s="95" t="s">
        <v>721</v>
      </c>
    </row>
    <row r="166" spans="3:12" ht="15.75" thickBot="1" x14ac:dyDescent="0.3">
      <c r="C166" s="167" t="s">
        <v>1331</v>
      </c>
      <c r="D166" s="158"/>
      <c r="E166" s="150">
        <v>0</v>
      </c>
      <c r="F166" s="114">
        <f>IF(E164&lt;6,"",((E164-6)/12)*(G164/E164))</f>
        <v>0</v>
      </c>
      <c r="G166" s="94">
        <f>F166</f>
        <v>0</v>
      </c>
      <c r="H166" s="159"/>
      <c r="I166" s="98" t="s">
        <v>165</v>
      </c>
      <c r="J166" s="98" t="str">
        <f>VLOOKUP(I166,Presupuesto!$B$11:$C$565,2,0)</f>
        <v>DECIMOCUARTO MES</v>
      </c>
      <c r="K166" s="95" t="str">
        <f t="shared" si="4"/>
        <v>Posgrado</v>
      </c>
      <c r="L166" s="95" t="s">
        <v>721</v>
      </c>
    </row>
    <row r="167" spans="3:12" ht="15.75" thickBot="1" x14ac:dyDescent="0.3">
      <c r="C167" s="133" t="s">
        <v>94</v>
      </c>
      <c r="D167" s="189"/>
      <c r="E167" s="148">
        <v>12</v>
      </c>
      <c r="F167" s="286">
        <f>HLOOKUP($C167,$BZ$2:$CM$3,2,0)</f>
        <v>13238.9</v>
      </c>
      <c r="G167" s="110">
        <f>D167*E167*F167</f>
        <v>0</v>
      </c>
      <c r="H167" s="161"/>
      <c r="I167" s="111" t="s">
        <v>151</v>
      </c>
      <c r="J167" s="111" t="str">
        <f>VLOOKUP(I167,Presupuesto!$B$11:$C$565,2,0)</f>
        <v>SUELDOS Y SALARIOS PERMANENTES</v>
      </c>
      <c r="K167" s="95" t="str">
        <f t="shared" si="4"/>
        <v>Posgrado</v>
      </c>
      <c r="L167" s="95" t="s">
        <v>721</v>
      </c>
    </row>
    <row r="168" spans="3:12" x14ac:dyDescent="0.25">
      <c r="C168" s="166" t="s">
        <v>1330</v>
      </c>
      <c r="D168" s="158"/>
      <c r="E168" s="150">
        <v>0</v>
      </c>
      <c r="F168" s="97">
        <f>IF(E167=0,"",(G167/E167)/12*E167)</f>
        <v>0</v>
      </c>
      <c r="G168" s="94">
        <f>F168</f>
        <v>0</v>
      </c>
      <c r="H168" s="159"/>
      <c r="I168" s="113" t="s">
        <v>164</v>
      </c>
      <c r="J168" s="113" t="str">
        <f>VLOOKUP(I168,Presupuesto!$B$11:$C$565,2,0)</f>
        <v>AGUINALDO Y DECIMO CUARTO MES</v>
      </c>
      <c r="K168" s="95" t="str">
        <f t="shared" si="4"/>
        <v>Posgrado</v>
      </c>
      <c r="L168" s="95" t="s">
        <v>721</v>
      </c>
    </row>
    <row r="169" spans="3:12" ht="15.75" thickBot="1" x14ac:dyDescent="0.3">
      <c r="C169" s="167" t="s">
        <v>1331</v>
      </c>
      <c r="D169" s="158"/>
      <c r="E169" s="150">
        <v>0</v>
      </c>
      <c r="F169" s="114">
        <f>IF(E167&lt;6,"",((E167-6)/12)*(G167/E167))</f>
        <v>0</v>
      </c>
      <c r="G169" s="94">
        <f>F169</f>
        <v>0</v>
      </c>
      <c r="H169" s="159"/>
      <c r="I169" s="98" t="s">
        <v>165</v>
      </c>
      <c r="J169" s="98" t="str">
        <f>VLOOKUP(I169,Presupuesto!$B$11:$C$565,2,0)</f>
        <v>DECIMOCUARTO MES</v>
      </c>
      <c r="K169" s="95" t="str">
        <f t="shared" si="4"/>
        <v>Posgrado</v>
      </c>
      <c r="L169" s="95" t="s">
        <v>721</v>
      </c>
    </row>
    <row r="170" spans="3:12" ht="15.75" thickBot="1" x14ac:dyDescent="0.3">
      <c r="C170" s="133" t="s">
        <v>95</v>
      </c>
      <c r="D170" s="189"/>
      <c r="E170" s="148">
        <v>12</v>
      </c>
      <c r="F170" s="286">
        <f>HLOOKUP($C170,$BZ$2:$CM$3,2,0)</f>
        <v>12356.31</v>
      </c>
      <c r="G170" s="110">
        <f>D170*E170*F170</f>
        <v>0</v>
      </c>
      <c r="H170" s="161"/>
      <c r="I170" s="111" t="s">
        <v>151</v>
      </c>
      <c r="J170" s="111" t="str">
        <f>VLOOKUP(I170,Presupuesto!$B$11:$C$565,2,0)</f>
        <v>SUELDOS Y SALARIOS PERMANENTES</v>
      </c>
      <c r="K170" s="95" t="str">
        <f t="shared" ref="K170:K187" si="5">$K$137</f>
        <v>Posgrado</v>
      </c>
      <c r="L170" s="95" t="s">
        <v>721</v>
      </c>
    </row>
    <row r="171" spans="3:12" x14ac:dyDescent="0.25">
      <c r="C171" s="166" t="s">
        <v>1330</v>
      </c>
      <c r="D171" s="158"/>
      <c r="E171" s="150">
        <v>0</v>
      </c>
      <c r="F171" s="97">
        <f>IF(E170=0,"",(G170/E170)/12*E170)</f>
        <v>0</v>
      </c>
      <c r="G171" s="94">
        <f>F171</f>
        <v>0</v>
      </c>
      <c r="H171" s="159"/>
      <c r="I171" s="113" t="s">
        <v>164</v>
      </c>
      <c r="J171" s="113" t="str">
        <f>VLOOKUP(I171,Presupuesto!$B$11:$C$565,2,0)</f>
        <v>AGUINALDO Y DECIMO CUARTO MES</v>
      </c>
      <c r="K171" s="95" t="str">
        <f t="shared" si="5"/>
        <v>Posgrado</v>
      </c>
      <c r="L171" s="95" t="s">
        <v>721</v>
      </c>
    </row>
    <row r="172" spans="3:12" ht="15.75" thickBot="1" x14ac:dyDescent="0.3">
      <c r="C172" s="167" t="s">
        <v>1331</v>
      </c>
      <c r="D172" s="158"/>
      <c r="E172" s="150">
        <v>0</v>
      </c>
      <c r="F172" s="114">
        <f>IF(E170&lt;6,"",((E170-6)/12)*(G170/E170))</f>
        <v>0</v>
      </c>
      <c r="G172" s="94">
        <f>F172</f>
        <v>0</v>
      </c>
      <c r="H172" s="159"/>
      <c r="I172" s="98" t="s">
        <v>165</v>
      </c>
      <c r="J172" s="98" t="str">
        <f>VLOOKUP(I172,Presupuesto!$B$11:$C$565,2,0)</f>
        <v>DECIMOCUARTO MES</v>
      </c>
      <c r="K172" s="95" t="str">
        <f t="shared" si="5"/>
        <v>Posgrado</v>
      </c>
      <c r="L172" s="95" t="s">
        <v>721</v>
      </c>
    </row>
    <row r="173" spans="3:12" ht="15.75" thickBot="1" x14ac:dyDescent="0.3">
      <c r="C173" s="133" t="s">
        <v>96</v>
      </c>
      <c r="D173" s="189"/>
      <c r="E173" s="148">
        <v>12</v>
      </c>
      <c r="F173" s="286">
        <f>HLOOKUP($C173,$BZ$2:$CM$3,2,0)</f>
        <v>463.22</v>
      </c>
      <c r="G173" s="110">
        <f>D173*E173*F173</f>
        <v>0</v>
      </c>
      <c r="H173" s="161"/>
      <c r="I173" s="111" t="s">
        <v>151</v>
      </c>
      <c r="J173" s="111" t="str">
        <f>VLOOKUP(I173,Presupuesto!$B$11:$C$565,2,0)</f>
        <v>SUELDOS Y SALARIOS PERMANENTES</v>
      </c>
      <c r="K173" s="95" t="str">
        <f t="shared" si="5"/>
        <v>Posgrado</v>
      </c>
      <c r="L173" s="95" t="s">
        <v>721</v>
      </c>
    </row>
    <row r="174" spans="3:12" x14ac:dyDescent="0.25">
      <c r="C174" s="166" t="s">
        <v>1330</v>
      </c>
      <c r="D174" s="158"/>
      <c r="E174" s="150">
        <v>0</v>
      </c>
      <c r="F174" s="97">
        <f>IF(E173=0,"",(G173/E173)/12*E173)</f>
        <v>0</v>
      </c>
      <c r="G174" s="94">
        <f>F174</f>
        <v>0</v>
      </c>
      <c r="H174" s="159"/>
      <c r="I174" s="113" t="s">
        <v>164</v>
      </c>
      <c r="J174" s="113" t="str">
        <f>VLOOKUP(I174,Presupuesto!$B$11:$C$565,2,0)</f>
        <v>AGUINALDO Y DECIMO CUARTO MES</v>
      </c>
      <c r="K174" s="95" t="str">
        <f t="shared" si="5"/>
        <v>Posgrado</v>
      </c>
      <c r="L174" s="95" t="s">
        <v>721</v>
      </c>
    </row>
    <row r="175" spans="3:12" ht="15.75" thickBot="1" x14ac:dyDescent="0.3">
      <c r="C175" s="167" t="s">
        <v>1331</v>
      </c>
      <c r="D175" s="158"/>
      <c r="E175" s="150">
        <v>0</v>
      </c>
      <c r="F175" s="114">
        <f>IF(E173&lt;6,"",((E173-6)/12)*(G173/E173))</f>
        <v>0</v>
      </c>
      <c r="G175" s="94">
        <f>F175</f>
        <v>0</v>
      </c>
      <c r="H175" s="159"/>
      <c r="I175" s="98" t="s">
        <v>165</v>
      </c>
      <c r="J175" s="98" t="str">
        <f>VLOOKUP(I175,Presupuesto!$B$11:$C$565,2,0)</f>
        <v>DECIMOCUARTO MES</v>
      </c>
      <c r="K175" s="95" t="str">
        <f t="shared" si="5"/>
        <v>Posgrado</v>
      </c>
      <c r="L175" s="95" t="s">
        <v>721</v>
      </c>
    </row>
    <row r="176" spans="3:12" ht="15.75" thickBot="1" x14ac:dyDescent="0.3">
      <c r="C176" s="133" t="s">
        <v>97</v>
      </c>
      <c r="D176" s="189"/>
      <c r="E176" s="148">
        <v>12</v>
      </c>
      <c r="F176" s="286">
        <f>HLOOKUP($C176,$BZ$2:$CM$3,2,0)</f>
        <v>2007.3</v>
      </c>
      <c r="G176" s="110">
        <f>D176*E176*F176</f>
        <v>0</v>
      </c>
      <c r="H176" s="161"/>
      <c r="I176" s="111" t="s">
        <v>151</v>
      </c>
      <c r="J176" s="111" t="str">
        <f>VLOOKUP(I176,Presupuesto!$B$11:$C$565,2,0)</f>
        <v>SUELDOS Y SALARIOS PERMANENTES</v>
      </c>
      <c r="K176" s="95" t="str">
        <f t="shared" si="5"/>
        <v>Posgrado</v>
      </c>
      <c r="L176" s="95" t="s">
        <v>721</v>
      </c>
    </row>
    <row r="177" spans="3:12" x14ac:dyDescent="0.25">
      <c r="C177" s="166" t="s">
        <v>1330</v>
      </c>
      <c r="D177" s="158"/>
      <c r="E177" s="150">
        <v>0</v>
      </c>
      <c r="F177" s="97">
        <f>IF(E176=0,"",(G176/E176)/12*E176)</f>
        <v>0</v>
      </c>
      <c r="G177" s="94">
        <f>F177</f>
        <v>0</v>
      </c>
      <c r="H177" s="159"/>
      <c r="I177" s="113" t="s">
        <v>164</v>
      </c>
      <c r="J177" s="113" t="str">
        <f>VLOOKUP(I177,Presupuesto!$B$11:$C$565,2,0)</f>
        <v>AGUINALDO Y DECIMO CUARTO MES</v>
      </c>
      <c r="K177" s="95" t="str">
        <f t="shared" si="5"/>
        <v>Posgrado</v>
      </c>
      <c r="L177" s="95" t="s">
        <v>721</v>
      </c>
    </row>
    <row r="178" spans="3:12" ht="15.75" thickBot="1" x14ac:dyDescent="0.3">
      <c r="C178" s="167" t="s">
        <v>1331</v>
      </c>
      <c r="D178" s="158"/>
      <c r="E178" s="150">
        <v>0</v>
      </c>
      <c r="F178" s="114">
        <f>IF(E176&lt;6,"",((E176-6)/12)*(G176/E176))</f>
        <v>0</v>
      </c>
      <c r="G178" s="94">
        <f>F178</f>
        <v>0</v>
      </c>
      <c r="H178" s="159"/>
      <c r="I178" s="98" t="s">
        <v>165</v>
      </c>
      <c r="J178" s="98" t="str">
        <f>VLOOKUP(I178,Presupuesto!$B$11:$C$565,2,0)</f>
        <v>DECIMOCUARTO MES</v>
      </c>
      <c r="K178" s="95" t="str">
        <f t="shared" si="5"/>
        <v>Posgrado</v>
      </c>
      <c r="L178" s="95" t="s">
        <v>721</v>
      </c>
    </row>
    <row r="179" spans="3:12" ht="15.75" thickBot="1" x14ac:dyDescent="0.3">
      <c r="C179" s="136" t="s">
        <v>101</v>
      </c>
      <c r="D179" s="189"/>
      <c r="E179" s="148">
        <v>12</v>
      </c>
      <c r="F179" s="135">
        <v>30000</v>
      </c>
      <c r="G179" s="110">
        <f>D179*E179*F179</f>
        <v>0</v>
      </c>
      <c r="H179" s="161"/>
      <c r="I179" s="111" t="s">
        <v>200</v>
      </c>
      <c r="J179" s="111" t="str">
        <f>VLOOKUP(I179,Presupuesto!$B$11:$C$565,2,0)</f>
        <v>CONTRATOS ESPECIALES</v>
      </c>
      <c r="K179" s="95" t="str">
        <f t="shared" si="5"/>
        <v>Posgrado</v>
      </c>
      <c r="L179" s="95" t="s">
        <v>721</v>
      </c>
    </row>
    <row r="180" spans="3:12" x14ac:dyDescent="0.25">
      <c r="C180" s="166" t="s">
        <v>1330</v>
      </c>
      <c r="D180" s="158"/>
      <c r="E180" s="150">
        <v>0</v>
      </c>
      <c r="F180" s="114">
        <f>IF(E179=0,"",(G179/E179)/12*E179)</f>
        <v>0</v>
      </c>
      <c r="G180" s="94">
        <f>F180</f>
        <v>0</v>
      </c>
      <c r="H180" s="159"/>
      <c r="I180" s="98" t="s">
        <v>200</v>
      </c>
      <c r="J180" s="98" t="str">
        <f>VLOOKUP(I180,Presupuesto!$B$11:$C$565,2,0)</f>
        <v>CONTRATOS ESPECIALES</v>
      </c>
      <c r="K180" s="95" t="str">
        <f t="shared" si="5"/>
        <v>Posgrado</v>
      </c>
      <c r="L180" s="95" t="s">
        <v>719</v>
      </c>
    </row>
    <row r="181" spans="3:12" ht="15.75" thickBot="1" x14ac:dyDescent="0.3">
      <c r="C181" s="167" t="s">
        <v>1331</v>
      </c>
      <c r="D181" s="158"/>
      <c r="E181" s="150">
        <v>0</v>
      </c>
      <c r="F181" s="97">
        <f>IF(E179&lt;6,"",((E179-6)/12)*(G179/E179))</f>
        <v>0</v>
      </c>
      <c r="G181" s="94">
        <f>F181</f>
        <v>0</v>
      </c>
      <c r="H181" s="159"/>
      <c r="I181" s="98" t="s">
        <v>200</v>
      </c>
      <c r="J181" s="98" t="str">
        <f>VLOOKUP(I181,Presupuesto!$B$11:$C$565,2,0)</f>
        <v>CONTRATOS ESPECIALES</v>
      </c>
      <c r="K181" s="95" t="str">
        <f t="shared" si="5"/>
        <v>Posgrado</v>
      </c>
      <c r="L181" s="95" t="s">
        <v>727</v>
      </c>
    </row>
    <row r="182" spans="3:12" ht="15.75" thickBot="1" x14ac:dyDescent="0.3">
      <c r="C182" s="136" t="s">
        <v>102</v>
      </c>
      <c r="D182" s="189">
        <v>2</v>
      </c>
      <c r="E182" s="148">
        <v>1</v>
      </c>
      <c r="F182" s="115">
        <v>30000</v>
      </c>
      <c r="G182" s="110">
        <f>D182*E182*F182</f>
        <v>60000</v>
      </c>
      <c r="H182" s="161" t="s">
        <v>703</v>
      </c>
      <c r="I182" s="111" t="s">
        <v>298</v>
      </c>
      <c r="J182" s="111" t="str">
        <f>VLOOKUP(I182,Presupuesto!$B$11:$C$565,2,0)</f>
        <v>OTROS SERVICIOS TECNICOS Y PROFESIONALES</v>
      </c>
      <c r="K182" s="95" t="s">
        <v>63</v>
      </c>
      <c r="L182" s="95" t="s">
        <v>719</v>
      </c>
    </row>
    <row r="183" spans="3:12" x14ac:dyDescent="0.25">
      <c r="C183" s="166" t="s">
        <v>1330</v>
      </c>
      <c r="D183" s="158"/>
      <c r="E183" s="150">
        <v>0</v>
      </c>
      <c r="F183" s="97">
        <v>0</v>
      </c>
      <c r="G183" s="94">
        <f>F183</f>
        <v>0</v>
      </c>
      <c r="H183" s="159"/>
      <c r="I183" s="98" t="s">
        <v>298</v>
      </c>
      <c r="J183" s="98" t="str">
        <f>VLOOKUP(I183,Presupuesto!$B$11:$C$565,2,0)</f>
        <v>OTROS SERVICIOS TECNICOS Y PROFESIONALES</v>
      </c>
      <c r="K183" s="95" t="str">
        <f t="shared" si="5"/>
        <v>Posgrado</v>
      </c>
      <c r="L183" s="95" t="s">
        <v>719</v>
      </c>
    </row>
    <row r="184" spans="3:12" ht="15.75" thickBot="1" x14ac:dyDescent="0.3">
      <c r="C184" s="167" t="s">
        <v>1331</v>
      </c>
      <c r="D184" s="158"/>
      <c r="E184" s="150">
        <v>0</v>
      </c>
      <c r="F184" s="97">
        <v>0</v>
      </c>
      <c r="G184" s="94">
        <f>F184</f>
        <v>0</v>
      </c>
      <c r="H184" s="159"/>
      <c r="I184" s="98" t="s">
        <v>298</v>
      </c>
      <c r="J184" s="98" t="str">
        <f>VLOOKUP(I184,Presupuesto!$B$11:$C$565,2,0)</f>
        <v>OTROS SERVICIOS TECNICOS Y PROFESIONALES</v>
      </c>
      <c r="K184" s="95" t="str">
        <f t="shared" si="5"/>
        <v>Posgrado</v>
      </c>
      <c r="L184" s="95" t="s">
        <v>719</v>
      </c>
    </row>
    <row r="185" spans="3:12" ht="15.75" thickBot="1" x14ac:dyDescent="0.3">
      <c r="C185" s="136" t="s">
        <v>103</v>
      </c>
      <c r="D185" s="189"/>
      <c r="E185" s="148">
        <v>12</v>
      </c>
      <c r="F185" s="115">
        <v>30000</v>
      </c>
      <c r="G185" s="110">
        <f>D185*E185*F185</f>
        <v>0</v>
      </c>
      <c r="H185" s="161"/>
      <c r="I185" s="111" t="s">
        <v>151</v>
      </c>
      <c r="J185" s="111" t="str">
        <f>VLOOKUP(I185,Presupuesto!$B$11:$C$565,2,0)</f>
        <v>SUELDOS Y SALARIOS PERMANENTES</v>
      </c>
      <c r="K185" s="95" t="str">
        <f t="shared" si="5"/>
        <v>Posgrado</v>
      </c>
      <c r="L185" s="95" t="s">
        <v>719</v>
      </c>
    </row>
    <row r="186" spans="3:12" x14ac:dyDescent="0.25">
      <c r="C186" s="166" t="s">
        <v>1330</v>
      </c>
      <c r="D186" s="164"/>
      <c r="E186" s="127">
        <v>0</v>
      </c>
      <c r="F186" s="116">
        <f>IF(E185=0,"",(G185/E185)/12*E185)</f>
        <v>0</v>
      </c>
      <c r="G186" s="117">
        <f>F186</f>
        <v>0</v>
      </c>
      <c r="H186" s="159"/>
      <c r="I186" s="98" t="s">
        <v>164</v>
      </c>
      <c r="J186" s="98" t="str">
        <f>VLOOKUP(I186,Presupuesto!$B$11:$C$565,2,0)</f>
        <v>AGUINALDO Y DECIMO CUARTO MES</v>
      </c>
      <c r="K186" s="95" t="str">
        <f t="shared" si="5"/>
        <v>Posgrado</v>
      </c>
      <c r="L186" s="95" t="s">
        <v>719</v>
      </c>
    </row>
    <row r="187" spans="3:12" ht="15.75" thickBot="1" x14ac:dyDescent="0.3">
      <c r="C187" s="168" t="s">
        <v>1331</v>
      </c>
      <c r="D187" s="157"/>
      <c r="E187" s="128">
        <v>0</v>
      </c>
      <c r="F187" s="102">
        <f>IF(E185&lt;6,"",((E185-6)/12)*(G185/E185))</f>
        <v>0</v>
      </c>
      <c r="G187" s="102">
        <f>F187</f>
        <v>0</v>
      </c>
      <c r="H187" s="157"/>
      <c r="I187" s="103" t="s">
        <v>165</v>
      </c>
      <c r="J187" s="120" t="str">
        <f>VLOOKUP(I187,Presupuesto!$B$11:$C$565,2,0)</f>
        <v>DECIMOCUARTO MES</v>
      </c>
      <c r="K187" s="103" t="str">
        <f t="shared" si="5"/>
        <v>Posgrado</v>
      </c>
      <c r="L187" s="120" t="s">
        <v>719</v>
      </c>
    </row>
    <row r="189" spans="3:12" ht="15.75" thickBot="1" x14ac:dyDescent="0.3">
      <c r="C189" s="429"/>
      <c r="D189" s="418"/>
      <c r="E189" s="429"/>
      <c r="F189" s="429"/>
      <c r="G189" s="429"/>
      <c r="H189" s="418"/>
      <c r="I189" s="429"/>
      <c r="J189" s="429"/>
      <c r="K189" s="149"/>
      <c r="L189" s="429"/>
    </row>
    <row r="190" spans="3:12" ht="15.75" thickBot="1" x14ac:dyDescent="0.3">
      <c r="C190" s="68" t="s">
        <v>1308</v>
      </c>
      <c r="D190" s="30">
        <f>SUM(G197:G247)</f>
        <v>90000</v>
      </c>
      <c r="E190" s="91"/>
      <c r="F190" s="91"/>
      <c r="G190" s="91"/>
      <c r="H190" s="75"/>
      <c r="I190" s="75"/>
      <c r="J190" s="75"/>
      <c r="K190" s="149"/>
      <c r="L190" s="429"/>
    </row>
    <row r="191" spans="3:12" x14ac:dyDescent="0.25">
      <c r="C191" s="429"/>
      <c r="D191" s="31"/>
      <c r="E191" s="91"/>
      <c r="F191" s="91"/>
      <c r="G191" s="91"/>
      <c r="H191" s="75"/>
      <c r="I191" s="75"/>
      <c r="J191" s="75"/>
      <c r="K191" s="149"/>
      <c r="L191" s="429"/>
    </row>
    <row r="192" spans="3:12" x14ac:dyDescent="0.25">
      <c r="C192" s="429"/>
      <c r="D192" s="31"/>
      <c r="E192" s="91"/>
      <c r="F192" s="91"/>
      <c r="G192" s="91"/>
      <c r="H192" s="75"/>
      <c r="I192" s="75"/>
      <c r="J192" s="75"/>
      <c r="K192" s="149"/>
      <c r="L192" s="429"/>
    </row>
    <row r="193" spans="3:12" ht="15.75" x14ac:dyDescent="0.25">
      <c r="C193" s="191" t="s">
        <v>1309</v>
      </c>
      <c r="D193" s="345" t="s">
        <v>1843</v>
      </c>
      <c r="E193" s="91"/>
      <c r="F193" s="91"/>
      <c r="G193" s="91"/>
      <c r="H193" s="75"/>
      <c r="I193" s="75"/>
      <c r="J193" s="75"/>
      <c r="K193" s="149"/>
      <c r="L193" s="429"/>
    </row>
    <row r="194" spans="3:12" ht="18.75" x14ac:dyDescent="0.25">
      <c r="C194" s="199"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Un consultor para diseño del subsistema (por tres meses)</v>
      </c>
      <c r="D194" s="31"/>
      <c r="E194" s="91"/>
      <c r="F194" s="91"/>
      <c r="G194" s="91"/>
      <c r="H194" s="75"/>
      <c r="I194" s="75"/>
      <c r="J194" s="75"/>
      <c r="K194" s="149"/>
      <c r="L194" s="429"/>
    </row>
    <row r="195" spans="3:12" ht="15.75" thickBot="1" x14ac:dyDescent="0.3">
      <c r="C195" s="172"/>
      <c r="D195" s="31"/>
      <c r="E195" s="91"/>
      <c r="F195" s="91"/>
      <c r="G195" s="91"/>
      <c r="H195" s="75"/>
      <c r="I195" s="75"/>
      <c r="J195" s="75"/>
      <c r="K195" s="149"/>
      <c r="L195" s="429"/>
    </row>
    <row r="196" spans="3:12" ht="30.75" thickBot="1" x14ac:dyDescent="0.3">
      <c r="C196" s="130" t="s">
        <v>1310</v>
      </c>
      <c r="D196" s="134" t="s">
        <v>99</v>
      </c>
      <c r="E196" s="165" t="s">
        <v>1329</v>
      </c>
      <c r="F196" s="134" t="s">
        <v>1312</v>
      </c>
      <c r="G196" s="131" t="s">
        <v>1313</v>
      </c>
      <c r="H196" s="129" t="s">
        <v>1314</v>
      </c>
      <c r="I196" s="132" t="s">
        <v>1315</v>
      </c>
      <c r="J196" s="132" t="s">
        <v>711</v>
      </c>
      <c r="K196" s="132" t="s">
        <v>1316</v>
      </c>
      <c r="L196" s="132" t="s">
        <v>1317</v>
      </c>
    </row>
    <row r="197" spans="3:12" ht="15.75" thickBot="1" x14ac:dyDescent="0.3">
      <c r="C197" s="133" t="s">
        <v>84</v>
      </c>
      <c r="D197" s="189"/>
      <c r="E197" s="148">
        <v>12</v>
      </c>
      <c r="F197" s="286">
        <f>HLOOKUP($C197,$BZ$2:$CM$3,2,0)</f>
        <v>43674.39</v>
      </c>
      <c r="G197" s="110">
        <f>D197*E197*F197</f>
        <v>0</v>
      </c>
      <c r="H197" s="161"/>
      <c r="I197" s="111" t="s">
        <v>151</v>
      </c>
      <c r="J197" s="111" t="str">
        <f>VLOOKUP(I197,Presupuesto!$B$11:$C$565,2,0)</f>
        <v>SUELDOS Y SALARIOS PERMANENTES</v>
      </c>
      <c r="K197" s="207" t="s">
        <v>72</v>
      </c>
      <c r="L197" s="95" t="s">
        <v>719</v>
      </c>
    </row>
    <row r="198" spans="3:12" x14ac:dyDescent="0.25">
      <c r="C198" s="166" t="s">
        <v>1330</v>
      </c>
      <c r="D198" s="158"/>
      <c r="E198" s="150">
        <v>0</v>
      </c>
      <c r="F198" s="97">
        <f>IF(E197=0,"",(G197/E197)/12*E197)</f>
        <v>0</v>
      </c>
      <c r="G198" s="94">
        <f>F198</f>
        <v>0</v>
      </c>
      <c r="H198" s="159"/>
      <c r="I198" s="113" t="s">
        <v>164</v>
      </c>
      <c r="J198" s="113" t="str">
        <f>VLOOKUP(I198,Presupuesto!$B$11:$C$565,2,0)</f>
        <v>AGUINALDO Y DECIMO CUARTO MES</v>
      </c>
      <c r="K198" s="95" t="str">
        <f t="shared" ref="K198:K229" si="6">$K$197</f>
        <v>Posgrado</v>
      </c>
      <c r="L198" s="95" t="s">
        <v>720</v>
      </c>
    </row>
    <row r="199" spans="3:12" ht="15.75" thickBot="1" x14ac:dyDescent="0.3">
      <c r="C199" s="167" t="s">
        <v>1331</v>
      </c>
      <c r="D199" s="158"/>
      <c r="E199" s="150">
        <v>0</v>
      </c>
      <c r="F199" s="114">
        <f>IF(E197&lt;6,"",((E197-6)/12)*(G197/E197))</f>
        <v>0</v>
      </c>
      <c r="G199" s="94">
        <f>F199</f>
        <v>0</v>
      </c>
      <c r="H199" s="159"/>
      <c r="I199" s="98" t="s">
        <v>165</v>
      </c>
      <c r="J199" s="98" t="str">
        <f>VLOOKUP(I199,Presupuesto!$B$11:$C$565,2,0)</f>
        <v>DECIMOCUARTO MES</v>
      </c>
      <c r="K199" s="95" t="str">
        <f t="shared" si="6"/>
        <v>Posgrado</v>
      </c>
      <c r="L199" s="95" t="s">
        <v>721</v>
      </c>
    </row>
    <row r="200" spans="3:12" ht="15.75" thickBot="1" x14ac:dyDescent="0.3">
      <c r="C200" s="133" t="s">
        <v>85</v>
      </c>
      <c r="D200" s="189"/>
      <c r="E200" s="148">
        <v>12</v>
      </c>
      <c r="F200" s="286">
        <f>HLOOKUP($C200,$BZ$2:$CM$3,2,0)</f>
        <v>39703.99</v>
      </c>
      <c r="G200" s="110">
        <f>D200*E200*F200</f>
        <v>0</v>
      </c>
      <c r="H200" s="161"/>
      <c r="I200" s="111" t="s">
        <v>151</v>
      </c>
      <c r="J200" s="111" t="str">
        <f>VLOOKUP(I200,Presupuesto!$B$11:$C$565,2,0)</f>
        <v>SUELDOS Y SALARIOS PERMANENTES</v>
      </c>
      <c r="K200" s="95" t="str">
        <f t="shared" si="6"/>
        <v>Posgrado</v>
      </c>
      <c r="L200" s="95" t="s">
        <v>721</v>
      </c>
    </row>
    <row r="201" spans="3:12" x14ac:dyDescent="0.25">
      <c r="C201" s="166" t="s">
        <v>1330</v>
      </c>
      <c r="D201" s="158"/>
      <c r="E201" s="150">
        <v>0</v>
      </c>
      <c r="F201" s="97">
        <f>IF(E200=0,"",(G200/E200)/12*E200)</f>
        <v>0</v>
      </c>
      <c r="G201" s="94">
        <f>F201</f>
        <v>0</v>
      </c>
      <c r="H201" s="159"/>
      <c r="I201" s="113" t="s">
        <v>164</v>
      </c>
      <c r="J201" s="113" t="str">
        <f>VLOOKUP(I201,Presupuesto!$B$11:$C$565,2,0)</f>
        <v>AGUINALDO Y DECIMO CUARTO MES</v>
      </c>
      <c r="K201" s="95" t="str">
        <f t="shared" si="6"/>
        <v>Posgrado</v>
      </c>
      <c r="L201" s="95" t="s">
        <v>721</v>
      </c>
    </row>
    <row r="202" spans="3:12" ht="15.75" thickBot="1" x14ac:dyDescent="0.3">
      <c r="C202" s="167" t="s">
        <v>1331</v>
      </c>
      <c r="D202" s="158"/>
      <c r="E202" s="150">
        <v>0</v>
      </c>
      <c r="F202" s="114">
        <f>IF(E200&lt;6,"",((E200-6)/12)*(G200/E200))</f>
        <v>0</v>
      </c>
      <c r="G202" s="94">
        <f>F202</f>
        <v>0</v>
      </c>
      <c r="H202" s="159"/>
      <c r="I202" s="98" t="s">
        <v>165</v>
      </c>
      <c r="J202" s="98" t="str">
        <f>VLOOKUP(I202,Presupuesto!$B$11:$C$565,2,0)</f>
        <v>DECIMOCUARTO MES</v>
      </c>
      <c r="K202" s="95" t="str">
        <f t="shared" si="6"/>
        <v>Posgrado</v>
      </c>
      <c r="L202" s="95" t="s">
        <v>721</v>
      </c>
    </row>
    <row r="203" spans="3:12" ht="15.75" thickBot="1" x14ac:dyDescent="0.3">
      <c r="C203" s="133" t="s">
        <v>86</v>
      </c>
      <c r="D203" s="189"/>
      <c r="E203" s="148">
        <v>12</v>
      </c>
      <c r="F203" s="286">
        <f>HLOOKUP($C203,$BZ$2:$CM$3,2,0)</f>
        <v>35733.589999999997</v>
      </c>
      <c r="G203" s="110">
        <f>D203*E203*F203</f>
        <v>0</v>
      </c>
      <c r="H203" s="161"/>
      <c r="I203" s="111" t="s">
        <v>151</v>
      </c>
      <c r="J203" s="111" t="str">
        <f>VLOOKUP(I203,Presupuesto!$B$11:$C$565,2,0)</f>
        <v>SUELDOS Y SALARIOS PERMANENTES</v>
      </c>
      <c r="K203" s="95" t="str">
        <f t="shared" si="6"/>
        <v>Posgrado</v>
      </c>
      <c r="L203" s="95" t="s">
        <v>721</v>
      </c>
    </row>
    <row r="204" spans="3:12" x14ac:dyDescent="0.25">
      <c r="C204" s="166" t="s">
        <v>1330</v>
      </c>
      <c r="D204" s="158"/>
      <c r="E204" s="150">
        <v>0</v>
      </c>
      <c r="F204" s="97">
        <f>IF(E203=0,"",(G203/E203)/12*E203)</f>
        <v>0</v>
      </c>
      <c r="G204" s="94">
        <f>F204</f>
        <v>0</v>
      </c>
      <c r="H204" s="159"/>
      <c r="I204" s="113" t="s">
        <v>164</v>
      </c>
      <c r="J204" s="113" t="str">
        <f>VLOOKUP(I204,Presupuesto!$B$11:$C$565,2,0)</f>
        <v>AGUINALDO Y DECIMO CUARTO MES</v>
      </c>
      <c r="K204" s="95" t="str">
        <f t="shared" si="6"/>
        <v>Posgrado</v>
      </c>
      <c r="L204" s="95" t="s">
        <v>721</v>
      </c>
    </row>
    <row r="205" spans="3:12" ht="15.75" thickBot="1" x14ac:dyDescent="0.3">
      <c r="C205" s="167" t="s">
        <v>1331</v>
      </c>
      <c r="D205" s="158"/>
      <c r="E205" s="150">
        <v>0</v>
      </c>
      <c r="F205" s="114">
        <f>IF(E203&lt;6,"",((E203-6)/12)*(G203/E203))</f>
        <v>0</v>
      </c>
      <c r="G205" s="94">
        <f>F205</f>
        <v>0</v>
      </c>
      <c r="H205" s="159"/>
      <c r="I205" s="98" t="s">
        <v>165</v>
      </c>
      <c r="J205" s="98" t="str">
        <f>VLOOKUP(I205,Presupuesto!$B$11:$C$565,2,0)</f>
        <v>DECIMOCUARTO MES</v>
      </c>
      <c r="K205" s="95" t="str">
        <f t="shared" si="6"/>
        <v>Posgrado</v>
      </c>
      <c r="L205" s="95" t="s">
        <v>721</v>
      </c>
    </row>
    <row r="206" spans="3:12" ht="15.75" thickBot="1" x14ac:dyDescent="0.3">
      <c r="C206" s="133" t="s">
        <v>87</v>
      </c>
      <c r="D206" s="189"/>
      <c r="E206" s="148">
        <v>12</v>
      </c>
      <c r="F206" s="286">
        <f>HLOOKUP($C206,$BZ$2:$CM$3,2,0)</f>
        <v>31763.19</v>
      </c>
      <c r="G206" s="110">
        <f>D206*E206*F206</f>
        <v>0</v>
      </c>
      <c r="H206" s="161"/>
      <c r="I206" s="111" t="s">
        <v>151</v>
      </c>
      <c r="J206" s="111" t="str">
        <f>VLOOKUP(I206,Presupuesto!$B$11:$C$565,2,0)</f>
        <v>SUELDOS Y SALARIOS PERMANENTES</v>
      </c>
      <c r="K206" s="95" t="str">
        <f t="shared" si="6"/>
        <v>Posgrado</v>
      </c>
      <c r="L206" s="95" t="s">
        <v>721</v>
      </c>
    </row>
    <row r="207" spans="3:12" x14ac:dyDescent="0.25">
      <c r="C207" s="166" t="s">
        <v>1330</v>
      </c>
      <c r="D207" s="158"/>
      <c r="E207" s="150">
        <v>0</v>
      </c>
      <c r="F207" s="97">
        <f>IF(E206=0,"",(G206/E206)/12*E206)</f>
        <v>0</v>
      </c>
      <c r="G207" s="94">
        <f>F207</f>
        <v>0</v>
      </c>
      <c r="H207" s="159"/>
      <c r="I207" s="113" t="s">
        <v>164</v>
      </c>
      <c r="J207" s="113" t="str">
        <f>VLOOKUP(I207,Presupuesto!$B$11:$C$565,2,0)</f>
        <v>AGUINALDO Y DECIMO CUARTO MES</v>
      </c>
      <c r="K207" s="95" t="str">
        <f t="shared" si="6"/>
        <v>Posgrado</v>
      </c>
      <c r="L207" s="95" t="s">
        <v>721</v>
      </c>
    </row>
    <row r="208" spans="3:12" ht="15.75" thickBot="1" x14ac:dyDescent="0.3">
      <c r="C208" s="167" t="s">
        <v>1331</v>
      </c>
      <c r="D208" s="158"/>
      <c r="E208" s="150">
        <v>0</v>
      </c>
      <c r="F208" s="114">
        <f>IF(E206&lt;6,"",((E206-6)/12)*(G206/E206))</f>
        <v>0</v>
      </c>
      <c r="G208" s="94">
        <f>F208</f>
        <v>0</v>
      </c>
      <c r="H208" s="159"/>
      <c r="I208" s="98" t="s">
        <v>165</v>
      </c>
      <c r="J208" s="98" t="str">
        <f>VLOOKUP(I208,Presupuesto!$B$11:$C$565,2,0)</f>
        <v>DECIMOCUARTO MES</v>
      </c>
      <c r="K208" s="95" t="str">
        <f t="shared" si="6"/>
        <v>Posgrado</v>
      </c>
      <c r="L208" s="95" t="s">
        <v>721</v>
      </c>
    </row>
    <row r="209" spans="3:12" ht="15.75" thickBot="1" x14ac:dyDescent="0.3">
      <c r="C209" s="133" t="s">
        <v>88</v>
      </c>
      <c r="D209" s="189"/>
      <c r="E209" s="148">
        <v>12</v>
      </c>
      <c r="F209" s="286">
        <f>HLOOKUP($C209,$BZ$2:$CM$3,2,0)</f>
        <v>29777.99</v>
      </c>
      <c r="G209" s="110">
        <f>D209*E209*F209</f>
        <v>0</v>
      </c>
      <c r="H209" s="161"/>
      <c r="I209" s="111" t="s">
        <v>151</v>
      </c>
      <c r="J209" s="111" t="str">
        <f>VLOOKUP(I209,Presupuesto!$B$11:$C$565,2,0)</f>
        <v>SUELDOS Y SALARIOS PERMANENTES</v>
      </c>
      <c r="K209" s="95" t="str">
        <f t="shared" si="6"/>
        <v>Posgrado</v>
      </c>
      <c r="L209" s="95" t="s">
        <v>721</v>
      </c>
    </row>
    <row r="210" spans="3:12" x14ac:dyDescent="0.25">
      <c r="C210" s="166" t="s">
        <v>1330</v>
      </c>
      <c r="D210" s="158"/>
      <c r="E210" s="150">
        <v>0</v>
      </c>
      <c r="F210" s="97">
        <f>IF(E209=0,"",(G209/E209)/12*E209)</f>
        <v>0</v>
      </c>
      <c r="G210" s="94">
        <f>F210</f>
        <v>0</v>
      </c>
      <c r="H210" s="159"/>
      <c r="I210" s="113" t="s">
        <v>164</v>
      </c>
      <c r="J210" s="113" t="str">
        <f>VLOOKUP(I210,Presupuesto!$B$11:$C$565,2,0)</f>
        <v>AGUINALDO Y DECIMO CUARTO MES</v>
      </c>
      <c r="K210" s="95" t="str">
        <f t="shared" si="6"/>
        <v>Posgrado</v>
      </c>
      <c r="L210" s="95" t="s">
        <v>721</v>
      </c>
    </row>
    <row r="211" spans="3:12" ht="15.75" thickBot="1" x14ac:dyDescent="0.3">
      <c r="C211" s="167" t="s">
        <v>1331</v>
      </c>
      <c r="D211" s="158"/>
      <c r="E211" s="150">
        <v>0</v>
      </c>
      <c r="F211" s="114">
        <f>IF(E209&lt;6,"",((E209-6)/12)*(G209/E209))</f>
        <v>0</v>
      </c>
      <c r="G211" s="94">
        <f>F211</f>
        <v>0</v>
      </c>
      <c r="H211" s="159"/>
      <c r="I211" s="98" t="s">
        <v>165</v>
      </c>
      <c r="J211" s="98" t="str">
        <f>VLOOKUP(I211,Presupuesto!$B$11:$C$565,2,0)</f>
        <v>DECIMOCUARTO MES</v>
      </c>
      <c r="K211" s="95" t="str">
        <f t="shared" si="6"/>
        <v>Posgrado</v>
      </c>
      <c r="L211" s="95" t="s">
        <v>721</v>
      </c>
    </row>
    <row r="212" spans="3:12" ht="15.75" thickBot="1" x14ac:dyDescent="0.3">
      <c r="C212" s="133" t="s">
        <v>89</v>
      </c>
      <c r="D212" s="189"/>
      <c r="E212" s="148">
        <v>12</v>
      </c>
      <c r="F212" s="286">
        <f>HLOOKUP($C212,$BZ$2:$CM$3,2,0)</f>
        <v>27792.79</v>
      </c>
      <c r="G212" s="110">
        <f>D212*E212*F212</f>
        <v>0</v>
      </c>
      <c r="H212" s="161"/>
      <c r="I212" s="111" t="s">
        <v>151</v>
      </c>
      <c r="J212" s="111" t="str">
        <f>VLOOKUP(I212,Presupuesto!$B$11:$C$565,2,0)</f>
        <v>SUELDOS Y SALARIOS PERMANENTES</v>
      </c>
      <c r="K212" s="95" t="str">
        <f t="shared" si="6"/>
        <v>Posgrado</v>
      </c>
      <c r="L212" s="95" t="s">
        <v>721</v>
      </c>
    </row>
    <row r="213" spans="3:12" x14ac:dyDescent="0.25">
      <c r="C213" s="166" t="s">
        <v>1330</v>
      </c>
      <c r="D213" s="158"/>
      <c r="E213" s="150">
        <v>0</v>
      </c>
      <c r="F213" s="97">
        <f>IF(E212=0,"",(G212/E212)/12*E212)</f>
        <v>0</v>
      </c>
      <c r="G213" s="94">
        <f>F213</f>
        <v>0</v>
      </c>
      <c r="H213" s="159"/>
      <c r="I213" s="113" t="s">
        <v>164</v>
      </c>
      <c r="J213" s="113" t="str">
        <f>VLOOKUP(I213,Presupuesto!$B$11:$C$565,2,0)</f>
        <v>AGUINALDO Y DECIMO CUARTO MES</v>
      </c>
      <c r="K213" s="95" t="str">
        <f t="shared" si="6"/>
        <v>Posgrado</v>
      </c>
      <c r="L213" s="95" t="s">
        <v>721</v>
      </c>
    </row>
    <row r="214" spans="3:12" ht="15.75" thickBot="1" x14ac:dyDescent="0.3">
      <c r="C214" s="167" t="s">
        <v>1331</v>
      </c>
      <c r="D214" s="158"/>
      <c r="E214" s="150">
        <v>0</v>
      </c>
      <c r="F214" s="114">
        <f>IF(E212&lt;6,"",((E212-6)/12)*(G212/E212))</f>
        <v>0</v>
      </c>
      <c r="G214" s="94">
        <f>F214</f>
        <v>0</v>
      </c>
      <c r="H214" s="159"/>
      <c r="I214" s="98" t="s">
        <v>165</v>
      </c>
      <c r="J214" s="98" t="str">
        <f>VLOOKUP(I214,Presupuesto!$B$11:$C$565,2,0)</f>
        <v>DECIMOCUARTO MES</v>
      </c>
      <c r="K214" s="95" t="str">
        <f t="shared" si="6"/>
        <v>Posgrado</v>
      </c>
      <c r="L214" s="95" t="s">
        <v>721</v>
      </c>
    </row>
    <row r="215" spans="3:12" ht="15.75" thickBot="1" x14ac:dyDescent="0.3">
      <c r="C215" s="133" t="s">
        <v>90</v>
      </c>
      <c r="D215" s="189"/>
      <c r="E215" s="148">
        <v>12</v>
      </c>
      <c r="F215" s="286">
        <f>HLOOKUP($C215,$BZ$2:$CM$3,2,0)</f>
        <v>18859.39</v>
      </c>
      <c r="G215" s="110">
        <f>D215*E215*F215</f>
        <v>0</v>
      </c>
      <c r="H215" s="161"/>
      <c r="I215" s="111" t="s">
        <v>151</v>
      </c>
      <c r="J215" s="111" t="str">
        <f>VLOOKUP(I215,Presupuesto!$B$11:$C$565,2,0)</f>
        <v>SUELDOS Y SALARIOS PERMANENTES</v>
      </c>
      <c r="K215" s="95" t="str">
        <f t="shared" si="6"/>
        <v>Posgrado</v>
      </c>
      <c r="L215" s="95" t="s">
        <v>721</v>
      </c>
    </row>
    <row r="216" spans="3:12" x14ac:dyDescent="0.25">
      <c r="C216" s="166" t="s">
        <v>1330</v>
      </c>
      <c r="D216" s="158"/>
      <c r="E216" s="150">
        <v>0</v>
      </c>
      <c r="F216" s="97">
        <f>IF(E215=0,"",(G215/E215)/12*E215)</f>
        <v>0</v>
      </c>
      <c r="G216" s="94">
        <f>F216</f>
        <v>0</v>
      </c>
      <c r="H216" s="159"/>
      <c r="I216" s="113" t="s">
        <v>164</v>
      </c>
      <c r="J216" s="113" t="str">
        <f>VLOOKUP(I216,Presupuesto!$B$11:$C$565,2,0)</f>
        <v>AGUINALDO Y DECIMO CUARTO MES</v>
      </c>
      <c r="K216" s="95" t="str">
        <f t="shared" si="6"/>
        <v>Posgrado</v>
      </c>
      <c r="L216" s="95" t="s">
        <v>721</v>
      </c>
    </row>
    <row r="217" spans="3:12" ht="15.75" thickBot="1" x14ac:dyDescent="0.3">
      <c r="C217" s="167" t="s">
        <v>1331</v>
      </c>
      <c r="D217" s="158"/>
      <c r="E217" s="150">
        <v>0</v>
      </c>
      <c r="F217" s="114">
        <f>IF(E215&lt;6,"",((E215-6)/12)*(G215/E215))</f>
        <v>0</v>
      </c>
      <c r="G217" s="94">
        <f>F217</f>
        <v>0</v>
      </c>
      <c r="H217" s="159"/>
      <c r="I217" s="98" t="s">
        <v>165</v>
      </c>
      <c r="J217" s="98" t="str">
        <f>VLOOKUP(I217,Presupuesto!$B$11:$C$565,2,0)</f>
        <v>DECIMOCUARTO MES</v>
      </c>
      <c r="K217" s="95" t="str">
        <f t="shared" si="6"/>
        <v>Posgrado</v>
      </c>
      <c r="L217" s="95" t="s">
        <v>721</v>
      </c>
    </row>
    <row r="218" spans="3:12" ht="15.75" thickBot="1" x14ac:dyDescent="0.3">
      <c r="C218" s="133" t="s">
        <v>91</v>
      </c>
      <c r="D218" s="189"/>
      <c r="E218" s="148">
        <v>12</v>
      </c>
      <c r="F218" s="286">
        <f>HLOOKUP($C218,$BZ$2:$CM$3,2,0)</f>
        <v>17866.8</v>
      </c>
      <c r="G218" s="110">
        <f>D218*E218*F218</f>
        <v>0</v>
      </c>
      <c r="H218" s="161"/>
      <c r="I218" s="111" t="s">
        <v>151</v>
      </c>
      <c r="J218" s="111" t="str">
        <f>VLOOKUP(I218,Presupuesto!$B$11:$C$565,2,0)</f>
        <v>SUELDOS Y SALARIOS PERMANENTES</v>
      </c>
      <c r="K218" s="95" t="str">
        <f t="shared" si="6"/>
        <v>Posgrado</v>
      </c>
      <c r="L218" s="95" t="s">
        <v>721</v>
      </c>
    </row>
    <row r="219" spans="3:12" x14ac:dyDescent="0.25">
      <c r="C219" s="166" t="s">
        <v>1330</v>
      </c>
      <c r="D219" s="158"/>
      <c r="E219" s="150">
        <v>0</v>
      </c>
      <c r="F219" s="97">
        <f>IF(E218=0,"",(G218/E218)/12*E218)</f>
        <v>0</v>
      </c>
      <c r="G219" s="94">
        <f>F219</f>
        <v>0</v>
      </c>
      <c r="H219" s="159"/>
      <c r="I219" s="113" t="s">
        <v>164</v>
      </c>
      <c r="J219" s="113" t="str">
        <f>VLOOKUP(I219,Presupuesto!$B$11:$C$565,2,0)</f>
        <v>AGUINALDO Y DECIMO CUARTO MES</v>
      </c>
      <c r="K219" s="95" t="str">
        <f t="shared" si="6"/>
        <v>Posgrado</v>
      </c>
      <c r="L219" s="95" t="s">
        <v>721</v>
      </c>
    </row>
    <row r="220" spans="3:12" ht="15.75" thickBot="1" x14ac:dyDescent="0.3">
      <c r="C220" s="167" t="s">
        <v>1331</v>
      </c>
      <c r="D220" s="158"/>
      <c r="E220" s="150">
        <v>0</v>
      </c>
      <c r="F220" s="114">
        <f>IF(E218&lt;6,"",((E218-6)/12)*(G218/E218))</f>
        <v>0</v>
      </c>
      <c r="G220" s="94">
        <f>F220</f>
        <v>0</v>
      </c>
      <c r="H220" s="159"/>
      <c r="I220" s="98" t="s">
        <v>165</v>
      </c>
      <c r="J220" s="98" t="str">
        <f>VLOOKUP(I220,Presupuesto!$B$11:$C$565,2,0)</f>
        <v>DECIMOCUARTO MES</v>
      </c>
      <c r="K220" s="95" t="str">
        <f t="shared" si="6"/>
        <v>Posgrado</v>
      </c>
      <c r="L220" s="95" t="s">
        <v>721</v>
      </c>
    </row>
    <row r="221" spans="3:12" ht="15.75" thickBot="1" x14ac:dyDescent="0.3">
      <c r="C221" s="133" t="s">
        <v>92</v>
      </c>
      <c r="D221" s="189"/>
      <c r="E221" s="148">
        <v>12</v>
      </c>
      <c r="F221" s="286">
        <f>HLOOKUP($C221,$BZ$2:$CM$3,2,0)</f>
        <v>13896.4</v>
      </c>
      <c r="G221" s="110">
        <f>D221*E221*F221</f>
        <v>0</v>
      </c>
      <c r="H221" s="161"/>
      <c r="I221" s="111" t="s">
        <v>151</v>
      </c>
      <c r="J221" s="111" t="str">
        <f>VLOOKUP(I221,Presupuesto!$B$11:$C$565,2,0)</f>
        <v>SUELDOS Y SALARIOS PERMANENTES</v>
      </c>
      <c r="K221" s="95" t="str">
        <f t="shared" si="6"/>
        <v>Posgrado</v>
      </c>
      <c r="L221" s="95" t="s">
        <v>721</v>
      </c>
    </row>
    <row r="222" spans="3:12" x14ac:dyDescent="0.25">
      <c r="C222" s="166" t="s">
        <v>1330</v>
      </c>
      <c r="D222" s="158"/>
      <c r="E222" s="150">
        <v>0</v>
      </c>
      <c r="F222" s="97">
        <f>IF(E221=0,"",(G221/E221)/12*E221)</f>
        <v>0</v>
      </c>
      <c r="G222" s="94">
        <f>F222</f>
        <v>0</v>
      </c>
      <c r="H222" s="159"/>
      <c r="I222" s="113" t="s">
        <v>164</v>
      </c>
      <c r="J222" s="113" t="str">
        <f>VLOOKUP(I222,Presupuesto!$B$11:$C$565,2,0)</f>
        <v>AGUINALDO Y DECIMO CUARTO MES</v>
      </c>
      <c r="K222" s="95" t="str">
        <f t="shared" si="6"/>
        <v>Posgrado</v>
      </c>
      <c r="L222" s="95" t="s">
        <v>721</v>
      </c>
    </row>
    <row r="223" spans="3:12" ht="15.75" thickBot="1" x14ac:dyDescent="0.3">
      <c r="C223" s="167" t="s">
        <v>1331</v>
      </c>
      <c r="D223" s="158"/>
      <c r="E223" s="150">
        <v>0</v>
      </c>
      <c r="F223" s="114">
        <f>IF(E221&lt;6,"",((E221-6)/12)*(G221/E221))</f>
        <v>0</v>
      </c>
      <c r="G223" s="94">
        <f>F223</f>
        <v>0</v>
      </c>
      <c r="H223" s="159"/>
      <c r="I223" s="98" t="s">
        <v>165</v>
      </c>
      <c r="J223" s="98" t="str">
        <f>VLOOKUP(I223,Presupuesto!$B$11:$C$565,2,0)</f>
        <v>DECIMOCUARTO MES</v>
      </c>
      <c r="K223" s="95" t="str">
        <f t="shared" si="6"/>
        <v>Posgrado</v>
      </c>
      <c r="L223" s="95" t="s">
        <v>721</v>
      </c>
    </row>
    <row r="224" spans="3:12" ht="15.75" thickBot="1" x14ac:dyDescent="0.3">
      <c r="C224" s="133" t="s">
        <v>93</v>
      </c>
      <c r="D224" s="189"/>
      <c r="E224" s="148">
        <v>12</v>
      </c>
      <c r="F224" s="286">
        <f>HLOOKUP($C224,$BZ$2:$CM$3,2,0)</f>
        <v>15004.09</v>
      </c>
      <c r="G224" s="110">
        <f>D224*E224*F224</f>
        <v>0</v>
      </c>
      <c r="H224" s="161"/>
      <c r="I224" s="111" t="s">
        <v>151</v>
      </c>
      <c r="J224" s="111" t="str">
        <f>VLOOKUP(I224,Presupuesto!$B$11:$C$565,2,0)</f>
        <v>SUELDOS Y SALARIOS PERMANENTES</v>
      </c>
      <c r="K224" s="95" t="str">
        <f t="shared" si="6"/>
        <v>Posgrado</v>
      </c>
      <c r="L224" s="95" t="s">
        <v>721</v>
      </c>
    </row>
    <row r="225" spans="3:12" x14ac:dyDescent="0.25">
      <c r="C225" s="166" t="s">
        <v>1330</v>
      </c>
      <c r="D225" s="158"/>
      <c r="E225" s="150">
        <v>0</v>
      </c>
      <c r="F225" s="97">
        <f>IF(E224=0,"",(G224/E224)/12*E224)</f>
        <v>0</v>
      </c>
      <c r="G225" s="94">
        <f>F225</f>
        <v>0</v>
      </c>
      <c r="H225" s="159"/>
      <c r="I225" s="113" t="s">
        <v>164</v>
      </c>
      <c r="J225" s="113" t="str">
        <f>VLOOKUP(I225,Presupuesto!$B$11:$C$565,2,0)</f>
        <v>AGUINALDO Y DECIMO CUARTO MES</v>
      </c>
      <c r="K225" s="95" t="str">
        <f t="shared" si="6"/>
        <v>Posgrado</v>
      </c>
      <c r="L225" s="95" t="s">
        <v>721</v>
      </c>
    </row>
    <row r="226" spans="3:12" ht="15.75" thickBot="1" x14ac:dyDescent="0.3">
      <c r="C226" s="167" t="s">
        <v>1331</v>
      </c>
      <c r="D226" s="158"/>
      <c r="E226" s="150">
        <v>0</v>
      </c>
      <c r="F226" s="114">
        <f>IF(E224&lt;6,"",((E224-6)/12)*(G224/E224))</f>
        <v>0</v>
      </c>
      <c r="G226" s="94">
        <f>F226</f>
        <v>0</v>
      </c>
      <c r="H226" s="159"/>
      <c r="I226" s="98" t="s">
        <v>165</v>
      </c>
      <c r="J226" s="98" t="str">
        <f>VLOOKUP(I226,Presupuesto!$B$11:$C$565,2,0)</f>
        <v>DECIMOCUARTO MES</v>
      </c>
      <c r="K226" s="95" t="str">
        <f t="shared" si="6"/>
        <v>Posgrado</v>
      </c>
      <c r="L226" s="95" t="s">
        <v>721</v>
      </c>
    </row>
    <row r="227" spans="3:12" ht="15.75" thickBot="1" x14ac:dyDescent="0.3">
      <c r="C227" s="133" t="s">
        <v>94</v>
      </c>
      <c r="D227" s="189"/>
      <c r="E227" s="148">
        <v>12</v>
      </c>
      <c r="F227" s="286">
        <f>HLOOKUP($C227,$BZ$2:$CM$3,2,0)</f>
        <v>13238.9</v>
      </c>
      <c r="G227" s="110">
        <f>D227*E227*F227</f>
        <v>0</v>
      </c>
      <c r="H227" s="161"/>
      <c r="I227" s="111" t="s">
        <v>151</v>
      </c>
      <c r="J227" s="111" t="str">
        <f>VLOOKUP(I227,Presupuesto!$B$11:$C$565,2,0)</f>
        <v>SUELDOS Y SALARIOS PERMANENTES</v>
      </c>
      <c r="K227" s="95" t="str">
        <f t="shared" si="6"/>
        <v>Posgrado</v>
      </c>
      <c r="L227" s="95" t="s">
        <v>721</v>
      </c>
    </row>
    <row r="228" spans="3:12" x14ac:dyDescent="0.25">
      <c r="C228" s="166" t="s">
        <v>1330</v>
      </c>
      <c r="D228" s="158"/>
      <c r="E228" s="150">
        <v>0</v>
      </c>
      <c r="F228" s="97">
        <f>IF(E227=0,"",(G227/E227)/12*E227)</f>
        <v>0</v>
      </c>
      <c r="G228" s="94">
        <f>F228</f>
        <v>0</v>
      </c>
      <c r="H228" s="159"/>
      <c r="I228" s="113" t="s">
        <v>164</v>
      </c>
      <c r="J228" s="113" t="str">
        <f>VLOOKUP(I228,Presupuesto!$B$11:$C$565,2,0)</f>
        <v>AGUINALDO Y DECIMO CUARTO MES</v>
      </c>
      <c r="K228" s="95" t="str">
        <f t="shared" si="6"/>
        <v>Posgrado</v>
      </c>
      <c r="L228" s="95" t="s">
        <v>721</v>
      </c>
    </row>
    <row r="229" spans="3:12" ht="15.75" thickBot="1" x14ac:dyDescent="0.3">
      <c r="C229" s="167" t="s">
        <v>1331</v>
      </c>
      <c r="D229" s="158"/>
      <c r="E229" s="150">
        <v>0</v>
      </c>
      <c r="F229" s="114">
        <f>IF(E227&lt;6,"",((E227-6)/12)*(G227/E227))</f>
        <v>0</v>
      </c>
      <c r="G229" s="94">
        <f>F229</f>
        <v>0</v>
      </c>
      <c r="H229" s="159"/>
      <c r="I229" s="98" t="s">
        <v>165</v>
      </c>
      <c r="J229" s="98" t="str">
        <f>VLOOKUP(I229,Presupuesto!$B$11:$C$565,2,0)</f>
        <v>DECIMOCUARTO MES</v>
      </c>
      <c r="K229" s="95" t="str">
        <f t="shared" si="6"/>
        <v>Posgrado</v>
      </c>
      <c r="L229" s="95" t="s">
        <v>721</v>
      </c>
    </row>
    <row r="230" spans="3:12" ht="15.75" thickBot="1" x14ac:dyDescent="0.3">
      <c r="C230" s="133" t="s">
        <v>95</v>
      </c>
      <c r="D230" s="189"/>
      <c r="E230" s="148">
        <v>12</v>
      </c>
      <c r="F230" s="286">
        <f>HLOOKUP($C230,$BZ$2:$CM$3,2,0)</f>
        <v>12356.31</v>
      </c>
      <c r="G230" s="110">
        <f>D230*E230*F230</f>
        <v>0</v>
      </c>
      <c r="H230" s="161"/>
      <c r="I230" s="111" t="s">
        <v>151</v>
      </c>
      <c r="J230" s="111" t="str">
        <f>VLOOKUP(I230,Presupuesto!$B$11:$C$565,2,0)</f>
        <v>SUELDOS Y SALARIOS PERMANENTES</v>
      </c>
      <c r="K230" s="95" t="str">
        <f t="shared" ref="K230:K247" si="7">$K$197</f>
        <v>Posgrado</v>
      </c>
      <c r="L230" s="95" t="s">
        <v>721</v>
      </c>
    </row>
    <row r="231" spans="3:12" x14ac:dyDescent="0.25">
      <c r="C231" s="166" t="s">
        <v>1330</v>
      </c>
      <c r="D231" s="158"/>
      <c r="E231" s="150">
        <v>0</v>
      </c>
      <c r="F231" s="97">
        <f>IF(E230=0,"",(G230/E230)/12*E230)</f>
        <v>0</v>
      </c>
      <c r="G231" s="94">
        <f>F231</f>
        <v>0</v>
      </c>
      <c r="H231" s="159"/>
      <c r="I231" s="113" t="s">
        <v>164</v>
      </c>
      <c r="J231" s="113" t="str">
        <f>VLOOKUP(I231,Presupuesto!$B$11:$C$565,2,0)</f>
        <v>AGUINALDO Y DECIMO CUARTO MES</v>
      </c>
      <c r="K231" s="95" t="str">
        <f t="shared" si="7"/>
        <v>Posgrado</v>
      </c>
      <c r="L231" s="95" t="s">
        <v>721</v>
      </c>
    </row>
    <row r="232" spans="3:12" ht="15.75" thickBot="1" x14ac:dyDescent="0.3">
      <c r="C232" s="167" t="s">
        <v>1331</v>
      </c>
      <c r="D232" s="158"/>
      <c r="E232" s="150">
        <v>0</v>
      </c>
      <c r="F232" s="114">
        <f>IF(E230&lt;6,"",((E230-6)/12)*(G230/E230))</f>
        <v>0</v>
      </c>
      <c r="G232" s="94">
        <f>F232</f>
        <v>0</v>
      </c>
      <c r="H232" s="159"/>
      <c r="I232" s="98" t="s">
        <v>165</v>
      </c>
      <c r="J232" s="98" t="str">
        <f>VLOOKUP(I232,Presupuesto!$B$11:$C$565,2,0)</f>
        <v>DECIMOCUARTO MES</v>
      </c>
      <c r="K232" s="95" t="str">
        <f t="shared" si="7"/>
        <v>Posgrado</v>
      </c>
      <c r="L232" s="95" t="s">
        <v>721</v>
      </c>
    </row>
    <row r="233" spans="3:12" ht="15.75" thickBot="1" x14ac:dyDescent="0.3">
      <c r="C233" s="133" t="s">
        <v>96</v>
      </c>
      <c r="D233" s="189"/>
      <c r="E233" s="148">
        <v>12</v>
      </c>
      <c r="F233" s="286">
        <f>HLOOKUP($C233,$BZ$2:$CM$3,2,0)</f>
        <v>463.22</v>
      </c>
      <c r="G233" s="110">
        <f>D233*E233*F233</f>
        <v>0</v>
      </c>
      <c r="H233" s="161"/>
      <c r="I233" s="111" t="s">
        <v>151</v>
      </c>
      <c r="J233" s="111" t="str">
        <f>VLOOKUP(I233,Presupuesto!$B$11:$C$565,2,0)</f>
        <v>SUELDOS Y SALARIOS PERMANENTES</v>
      </c>
      <c r="K233" s="95" t="str">
        <f t="shared" si="7"/>
        <v>Posgrado</v>
      </c>
      <c r="L233" s="95" t="s">
        <v>721</v>
      </c>
    </row>
    <row r="234" spans="3:12" x14ac:dyDescent="0.25">
      <c r="C234" s="166" t="s">
        <v>1330</v>
      </c>
      <c r="D234" s="158"/>
      <c r="E234" s="150">
        <v>0</v>
      </c>
      <c r="F234" s="97">
        <f>IF(E233=0,"",(G233/E233)/12*E233)</f>
        <v>0</v>
      </c>
      <c r="G234" s="94">
        <f>F234</f>
        <v>0</v>
      </c>
      <c r="H234" s="159"/>
      <c r="I234" s="113" t="s">
        <v>164</v>
      </c>
      <c r="J234" s="113" t="str">
        <f>VLOOKUP(I234,Presupuesto!$B$11:$C$565,2,0)</f>
        <v>AGUINALDO Y DECIMO CUARTO MES</v>
      </c>
      <c r="K234" s="95" t="str">
        <f t="shared" si="7"/>
        <v>Posgrado</v>
      </c>
      <c r="L234" s="95" t="s">
        <v>721</v>
      </c>
    </row>
    <row r="235" spans="3:12" ht="15.75" thickBot="1" x14ac:dyDescent="0.3">
      <c r="C235" s="167" t="s">
        <v>1331</v>
      </c>
      <c r="D235" s="158"/>
      <c r="E235" s="150">
        <v>0</v>
      </c>
      <c r="F235" s="114">
        <f>IF(E233&lt;6,"",((E233-6)/12)*(G233/E233))</f>
        <v>0</v>
      </c>
      <c r="G235" s="94">
        <f>F235</f>
        <v>0</v>
      </c>
      <c r="H235" s="159"/>
      <c r="I235" s="98" t="s">
        <v>165</v>
      </c>
      <c r="J235" s="98" t="str">
        <f>VLOOKUP(I235,Presupuesto!$B$11:$C$565,2,0)</f>
        <v>DECIMOCUARTO MES</v>
      </c>
      <c r="K235" s="95" t="str">
        <f t="shared" si="7"/>
        <v>Posgrado</v>
      </c>
      <c r="L235" s="95" t="s">
        <v>721</v>
      </c>
    </row>
    <row r="236" spans="3:12" ht="15.75" thickBot="1" x14ac:dyDescent="0.3">
      <c r="C236" s="133" t="s">
        <v>97</v>
      </c>
      <c r="D236" s="189"/>
      <c r="E236" s="148">
        <v>12</v>
      </c>
      <c r="F236" s="286">
        <f>HLOOKUP($C236,$BZ$2:$CM$3,2,0)</f>
        <v>2007.3</v>
      </c>
      <c r="G236" s="110">
        <f>D236*E236*F236</f>
        <v>0</v>
      </c>
      <c r="H236" s="161"/>
      <c r="I236" s="111" t="s">
        <v>151</v>
      </c>
      <c r="J236" s="111" t="str">
        <f>VLOOKUP(I236,Presupuesto!$B$11:$C$565,2,0)</f>
        <v>SUELDOS Y SALARIOS PERMANENTES</v>
      </c>
      <c r="K236" s="95" t="str">
        <f t="shared" si="7"/>
        <v>Posgrado</v>
      </c>
      <c r="L236" s="95" t="s">
        <v>721</v>
      </c>
    </row>
    <row r="237" spans="3:12" x14ac:dyDescent="0.25">
      <c r="C237" s="166" t="s">
        <v>1330</v>
      </c>
      <c r="D237" s="158"/>
      <c r="E237" s="150">
        <v>0</v>
      </c>
      <c r="F237" s="97">
        <f>IF(E236=0,"",(G236/E236)/12*E236)</f>
        <v>0</v>
      </c>
      <c r="G237" s="94">
        <f>F237</f>
        <v>0</v>
      </c>
      <c r="H237" s="159"/>
      <c r="I237" s="113" t="s">
        <v>164</v>
      </c>
      <c r="J237" s="113" t="str">
        <f>VLOOKUP(I237,Presupuesto!$B$11:$C$565,2,0)</f>
        <v>AGUINALDO Y DECIMO CUARTO MES</v>
      </c>
      <c r="K237" s="95" t="str">
        <f t="shared" si="7"/>
        <v>Posgrado</v>
      </c>
      <c r="L237" s="95" t="s">
        <v>721</v>
      </c>
    </row>
    <row r="238" spans="3:12" ht="15.75" thickBot="1" x14ac:dyDescent="0.3">
      <c r="C238" s="167" t="s">
        <v>1331</v>
      </c>
      <c r="D238" s="158"/>
      <c r="E238" s="150">
        <v>0</v>
      </c>
      <c r="F238" s="114">
        <f>IF(E236&lt;6,"",((E236-6)/12)*(G236/E236))</f>
        <v>0</v>
      </c>
      <c r="G238" s="94">
        <f>F238</f>
        <v>0</v>
      </c>
      <c r="H238" s="159"/>
      <c r="I238" s="98" t="s">
        <v>165</v>
      </c>
      <c r="J238" s="98" t="str">
        <f>VLOOKUP(I238,Presupuesto!$B$11:$C$565,2,0)</f>
        <v>DECIMOCUARTO MES</v>
      </c>
      <c r="K238" s="95" t="str">
        <f t="shared" si="7"/>
        <v>Posgrado</v>
      </c>
      <c r="L238" s="95" t="s">
        <v>721</v>
      </c>
    </row>
    <row r="239" spans="3:12" ht="15.75" thickBot="1" x14ac:dyDescent="0.3">
      <c r="C239" s="136" t="s">
        <v>101</v>
      </c>
      <c r="D239" s="189"/>
      <c r="E239" s="148">
        <v>12</v>
      </c>
      <c r="F239" s="135">
        <v>30000</v>
      </c>
      <c r="G239" s="110">
        <f>D239*E239*F239</f>
        <v>0</v>
      </c>
      <c r="H239" s="161"/>
      <c r="I239" s="111" t="s">
        <v>200</v>
      </c>
      <c r="J239" s="111" t="str">
        <f>VLOOKUP(I239,Presupuesto!$B$11:$C$565,2,0)</f>
        <v>CONTRATOS ESPECIALES</v>
      </c>
      <c r="K239" s="95" t="str">
        <f t="shared" si="7"/>
        <v>Posgrado</v>
      </c>
      <c r="L239" s="95" t="s">
        <v>721</v>
      </c>
    </row>
    <row r="240" spans="3:12" x14ac:dyDescent="0.25">
      <c r="C240" s="166" t="s">
        <v>1330</v>
      </c>
      <c r="D240" s="158"/>
      <c r="E240" s="150">
        <v>0</v>
      </c>
      <c r="F240" s="114">
        <f>IF(E239=0,"",(G239/E239)/12*E239)</f>
        <v>0</v>
      </c>
      <c r="G240" s="94">
        <f>F240</f>
        <v>0</v>
      </c>
      <c r="H240" s="159"/>
      <c r="I240" s="98" t="s">
        <v>200</v>
      </c>
      <c r="J240" s="98" t="str">
        <f>VLOOKUP(I240,Presupuesto!$B$11:$C$565,2,0)</f>
        <v>CONTRATOS ESPECIALES</v>
      </c>
      <c r="K240" s="95" t="str">
        <f t="shared" si="7"/>
        <v>Posgrado</v>
      </c>
      <c r="L240" s="95" t="s">
        <v>719</v>
      </c>
    </row>
    <row r="241" spans="3:12" ht="15.75" thickBot="1" x14ac:dyDescent="0.3">
      <c r="C241" s="167" t="s">
        <v>1331</v>
      </c>
      <c r="D241" s="158"/>
      <c r="E241" s="150">
        <v>0</v>
      </c>
      <c r="F241" s="97">
        <f>IF(E239&lt;6,"",((E239-6)/12)*(G239/E239))</f>
        <v>0</v>
      </c>
      <c r="G241" s="94">
        <f>F241</f>
        <v>0</v>
      </c>
      <c r="H241" s="159"/>
      <c r="I241" s="98" t="s">
        <v>200</v>
      </c>
      <c r="J241" s="98" t="str">
        <f>VLOOKUP(I241,Presupuesto!$B$11:$C$565,2,0)</f>
        <v>CONTRATOS ESPECIALES</v>
      </c>
      <c r="K241" s="95" t="str">
        <f t="shared" si="7"/>
        <v>Posgrado</v>
      </c>
      <c r="L241" s="95" t="s">
        <v>727</v>
      </c>
    </row>
    <row r="242" spans="3:12" ht="15.75" thickBot="1" x14ac:dyDescent="0.3">
      <c r="C242" s="136" t="s">
        <v>102</v>
      </c>
      <c r="D242" s="189">
        <v>1</v>
      </c>
      <c r="E242" s="148">
        <v>3</v>
      </c>
      <c r="F242" s="115">
        <v>30000</v>
      </c>
      <c r="G242" s="110">
        <f>D242*E242*F242</f>
        <v>90000</v>
      </c>
      <c r="H242" s="161" t="s">
        <v>703</v>
      </c>
      <c r="I242" s="111" t="s">
        <v>298</v>
      </c>
      <c r="J242" s="111" t="str">
        <f>VLOOKUP(I242,Presupuesto!$B$11:$C$565,2,0)</f>
        <v>OTROS SERVICIOS TECNICOS Y PROFESIONALES</v>
      </c>
      <c r="K242" s="95" t="s">
        <v>66</v>
      </c>
      <c r="L242" s="95" t="s">
        <v>719</v>
      </c>
    </row>
    <row r="243" spans="3:12" x14ac:dyDescent="0.25">
      <c r="C243" s="166" t="s">
        <v>1330</v>
      </c>
      <c r="D243" s="158"/>
      <c r="E243" s="150">
        <v>0</v>
      </c>
      <c r="F243" s="97">
        <v>0</v>
      </c>
      <c r="G243" s="94">
        <f>F243</f>
        <v>0</v>
      </c>
      <c r="H243" s="159"/>
      <c r="I243" s="98" t="s">
        <v>298</v>
      </c>
      <c r="J243" s="98" t="str">
        <f>VLOOKUP(I243,Presupuesto!$B$11:$C$565,2,0)</f>
        <v>OTROS SERVICIOS TECNICOS Y PROFESIONALES</v>
      </c>
      <c r="K243" s="95" t="str">
        <f t="shared" si="7"/>
        <v>Posgrado</v>
      </c>
      <c r="L243" s="95" t="s">
        <v>719</v>
      </c>
    </row>
    <row r="244" spans="3:12" ht="15.75" thickBot="1" x14ac:dyDescent="0.3">
      <c r="C244" s="167" t="s">
        <v>1331</v>
      </c>
      <c r="D244" s="158"/>
      <c r="E244" s="150">
        <v>0</v>
      </c>
      <c r="F244" s="97">
        <v>0</v>
      </c>
      <c r="G244" s="94">
        <f>F244</f>
        <v>0</v>
      </c>
      <c r="H244" s="159"/>
      <c r="I244" s="98" t="s">
        <v>298</v>
      </c>
      <c r="J244" s="98" t="str">
        <f>VLOOKUP(I244,Presupuesto!$B$11:$C$565,2,0)</f>
        <v>OTROS SERVICIOS TECNICOS Y PROFESIONALES</v>
      </c>
      <c r="K244" s="95" t="str">
        <f t="shared" si="7"/>
        <v>Posgrado</v>
      </c>
      <c r="L244" s="95" t="s">
        <v>719</v>
      </c>
    </row>
    <row r="245" spans="3:12" ht="15.75" thickBot="1" x14ac:dyDescent="0.3">
      <c r="C245" s="136" t="s">
        <v>103</v>
      </c>
      <c r="D245" s="189"/>
      <c r="E245" s="148">
        <v>12</v>
      </c>
      <c r="F245" s="115">
        <v>30000</v>
      </c>
      <c r="G245" s="110">
        <f>D245*E245*F245</f>
        <v>0</v>
      </c>
      <c r="H245" s="161"/>
      <c r="I245" s="111" t="s">
        <v>151</v>
      </c>
      <c r="J245" s="111" t="str">
        <f>VLOOKUP(I245,Presupuesto!$B$11:$C$565,2,0)</f>
        <v>SUELDOS Y SALARIOS PERMANENTES</v>
      </c>
      <c r="K245" s="95" t="str">
        <f t="shared" si="7"/>
        <v>Posgrado</v>
      </c>
      <c r="L245" s="95" t="s">
        <v>719</v>
      </c>
    </row>
    <row r="246" spans="3:12" x14ac:dyDescent="0.25">
      <c r="C246" s="166" t="s">
        <v>1330</v>
      </c>
      <c r="D246" s="164"/>
      <c r="E246" s="127">
        <v>0</v>
      </c>
      <c r="F246" s="116">
        <f>IF(E245=0,"",(G245/E245)/12*E245)</f>
        <v>0</v>
      </c>
      <c r="G246" s="117">
        <f>F246</f>
        <v>0</v>
      </c>
      <c r="H246" s="159"/>
      <c r="I246" s="98" t="s">
        <v>164</v>
      </c>
      <c r="J246" s="98" t="str">
        <f>VLOOKUP(I246,Presupuesto!$B$11:$C$565,2,0)</f>
        <v>AGUINALDO Y DECIMO CUARTO MES</v>
      </c>
      <c r="K246" s="95" t="str">
        <f t="shared" si="7"/>
        <v>Posgrado</v>
      </c>
      <c r="L246" s="95" t="s">
        <v>719</v>
      </c>
    </row>
    <row r="247" spans="3:12" ht="15.75" thickBot="1" x14ac:dyDescent="0.3">
      <c r="C247" s="168" t="s">
        <v>1331</v>
      </c>
      <c r="D247" s="157"/>
      <c r="E247" s="128">
        <v>0</v>
      </c>
      <c r="F247" s="102">
        <f>IF(E245&lt;6,"",((E245-6)/12)*(G245/E245))</f>
        <v>0</v>
      </c>
      <c r="G247" s="102">
        <f>F247</f>
        <v>0</v>
      </c>
      <c r="H247" s="157"/>
      <c r="I247" s="103" t="s">
        <v>165</v>
      </c>
      <c r="J247" s="120" t="str">
        <f>VLOOKUP(I247,Presupuesto!$B$11:$C$565,2,0)</f>
        <v>DECIMOCUARTO MES</v>
      </c>
      <c r="K247" s="103" t="str">
        <f t="shared" si="7"/>
        <v>Posgrado</v>
      </c>
      <c r="L247" s="120" t="s">
        <v>719</v>
      </c>
    </row>
    <row r="249" spans="3:12" ht="15.75" thickBot="1" x14ac:dyDescent="0.3">
      <c r="C249" s="429"/>
      <c r="D249" s="418"/>
      <c r="E249" s="429"/>
      <c r="F249" s="429"/>
      <c r="G249" s="429"/>
      <c r="H249" s="418"/>
      <c r="I249" s="429"/>
      <c r="J249" s="429"/>
      <c r="K249" s="149"/>
      <c r="L249" s="429"/>
    </row>
    <row r="250" spans="3:12" ht="15.75" thickBot="1" x14ac:dyDescent="0.3">
      <c r="C250" s="68" t="s">
        <v>1308</v>
      </c>
      <c r="D250" s="30">
        <f>SUM(G257:G307)</f>
        <v>180000</v>
      </c>
      <c r="E250" s="91"/>
      <c r="F250" s="91"/>
      <c r="G250" s="91"/>
      <c r="H250" s="75"/>
      <c r="I250" s="75"/>
      <c r="J250" s="75"/>
      <c r="K250" s="149"/>
      <c r="L250" s="429"/>
    </row>
    <row r="251" spans="3:12" x14ac:dyDescent="0.25">
      <c r="C251" s="429"/>
      <c r="D251" s="31"/>
      <c r="E251" s="91"/>
      <c r="F251" s="91"/>
      <c r="G251" s="91"/>
      <c r="H251" s="75"/>
      <c r="I251" s="75"/>
      <c r="J251" s="75"/>
      <c r="K251" s="149"/>
      <c r="L251" s="429"/>
    </row>
    <row r="252" spans="3:12" x14ac:dyDescent="0.25">
      <c r="C252" s="429"/>
      <c r="D252" s="31"/>
      <c r="E252" s="91"/>
      <c r="F252" s="91"/>
      <c r="G252" s="91"/>
      <c r="H252" s="75"/>
      <c r="I252" s="75"/>
      <c r="J252" s="75"/>
      <c r="K252" s="149"/>
      <c r="L252" s="429"/>
    </row>
    <row r="253" spans="3:12" ht="15.75" x14ac:dyDescent="0.25">
      <c r="C253" s="191" t="s">
        <v>1309</v>
      </c>
      <c r="D253" s="345" t="s">
        <v>1849</v>
      </c>
      <c r="E253" s="91"/>
      <c r="F253" s="91"/>
      <c r="G253" s="91"/>
      <c r="H253" s="75"/>
      <c r="I253" s="75"/>
      <c r="J253" s="75"/>
      <c r="K253" s="149"/>
      <c r="L253" s="429"/>
    </row>
    <row r="254" spans="3:12" ht="18.75" x14ac:dyDescent="0.25">
      <c r="C254" s="199" t="str">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Evaluación externa de proceso de gestión de la Política de Cultura (2 expertos internacionales por 5 días).</v>
      </c>
      <c r="D254" s="31"/>
      <c r="E254" s="91"/>
      <c r="F254" s="91"/>
      <c r="G254" s="91"/>
      <c r="H254" s="75"/>
      <c r="I254" s="75"/>
      <c r="J254" s="75"/>
      <c r="K254" s="149"/>
      <c r="L254" s="429"/>
    </row>
    <row r="255" spans="3:12" ht="15.75" thickBot="1" x14ac:dyDescent="0.3">
      <c r="C255" s="172"/>
      <c r="D255" s="31"/>
      <c r="E255" s="91"/>
      <c r="F255" s="91"/>
      <c r="G255" s="91"/>
      <c r="H255" s="75"/>
      <c r="I255" s="75"/>
      <c r="J255" s="75"/>
      <c r="K255" s="149"/>
      <c r="L255" s="429"/>
    </row>
    <row r="256" spans="3:12" ht="30.75" thickBot="1" x14ac:dyDescent="0.3">
      <c r="C256" s="130" t="s">
        <v>1310</v>
      </c>
      <c r="D256" s="134" t="s">
        <v>99</v>
      </c>
      <c r="E256" s="165" t="s">
        <v>1329</v>
      </c>
      <c r="F256" s="134" t="s">
        <v>1312</v>
      </c>
      <c r="G256" s="131" t="s">
        <v>1313</v>
      </c>
      <c r="H256" s="129" t="s">
        <v>1314</v>
      </c>
      <c r="I256" s="132" t="s">
        <v>1315</v>
      </c>
      <c r="J256" s="132" t="s">
        <v>711</v>
      </c>
      <c r="K256" s="132" t="s">
        <v>1316</v>
      </c>
      <c r="L256" s="132" t="s">
        <v>1317</v>
      </c>
    </row>
    <row r="257" spans="3:12" ht="15.75" thickBot="1" x14ac:dyDescent="0.3">
      <c r="C257" s="133" t="s">
        <v>84</v>
      </c>
      <c r="D257" s="189"/>
      <c r="E257" s="148">
        <v>12</v>
      </c>
      <c r="F257" s="286">
        <f>HLOOKUP($C257,$BZ$2:$CM$3,2,0)</f>
        <v>43674.39</v>
      </c>
      <c r="G257" s="110">
        <f>D257*E257*F257</f>
        <v>0</v>
      </c>
      <c r="H257" s="161"/>
      <c r="I257" s="111" t="s">
        <v>151</v>
      </c>
      <c r="J257" s="111" t="str">
        <f>VLOOKUP(I257,Presupuesto!$B$11:$C$565,2,0)</f>
        <v>SUELDOS Y SALARIOS PERMANENTES</v>
      </c>
      <c r="K257" s="207" t="s">
        <v>72</v>
      </c>
      <c r="L257" s="95" t="s">
        <v>719</v>
      </c>
    </row>
    <row r="258" spans="3:12" x14ac:dyDescent="0.25">
      <c r="C258" s="166" t="s">
        <v>1330</v>
      </c>
      <c r="D258" s="158"/>
      <c r="E258" s="150">
        <v>0</v>
      </c>
      <c r="F258" s="97">
        <f>IF(E257=0,"",(G257/E257)/12*E257)</f>
        <v>0</v>
      </c>
      <c r="G258" s="94">
        <f>F258</f>
        <v>0</v>
      </c>
      <c r="H258" s="159"/>
      <c r="I258" s="113" t="s">
        <v>164</v>
      </c>
      <c r="J258" s="113" t="str">
        <f>VLOOKUP(I258,Presupuesto!$B$11:$C$565,2,0)</f>
        <v>AGUINALDO Y DECIMO CUARTO MES</v>
      </c>
      <c r="K258" s="95" t="str">
        <f t="shared" ref="K258:K289" si="8">$K$257</f>
        <v>Posgrado</v>
      </c>
      <c r="L258" s="95" t="s">
        <v>720</v>
      </c>
    </row>
    <row r="259" spans="3:12" ht="15.75" thickBot="1" x14ac:dyDescent="0.3">
      <c r="C259" s="167" t="s">
        <v>1331</v>
      </c>
      <c r="D259" s="158"/>
      <c r="E259" s="150">
        <v>0</v>
      </c>
      <c r="F259" s="114">
        <f>IF(E257&lt;6,"",((E257-6)/12)*(G257/E257))</f>
        <v>0</v>
      </c>
      <c r="G259" s="94">
        <f>F259</f>
        <v>0</v>
      </c>
      <c r="H259" s="159"/>
      <c r="I259" s="98" t="s">
        <v>165</v>
      </c>
      <c r="J259" s="98" t="str">
        <f>VLOOKUP(I259,Presupuesto!$B$11:$C$565,2,0)</f>
        <v>DECIMOCUARTO MES</v>
      </c>
      <c r="K259" s="95" t="str">
        <f t="shared" si="8"/>
        <v>Posgrado</v>
      </c>
      <c r="L259" s="95" t="s">
        <v>721</v>
      </c>
    </row>
    <row r="260" spans="3:12" ht="15.75" thickBot="1" x14ac:dyDescent="0.3">
      <c r="C260" s="133" t="s">
        <v>85</v>
      </c>
      <c r="D260" s="189"/>
      <c r="E260" s="148">
        <v>12</v>
      </c>
      <c r="F260" s="286">
        <f>HLOOKUP($C260,$BZ$2:$CM$3,2,0)</f>
        <v>39703.99</v>
      </c>
      <c r="G260" s="110">
        <f>D260*E260*F260</f>
        <v>0</v>
      </c>
      <c r="H260" s="161"/>
      <c r="I260" s="111" t="s">
        <v>151</v>
      </c>
      <c r="J260" s="111" t="str">
        <f>VLOOKUP(I260,Presupuesto!$B$11:$C$565,2,0)</f>
        <v>SUELDOS Y SALARIOS PERMANENTES</v>
      </c>
      <c r="K260" s="95" t="str">
        <f t="shared" si="8"/>
        <v>Posgrado</v>
      </c>
      <c r="L260" s="95" t="s">
        <v>721</v>
      </c>
    </row>
    <row r="261" spans="3:12" x14ac:dyDescent="0.25">
      <c r="C261" s="166" t="s">
        <v>1330</v>
      </c>
      <c r="D261" s="158"/>
      <c r="E261" s="150">
        <v>0</v>
      </c>
      <c r="F261" s="97">
        <f>IF(E260=0,"",(G260/E260)/12*E260)</f>
        <v>0</v>
      </c>
      <c r="G261" s="94">
        <f>F261</f>
        <v>0</v>
      </c>
      <c r="H261" s="159"/>
      <c r="I261" s="113" t="s">
        <v>164</v>
      </c>
      <c r="J261" s="113" t="str">
        <f>VLOOKUP(I261,Presupuesto!$B$11:$C$565,2,0)</f>
        <v>AGUINALDO Y DECIMO CUARTO MES</v>
      </c>
      <c r="K261" s="95" t="str">
        <f t="shared" si="8"/>
        <v>Posgrado</v>
      </c>
      <c r="L261" s="95" t="s">
        <v>721</v>
      </c>
    </row>
    <row r="262" spans="3:12" ht="15.75" thickBot="1" x14ac:dyDescent="0.3">
      <c r="C262" s="167" t="s">
        <v>1331</v>
      </c>
      <c r="D262" s="158"/>
      <c r="E262" s="150">
        <v>0</v>
      </c>
      <c r="F262" s="114">
        <f>IF(E260&lt;6,"",((E260-6)/12)*(G260/E260))</f>
        <v>0</v>
      </c>
      <c r="G262" s="94">
        <f>F262</f>
        <v>0</v>
      </c>
      <c r="H262" s="159"/>
      <c r="I262" s="98" t="s">
        <v>165</v>
      </c>
      <c r="J262" s="98" t="str">
        <f>VLOOKUP(I262,Presupuesto!$B$11:$C$565,2,0)</f>
        <v>DECIMOCUARTO MES</v>
      </c>
      <c r="K262" s="95" t="str">
        <f t="shared" si="8"/>
        <v>Posgrado</v>
      </c>
      <c r="L262" s="95" t="s">
        <v>721</v>
      </c>
    </row>
    <row r="263" spans="3:12" ht="15.75" thickBot="1" x14ac:dyDescent="0.3">
      <c r="C263" s="133" t="s">
        <v>86</v>
      </c>
      <c r="D263" s="189"/>
      <c r="E263" s="148">
        <v>12</v>
      </c>
      <c r="F263" s="286">
        <f>HLOOKUP($C263,$BZ$2:$CM$3,2,0)</f>
        <v>35733.589999999997</v>
      </c>
      <c r="G263" s="110">
        <f>D263*E263*F263</f>
        <v>0</v>
      </c>
      <c r="H263" s="161"/>
      <c r="I263" s="111" t="s">
        <v>151</v>
      </c>
      <c r="J263" s="111" t="str">
        <f>VLOOKUP(I263,Presupuesto!$B$11:$C$565,2,0)</f>
        <v>SUELDOS Y SALARIOS PERMANENTES</v>
      </c>
      <c r="K263" s="95" t="str">
        <f t="shared" si="8"/>
        <v>Posgrado</v>
      </c>
      <c r="L263" s="95" t="s">
        <v>721</v>
      </c>
    </row>
    <row r="264" spans="3:12" x14ac:dyDescent="0.25">
      <c r="C264" s="166" t="s">
        <v>1330</v>
      </c>
      <c r="D264" s="158"/>
      <c r="E264" s="150">
        <v>0</v>
      </c>
      <c r="F264" s="97">
        <f>IF(E263=0,"",(G263/E263)/12*E263)</f>
        <v>0</v>
      </c>
      <c r="G264" s="94">
        <f>F264</f>
        <v>0</v>
      </c>
      <c r="H264" s="159"/>
      <c r="I264" s="113" t="s">
        <v>164</v>
      </c>
      <c r="J264" s="113" t="str">
        <f>VLOOKUP(I264,Presupuesto!$B$11:$C$565,2,0)</f>
        <v>AGUINALDO Y DECIMO CUARTO MES</v>
      </c>
      <c r="K264" s="95" t="str">
        <f t="shared" si="8"/>
        <v>Posgrado</v>
      </c>
      <c r="L264" s="95" t="s">
        <v>721</v>
      </c>
    </row>
    <row r="265" spans="3:12" ht="15.75" thickBot="1" x14ac:dyDescent="0.3">
      <c r="C265" s="167" t="s">
        <v>1331</v>
      </c>
      <c r="D265" s="158"/>
      <c r="E265" s="150">
        <v>0</v>
      </c>
      <c r="F265" s="114">
        <f>IF(E263&lt;6,"",((E263-6)/12)*(G263/E263))</f>
        <v>0</v>
      </c>
      <c r="G265" s="94">
        <f>F265</f>
        <v>0</v>
      </c>
      <c r="H265" s="159"/>
      <c r="I265" s="98" t="s">
        <v>165</v>
      </c>
      <c r="J265" s="98" t="str">
        <f>VLOOKUP(I265,Presupuesto!$B$11:$C$565,2,0)</f>
        <v>DECIMOCUARTO MES</v>
      </c>
      <c r="K265" s="95" t="str">
        <f t="shared" si="8"/>
        <v>Posgrado</v>
      </c>
      <c r="L265" s="95" t="s">
        <v>721</v>
      </c>
    </row>
    <row r="266" spans="3:12" ht="15.75" thickBot="1" x14ac:dyDescent="0.3">
      <c r="C266" s="133" t="s">
        <v>87</v>
      </c>
      <c r="D266" s="189"/>
      <c r="E266" s="148">
        <v>12</v>
      </c>
      <c r="F266" s="286">
        <f>HLOOKUP($C266,$BZ$2:$CM$3,2,0)</f>
        <v>31763.19</v>
      </c>
      <c r="G266" s="110">
        <f>D266*E266*F266</f>
        <v>0</v>
      </c>
      <c r="H266" s="161"/>
      <c r="I266" s="111" t="s">
        <v>151</v>
      </c>
      <c r="J266" s="111" t="str">
        <f>VLOOKUP(I266,Presupuesto!$B$11:$C$565,2,0)</f>
        <v>SUELDOS Y SALARIOS PERMANENTES</v>
      </c>
      <c r="K266" s="95" t="str">
        <f t="shared" si="8"/>
        <v>Posgrado</v>
      </c>
      <c r="L266" s="95" t="s">
        <v>721</v>
      </c>
    </row>
    <row r="267" spans="3:12" x14ac:dyDescent="0.25">
      <c r="C267" s="166" t="s">
        <v>1330</v>
      </c>
      <c r="D267" s="158"/>
      <c r="E267" s="150">
        <v>0</v>
      </c>
      <c r="F267" s="97">
        <f>IF(E266=0,"",(G266/E266)/12*E266)</f>
        <v>0</v>
      </c>
      <c r="G267" s="94">
        <f>F267</f>
        <v>0</v>
      </c>
      <c r="H267" s="159"/>
      <c r="I267" s="113" t="s">
        <v>164</v>
      </c>
      <c r="J267" s="113" t="str">
        <f>VLOOKUP(I267,Presupuesto!$B$11:$C$565,2,0)</f>
        <v>AGUINALDO Y DECIMO CUARTO MES</v>
      </c>
      <c r="K267" s="95" t="str">
        <f t="shared" si="8"/>
        <v>Posgrado</v>
      </c>
      <c r="L267" s="95" t="s">
        <v>721</v>
      </c>
    </row>
    <row r="268" spans="3:12" ht="15.75" thickBot="1" x14ac:dyDescent="0.3">
      <c r="C268" s="167" t="s">
        <v>1331</v>
      </c>
      <c r="D268" s="158"/>
      <c r="E268" s="150">
        <v>0</v>
      </c>
      <c r="F268" s="114">
        <f>IF(E266&lt;6,"",((E266-6)/12)*(G266/E266))</f>
        <v>0</v>
      </c>
      <c r="G268" s="94">
        <f>F268</f>
        <v>0</v>
      </c>
      <c r="H268" s="159"/>
      <c r="I268" s="98" t="s">
        <v>165</v>
      </c>
      <c r="J268" s="98" t="str">
        <f>VLOOKUP(I268,Presupuesto!$B$11:$C$565,2,0)</f>
        <v>DECIMOCUARTO MES</v>
      </c>
      <c r="K268" s="95" t="str">
        <f t="shared" si="8"/>
        <v>Posgrado</v>
      </c>
      <c r="L268" s="95" t="s">
        <v>721</v>
      </c>
    </row>
    <row r="269" spans="3:12" ht="15.75" thickBot="1" x14ac:dyDescent="0.3">
      <c r="C269" s="133" t="s">
        <v>88</v>
      </c>
      <c r="D269" s="189"/>
      <c r="E269" s="148">
        <v>12</v>
      </c>
      <c r="F269" s="286">
        <f>HLOOKUP($C269,$BZ$2:$CM$3,2,0)</f>
        <v>29777.99</v>
      </c>
      <c r="G269" s="110">
        <f>D269*E269*F269</f>
        <v>0</v>
      </c>
      <c r="H269" s="161"/>
      <c r="I269" s="111" t="s">
        <v>151</v>
      </c>
      <c r="J269" s="111" t="str">
        <f>VLOOKUP(I269,Presupuesto!$B$11:$C$565,2,0)</f>
        <v>SUELDOS Y SALARIOS PERMANENTES</v>
      </c>
      <c r="K269" s="95" t="str">
        <f t="shared" si="8"/>
        <v>Posgrado</v>
      </c>
      <c r="L269" s="95" t="s">
        <v>721</v>
      </c>
    </row>
    <row r="270" spans="3:12" x14ac:dyDescent="0.25">
      <c r="C270" s="166" t="s">
        <v>1330</v>
      </c>
      <c r="D270" s="158"/>
      <c r="E270" s="150">
        <v>0</v>
      </c>
      <c r="F270" s="97">
        <f>IF(E269=0,"",(G269/E269)/12*E269)</f>
        <v>0</v>
      </c>
      <c r="G270" s="94">
        <f>F270</f>
        <v>0</v>
      </c>
      <c r="H270" s="159"/>
      <c r="I270" s="113" t="s">
        <v>164</v>
      </c>
      <c r="J270" s="113" t="str">
        <f>VLOOKUP(I270,Presupuesto!$B$11:$C$565,2,0)</f>
        <v>AGUINALDO Y DECIMO CUARTO MES</v>
      </c>
      <c r="K270" s="95" t="str">
        <f t="shared" si="8"/>
        <v>Posgrado</v>
      </c>
      <c r="L270" s="95" t="s">
        <v>721</v>
      </c>
    </row>
    <row r="271" spans="3:12" ht="15.75" thickBot="1" x14ac:dyDescent="0.3">
      <c r="C271" s="167" t="s">
        <v>1331</v>
      </c>
      <c r="D271" s="158"/>
      <c r="E271" s="150">
        <v>0</v>
      </c>
      <c r="F271" s="114">
        <f>IF(E269&lt;6,"",((E269-6)/12)*(G269/E269))</f>
        <v>0</v>
      </c>
      <c r="G271" s="94">
        <f>F271</f>
        <v>0</v>
      </c>
      <c r="H271" s="159"/>
      <c r="I271" s="98" t="s">
        <v>165</v>
      </c>
      <c r="J271" s="98" t="str">
        <f>VLOOKUP(I271,Presupuesto!$B$11:$C$565,2,0)</f>
        <v>DECIMOCUARTO MES</v>
      </c>
      <c r="K271" s="95" t="str">
        <f t="shared" si="8"/>
        <v>Posgrado</v>
      </c>
      <c r="L271" s="95" t="s">
        <v>721</v>
      </c>
    </row>
    <row r="272" spans="3:12" ht="15.75" thickBot="1" x14ac:dyDescent="0.3">
      <c r="C272" s="133" t="s">
        <v>89</v>
      </c>
      <c r="D272" s="189"/>
      <c r="E272" s="148">
        <v>12</v>
      </c>
      <c r="F272" s="286">
        <f>HLOOKUP($C272,$BZ$2:$CM$3,2,0)</f>
        <v>27792.79</v>
      </c>
      <c r="G272" s="110">
        <f>D272*E272*F272</f>
        <v>0</v>
      </c>
      <c r="H272" s="161"/>
      <c r="I272" s="111" t="s">
        <v>151</v>
      </c>
      <c r="J272" s="111" t="str">
        <f>VLOOKUP(I272,Presupuesto!$B$11:$C$565,2,0)</f>
        <v>SUELDOS Y SALARIOS PERMANENTES</v>
      </c>
      <c r="K272" s="95" t="str">
        <f t="shared" si="8"/>
        <v>Posgrado</v>
      </c>
      <c r="L272" s="95" t="s">
        <v>721</v>
      </c>
    </row>
    <row r="273" spans="3:12" x14ac:dyDescent="0.25">
      <c r="C273" s="166" t="s">
        <v>1330</v>
      </c>
      <c r="D273" s="158"/>
      <c r="E273" s="150">
        <v>0</v>
      </c>
      <c r="F273" s="97">
        <f>IF(E272=0,"",(G272/E272)/12*E272)</f>
        <v>0</v>
      </c>
      <c r="G273" s="94">
        <f>F273</f>
        <v>0</v>
      </c>
      <c r="H273" s="159"/>
      <c r="I273" s="113" t="s">
        <v>164</v>
      </c>
      <c r="J273" s="113" t="str">
        <f>VLOOKUP(I273,Presupuesto!$B$11:$C$565,2,0)</f>
        <v>AGUINALDO Y DECIMO CUARTO MES</v>
      </c>
      <c r="K273" s="95" t="str">
        <f t="shared" si="8"/>
        <v>Posgrado</v>
      </c>
      <c r="L273" s="95" t="s">
        <v>721</v>
      </c>
    </row>
    <row r="274" spans="3:12" ht="15.75" thickBot="1" x14ac:dyDescent="0.3">
      <c r="C274" s="167" t="s">
        <v>1331</v>
      </c>
      <c r="D274" s="158"/>
      <c r="E274" s="150">
        <v>0</v>
      </c>
      <c r="F274" s="114">
        <f>IF(E272&lt;6,"",((E272-6)/12)*(G272/E272))</f>
        <v>0</v>
      </c>
      <c r="G274" s="94">
        <f>F274</f>
        <v>0</v>
      </c>
      <c r="H274" s="159"/>
      <c r="I274" s="98" t="s">
        <v>165</v>
      </c>
      <c r="J274" s="98" t="str">
        <f>VLOOKUP(I274,Presupuesto!$B$11:$C$565,2,0)</f>
        <v>DECIMOCUARTO MES</v>
      </c>
      <c r="K274" s="95" t="str">
        <f t="shared" si="8"/>
        <v>Posgrado</v>
      </c>
      <c r="L274" s="95" t="s">
        <v>721</v>
      </c>
    </row>
    <row r="275" spans="3:12" ht="15.75" thickBot="1" x14ac:dyDescent="0.3">
      <c r="C275" s="133" t="s">
        <v>90</v>
      </c>
      <c r="D275" s="189"/>
      <c r="E275" s="148">
        <v>12</v>
      </c>
      <c r="F275" s="286">
        <f>HLOOKUP($C275,$BZ$2:$CM$3,2,0)</f>
        <v>18859.39</v>
      </c>
      <c r="G275" s="110">
        <f>D275*E275*F275</f>
        <v>0</v>
      </c>
      <c r="H275" s="161"/>
      <c r="I275" s="111" t="s">
        <v>151</v>
      </c>
      <c r="J275" s="111" t="str">
        <f>VLOOKUP(I275,Presupuesto!$B$11:$C$565,2,0)</f>
        <v>SUELDOS Y SALARIOS PERMANENTES</v>
      </c>
      <c r="K275" s="95" t="str">
        <f t="shared" si="8"/>
        <v>Posgrado</v>
      </c>
      <c r="L275" s="95" t="s">
        <v>721</v>
      </c>
    </row>
    <row r="276" spans="3:12" x14ac:dyDescent="0.25">
      <c r="C276" s="166" t="s">
        <v>1330</v>
      </c>
      <c r="D276" s="158"/>
      <c r="E276" s="150">
        <v>0</v>
      </c>
      <c r="F276" s="97">
        <f>IF(E275=0,"",(G275/E275)/12*E275)</f>
        <v>0</v>
      </c>
      <c r="G276" s="94">
        <f>F276</f>
        <v>0</v>
      </c>
      <c r="H276" s="159"/>
      <c r="I276" s="113" t="s">
        <v>164</v>
      </c>
      <c r="J276" s="113" t="str">
        <f>VLOOKUP(I276,Presupuesto!$B$11:$C$565,2,0)</f>
        <v>AGUINALDO Y DECIMO CUARTO MES</v>
      </c>
      <c r="K276" s="95" t="str">
        <f t="shared" si="8"/>
        <v>Posgrado</v>
      </c>
      <c r="L276" s="95" t="s">
        <v>721</v>
      </c>
    </row>
    <row r="277" spans="3:12" ht="15.75" thickBot="1" x14ac:dyDescent="0.3">
      <c r="C277" s="167" t="s">
        <v>1331</v>
      </c>
      <c r="D277" s="158"/>
      <c r="E277" s="150">
        <v>0</v>
      </c>
      <c r="F277" s="114">
        <f>IF(E275&lt;6,"",((E275-6)/12)*(G275/E275))</f>
        <v>0</v>
      </c>
      <c r="G277" s="94">
        <f>F277</f>
        <v>0</v>
      </c>
      <c r="H277" s="159"/>
      <c r="I277" s="98" t="s">
        <v>165</v>
      </c>
      <c r="J277" s="98" t="str">
        <f>VLOOKUP(I277,Presupuesto!$B$11:$C$565,2,0)</f>
        <v>DECIMOCUARTO MES</v>
      </c>
      <c r="K277" s="95" t="str">
        <f t="shared" si="8"/>
        <v>Posgrado</v>
      </c>
      <c r="L277" s="95" t="s">
        <v>721</v>
      </c>
    </row>
    <row r="278" spans="3:12" ht="15.75" thickBot="1" x14ac:dyDescent="0.3">
      <c r="C278" s="133" t="s">
        <v>91</v>
      </c>
      <c r="D278" s="189"/>
      <c r="E278" s="148">
        <v>12</v>
      </c>
      <c r="F278" s="286">
        <f>HLOOKUP($C278,$BZ$2:$CM$3,2,0)</f>
        <v>17866.8</v>
      </c>
      <c r="G278" s="110">
        <f>D278*E278*F278</f>
        <v>0</v>
      </c>
      <c r="H278" s="161"/>
      <c r="I278" s="111" t="s">
        <v>151</v>
      </c>
      <c r="J278" s="111" t="str">
        <f>VLOOKUP(I278,Presupuesto!$B$11:$C$565,2,0)</f>
        <v>SUELDOS Y SALARIOS PERMANENTES</v>
      </c>
      <c r="K278" s="95" t="str">
        <f t="shared" si="8"/>
        <v>Posgrado</v>
      </c>
      <c r="L278" s="95" t="s">
        <v>721</v>
      </c>
    </row>
    <row r="279" spans="3:12" x14ac:dyDescent="0.25">
      <c r="C279" s="166" t="s">
        <v>1330</v>
      </c>
      <c r="D279" s="158"/>
      <c r="E279" s="150">
        <v>0</v>
      </c>
      <c r="F279" s="97">
        <f>IF(E278=0,"",(G278/E278)/12*E278)</f>
        <v>0</v>
      </c>
      <c r="G279" s="94">
        <f>F279</f>
        <v>0</v>
      </c>
      <c r="H279" s="159"/>
      <c r="I279" s="113" t="s">
        <v>164</v>
      </c>
      <c r="J279" s="113" t="str">
        <f>VLOOKUP(I279,Presupuesto!$B$11:$C$565,2,0)</f>
        <v>AGUINALDO Y DECIMO CUARTO MES</v>
      </c>
      <c r="K279" s="95" t="str">
        <f t="shared" si="8"/>
        <v>Posgrado</v>
      </c>
      <c r="L279" s="95" t="s">
        <v>721</v>
      </c>
    </row>
    <row r="280" spans="3:12" ht="15.75" thickBot="1" x14ac:dyDescent="0.3">
      <c r="C280" s="167" t="s">
        <v>1331</v>
      </c>
      <c r="D280" s="158"/>
      <c r="E280" s="150">
        <v>0</v>
      </c>
      <c r="F280" s="114">
        <f>IF(E278&lt;6,"",((E278-6)/12)*(G278/E278))</f>
        <v>0</v>
      </c>
      <c r="G280" s="94">
        <f>F280</f>
        <v>0</v>
      </c>
      <c r="H280" s="159"/>
      <c r="I280" s="98" t="s">
        <v>165</v>
      </c>
      <c r="J280" s="98" t="str">
        <f>VLOOKUP(I280,Presupuesto!$B$11:$C$565,2,0)</f>
        <v>DECIMOCUARTO MES</v>
      </c>
      <c r="K280" s="95" t="str">
        <f t="shared" si="8"/>
        <v>Posgrado</v>
      </c>
      <c r="L280" s="95" t="s">
        <v>721</v>
      </c>
    </row>
    <row r="281" spans="3:12" ht="15.75" thickBot="1" x14ac:dyDescent="0.3">
      <c r="C281" s="133" t="s">
        <v>92</v>
      </c>
      <c r="D281" s="189"/>
      <c r="E281" s="148">
        <v>12</v>
      </c>
      <c r="F281" s="286">
        <f>HLOOKUP($C281,$BZ$2:$CM$3,2,0)</f>
        <v>13896.4</v>
      </c>
      <c r="G281" s="110">
        <f>D281*E281*F281</f>
        <v>0</v>
      </c>
      <c r="H281" s="161"/>
      <c r="I281" s="111" t="s">
        <v>151</v>
      </c>
      <c r="J281" s="111" t="str">
        <f>VLOOKUP(I281,Presupuesto!$B$11:$C$565,2,0)</f>
        <v>SUELDOS Y SALARIOS PERMANENTES</v>
      </c>
      <c r="K281" s="95" t="str">
        <f t="shared" si="8"/>
        <v>Posgrado</v>
      </c>
      <c r="L281" s="95" t="s">
        <v>721</v>
      </c>
    </row>
    <row r="282" spans="3:12" x14ac:dyDescent="0.25">
      <c r="C282" s="166" t="s">
        <v>1330</v>
      </c>
      <c r="D282" s="158"/>
      <c r="E282" s="150">
        <v>0</v>
      </c>
      <c r="F282" s="97">
        <f>IF(E281=0,"",(G281/E281)/12*E281)</f>
        <v>0</v>
      </c>
      <c r="G282" s="94">
        <f>F282</f>
        <v>0</v>
      </c>
      <c r="H282" s="159"/>
      <c r="I282" s="113" t="s">
        <v>164</v>
      </c>
      <c r="J282" s="113" t="str">
        <f>VLOOKUP(I282,Presupuesto!$B$11:$C$565,2,0)</f>
        <v>AGUINALDO Y DECIMO CUARTO MES</v>
      </c>
      <c r="K282" s="95" t="str">
        <f t="shared" si="8"/>
        <v>Posgrado</v>
      </c>
      <c r="L282" s="95" t="s">
        <v>721</v>
      </c>
    </row>
    <row r="283" spans="3:12" ht="15.75" thickBot="1" x14ac:dyDescent="0.3">
      <c r="C283" s="167" t="s">
        <v>1331</v>
      </c>
      <c r="D283" s="158"/>
      <c r="E283" s="150">
        <v>0</v>
      </c>
      <c r="F283" s="114">
        <f>IF(E281&lt;6,"",((E281-6)/12)*(G281/E281))</f>
        <v>0</v>
      </c>
      <c r="G283" s="94">
        <f>F283</f>
        <v>0</v>
      </c>
      <c r="H283" s="159"/>
      <c r="I283" s="98" t="s">
        <v>165</v>
      </c>
      <c r="J283" s="98" t="str">
        <f>VLOOKUP(I283,Presupuesto!$B$11:$C$565,2,0)</f>
        <v>DECIMOCUARTO MES</v>
      </c>
      <c r="K283" s="95" t="str">
        <f t="shared" si="8"/>
        <v>Posgrado</v>
      </c>
      <c r="L283" s="95" t="s">
        <v>721</v>
      </c>
    </row>
    <row r="284" spans="3:12" ht="15.75" thickBot="1" x14ac:dyDescent="0.3">
      <c r="C284" s="133" t="s">
        <v>93</v>
      </c>
      <c r="D284" s="189"/>
      <c r="E284" s="148">
        <v>12</v>
      </c>
      <c r="F284" s="286">
        <f>HLOOKUP($C284,$BZ$2:$CM$3,2,0)</f>
        <v>15004.09</v>
      </c>
      <c r="G284" s="110">
        <f>D284*E284*F284</f>
        <v>0</v>
      </c>
      <c r="H284" s="161"/>
      <c r="I284" s="111" t="s">
        <v>151</v>
      </c>
      <c r="J284" s="111" t="str">
        <f>VLOOKUP(I284,Presupuesto!$B$11:$C$565,2,0)</f>
        <v>SUELDOS Y SALARIOS PERMANENTES</v>
      </c>
      <c r="K284" s="95" t="str">
        <f t="shared" si="8"/>
        <v>Posgrado</v>
      </c>
      <c r="L284" s="95" t="s">
        <v>721</v>
      </c>
    </row>
    <row r="285" spans="3:12" x14ac:dyDescent="0.25">
      <c r="C285" s="166" t="s">
        <v>1330</v>
      </c>
      <c r="D285" s="158"/>
      <c r="E285" s="150">
        <v>0</v>
      </c>
      <c r="F285" s="97">
        <f>IF(E284=0,"",(G284/E284)/12*E284)</f>
        <v>0</v>
      </c>
      <c r="G285" s="94">
        <f>F285</f>
        <v>0</v>
      </c>
      <c r="H285" s="159"/>
      <c r="I285" s="113" t="s">
        <v>164</v>
      </c>
      <c r="J285" s="113" t="str">
        <f>VLOOKUP(I285,Presupuesto!$B$11:$C$565,2,0)</f>
        <v>AGUINALDO Y DECIMO CUARTO MES</v>
      </c>
      <c r="K285" s="95" t="str">
        <f t="shared" si="8"/>
        <v>Posgrado</v>
      </c>
      <c r="L285" s="95" t="s">
        <v>721</v>
      </c>
    </row>
    <row r="286" spans="3:12" ht="15.75" thickBot="1" x14ac:dyDescent="0.3">
      <c r="C286" s="167" t="s">
        <v>1331</v>
      </c>
      <c r="D286" s="158"/>
      <c r="E286" s="150">
        <v>0</v>
      </c>
      <c r="F286" s="114">
        <f>IF(E284&lt;6,"",((E284-6)/12)*(G284/E284))</f>
        <v>0</v>
      </c>
      <c r="G286" s="94">
        <f>F286</f>
        <v>0</v>
      </c>
      <c r="H286" s="159"/>
      <c r="I286" s="98" t="s">
        <v>165</v>
      </c>
      <c r="J286" s="98" t="str">
        <f>VLOOKUP(I286,Presupuesto!$B$11:$C$565,2,0)</f>
        <v>DECIMOCUARTO MES</v>
      </c>
      <c r="K286" s="95" t="str">
        <f t="shared" si="8"/>
        <v>Posgrado</v>
      </c>
      <c r="L286" s="95" t="s">
        <v>721</v>
      </c>
    </row>
    <row r="287" spans="3:12" ht="15.75" thickBot="1" x14ac:dyDescent="0.3">
      <c r="C287" s="133" t="s">
        <v>94</v>
      </c>
      <c r="D287" s="189"/>
      <c r="E287" s="148">
        <v>12</v>
      </c>
      <c r="F287" s="286">
        <f>HLOOKUP($C287,$BZ$2:$CM$3,2,0)</f>
        <v>13238.9</v>
      </c>
      <c r="G287" s="110">
        <f>D287*E287*F287</f>
        <v>0</v>
      </c>
      <c r="H287" s="161"/>
      <c r="I287" s="111" t="s">
        <v>151</v>
      </c>
      <c r="J287" s="111" t="str">
        <f>VLOOKUP(I287,Presupuesto!$B$11:$C$565,2,0)</f>
        <v>SUELDOS Y SALARIOS PERMANENTES</v>
      </c>
      <c r="K287" s="95" t="str">
        <f t="shared" si="8"/>
        <v>Posgrado</v>
      </c>
      <c r="L287" s="95" t="s">
        <v>721</v>
      </c>
    </row>
    <row r="288" spans="3:12" x14ac:dyDescent="0.25">
      <c r="C288" s="166" t="s">
        <v>1330</v>
      </c>
      <c r="D288" s="158"/>
      <c r="E288" s="150">
        <v>0</v>
      </c>
      <c r="F288" s="97">
        <f>IF(E287=0,"",(G287/E287)/12*E287)</f>
        <v>0</v>
      </c>
      <c r="G288" s="94">
        <f>F288</f>
        <v>0</v>
      </c>
      <c r="H288" s="159"/>
      <c r="I288" s="113" t="s">
        <v>164</v>
      </c>
      <c r="J288" s="113" t="str">
        <f>VLOOKUP(I288,Presupuesto!$B$11:$C$565,2,0)</f>
        <v>AGUINALDO Y DECIMO CUARTO MES</v>
      </c>
      <c r="K288" s="95" t="str">
        <f t="shared" si="8"/>
        <v>Posgrado</v>
      </c>
      <c r="L288" s="95" t="s">
        <v>721</v>
      </c>
    </row>
    <row r="289" spans="3:12" ht="15.75" thickBot="1" x14ac:dyDescent="0.3">
      <c r="C289" s="167" t="s">
        <v>1331</v>
      </c>
      <c r="D289" s="158"/>
      <c r="E289" s="150">
        <v>0</v>
      </c>
      <c r="F289" s="114">
        <f>IF(E287&lt;6,"",((E287-6)/12)*(G287/E287))</f>
        <v>0</v>
      </c>
      <c r="G289" s="94">
        <f>F289</f>
        <v>0</v>
      </c>
      <c r="H289" s="159"/>
      <c r="I289" s="98" t="s">
        <v>165</v>
      </c>
      <c r="J289" s="98" t="str">
        <f>VLOOKUP(I289,Presupuesto!$B$11:$C$565,2,0)</f>
        <v>DECIMOCUARTO MES</v>
      </c>
      <c r="K289" s="95" t="str">
        <f t="shared" si="8"/>
        <v>Posgrado</v>
      </c>
      <c r="L289" s="95" t="s">
        <v>721</v>
      </c>
    </row>
    <row r="290" spans="3:12" ht="15.75" thickBot="1" x14ac:dyDescent="0.3">
      <c r="C290" s="133" t="s">
        <v>95</v>
      </c>
      <c r="D290" s="189"/>
      <c r="E290" s="148">
        <v>12</v>
      </c>
      <c r="F290" s="286">
        <f>HLOOKUP($C290,$BZ$2:$CM$3,2,0)</f>
        <v>12356.31</v>
      </c>
      <c r="G290" s="110">
        <f>D290*E290*F290</f>
        <v>0</v>
      </c>
      <c r="H290" s="161"/>
      <c r="I290" s="111" t="s">
        <v>151</v>
      </c>
      <c r="J290" s="111" t="str">
        <f>VLOOKUP(I290,Presupuesto!$B$11:$C$565,2,0)</f>
        <v>SUELDOS Y SALARIOS PERMANENTES</v>
      </c>
      <c r="K290" s="95" t="str">
        <f t="shared" ref="K290:K307" si="9">$K$257</f>
        <v>Posgrado</v>
      </c>
      <c r="L290" s="95" t="s">
        <v>721</v>
      </c>
    </row>
    <row r="291" spans="3:12" x14ac:dyDescent="0.25">
      <c r="C291" s="166" t="s">
        <v>1330</v>
      </c>
      <c r="D291" s="158"/>
      <c r="E291" s="150">
        <v>0</v>
      </c>
      <c r="F291" s="97">
        <f>IF(E290=0,"",(G290/E290)/12*E290)</f>
        <v>0</v>
      </c>
      <c r="G291" s="94">
        <f>F291</f>
        <v>0</v>
      </c>
      <c r="H291" s="159"/>
      <c r="I291" s="113" t="s">
        <v>164</v>
      </c>
      <c r="J291" s="113" t="str">
        <f>VLOOKUP(I291,Presupuesto!$B$11:$C$565,2,0)</f>
        <v>AGUINALDO Y DECIMO CUARTO MES</v>
      </c>
      <c r="K291" s="95" t="str">
        <f t="shared" si="9"/>
        <v>Posgrado</v>
      </c>
      <c r="L291" s="95" t="s">
        <v>721</v>
      </c>
    </row>
    <row r="292" spans="3:12" ht="15.75" thickBot="1" x14ac:dyDescent="0.3">
      <c r="C292" s="167" t="s">
        <v>1331</v>
      </c>
      <c r="D292" s="158"/>
      <c r="E292" s="150">
        <v>0</v>
      </c>
      <c r="F292" s="114">
        <f>IF(E290&lt;6,"",((E290-6)/12)*(G290/E290))</f>
        <v>0</v>
      </c>
      <c r="G292" s="94">
        <f>F292</f>
        <v>0</v>
      </c>
      <c r="H292" s="159"/>
      <c r="I292" s="98" t="s">
        <v>165</v>
      </c>
      <c r="J292" s="98" t="str">
        <f>VLOOKUP(I292,Presupuesto!$B$11:$C$565,2,0)</f>
        <v>DECIMOCUARTO MES</v>
      </c>
      <c r="K292" s="95" t="str">
        <f t="shared" si="9"/>
        <v>Posgrado</v>
      </c>
      <c r="L292" s="95" t="s">
        <v>721</v>
      </c>
    </row>
    <row r="293" spans="3:12" ht="15.75" thickBot="1" x14ac:dyDescent="0.3">
      <c r="C293" s="133" t="s">
        <v>96</v>
      </c>
      <c r="D293" s="189"/>
      <c r="E293" s="148">
        <v>12</v>
      </c>
      <c r="F293" s="286">
        <f>HLOOKUP($C293,$BZ$2:$CM$3,2,0)</f>
        <v>463.22</v>
      </c>
      <c r="G293" s="110">
        <f>D293*E293*F293</f>
        <v>0</v>
      </c>
      <c r="H293" s="161"/>
      <c r="I293" s="111" t="s">
        <v>151</v>
      </c>
      <c r="J293" s="111" t="str">
        <f>VLOOKUP(I293,Presupuesto!$B$11:$C$565,2,0)</f>
        <v>SUELDOS Y SALARIOS PERMANENTES</v>
      </c>
      <c r="K293" s="95" t="str">
        <f t="shared" si="9"/>
        <v>Posgrado</v>
      </c>
      <c r="L293" s="95" t="s">
        <v>721</v>
      </c>
    </row>
    <row r="294" spans="3:12" x14ac:dyDescent="0.25">
      <c r="C294" s="166" t="s">
        <v>1330</v>
      </c>
      <c r="D294" s="158"/>
      <c r="E294" s="150">
        <v>0</v>
      </c>
      <c r="F294" s="97">
        <f>IF(E293=0,"",(G293/E293)/12*E293)</f>
        <v>0</v>
      </c>
      <c r="G294" s="94">
        <f>F294</f>
        <v>0</v>
      </c>
      <c r="H294" s="159"/>
      <c r="I294" s="113" t="s">
        <v>164</v>
      </c>
      <c r="J294" s="113" t="str">
        <f>VLOOKUP(I294,Presupuesto!$B$11:$C$565,2,0)</f>
        <v>AGUINALDO Y DECIMO CUARTO MES</v>
      </c>
      <c r="K294" s="95" t="str">
        <f t="shared" si="9"/>
        <v>Posgrado</v>
      </c>
      <c r="L294" s="95" t="s">
        <v>721</v>
      </c>
    </row>
    <row r="295" spans="3:12" ht="15.75" thickBot="1" x14ac:dyDescent="0.3">
      <c r="C295" s="167" t="s">
        <v>1331</v>
      </c>
      <c r="D295" s="158"/>
      <c r="E295" s="150">
        <v>0</v>
      </c>
      <c r="F295" s="114">
        <f>IF(E293&lt;6,"",((E293-6)/12)*(G293/E293))</f>
        <v>0</v>
      </c>
      <c r="G295" s="94">
        <f>F295</f>
        <v>0</v>
      </c>
      <c r="H295" s="159"/>
      <c r="I295" s="98" t="s">
        <v>165</v>
      </c>
      <c r="J295" s="98" t="str">
        <f>VLOOKUP(I295,Presupuesto!$B$11:$C$565,2,0)</f>
        <v>DECIMOCUARTO MES</v>
      </c>
      <c r="K295" s="95" t="str">
        <f t="shared" si="9"/>
        <v>Posgrado</v>
      </c>
      <c r="L295" s="95" t="s">
        <v>721</v>
      </c>
    </row>
    <row r="296" spans="3:12" ht="15.75" thickBot="1" x14ac:dyDescent="0.3">
      <c r="C296" s="133" t="s">
        <v>97</v>
      </c>
      <c r="D296" s="189"/>
      <c r="E296" s="148">
        <v>12</v>
      </c>
      <c r="F296" s="286">
        <f>HLOOKUP($C296,$BZ$2:$CM$3,2,0)</f>
        <v>2007.3</v>
      </c>
      <c r="G296" s="110">
        <f>D296*E296*F296</f>
        <v>0</v>
      </c>
      <c r="H296" s="161"/>
      <c r="I296" s="111" t="s">
        <v>151</v>
      </c>
      <c r="J296" s="111" t="str">
        <f>VLOOKUP(I296,Presupuesto!$B$11:$C$565,2,0)</f>
        <v>SUELDOS Y SALARIOS PERMANENTES</v>
      </c>
      <c r="K296" s="95" t="str">
        <f t="shared" si="9"/>
        <v>Posgrado</v>
      </c>
      <c r="L296" s="95" t="s">
        <v>721</v>
      </c>
    </row>
    <row r="297" spans="3:12" x14ac:dyDescent="0.25">
      <c r="C297" s="166" t="s">
        <v>1330</v>
      </c>
      <c r="D297" s="158"/>
      <c r="E297" s="150">
        <v>0</v>
      </c>
      <c r="F297" s="97">
        <f>IF(E296=0,"",(G296/E296)/12*E296)</f>
        <v>0</v>
      </c>
      <c r="G297" s="94">
        <f>F297</f>
        <v>0</v>
      </c>
      <c r="H297" s="159"/>
      <c r="I297" s="113" t="s">
        <v>164</v>
      </c>
      <c r="J297" s="113" t="str">
        <f>VLOOKUP(I297,Presupuesto!$B$11:$C$565,2,0)</f>
        <v>AGUINALDO Y DECIMO CUARTO MES</v>
      </c>
      <c r="K297" s="95" t="str">
        <f t="shared" si="9"/>
        <v>Posgrado</v>
      </c>
      <c r="L297" s="95" t="s">
        <v>721</v>
      </c>
    </row>
    <row r="298" spans="3:12" ht="15.75" thickBot="1" x14ac:dyDescent="0.3">
      <c r="C298" s="167" t="s">
        <v>1331</v>
      </c>
      <c r="D298" s="158"/>
      <c r="E298" s="150">
        <v>0</v>
      </c>
      <c r="F298" s="114">
        <f>IF(E296&lt;6,"",((E296-6)/12)*(G296/E296))</f>
        <v>0</v>
      </c>
      <c r="G298" s="94">
        <f>F298</f>
        <v>0</v>
      </c>
      <c r="H298" s="159"/>
      <c r="I298" s="98" t="s">
        <v>165</v>
      </c>
      <c r="J298" s="98" t="str">
        <f>VLOOKUP(I298,Presupuesto!$B$11:$C$565,2,0)</f>
        <v>DECIMOCUARTO MES</v>
      </c>
      <c r="K298" s="95" t="str">
        <f t="shared" si="9"/>
        <v>Posgrado</v>
      </c>
      <c r="L298" s="95" t="s">
        <v>721</v>
      </c>
    </row>
    <row r="299" spans="3:12" ht="15.75" thickBot="1" x14ac:dyDescent="0.3">
      <c r="C299" s="136" t="s">
        <v>101</v>
      </c>
      <c r="D299" s="189"/>
      <c r="E299" s="148">
        <v>12</v>
      </c>
      <c r="F299" s="135">
        <v>30000</v>
      </c>
      <c r="G299" s="110">
        <f>D299*E299*F299</f>
        <v>0</v>
      </c>
      <c r="H299" s="161"/>
      <c r="I299" s="111" t="s">
        <v>200</v>
      </c>
      <c r="J299" s="111" t="str">
        <f>VLOOKUP(I299,Presupuesto!$B$11:$C$565,2,0)</f>
        <v>CONTRATOS ESPECIALES</v>
      </c>
      <c r="K299" s="95" t="str">
        <f t="shared" si="9"/>
        <v>Posgrado</v>
      </c>
      <c r="L299" s="95" t="s">
        <v>721</v>
      </c>
    </row>
    <row r="300" spans="3:12" x14ac:dyDescent="0.25">
      <c r="C300" s="166" t="s">
        <v>1330</v>
      </c>
      <c r="D300" s="158"/>
      <c r="E300" s="150">
        <v>0</v>
      </c>
      <c r="F300" s="114">
        <f>IF(E299=0,"",(G299/E299)/12*E299)</f>
        <v>0</v>
      </c>
      <c r="G300" s="94">
        <f>F300</f>
        <v>0</v>
      </c>
      <c r="H300" s="159"/>
      <c r="I300" s="98" t="s">
        <v>200</v>
      </c>
      <c r="J300" s="98" t="str">
        <f>VLOOKUP(I300,Presupuesto!$B$11:$C$565,2,0)</f>
        <v>CONTRATOS ESPECIALES</v>
      </c>
      <c r="K300" s="95" t="str">
        <f t="shared" si="9"/>
        <v>Posgrado</v>
      </c>
      <c r="L300" s="95" t="s">
        <v>719</v>
      </c>
    </row>
    <row r="301" spans="3:12" ht="15.75" thickBot="1" x14ac:dyDescent="0.3">
      <c r="C301" s="167" t="s">
        <v>1331</v>
      </c>
      <c r="D301" s="158"/>
      <c r="E301" s="150">
        <v>0</v>
      </c>
      <c r="F301" s="97">
        <f>IF(E299&lt;6,"",((E299-6)/12)*(G299/E299))</f>
        <v>0</v>
      </c>
      <c r="G301" s="94">
        <f>F301</f>
        <v>0</v>
      </c>
      <c r="H301" s="159"/>
      <c r="I301" s="98" t="s">
        <v>200</v>
      </c>
      <c r="J301" s="98" t="str">
        <f>VLOOKUP(I301,Presupuesto!$B$11:$C$565,2,0)</f>
        <v>CONTRATOS ESPECIALES</v>
      </c>
      <c r="K301" s="95" t="str">
        <f t="shared" si="9"/>
        <v>Posgrado</v>
      </c>
      <c r="L301" s="95" t="s">
        <v>727</v>
      </c>
    </row>
    <row r="302" spans="3:12" ht="15.75" thickBot="1" x14ac:dyDescent="0.3">
      <c r="C302" s="136" t="s">
        <v>102</v>
      </c>
      <c r="D302" s="189">
        <v>2</v>
      </c>
      <c r="E302" s="148">
        <v>3</v>
      </c>
      <c r="F302" s="115">
        <v>30000</v>
      </c>
      <c r="G302" s="110">
        <f>D302*E302*F302</f>
        <v>180000</v>
      </c>
      <c r="H302" s="161" t="s">
        <v>712</v>
      </c>
      <c r="I302" s="111" t="s">
        <v>298</v>
      </c>
      <c r="J302" s="111" t="str">
        <f>VLOOKUP(I302,Presupuesto!$B$11:$C$565,2,0)</f>
        <v>OTROS SERVICIOS TECNICOS Y PROFESIONALES</v>
      </c>
      <c r="K302" s="95" t="s">
        <v>66</v>
      </c>
      <c r="L302" s="95" t="s">
        <v>719</v>
      </c>
    </row>
    <row r="303" spans="3:12" x14ac:dyDescent="0.25">
      <c r="C303" s="166" t="s">
        <v>1330</v>
      </c>
      <c r="D303" s="158"/>
      <c r="E303" s="150">
        <v>0</v>
      </c>
      <c r="F303" s="97">
        <v>0</v>
      </c>
      <c r="G303" s="94">
        <f>F303</f>
        <v>0</v>
      </c>
      <c r="H303" s="159"/>
      <c r="I303" s="98" t="s">
        <v>298</v>
      </c>
      <c r="J303" s="98" t="str">
        <f>VLOOKUP(I303,Presupuesto!$B$11:$C$565,2,0)</f>
        <v>OTROS SERVICIOS TECNICOS Y PROFESIONALES</v>
      </c>
      <c r="K303" s="95" t="str">
        <f t="shared" si="9"/>
        <v>Posgrado</v>
      </c>
      <c r="L303" s="95" t="s">
        <v>719</v>
      </c>
    </row>
    <row r="304" spans="3:12" ht="15.75" thickBot="1" x14ac:dyDescent="0.3">
      <c r="C304" s="167" t="s">
        <v>1331</v>
      </c>
      <c r="D304" s="158"/>
      <c r="E304" s="150">
        <v>0</v>
      </c>
      <c r="F304" s="97">
        <v>0</v>
      </c>
      <c r="G304" s="94">
        <f>F304</f>
        <v>0</v>
      </c>
      <c r="H304" s="159"/>
      <c r="I304" s="98" t="s">
        <v>298</v>
      </c>
      <c r="J304" s="98" t="str">
        <f>VLOOKUP(I304,Presupuesto!$B$11:$C$565,2,0)</f>
        <v>OTROS SERVICIOS TECNICOS Y PROFESIONALES</v>
      </c>
      <c r="K304" s="95" t="str">
        <f t="shared" si="9"/>
        <v>Posgrado</v>
      </c>
      <c r="L304" s="95" t="s">
        <v>719</v>
      </c>
    </row>
    <row r="305" spans="3:12" ht="15.75" thickBot="1" x14ac:dyDescent="0.3">
      <c r="C305" s="136" t="s">
        <v>103</v>
      </c>
      <c r="D305" s="189"/>
      <c r="E305" s="148">
        <v>12</v>
      </c>
      <c r="F305" s="115">
        <v>30000</v>
      </c>
      <c r="G305" s="110">
        <f>D305*E305*F305</f>
        <v>0</v>
      </c>
      <c r="H305" s="161"/>
      <c r="I305" s="111" t="s">
        <v>151</v>
      </c>
      <c r="J305" s="111" t="str">
        <f>VLOOKUP(I305,Presupuesto!$B$11:$C$565,2,0)</f>
        <v>SUELDOS Y SALARIOS PERMANENTES</v>
      </c>
      <c r="K305" s="95" t="str">
        <f t="shared" si="9"/>
        <v>Posgrado</v>
      </c>
      <c r="L305" s="95" t="s">
        <v>719</v>
      </c>
    </row>
    <row r="306" spans="3:12" x14ac:dyDescent="0.25">
      <c r="C306" s="166" t="s">
        <v>1330</v>
      </c>
      <c r="D306" s="164"/>
      <c r="E306" s="127">
        <v>0</v>
      </c>
      <c r="F306" s="116">
        <f>IF(E305=0,"",(G305/E305)/12*E305)</f>
        <v>0</v>
      </c>
      <c r="G306" s="117">
        <f>F306</f>
        <v>0</v>
      </c>
      <c r="H306" s="159"/>
      <c r="I306" s="98" t="s">
        <v>164</v>
      </c>
      <c r="J306" s="98" t="str">
        <f>VLOOKUP(I306,Presupuesto!$B$11:$C$565,2,0)</f>
        <v>AGUINALDO Y DECIMO CUARTO MES</v>
      </c>
      <c r="K306" s="95" t="str">
        <f t="shared" si="9"/>
        <v>Posgrado</v>
      </c>
      <c r="L306" s="95" t="s">
        <v>719</v>
      </c>
    </row>
    <row r="307" spans="3:12" ht="15.75" thickBot="1" x14ac:dyDescent="0.3">
      <c r="C307" s="168" t="s">
        <v>1331</v>
      </c>
      <c r="D307" s="157"/>
      <c r="E307" s="128">
        <v>0</v>
      </c>
      <c r="F307" s="102">
        <f>IF(E305&lt;6,"",((E305-6)/12)*(G305/E305))</f>
        <v>0</v>
      </c>
      <c r="G307" s="102">
        <f>F307</f>
        <v>0</v>
      </c>
      <c r="H307" s="157"/>
      <c r="I307" s="103" t="s">
        <v>165</v>
      </c>
      <c r="J307" s="120" t="str">
        <f>VLOOKUP(I307,Presupuesto!$B$11:$C$565,2,0)</f>
        <v>DECIMOCUARTO MES</v>
      </c>
      <c r="K307" s="103" t="str">
        <f t="shared" si="9"/>
        <v>Posgrado</v>
      </c>
      <c r="L307" s="120" t="s">
        <v>719</v>
      </c>
    </row>
    <row r="309" spans="3:12" ht="15.75" thickBot="1" x14ac:dyDescent="0.3">
      <c r="C309" s="429"/>
      <c r="D309" s="418"/>
      <c r="E309" s="429"/>
      <c r="F309" s="429"/>
      <c r="G309" s="429"/>
      <c r="H309" s="418"/>
      <c r="I309" s="429"/>
      <c r="J309" s="429"/>
      <c r="K309" s="149"/>
      <c r="L309" s="429"/>
    </row>
    <row r="310" spans="3:12" ht="15.75" thickBot="1" x14ac:dyDescent="0.3">
      <c r="C310" s="68" t="s">
        <v>1308</v>
      </c>
      <c r="D310" s="30">
        <f>SUM(G317:G367)</f>
        <v>60000</v>
      </c>
      <c r="E310" s="91"/>
      <c r="F310" s="91"/>
      <c r="G310" s="91"/>
      <c r="H310" s="75"/>
      <c r="I310" s="75"/>
      <c r="J310" s="75"/>
      <c r="K310" s="149"/>
      <c r="L310" s="429"/>
    </row>
    <row r="311" spans="3:12" x14ac:dyDescent="0.25">
      <c r="C311" s="429"/>
      <c r="D311" s="31"/>
      <c r="E311" s="91"/>
      <c r="F311" s="91"/>
      <c r="G311" s="91"/>
      <c r="H311" s="75"/>
      <c r="I311" s="75"/>
      <c r="J311" s="75"/>
      <c r="K311" s="149"/>
      <c r="L311" s="429"/>
    </row>
    <row r="312" spans="3:12" x14ac:dyDescent="0.25">
      <c r="C312" s="429"/>
      <c r="D312" s="31"/>
      <c r="E312" s="91"/>
      <c r="F312" s="91"/>
      <c r="G312" s="91"/>
      <c r="H312" s="75"/>
      <c r="I312" s="75"/>
      <c r="J312" s="75"/>
      <c r="K312" s="149"/>
      <c r="L312" s="429"/>
    </row>
    <row r="313" spans="3:12" ht="15.75" x14ac:dyDescent="0.25">
      <c r="C313" s="191" t="s">
        <v>1309</v>
      </c>
      <c r="D313" s="345" t="s">
        <v>1856</v>
      </c>
      <c r="E313" s="91"/>
      <c r="F313" s="91"/>
      <c r="G313" s="91"/>
      <c r="H313" s="75"/>
      <c r="I313" s="75"/>
      <c r="J313" s="75"/>
      <c r="K313" s="149"/>
      <c r="L313" s="429"/>
    </row>
    <row r="314" spans="3:12" ht="18.75" x14ac:dyDescent="0.25">
      <c r="C314" s="199" t="str">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Evaluación externa de la gestión de la Política de Equidad (2 expertos internacionales por 5 días).</v>
      </c>
      <c r="D314" s="31"/>
      <c r="E314" s="91"/>
      <c r="F314" s="91"/>
      <c r="G314" s="91"/>
      <c r="H314" s="75"/>
      <c r="I314" s="75"/>
      <c r="J314" s="75"/>
      <c r="K314" s="149"/>
      <c r="L314" s="429"/>
    </row>
    <row r="315" spans="3:12" ht="15.75" thickBot="1" x14ac:dyDescent="0.3">
      <c r="C315" s="172"/>
      <c r="D315" s="31"/>
      <c r="E315" s="91"/>
      <c r="F315" s="91"/>
      <c r="G315" s="91"/>
      <c r="H315" s="75"/>
      <c r="I315" s="75"/>
      <c r="J315" s="75"/>
      <c r="K315" s="149"/>
      <c r="L315" s="429"/>
    </row>
    <row r="316" spans="3:12" ht="30.75" thickBot="1" x14ac:dyDescent="0.3">
      <c r="C316" s="130" t="s">
        <v>1310</v>
      </c>
      <c r="D316" s="134" t="s">
        <v>99</v>
      </c>
      <c r="E316" s="165" t="s">
        <v>1329</v>
      </c>
      <c r="F316" s="134" t="s">
        <v>1312</v>
      </c>
      <c r="G316" s="131" t="s">
        <v>1313</v>
      </c>
      <c r="H316" s="129" t="s">
        <v>1314</v>
      </c>
      <c r="I316" s="132" t="s">
        <v>1315</v>
      </c>
      <c r="J316" s="132" t="s">
        <v>711</v>
      </c>
      <c r="K316" s="132" t="s">
        <v>1316</v>
      </c>
      <c r="L316" s="132" t="s">
        <v>1317</v>
      </c>
    </row>
    <row r="317" spans="3:12" ht="15.75" thickBot="1" x14ac:dyDescent="0.3">
      <c r="C317" s="133" t="s">
        <v>84</v>
      </c>
      <c r="D317" s="189"/>
      <c r="E317" s="148">
        <v>12</v>
      </c>
      <c r="F317" s="286">
        <f>HLOOKUP($C317,$BZ$2:$CM$3,2,0)</f>
        <v>43674.39</v>
      </c>
      <c r="G317" s="110">
        <f>D317*E317*F317</f>
        <v>0</v>
      </c>
      <c r="H317" s="161"/>
      <c r="I317" s="111" t="s">
        <v>151</v>
      </c>
      <c r="J317" s="111" t="str">
        <f>VLOOKUP(I317,Presupuesto!$B$11:$C$565,2,0)</f>
        <v>SUELDOS Y SALARIOS PERMANENTES</v>
      </c>
      <c r="K317" s="207" t="s">
        <v>72</v>
      </c>
      <c r="L317" s="95" t="s">
        <v>719</v>
      </c>
    </row>
    <row r="318" spans="3:12" x14ac:dyDescent="0.25">
      <c r="C318" s="166" t="s">
        <v>1330</v>
      </c>
      <c r="D318" s="158"/>
      <c r="E318" s="150">
        <v>0</v>
      </c>
      <c r="F318" s="97">
        <f>IF(E317=0,"",(G317/E317)/12*E317)</f>
        <v>0</v>
      </c>
      <c r="G318" s="94">
        <f>F318</f>
        <v>0</v>
      </c>
      <c r="H318" s="159"/>
      <c r="I318" s="113" t="s">
        <v>164</v>
      </c>
      <c r="J318" s="113" t="str">
        <f>VLOOKUP(I318,Presupuesto!$B$11:$C$565,2,0)</f>
        <v>AGUINALDO Y DECIMO CUARTO MES</v>
      </c>
      <c r="K318" s="95" t="str">
        <f t="shared" ref="K318:K349" si="10">$K$317</f>
        <v>Posgrado</v>
      </c>
      <c r="L318" s="95" t="s">
        <v>720</v>
      </c>
    </row>
    <row r="319" spans="3:12" ht="15.75" thickBot="1" x14ac:dyDescent="0.3">
      <c r="C319" s="167" t="s">
        <v>1331</v>
      </c>
      <c r="D319" s="158"/>
      <c r="E319" s="150">
        <v>0</v>
      </c>
      <c r="F319" s="114">
        <f>IF(E317&lt;6,"",((E317-6)/12)*(G317/E317))</f>
        <v>0</v>
      </c>
      <c r="G319" s="94">
        <f>F319</f>
        <v>0</v>
      </c>
      <c r="H319" s="159"/>
      <c r="I319" s="98" t="s">
        <v>165</v>
      </c>
      <c r="J319" s="98" t="str">
        <f>VLOOKUP(I319,Presupuesto!$B$11:$C$565,2,0)</f>
        <v>DECIMOCUARTO MES</v>
      </c>
      <c r="K319" s="95" t="str">
        <f t="shared" si="10"/>
        <v>Posgrado</v>
      </c>
      <c r="L319" s="95" t="s">
        <v>721</v>
      </c>
    </row>
    <row r="320" spans="3:12" ht="15.75" thickBot="1" x14ac:dyDescent="0.3">
      <c r="C320" s="133" t="s">
        <v>85</v>
      </c>
      <c r="D320" s="189"/>
      <c r="E320" s="148">
        <v>12</v>
      </c>
      <c r="F320" s="286">
        <f>HLOOKUP($C320,$BZ$2:$CM$3,2,0)</f>
        <v>39703.99</v>
      </c>
      <c r="G320" s="110">
        <f>D320*E320*F320</f>
        <v>0</v>
      </c>
      <c r="H320" s="161"/>
      <c r="I320" s="111" t="s">
        <v>151</v>
      </c>
      <c r="J320" s="111" t="str">
        <f>VLOOKUP(I320,Presupuesto!$B$11:$C$565,2,0)</f>
        <v>SUELDOS Y SALARIOS PERMANENTES</v>
      </c>
      <c r="K320" s="95" t="str">
        <f t="shared" si="10"/>
        <v>Posgrado</v>
      </c>
      <c r="L320" s="95" t="s">
        <v>721</v>
      </c>
    </row>
    <row r="321" spans="3:12" x14ac:dyDescent="0.25">
      <c r="C321" s="166" t="s">
        <v>1330</v>
      </c>
      <c r="D321" s="158"/>
      <c r="E321" s="150">
        <v>0</v>
      </c>
      <c r="F321" s="97">
        <f>IF(E320=0,"",(G320/E320)/12*E320)</f>
        <v>0</v>
      </c>
      <c r="G321" s="94">
        <f>F321</f>
        <v>0</v>
      </c>
      <c r="H321" s="159"/>
      <c r="I321" s="113" t="s">
        <v>164</v>
      </c>
      <c r="J321" s="113" t="str">
        <f>VLOOKUP(I321,Presupuesto!$B$11:$C$565,2,0)</f>
        <v>AGUINALDO Y DECIMO CUARTO MES</v>
      </c>
      <c r="K321" s="95" t="str">
        <f t="shared" si="10"/>
        <v>Posgrado</v>
      </c>
      <c r="L321" s="95" t="s">
        <v>721</v>
      </c>
    </row>
    <row r="322" spans="3:12" ht="15.75" thickBot="1" x14ac:dyDescent="0.3">
      <c r="C322" s="167" t="s">
        <v>1331</v>
      </c>
      <c r="D322" s="158"/>
      <c r="E322" s="150">
        <v>0</v>
      </c>
      <c r="F322" s="114">
        <f>IF(E320&lt;6,"",((E320-6)/12)*(G320/E320))</f>
        <v>0</v>
      </c>
      <c r="G322" s="94">
        <f>F322</f>
        <v>0</v>
      </c>
      <c r="H322" s="159"/>
      <c r="I322" s="98" t="s">
        <v>165</v>
      </c>
      <c r="J322" s="98" t="str">
        <f>VLOOKUP(I322,Presupuesto!$B$11:$C$565,2,0)</f>
        <v>DECIMOCUARTO MES</v>
      </c>
      <c r="K322" s="95" t="str">
        <f t="shared" si="10"/>
        <v>Posgrado</v>
      </c>
      <c r="L322" s="95" t="s">
        <v>721</v>
      </c>
    </row>
    <row r="323" spans="3:12" ht="15.75" thickBot="1" x14ac:dyDescent="0.3">
      <c r="C323" s="133" t="s">
        <v>86</v>
      </c>
      <c r="D323" s="189"/>
      <c r="E323" s="148">
        <v>12</v>
      </c>
      <c r="F323" s="286">
        <f>HLOOKUP($C323,$BZ$2:$CM$3,2,0)</f>
        <v>35733.589999999997</v>
      </c>
      <c r="G323" s="110">
        <f>D323*E323*F323</f>
        <v>0</v>
      </c>
      <c r="H323" s="161"/>
      <c r="I323" s="111" t="s">
        <v>151</v>
      </c>
      <c r="J323" s="111" t="str">
        <f>VLOOKUP(I323,Presupuesto!$B$11:$C$565,2,0)</f>
        <v>SUELDOS Y SALARIOS PERMANENTES</v>
      </c>
      <c r="K323" s="95" t="str">
        <f t="shared" si="10"/>
        <v>Posgrado</v>
      </c>
      <c r="L323" s="95" t="s">
        <v>721</v>
      </c>
    </row>
    <row r="324" spans="3:12" x14ac:dyDescent="0.25">
      <c r="C324" s="166" t="s">
        <v>1330</v>
      </c>
      <c r="D324" s="158"/>
      <c r="E324" s="150">
        <v>0</v>
      </c>
      <c r="F324" s="97">
        <f>IF(E323=0,"",(G323/E323)/12*E323)</f>
        <v>0</v>
      </c>
      <c r="G324" s="94">
        <f>F324</f>
        <v>0</v>
      </c>
      <c r="H324" s="159"/>
      <c r="I324" s="113" t="s">
        <v>164</v>
      </c>
      <c r="J324" s="113" t="str">
        <f>VLOOKUP(I324,Presupuesto!$B$11:$C$565,2,0)</f>
        <v>AGUINALDO Y DECIMO CUARTO MES</v>
      </c>
      <c r="K324" s="95" t="str">
        <f t="shared" si="10"/>
        <v>Posgrado</v>
      </c>
      <c r="L324" s="95" t="s">
        <v>721</v>
      </c>
    </row>
    <row r="325" spans="3:12" ht="15.75" thickBot="1" x14ac:dyDescent="0.3">
      <c r="C325" s="167" t="s">
        <v>1331</v>
      </c>
      <c r="D325" s="158"/>
      <c r="E325" s="150">
        <v>0</v>
      </c>
      <c r="F325" s="114">
        <f>IF(E323&lt;6,"",((E323-6)/12)*(G323/E323))</f>
        <v>0</v>
      </c>
      <c r="G325" s="94">
        <f>F325</f>
        <v>0</v>
      </c>
      <c r="H325" s="159"/>
      <c r="I325" s="98" t="s">
        <v>165</v>
      </c>
      <c r="J325" s="98" t="str">
        <f>VLOOKUP(I325,Presupuesto!$B$11:$C$565,2,0)</f>
        <v>DECIMOCUARTO MES</v>
      </c>
      <c r="K325" s="95" t="str">
        <f t="shared" si="10"/>
        <v>Posgrado</v>
      </c>
      <c r="L325" s="95" t="s">
        <v>721</v>
      </c>
    </row>
    <row r="326" spans="3:12" ht="15.75" thickBot="1" x14ac:dyDescent="0.3">
      <c r="C326" s="133" t="s">
        <v>87</v>
      </c>
      <c r="D326" s="189"/>
      <c r="E326" s="148">
        <v>12</v>
      </c>
      <c r="F326" s="286">
        <f>HLOOKUP($C326,$BZ$2:$CM$3,2,0)</f>
        <v>31763.19</v>
      </c>
      <c r="G326" s="110">
        <f>D326*E326*F326</f>
        <v>0</v>
      </c>
      <c r="H326" s="161"/>
      <c r="I326" s="111" t="s">
        <v>151</v>
      </c>
      <c r="J326" s="111" t="str">
        <f>VLOOKUP(I326,Presupuesto!$B$11:$C$565,2,0)</f>
        <v>SUELDOS Y SALARIOS PERMANENTES</v>
      </c>
      <c r="K326" s="95" t="str">
        <f t="shared" si="10"/>
        <v>Posgrado</v>
      </c>
      <c r="L326" s="95" t="s">
        <v>721</v>
      </c>
    </row>
    <row r="327" spans="3:12" x14ac:dyDescent="0.25">
      <c r="C327" s="166" t="s">
        <v>1330</v>
      </c>
      <c r="D327" s="158"/>
      <c r="E327" s="150">
        <v>0</v>
      </c>
      <c r="F327" s="97">
        <f>IF(E326=0,"",(G326/E326)/12*E326)</f>
        <v>0</v>
      </c>
      <c r="G327" s="94">
        <f>F327</f>
        <v>0</v>
      </c>
      <c r="H327" s="159"/>
      <c r="I327" s="113" t="s">
        <v>164</v>
      </c>
      <c r="J327" s="113" t="str">
        <f>VLOOKUP(I327,Presupuesto!$B$11:$C$565,2,0)</f>
        <v>AGUINALDO Y DECIMO CUARTO MES</v>
      </c>
      <c r="K327" s="95" t="str">
        <f t="shared" si="10"/>
        <v>Posgrado</v>
      </c>
      <c r="L327" s="95" t="s">
        <v>721</v>
      </c>
    </row>
    <row r="328" spans="3:12" ht="15.75" thickBot="1" x14ac:dyDescent="0.3">
      <c r="C328" s="167" t="s">
        <v>1331</v>
      </c>
      <c r="D328" s="158"/>
      <c r="E328" s="150">
        <v>0</v>
      </c>
      <c r="F328" s="114">
        <f>IF(E326&lt;6,"",((E326-6)/12)*(G326/E326))</f>
        <v>0</v>
      </c>
      <c r="G328" s="94">
        <f>F328</f>
        <v>0</v>
      </c>
      <c r="H328" s="159"/>
      <c r="I328" s="98" t="s">
        <v>165</v>
      </c>
      <c r="J328" s="98" t="str">
        <f>VLOOKUP(I328,Presupuesto!$B$11:$C$565,2,0)</f>
        <v>DECIMOCUARTO MES</v>
      </c>
      <c r="K328" s="95" t="str">
        <f t="shared" si="10"/>
        <v>Posgrado</v>
      </c>
      <c r="L328" s="95" t="s">
        <v>721</v>
      </c>
    </row>
    <row r="329" spans="3:12" ht="15.75" thickBot="1" x14ac:dyDescent="0.3">
      <c r="C329" s="133" t="s">
        <v>88</v>
      </c>
      <c r="D329" s="189"/>
      <c r="E329" s="148">
        <v>12</v>
      </c>
      <c r="F329" s="286">
        <f>HLOOKUP($C329,$BZ$2:$CM$3,2,0)</f>
        <v>29777.99</v>
      </c>
      <c r="G329" s="110">
        <f>D329*E329*F329</f>
        <v>0</v>
      </c>
      <c r="H329" s="161"/>
      <c r="I329" s="111" t="s">
        <v>151</v>
      </c>
      <c r="J329" s="111" t="str">
        <f>VLOOKUP(I329,Presupuesto!$B$11:$C$565,2,0)</f>
        <v>SUELDOS Y SALARIOS PERMANENTES</v>
      </c>
      <c r="K329" s="95" t="str">
        <f t="shared" si="10"/>
        <v>Posgrado</v>
      </c>
      <c r="L329" s="95" t="s">
        <v>721</v>
      </c>
    </row>
    <row r="330" spans="3:12" x14ac:dyDescent="0.25">
      <c r="C330" s="166" t="s">
        <v>1330</v>
      </c>
      <c r="D330" s="158"/>
      <c r="E330" s="150">
        <v>0</v>
      </c>
      <c r="F330" s="97">
        <f>IF(E329=0,"",(G329/E329)/12*E329)</f>
        <v>0</v>
      </c>
      <c r="G330" s="94">
        <f>F330</f>
        <v>0</v>
      </c>
      <c r="H330" s="159"/>
      <c r="I330" s="113" t="s">
        <v>164</v>
      </c>
      <c r="J330" s="113" t="str">
        <f>VLOOKUP(I330,Presupuesto!$B$11:$C$565,2,0)</f>
        <v>AGUINALDO Y DECIMO CUARTO MES</v>
      </c>
      <c r="K330" s="95" t="str">
        <f t="shared" si="10"/>
        <v>Posgrado</v>
      </c>
      <c r="L330" s="95" t="s">
        <v>721</v>
      </c>
    </row>
    <row r="331" spans="3:12" ht="15.75" thickBot="1" x14ac:dyDescent="0.3">
      <c r="C331" s="167" t="s">
        <v>1331</v>
      </c>
      <c r="D331" s="158"/>
      <c r="E331" s="150">
        <v>0</v>
      </c>
      <c r="F331" s="114">
        <f>IF(E329&lt;6,"",((E329-6)/12)*(G329/E329))</f>
        <v>0</v>
      </c>
      <c r="G331" s="94">
        <f>F331</f>
        <v>0</v>
      </c>
      <c r="H331" s="159"/>
      <c r="I331" s="98" t="s">
        <v>165</v>
      </c>
      <c r="J331" s="98" t="str">
        <f>VLOOKUP(I331,Presupuesto!$B$11:$C$565,2,0)</f>
        <v>DECIMOCUARTO MES</v>
      </c>
      <c r="K331" s="95" t="str">
        <f t="shared" si="10"/>
        <v>Posgrado</v>
      </c>
      <c r="L331" s="95" t="s">
        <v>721</v>
      </c>
    </row>
    <row r="332" spans="3:12" ht="15.75" thickBot="1" x14ac:dyDescent="0.3">
      <c r="C332" s="133" t="s">
        <v>89</v>
      </c>
      <c r="D332" s="189"/>
      <c r="E332" s="148">
        <v>12</v>
      </c>
      <c r="F332" s="286">
        <f>HLOOKUP($C332,$BZ$2:$CM$3,2,0)</f>
        <v>27792.79</v>
      </c>
      <c r="G332" s="110">
        <f>D332*E332*F332</f>
        <v>0</v>
      </c>
      <c r="H332" s="161"/>
      <c r="I332" s="111" t="s">
        <v>151</v>
      </c>
      <c r="J332" s="111" t="str">
        <f>VLOOKUP(I332,Presupuesto!$B$11:$C$565,2,0)</f>
        <v>SUELDOS Y SALARIOS PERMANENTES</v>
      </c>
      <c r="K332" s="95" t="str">
        <f t="shared" si="10"/>
        <v>Posgrado</v>
      </c>
      <c r="L332" s="95" t="s">
        <v>721</v>
      </c>
    </row>
    <row r="333" spans="3:12" x14ac:dyDescent="0.25">
      <c r="C333" s="166" t="s">
        <v>1330</v>
      </c>
      <c r="D333" s="158"/>
      <c r="E333" s="150">
        <v>0</v>
      </c>
      <c r="F333" s="97">
        <f>IF(E332=0,"",(G332/E332)/12*E332)</f>
        <v>0</v>
      </c>
      <c r="G333" s="94">
        <f>F333</f>
        <v>0</v>
      </c>
      <c r="H333" s="159"/>
      <c r="I333" s="113" t="s">
        <v>164</v>
      </c>
      <c r="J333" s="113" t="str">
        <f>VLOOKUP(I333,Presupuesto!$B$11:$C$565,2,0)</f>
        <v>AGUINALDO Y DECIMO CUARTO MES</v>
      </c>
      <c r="K333" s="95" t="str">
        <f t="shared" si="10"/>
        <v>Posgrado</v>
      </c>
      <c r="L333" s="95" t="s">
        <v>721</v>
      </c>
    </row>
    <row r="334" spans="3:12" ht="15.75" thickBot="1" x14ac:dyDescent="0.3">
      <c r="C334" s="167" t="s">
        <v>1331</v>
      </c>
      <c r="D334" s="158"/>
      <c r="E334" s="150">
        <v>0</v>
      </c>
      <c r="F334" s="114">
        <f>IF(E332&lt;6,"",((E332-6)/12)*(G332/E332))</f>
        <v>0</v>
      </c>
      <c r="G334" s="94">
        <f>F334</f>
        <v>0</v>
      </c>
      <c r="H334" s="159"/>
      <c r="I334" s="98" t="s">
        <v>165</v>
      </c>
      <c r="J334" s="98" t="str">
        <f>VLOOKUP(I334,Presupuesto!$B$11:$C$565,2,0)</f>
        <v>DECIMOCUARTO MES</v>
      </c>
      <c r="K334" s="95" t="str">
        <f t="shared" si="10"/>
        <v>Posgrado</v>
      </c>
      <c r="L334" s="95" t="s">
        <v>721</v>
      </c>
    </row>
    <row r="335" spans="3:12" ht="15.75" thickBot="1" x14ac:dyDescent="0.3">
      <c r="C335" s="133" t="s">
        <v>90</v>
      </c>
      <c r="D335" s="189"/>
      <c r="E335" s="148">
        <v>12</v>
      </c>
      <c r="F335" s="286">
        <f>HLOOKUP($C335,$BZ$2:$CM$3,2,0)</f>
        <v>18859.39</v>
      </c>
      <c r="G335" s="110">
        <f>D335*E335*F335</f>
        <v>0</v>
      </c>
      <c r="H335" s="161"/>
      <c r="I335" s="111" t="s">
        <v>151</v>
      </c>
      <c r="J335" s="111" t="str">
        <f>VLOOKUP(I335,Presupuesto!$B$11:$C$565,2,0)</f>
        <v>SUELDOS Y SALARIOS PERMANENTES</v>
      </c>
      <c r="K335" s="95" t="str">
        <f t="shared" si="10"/>
        <v>Posgrado</v>
      </c>
      <c r="L335" s="95" t="s">
        <v>721</v>
      </c>
    </row>
    <row r="336" spans="3:12" x14ac:dyDescent="0.25">
      <c r="C336" s="166" t="s">
        <v>1330</v>
      </c>
      <c r="D336" s="158"/>
      <c r="E336" s="150">
        <v>0</v>
      </c>
      <c r="F336" s="97">
        <f>IF(E335=0,"",(G335/E335)/12*E335)</f>
        <v>0</v>
      </c>
      <c r="G336" s="94">
        <f>F336</f>
        <v>0</v>
      </c>
      <c r="H336" s="159"/>
      <c r="I336" s="113" t="s">
        <v>164</v>
      </c>
      <c r="J336" s="113" t="str">
        <f>VLOOKUP(I336,Presupuesto!$B$11:$C$565,2,0)</f>
        <v>AGUINALDO Y DECIMO CUARTO MES</v>
      </c>
      <c r="K336" s="95" t="str">
        <f t="shared" si="10"/>
        <v>Posgrado</v>
      </c>
      <c r="L336" s="95" t="s">
        <v>721</v>
      </c>
    </row>
    <row r="337" spans="3:12" ht="15.75" thickBot="1" x14ac:dyDescent="0.3">
      <c r="C337" s="167" t="s">
        <v>1331</v>
      </c>
      <c r="D337" s="158"/>
      <c r="E337" s="150">
        <v>0</v>
      </c>
      <c r="F337" s="114">
        <f>IF(E335&lt;6,"",((E335-6)/12)*(G335/E335))</f>
        <v>0</v>
      </c>
      <c r="G337" s="94">
        <f>F337</f>
        <v>0</v>
      </c>
      <c r="H337" s="159"/>
      <c r="I337" s="98" t="s">
        <v>165</v>
      </c>
      <c r="J337" s="98" t="str">
        <f>VLOOKUP(I337,Presupuesto!$B$11:$C$565,2,0)</f>
        <v>DECIMOCUARTO MES</v>
      </c>
      <c r="K337" s="95" t="str">
        <f t="shared" si="10"/>
        <v>Posgrado</v>
      </c>
      <c r="L337" s="95" t="s">
        <v>721</v>
      </c>
    </row>
    <row r="338" spans="3:12" ht="15.75" thickBot="1" x14ac:dyDescent="0.3">
      <c r="C338" s="133" t="s">
        <v>91</v>
      </c>
      <c r="D338" s="189"/>
      <c r="E338" s="148">
        <v>12</v>
      </c>
      <c r="F338" s="286">
        <f>HLOOKUP($C338,$BZ$2:$CM$3,2,0)</f>
        <v>17866.8</v>
      </c>
      <c r="G338" s="110">
        <f>D338*E338*F338</f>
        <v>0</v>
      </c>
      <c r="H338" s="161"/>
      <c r="I338" s="111" t="s">
        <v>151</v>
      </c>
      <c r="J338" s="111" t="str">
        <f>VLOOKUP(I338,Presupuesto!$B$11:$C$565,2,0)</f>
        <v>SUELDOS Y SALARIOS PERMANENTES</v>
      </c>
      <c r="K338" s="95" t="str">
        <f t="shared" si="10"/>
        <v>Posgrado</v>
      </c>
      <c r="L338" s="95" t="s">
        <v>721</v>
      </c>
    </row>
    <row r="339" spans="3:12" x14ac:dyDescent="0.25">
      <c r="C339" s="166" t="s">
        <v>1330</v>
      </c>
      <c r="D339" s="158"/>
      <c r="E339" s="150">
        <v>0</v>
      </c>
      <c r="F339" s="97">
        <f>IF(E338=0,"",(G338/E338)/12*E338)</f>
        <v>0</v>
      </c>
      <c r="G339" s="94">
        <f>F339</f>
        <v>0</v>
      </c>
      <c r="H339" s="159"/>
      <c r="I339" s="113" t="s">
        <v>164</v>
      </c>
      <c r="J339" s="113" t="str">
        <f>VLOOKUP(I339,Presupuesto!$B$11:$C$565,2,0)</f>
        <v>AGUINALDO Y DECIMO CUARTO MES</v>
      </c>
      <c r="K339" s="95" t="str">
        <f t="shared" si="10"/>
        <v>Posgrado</v>
      </c>
      <c r="L339" s="95" t="s">
        <v>721</v>
      </c>
    </row>
    <row r="340" spans="3:12" ht="15.75" thickBot="1" x14ac:dyDescent="0.3">
      <c r="C340" s="167" t="s">
        <v>1331</v>
      </c>
      <c r="D340" s="158"/>
      <c r="E340" s="150">
        <v>0</v>
      </c>
      <c r="F340" s="114">
        <f>IF(E338&lt;6,"",((E338-6)/12)*(G338/E338))</f>
        <v>0</v>
      </c>
      <c r="G340" s="94">
        <f>F340</f>
        <v>0</v>
      </c>
      <c r="H340" s="159"/>
      <c r="I340" s="98" t="s">
        <v>165</v>
      </c>
      <c r="J340" s="98" t="str">
        <f>VLOOKUP(I340,Presupuesto!$B$11:$C$565,2,0)</f>
        <v>DECIMOCUARTO MES</v>
      </c>
      <c r="K340" s="95" t="str">
        <f t="shared" si="10"/>
        <v>Posgrado</v>
      </c>
      <c r="L340" s="95" t="s">
        <v>721</v>
      </c>
    </row>
    <row r="341" spans="3:12" ht="15.75" thickBot="1" x14ac:dyDescent="0.3">
      <c r="C341" s="133" t="s">
        <v>92</v>
      </c>
      <c r="D341" s="189"/>
      <c r="E341" s="148">
        <v>12</v>
      </c>
      <c r="F341" s="286">
        <f>HLOOKUP($C341,$BZ$2:$CM$3,2,0)</f>
        <v>13896.4</v>
      </c>
      <c r="G341" s="110">
        <f>D341*E341*F341</f>
        <v>0</v>
      </c>
      <c r="H341" s="161"/>
      <c r="I341" s="111" t="s">
        <v>151</v>
      </c>
      <c r="J341" s="111" t="str">
        <f>VLOOKUP(I341,Presupuesto!$B$11:$C$565,2,0)</f>
        <v>SUELDOS Y SALARIOS PERMANENTES</v>
      </c>
      <c r="K341" s="95" t="str">
        <f t="shared" si="10"/>
        <v>Posgrado</v>
      </c>
      <c r="L341" s="95" t="s">
        <v>721</v>
      </c>
    </row>
    <row r="342" spans="3:12" x14ac:dyDescent="0.25">
      <c r="C342" s="166" t="s">
        <v>1330</v>
      </c>
      <c r="D342" s="158"/>
      <c r="E342" s="150">
        <v>0</v>
      </c>
      <c r="F342" s="97">
        <f>IF(E341=0,"",(G341/E341)/12*E341)</f>
        <v>0</v>
      </c>
      <c r="G342" s="94">
        <f>F342</f>
        <v>0</v>
      </c>
      <c r="H342" s="159"/>
      <c r="I342" s="113" t="s">
        <v>164</v>
      </c>
      <c r="J342" s="113" t="str">
        <f>VLOOKUP(I342,Presupuesto!$B$11:$C$565,2,0)</f>
        <v>AGUINALDO Y DECIMO CUARTO MES</v>
      </c>
      <c r="K342" s="95" t="str">
        <f t="shared" si="10"/>
        <v>Posgrado</v>
      </c>
      <c r="L342" s="95" t="s">
        <v>721</v>
      </c>
    </row>
    <row r="343" spans="3:12" ht="15.75" thickBot="1" x14ac:dyDescent="0.3">
      <c r="C343" s="167" t="s">
        <v>1331</v>
      </c>
      <c r="D343" s="158"/>
      <c r="E343" s="150">
        <v>0</v>
      </c>
      <c r="F343" s="114">
        <f>IF(E341&lt;6,"",((E341-6)/12)*(G341/E341))</f>
        <v>0</v>
      </c>
      <c r="G343" s="94">
        <f>F343</f>
        <v>0</v>
      </c>
      <c r="H343" s="159"/>
      <c r="I343" s="98" t="s">
        <v>165</v>
      </c>
      <c r="J343" s="98" t="str">
        <f>VLOOKUP(I343,Presupuesto!$B$11:$C$565,2,0)</f>
        <v>DECIMOCUARTO MES</v>
      </c>
      <c r="K343" s="95" t="str">
        <f t="shared" si="10"/>
        <v>Posgrado</v>
      </c>
      <c r="L343" s="95" t="s">
        <v>721</v>
      </c>
    </row>
    <row r="344" spans="3:12" ht="15.75" thickBot="1" x14ac:dyDescent="0.3">
      <c r="C344" s="133" t="s">
        <v>93</v>
      </c>
      <c r="D344" s="189"/>
      <c r="E344" s="148">
        <v>12</v>
      </c>
      <c r="F344" s="286">
        <f>HLOOKUP($C344,$BZ$2:$CM$3,2,0)</f>
        <v>15004.09</v>
      </c>
      <c r="G344" s="110">
        <f>D344*E344*F344</f>
        <v>0</v>
      </c>
      <c r="H344" s="161"/>
      <c r="I344" s="111" t="s">
        <v>151</v>
      </c>
      <c r="J344" s="111" t="str">
        <f>VLOOKUP(I344,Presupuesto!$B$11:$C$565,2,0)</f>
        <v>SUELDOS Y SALARIOS PERMANENTES</v>
      </c>
      <c r="K344" s="95" t="str">
        <f t="shared" si="10"/>
        <v>Posgrado</v>
      </c>
      <c r="L344" s="95" t="s">
        <v>721</v>
      </c>
    </row>
    <row r="345" spans="3:12" x14ac:dyDescent="0.25">
      <c r="C345" s="166" t="s">
        <v>1330</v>
      </c>
      <c r="D345" s="158"/>
      <c r="E345" s="150">
        <v>0</v>
      </c>
      <c r="F345" s="97">
        <f>IF(E344=0,"",(G344/E344)/12*E344)</f>
        <v>0</v>
      </c>
      <c r="G345" s="94">
        <f>F345</f>
        <v>0</v>
      </c>
      <c r="H345" s="159"/>
      <c r="I345" s="113" t="s">
        <v>164</v>
      </c>
      <c r="J345" s="113" t="str">
        <f>VLOOKUP(I345,Presupuesto!$B$11:$C$565,2,0)</f>
        <v>AGUINALDO Y DECIMO CUARTO MES</v>
      </c>
      <c r="K345" s="95" t="str">
        <f t="shared" si="10"/>
        <v>Posgrado</v>
      </c>
      <c r="L345" s="95" t="s">
        <v>721</v>
      </c>
    </row>
    <row r="346" spans="3:12" ht="15.75" thickBot="1" x14ac:dyDescent="0.3">
      <c r="C346" s="167" t="s">
        <v>1331</v>
      </c>
      <c r="D346" s="158"/>
      <c r="E346" s="150">
        <v>0</v>
      </c>
      <c r="F346" s="114">
        <f>IF(E344&lt;6,"",((E344-6)/12)*(G344/E344))</f>
        <v>0</v>
      </c>
      <c r="G346" s="94">
        <f>F346</f>
        <v>0</v>
      </c>
      <c r="H346" s="159"/>
      <c r="I346" s="98" t="s">
        <v>165</v>
      </c>
      <c r="J346" s="98" t="str">
        <f>VLOOKUP(I346,Presupuesto!$B$11:$C$565,2,0)</f>
        <v>DECIMOCUARTO MES</v>
      </c>
      <c r="K346" s="95" t="str">
        <f t="shared" si="10"/>
        <v>Posgrado</v>
      </c>
      <c r="L346" s="95" t="s">
        <v>721</v>
      </c>
    </row>
    <row r="347" spans="3:12" ht="15.75" thickBot="1" x14ac:dyDescent="0.3">
      <c r="C347" s="133" t="s">
        <v>94</v>
      </c>
      <c r="D347" s="189"/>
      <c r="E347" s="148">
        <v>12</v>
      </c>
      <c r="F347" s="286">
        <f>HLOOKUP($C347,$BZ$2:$CM$3,2,0)</f>
        <v>13238.9</v>
      </c>
      <c r="G347" s="110">
        <f>D347*E347*F347</f>
        <v>0</v>
      </c>
      <c r="H347" s="161"/>
      <c r="I347" s="111" t="s">
        <v>151</v>
      </c>
      <c r="J347" s="111" t="str">
        <f>VLOOKUP(I347,Presupuesto!$B$11:$C$565,2,0)</f>
        <v>SUELDOS Y SALARIOS PERMANENTES</v>
      </c>
      <c r="K347" s="95" t="str">
        <f t="shared" si="10"/>
        <v>Posgrado</v>
      </c>
      <c r="L347" s="95" t="s">
        <v>721</v>
      </c>
    </row>
    <row r="348" spans="3:12" x14ac:dyDescent="0.25">
      <c r="C348" s="166" t="s">
        <v>1330</v>
      </c>
      <c r="D348" s="158"/>
      <c r="E348" s="150">
        <v>0</v>
      </c>
      <c r="F348" s="97">
        <f>IF(E347=0,"",(G347/E347)/12*E347)</f>
        <v>0</v>
      </c>
      <c r="G348" s="94">
        <f>F348</f>
        <v>0</v>
      </c>
      <c r="H348" s="159"/>
      <c r="I348" s="113" t="s">
        <v>164</v>
      </c>
      <c r="J348" s="113" t="str">
        <f>VLOOKUP(I348,Presupuesto!$B$11:$C$565,2,0)</f>
        <v>AGUINALDO Y DECIMO CUARTO MES</v>
      </c>
      <c r="K348" s="95" t="str">
        <f t="shared" si="10"/>
        <v>Posgrado</v>
      </c>
      <c r="L348" s="95" t="s">
        <v>721</v>
      </c>
    </row>
    <row r="349" spans="3:12" ht="15.75" thickBot="1" x14ac:dyDescent="0.3">
      <c r="C349" s="167" t="s">
        <v>1331</v>
      </c>
      <c r="D349" s="158"/>
      <c r="E349" s="150">
        <v>0</v>
      </c>
      <c r="F349" s="114">
        <f>IF(E347&lt;6,"",((E347-6)/12)*(G347/E347))</f>
        <v>0</v>
      </c>
      <c r="G349" s="94">
        <f>F349</f>
        <v>0</v>
      </c>
      <c r="H349" s="159"/>
      <c r="I349" s="98" t="s">
        <v>165</v>
      </c>
      <c r="J349" s="98" t="str">
        <f>VLOOKUP(I349,Presupuesto!$B$11:$C$565,2,0)</f>
        <v>DECIMOCUARTO MES</v>
      </c>
      <c r="K349" s="95" t="str">
        <f t="shared" si="10"/>
        <v>Posgrado</v>
      </c>
      <c r="L349" s="95" t="s">
        <v>721</v>
      </c>
    </row>
    <row r="350" spans="3:12" ht="15.75" thickBot="1" x14ac:dyDescent="0.3">
      <c r="C350" s="133" t="s">
        <v>95</v>
      </c>
      <c r="D350" s="189"/>
      <c r="E350" s="148">
        <v>12</v>
      </c>
      <c r="F350" s="286">
        <f>HLOOKUP($C350,$BZ$2:$CM$3,2,0)</f>
        <v>12356.31</v>
      </c>
      <c r="G350" s="110">
        <f>D350*E350*F350</f>
        <v>0</v>
      </c>
      <c r="H350" s="161"/>
      <c r="I350" s="111" t="s">
        <v>151</v>
      </c>
      <c r="J350" s="111" t="str">
        <f>VLOOKUP(I350,Presupuesto!$B$11:$C$565,2,0)</f>
        <v>SUELDOS Y SALARIOS PERMANENTES</v>
      </c>
      <c r="K350" s="95" t="str">
        <f t="shared" ref="K350:K367" si="11">$K$317</f>
        <v>Posgrado</v>
      </c>
      <c r="L350" s="95" t="s">
        <v>721</v>
      </c>
    </row>
    <row r="351" spans="3:12" x14ac:dyDescent="0.25">
      <c r="C351" s="166" t="s">
        <v>1330</v>
      </c>
      <c r="D351" s="158"/>
      <c r="E351" s="150">
        <v>0</v>
      </c>
      <c r="F351" s="97">
        <f>IF(E350=0,"",(G350/E350)/12*E350)</f>
        <v>0</v>
      </c>
      <c r="G351" s="94">
        <f>F351</f>
        <v>0</v>
      </c>
      <c r="H351" s="159"/>
      <c r="I351" s="113" t="s">
        <v>164</v>
      </c>
      <c r="J351" s="113" t="str">
        <f>VLOOKUP(I351,Presupuesto!$B$11:$C$565,2,0)</f>
        <v>AGUINALDO Y DECIMO CUARTO MES</v>
      </c>
      <c r="K351" s="95" t="str">
        <f t="shared" si="11"/>
        <v>Posgrado</v>
      </c>
      <c r="L351" s="95" t="s">
        <v>721</v>
      </c>
    </row>
    <row r="352" spans="3:12" ht="15.75" thickBot="1" x14ac:dyDescent="0.3">
      <c r="C352" s="167" t="s">
        <v>1331</v>
      </c>
      <c r="D352" s="158"/>
      <c r="E352" s="150">
        <v>0</v>
      </c>
      <c r="F352" s="114">
        <f>IF(E350&lt;6,"",((E350-6)/12)*(G350/E350))</f>
        <v>0</v>
      </c>
      <c r="G352" s="94">
        <f>F352</f>
        <v>0</v>
      </c>
      <c r="H352" s="159"/>
      <c r="I352" s="98" t="s">
        <v>165</v>
      </c>
      <c r="J352" s="98" t="str">
        <f>VLOOKUP(I352,Presupuesto!$B$11:$C$565,2,0)</f>
        <v>DECIMOCUARTO MES</v>
      </c>
      <c r="K352" s="95" t="str">
        <f t="shared" si="11"/>
        <v>Posgrado</v>
      </c>
      <c r="L352" s="95" t="s">
        <v>721</v>
      </c>
    </row>
    <row r="353" spans="3:12" ht="15.75" thickBot="1" x14ac:dyDescent="0.3">
      <c r="C353" s="133" t="s">
        <v>96</v>
      </c>
      <c r="D353" s="189"/>
      <c r="E353" s="148">
        <v>12</v>
      </c>
      <c r="F353" s="286">
        <f>HLOOKUP($C353,$BZ$2:$CM$3,2,0)</f>
        <v>463.22</v>
      </c>
      <c r="G353" s="110">
        <f>D353*E353*F353</f>
        <v>0</v>
      </c>
      <c r="H353" s="161"/>
      <c r="I353" s="111" t="s">
        <v>151</v>
      </c>
      <c r="J353" s="111" t="str">
        <f>VLOOKUP(I353,Presupuesto!$B$11:$C$565,2,0)</f>
        <v>SUELDOS Y SALARIOS PERMANENTES</v>
      </c>
      <c r="K353" s="95" t="str">
        <f t="shared" si="11"/>
        <v>Posgrado</v>
      </c>
      <c r="L353" s="95" t="s">
        <v>721</v>
      </c>
    </row>
    <row r="354" spans="3:12" x14ac:dyDescent="0.25">
      <c r="C354" s="166" t="s">
        <v>1330</v>
      </c>
      <c r="D354" s="158"/>
      <c r="E354" s="150">
        <v>0</v>
      </c>
      <c r="F354" s="97">
        <f>IF(E353=0,"",(G353/E353)/12*E353)</f>
        <v>0</v>
      </c>
      <c r="G354" s="94">
        <f>F354</f>
        <v>0</v>
      </c>
      <c r="H354" s="159"/>
      <c r="I354" s="113" t="s">
        <v>164</v>
      </c>
      <c r="J354" s="113" t="str">
        <f>VLOOKUP(I354,Presupuesto!$B$11:$C$565,2,0)</f>
        <v>AGUINALDO Y DECIMO CUARTO MES</v>
      </c>
      <c r="K354" s="95" t="str">
        <f t="shared" si="11"/>
        <v>Posgrado</v>
      </c>
      <c r="L354" s="95" t="s">
        <v>721</v>
      </c>
    </row>
    <row r="355" spans="3:12" ht="15.75" thickBot="1" x14ac:dyDescent="0.3">
      <c r="C355" s="167" t="s">
        <v>1331</v>
      </c>
      <c r="D355" s="158"/>
      <c r="E355" s="150">
        <v>0</v>
      </c>
      <c r="F355" s="114">
        <f>IF(E353&lt;6,"",((E353-6)/12)*(G353/E353))</f>
        <v>0</v>
      </c>
      <c r="G355" s="94">
        <f>F355</f>
        <v>0</v>
      </c>
      <c r="H355" s="159"/>
      <c r="I355" s="98" t="s">
        <v>165</v>
      </c>
      <c r="J355" s="98" t="str">
        <f>VLOOKUP(I355,Presupuesto!$B$11:$C$565,2,0)</f>
        <v>DECIMOCUARTO MES</v>
      </c>
      <c r="K355" s="95" t="str">
        <f t="shared" si="11"/>
        <v>Posgrado</v>
      </c>
      <c r="L355" s="95" t="s">
        <v>721</v>
      </c>
    </row>
    <row r="356" spans="3:12" ht="15.75" thickBot="1" x14ac:dyDescent="0.3">
      <c r="C356" s="133" t="s">
        <v>97</v>
      </c>
      <c r="D356" s="189"/>
      <c r="E356" s="148">
        <v>12</v>
      </c>
      <c r="F356" s="286">
        <f>HLOOKUP($C356,$BZ$2:$CM$3,2,0)</f>
        <v>2007.3</v>
      </c>
      <c r="G356" s="110">
        <f>D356*E356*F356</f>
        <v>0</v>
      </c>
      <c r="H356" s="161"/>
      <c r="I356" s="111" t="s">
        <v>151</v>
      </c>
      <c r="J356" s="111" t="str">
        <f>VLOOKUP(I356,Presupuesto!$B$11:$C$565,2,0)</f>
        <v>SUELDOS Y SALARIOS PERMANENTES</v>
      </c>
      <c r="K356" s="95" t="str">
        <f t="shared" si="11"/>
        <v>Posgrado</v>
      </c>
      <c r="L356" s="95" t="s">
        <v>721</v>
      </c>
    </row>
    <row r="357" spans="3:12" x14ac:dyDescent="0.25">
      <c r="C357" s="166" t="s">
        <v>1330</v>
      </c>
      <c r="D357" s="158"/>
      <c r="E357" s="150">
        <v>0</v>
      </c>
      <c r="F357" s="97">
        <f>IF(E356=0,"",(G356/E356)/12*E356)</f>
        <v>0</v>
      </c>
      <c r="G357" s="94">
        <f>F357</f>
        <v>0</v>
      </c>
      <c r="H357" s="159"/>
      <c r="I357" s="113" t="s">
        <v>164</v>
      </c>
      <c r="J357" s="113" t="str">
        <f>VLOOKUP(I357,Presupuesto!$B$11:$C$565,2,0)</f>
        <v>AGUINALDO Y DECIMO CUARTO MES</v>
      </c>
      <c r="K357" s="95" t="str">
        <f t="shared" si="11"/>
        <v>Posgrado</v>
      </c>
      <c r="L357" s="95" t="s">
        <v>721</v>
      </c>
    </row>
    <row r="358" spans="3:12" ht="15.75" thickBot="1" x14ac:dyDescent="0.3">
      <c r="C358" s="167" t="s">
        <v>1331</v>
      </c>
      <c r="D358" s="158"/>
      <c r="E358" s="150">
        <v>0</v>
      </c>
      <c r="F358" s="114">
        <f>IF(E356&lt;6,"",((E356-6)/12)*(G356/E356))</f>
        <v>0</v>
      </c>
      <c r="G358" s="94">
        <f>F358</f>
        <v>0</v>
      </c>
      <c r="H358" s="159"/>
      <c r="I358" s="98" t="s">
        <v>165</v>
      </c>
      <c r="J358" s="98" t="str">
        <f>VLOOKUP(I358,Presupuesto!$B$11:$C$565,2,0)</f>
        <v>DECIMOCUARTO MES</v>
      </c>
      <c r="K358" s="95" t="str">
        <f t="shared" si="11"/>
        <v>Posgrado</v>
      </c>
      <c r="L358" s="95" t="s">
        <v>721</v>
      </c>
    </row>
    <row r="359" spans="3:12" ht="15.75" thickBot="1" x14ac:dyDescent="0.3">
      <c r="C359" s="136" t="s">
        <v>101</v>
      </c>
      <c r="D359" s="189"/>
      <c r="E359" s="148">
        <v>12</v>
      </c>
      <c r="F359" s="135">
        <v>30000</v>
      </c>
      <c r="G359" s="110">
        <f>D359*E359*F359</f>
        <v>0</v>
      </c>
      <c r="H359" s="161"/>
      <c r="I359" s="111" t="s">
        <v>200</v>
      </c>
      <c r="J359" s="111" t="str">
        <f>VLOOKUP(I359,Presupuesto!$B$11:$C$565,2,0)</f>
        <v>CONTRATOS ESPECIALES</v>
      </c>
      <c r="K359" s="95" t="str">
        <f t="shared" si="11"/>
        <v>Posgrado</v>
      </c>
      <c r="L359" s="95" t="s">
        <v>721</v>
      </c>
    </row>
    <row r="360" spans="3:12" x14ac:dyDescent="0.25">
      <c r="C360" s="166" t="s">
        <v>1330</v>
      </c>
      <c r="D360" s="158"/>
      <c r="E360" s="150">
        <v>0</v>
      </c>
      <c r="F360" s="114">
        <f>IF(E359=0,"",(G359/E359)/12*E359)</f>
        <v>0</v>
      </c>
      <c r="G360" s="94">
        <f>F360</f>
        <v>0</v>
      </c>
      <c r="H360" s="159"/>
      <c r="I360" s="98" t="s">
        <v>200</v>
      </c>
      <c r="J360" s="98" t="str">
        <f>VLOOKUP(I360,Presupuesto!$B$11:$C$565,2,0)</f>
        <v>CONTRATOS ESPECIALES</v>
      </c>
      <c r="K360" s="95" t="str">
        <f t="shared" si="11"/>
        <v>Posgrado</v>
      </c>
      <c r="L360" s="95" t="s">
        <v>719</v>
      </c>
    </row>
    <row r="361" spans="3:12" ht="15.75" thickBot="1" x14ac:dyDescent="0.3">
      <c r="C361" s="167" t="s">
        <v>1331</v>
      </c>
      <c r="D361" s="158"/>
      <c r="E361" s="150">
        <v>0</v>
      </c>
      <c r="F361" s="97">
        <f>IF(E359&lt;6,"",((E359-6)/12)*(G359/E359))</f>
        <v>0</v>
      </c>
      <c r="G361" s="94">
        <f>F361</f>
        <v>0</v>
      </c>
      <c r="H361" s="159"/>
      <c r="I361" s="98" t="s">
        <v>200</v>
      </c>
      <c r="J361" s="98" t="str">
        <f>VLOOKUP(I361,Presupuesto!$B$11:$C$565,2,0)</f>
        <v>CONTRATOS ESPECIALES</v>
      </c>
      <c r="K361" s="95" t="str">
        <f t="shared" si="11"/>
        <v>Posgrado</v>
      </c>
      <c r="L361" s="95" t="s">
        <v>727</v>
      </c>
    </row>
    <row r="362" spans="3:12" ht="15.75" thickBot="1" x14ac:dyDescent="0.3">
      <c r="C362" s="136" t="s">
        <v>102</v>
      </c>
      <c r="D362" s="189">
        <v>2</v>
      </c>
      <c r="E362" s="148">
        <v>1</v>
      </c>
      <c r="F362" s="115">
        <v>30000</v>
      </c>
      <c r="G362" s="110">
        <f>D362*E362*F362</f>
        <v>60000</v>
      </c>
      <c r="H362" s="161" t="s">
        <v>703</v>
      </c>
      <c r="I362" s="111" t="s">
        <v>298</v>
      </c>
      <c r="J362" s="111" t="str">
        <f>VLOOKUP(I362,Presupuesto!$B$11:$C$565,2,0)</f>
        <v>OTROS SERVICIOS TECNICOS Y PROFESIONALES</v>
      </c>
      <c r="K362" s="95" t="s">
        <v>69</v>
      </c>
      <c r="L362" s="95" t="s">
        <v>719</v>
      </c>
    </row>
    <row r="363" spans="3:12" x14ac:dyDescent="0.25">
      <c r="C363" s="166" t="s">
        <v>1330</v>
      </c>
      <c r="D363" s="158"/>
      <c r="E363" s="150">
        <v>0</v>
      </c>
      <c r="F363" s="97">
        <v>0</v>
      </c>
      <c r="G363" s="94">
        <f>F363</f>
        <v>0</v>
      </c>
      <c r="H363" s="159"/>
      <c r="I363" s="98" t="s">
        <v>298</v>
      </c>
      <c r="J363" s="98" t="str">
        <f>VLOOKUP(I363,Presupuesto!$B$11:$C$565,2,0)</f>
        <v>OTROS SERVICIOS TECNICOS Y PROFESIONALES</v>
      </c>
      <c r="K363" s="95" t="str">
        <f t="shared" si="11"/>
        <v>Posgrado</v>
      </c>
      <c r="L363" s="95" t="s">
        <v>719</v>
      </c>
    </row>
    <row r="364" spans="3:12" ht="15.75" thickBot="1" x14ac:dyDescent="0.3">
      <c r="C364" s="167" t="s">
        <v>1331</v>
      </c>
      <c r="D364" s="158"/>
      <c r="E364" s="150">
        <v>0</v>
      </c>
      <c r="F364" s="97">
        <v>0</v>
      </c>
      <c r="G364" s="94">
        <f>F364</f>
        <v>0</v>
      </c>
      <c r="H364" s="159"/>
      <c r="I364" s="98" t="s">
        <v>298</v>
      </c>
      <c r="J364" s="98" t="str">
        <f>VLOOKUP(I364,Presupuesto!$B$11:$C$565,2,0)</f>
        <v>OTROS SERVICIOS TECNICOS Y PROFESIONALES</v>
      </c>
      <c r="K364" s="95" t="str">
        <f t="shared" si="11"/>
        <v>Posgrado</v>
      </c>
      <c r="L364" s="95" t="s">
        <v>719</v>
      </c>
    </row>
    <row r="365" spans="3:12" ht="15.75" thickBot="1" x14ac:dyDescent="0.3">
      <c r="C365" s="136" t="s">
        <v>103</v>
      </c>
      <c r="D365" s="189"/>
      <c r="E365" s="148">
        <v>12</v>
      </c>
      <c r="F365" s="115">
        <v>30000</v>
      </c>
      <c r="G365" s="110">
        <f>D365*E365*F365</f>
        <v>0</v>
      </c>
      <c r="H365" s="161"/>
      <c r="I365" s="111" t="s">
        <v>151</v>
      </c>
      <c r="J365" s="111" t="str">
        <f>VLOOKUP(I365,Presupuesto!$B$11:$C$565,2,0)</f>
        <v>SUELDOS Y SALARIOS PERMANENTES</v>
      </c>
      <c r="K365" s="95" t="str">
        <f t="shared" si="11"/>
        <v>Posgrado</v>
      </c>
      <c r="L365" s="95" t="s">
        <v>719</v>
      </c>
    </row>
    <row r="366" spans="3:12" x14ac:dyDescent="0.25">
      <c r="C366" s="166" t="s">
        <v>1330</v>
      </c>
      <c r="D366" s="164"/>
      <c r="E366" s="127">
        <v>0</v>
      </c>
      <c r="F366" s="116">
        <f>IF(E365=0,"",(G365/E365)/12*E365)</f>
        <v>0</v>
      </c>
      <c r="G366" s="117">
        <f>F366</f>
        <v>0</v>
      </c>
      <c r="H366" s="159"/>
      <c r="I366" s="98" t="s">
        <v>164</v>
      </c>
      <c r="J366" s="98" t="str">
        <f>VLOOKUP(I366,Presupuesto!$B$11:$C$565,2,0)</f>
        <v>AGUINALDO Y DECIMO CUARTO MES</v>
      </c>
      <c r="K366" s="95" t="str">
        <f t="shared" si="11"/>
        <v>Posgrado</v>
      </c>
      <c r="L366" s="95" t="s">
        <v>719</v>
      </c>
    </row>
    <row r="367" spans="3:12" ht="15.75" thickBot="1" x14ac:dyDescent="0.3">
      <c r="C367" s="168" t="s">
        <v>1331</v>
      </c>
      <c r="D367" s="157"/>
      <c r="E367" s="128">
        <v>0</v>
      </c>
      <c r="F367" s="102">
        <f>IF(E365&lt;6,"",((E365-6)/12)*(G365/E365))</f>
        <v>0</v>
      </c>
      <c r="G367" s="102">
        <f>F367</f>
        <v>0</v>
      </c>
      <c r="H367" s="157"/>
      <c r="I367" s="103" t="s">
        <v>165</v>
      </c>
      <c r="J367" s="120" t="str">
        <f>VLOOKUP(I367,Presupuesto!$B$11:$C$565,2,0)</f>
        <v>DECIMOCUARTO MES</v>
      </c>
      <c r="K367" s="103" t="str">
        <f t="shared" si="11"/>
        <v>Posgrado</v>
      </c>
      <c r="L367" s="120" t="s">
        <v>719</v>
      </c>
    </row>
    <row r="369" spans="3:12" ht="15.75" thickBot="1" x14ac:dyDescent="0.3">
      <c r="C369" s="429"/>
      <c r="D369" s="418"/>
      <c r="E369" s="429"/>
      <c r="F369" s="429"/>
      <c r="G369" s="429"/>
      <c r="H369" s="418"/>
      <c r="I369" s="429"/>
      <c r="J369" s="429"/>
      <c r="K369" s="149"/>
      <c r="L369" s="429"/>
    </row>
    <row r="370" spans="3:12" ht="15.75" thickBot="1" x14ac:dyDescent="0.3">
      <c r="C370" s="68" t="s">
        <v>1308</v>
      </c>
      <c r="D370" s="30">
        <f>SUM(G377:G427)</f>
        <v>0</v>
      </c>
      <c r="E370" s="91"/>
      <c r="F370" s="91"/>
      <c r="G370" s="91"/>
      <c r="H370" s="75"/>
      <c r="I370" s="75"/>
      <c r="J370" s="75"/>
      <c r="K370" s="149"/>
      <c r="L370" s="429"/>
    </row>
    <row r="371" spans="3:12" x14ac:dyDescent="0.25">
      <c r="C371" s="429"/>
      <c r="D371" s="31"/>
      <c r="E371" s="91"/>
      <c r="F371" s="91"/>
      <c r="G371" s="91"/>
      <c r="H371" s="75"/>
      <c r="I371" s="75"/>
      <c r="J371" s="75"/>
      <c r="K371" s="149"/>
      <c r="L371" s="429"/>
    </row>
    <row r="372" spans="3:12" x14ac:dyDescent="0.25">
      <c r="C372" s="429"/>
      <c r="D372" s="31"/>
      <c r="E372" s="91"/>
      <c r="F372" s="91"/>
      <c r="G372" s="91"/>
      <c r="H372" s="75"/>
      <c r="I372" s="75"/>
      <c r="J372" s="75"/>
      <c r="K372" s="149"/>
      <c r="L372" s="429"/>
    </row>
    <row r="373" spans="3:12" ht="15.75" x14ac:dyDescent="0.25">
      <c r="C373" s="191" t="s">
        <v>1309</v>
      </c>
      <c r="D373" s="345"/>
      <c r="E373" s="91"/>
      <c r="F373" s="91"/>
      <c r="G373" s="91"/>
      <c r="H373" s="75"/>
      <c r="I373" s="75"/>
      <c r="J373" s="75"/>
      <c r="K373" s="149"/>
      <c r="L373" s="429"/>
    </row>
    <row r="374" spans="3:12" ht="18.75" x14ac:dyDescent="0.25">
      <c r="C374" s="199"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1"/>
      <c r="F374" s="91"/>
      <c r="G374" s="91"/>
      <c r="H374" s="75"/>
      <c r="I374" s="75"/>
      <c r="J374" s="75"/>
      <c r="K374" s="149"/>
      <c r="L374" s="429"/>
    </row>
    <row r="375" spans="3:12" ht="15.75" thickBot="1" x14ac:dyDescent="0.3">
      <c r="C375" s="172"/>
      <c r="D375" s="31"/>
      <c r="E375" s="91"/>
      <c r="F375" s="91"/>
      <c r="G375" s="91"/>
      <c r="H375" s="75"/>
      <c r="I375" s="75"/>
      <c r="J375" s="75"/>
      <c r="K375" s="149"/>
      <c r="L375" s="429"/>
    </row>
    <row r="376" spans="3:12" ht="30.75" thickBot="1" x14ac:dyDescent="0.3">
      <c r="C376" s="130" t="s">
        <v>1310</v>
      </c>
      <c r="D376" s="134" t="s">
        <v>99</v>
      </c>
      <c r="E376" s="165" t="s">
        <v>1329</v>
      </c>
      <c r="F376" s="134" t="s">
        <v>1312</v>
      </c>
      <c r="G376" s="131" t="s">
        <v>1313</v>
      </c>
      <c r="H376" s="129" t="s">
        <v>1314</v>
      </c>
      <c r="I376" s="132" t="s">
        <v>1315</v>
      </c>
      <c r="J376" s="132" t="s">
        <v>711</v>
      </c>
      <c r="K376" s="132" t="s">
        <v>1316</v>
      </c>
      <c r="L376" s="132" t="s">
        <v>1317</v>
      </c>
    </row>
    <row r="377" spans="3:12" ht="15.75" thickBot="1" x14ac:dyDescent="0.3">
      <c r="C377" s="133" t="s">
        <v>84</v>
      </c>
      <c r="D377" s="189"/>
      <c r="E377" s="148">
        <v>12</v>
      </c>
      <c r="F377" s="286">
        <f>HLOOKUP($C377,$BZ$2:$CM$3,2,0)</f>
        <v>43674.39</v>
      </c>
      <c r="G377" s="110">
        <f>D377*E377*F377</f>
        <v>0</v>
      </c>
      <c r="H377" s="161"/>
      <c r="I377" s="111" t="s">
        <v>151</v>
      </c>
      <c r="J377" s="111" t="str">
        <f>VLOOKUP(I377,Presupuesto!$B$11:$C$565,2,0)</f>
        <v>SUELDOS Y SALARIOS PERMANENTES</v>
      </c>
      <c r="K377" s="207" t="s">
        <v>72</v>
      </c>
      <c r="L377" s="95" t="s">
        <v>719</v>
      </c>
    </row>
    <row r="378" spans="3:12" x14ac:dyDescent="0.25">
      <c r="C378" s="166" t="s">
        <v>1330</v>
      </c>
      <c r="D378" s="158"/>
      <c r="E378" s="150">
        <v>0</v>
      </c>
      <c r="F378" s="97">
        <f>IF(E377=0,"",(G377/E377)/12*E377)</f>
        <v>0</v>
      </c>
      <c r="G378" s="94">
        <f>F378</f>
        <v>0</v>
      </c>
      <c r="H378" s="159"/>
      <c r="I378" s="113" t="s">
        <v>164</v>
      </c>
      <c r="J378" s="113" t="str">
        <f>VLOOKUP(I378,Presupuesto!$B$11:$C$565,2,0)</f>
        <v>AGUINALDO Y DECIMO CUARTO MES</v>
      </c>
      <c r="K378" s="95" t="str">
        <f t="shared" ref="K378:K409" si="12">$K$377</f>
        <v>Posgrado</v>
      </c>
      <c r="L378" s="95" t="s">
        <v>720</v>
      </c>
    </row>
    <row r="379" spans="3:12" ht="15.75" thickBot="1" x14ac:dyDescent="0.3">
      <c r="C379" s="167" t="s">
        <v>1331</v>
      </c>
      <c r="D379" s="158"/>
      <c r="E379" s="150">
        <v>0</v>
      </c>
      <c r="F379" s="114">
        <f>IF(E377&lt;6,"",((E377-6)/12)*(G377/E377))</f>
        <v>0</v>
      </c>
      <c r="G379" s="94">
        <f>F379</f>
        <v>0</v>
      </c>
      <c r="H379" s="159"/>
      <c r="I379" s="98" t="s">
        <v>165</v>
      </c>
      <c r="J379" s="98" t="str">
        <f>VLOOKUP(I379,Presupuesto!$B$11:$C$565,2,0)</f>
        <v>DECIMOCUARTO MES</v>
      </c>
      <c r="K379" s="95" t="str">
        <f t="shared" si="12"/>
        <v>Posgrado</v>
      </c>
      <c r="L379" s="95" t="s">
        <v>721</v>
      </c>
    </row>
    <row r="380" spans="3:12" ht="15.75" thickBot="1" x14ac:dyDescent="0.3">
      <c r="C380" s="133" t="s">
        <v>85</v>
      </c>
      <c r="D380" s="189"/>
      <c r="E380" s="148">
        <v>12</v>
      </c>
      <c r="F380" s="286">
        <f>HLOOKUP($C380,$BZ$2:$CM$3,2,0)</f>
        <v>39703.99</v>
      </c>
      <c r="G380" s="110">
        <f>D380*E380*F380</f>
        <v>0</v>
      </c>
      <c r="H380" s="161"/>
      <c r="I380" s="111" t="s">
        <v>151</v>
      </c>
      <c r="J380" s="111" t="str">
        <f>VLOOKUP(I380,Presupuesto!$B$11:$C$565,2,0)</f>
        <v>SUELDOS Y SALARIOS PERMANENTES</v>
      </c>
      <c r="K380" s="95" t="str">
        <f t="shared" si="12"/>
        <v>Posgrado</v>
      </c>
      <c r="L380" s="95" t="s">
        <v>721</v>
      </c>
    </row>
    <row r="381" spans="3:12" x14ac:dyDescent="0.25">
      <c r="C381" s="166" t="s">
        <v>1330</v>
      </c>
      <c r="D381" s="158"/>
      <c r="E381" s="150">
        <v>0</v>
      </c>
      <c r="F381" s="97">
        <f>IF(E380=0,"",(G380/E380)/12*E380)</f>
        <v>0</v>
      </c>
      <c r="G381" s="94">
        <f>F381</f>
        <v>0</v>
      </c>
      <c r="H381" s="159"/>
      <c r="I381" s="113" t="s">
        <v>164</v>
      </c>
      <c r="J381" s="113" t="str">
        <f>VLOOKUP(I381,Presupuesto!$B$11:$C$565,2,0)</f>
        <v>AGUINALDO Y DECIMO CUARTO MES</v>
      </c>
      <c r="K381" s="95" t="str">
        <f t="shared" si="12"/>
        <v>Posgrado</v>
      </c>
      <c r="L381" s="95" t="s">
        <v>721</v>
      </c>
    </row>
    <row r="382" spans="3:12" ht="15.75" thickBot="1" x14ac:dyDescent="0.3">
      <c r="C382" s="167" t="s">
        <v>1331</v>
      </c>
      <c r="D382" s="158"/>
      <c r="E382" s="150">
        <v>0</v>
      </c>
      <c r="F382" s="114">
        <f>IF(E380&lt;6,"",((E380-6)/12)*(G380/E380))</f>
        <v>0</v>
      </c>
      <c r="G382" s="94">
        <f>F382</f>
        <v>0</v>
      </c>
      <c r="H382" s="159"/>
      <c r="I382" s="98" t="s">
        <v>165</v>
      </c>
      <c r="J382" s="98" t="str">
        <f>VLOOKUP(I382,Presupuesto!$B$11:$C$565,2,0)</f>
        <v>DECIMOCUARTO MES</v>
      </c>
      <c r="K382" s="95" t="str">
        <f t="shared" si="12"/>
        <v>Posgrado</v>
      </c>
      <c r="L382" s="95" t="s">
        <v>721</v>
      </c>
    </row>
    <row r="383" spans="3:12" ht="15.75" thickBot="1" x14ac:dyDescent="0.3">
      <c r="C383" s="133" t="s">
        <v>86</v>
      </c>
      <c r="D383" s="189"/>
      <c r="E383" s="148">
        <v>12</v>
      </c>
      <c r="F383" s="286">
        <f>HLOOKUP($C383,$BZ$2:$CM$3,2,0)</f>
        <v>35733.589999999997</v>
      </c>
      <c r="G383" s="110">
        <f>D383*E383*F383</f>
        <v>0</v>
      </c>
      <c r="H383" s="161"/>
      <c r="I383" s="111" t="s">
        <v>151</v>
      </c>
      <c r="J383" s="111" t="str">
        <f>VLOOKUP(I383,Presupuesto!$B$11:$C$565,2,0)</f>
        <v>SUELDOS Y SALARIOS PERMANENTES</v>
      </c>
      <c r="K383" s="95" t="str">
        <f t="shared" si="12"/>
        <v>Posgrado</v>
      </c>
      <c r="L383" s="95" t="s">
        <v>721</v>
      </c>
    </row>
    <row r="384" spans="3:12" x14ac:dyDescent="0.25">
      <c r="C384" s="166" t="s">
        <v>1330</v>
      </c>
      <c r="D384" s="158"/>
      <c r="E384" s="150">
        <v>0</v>
      </c>
      <c r="F384" s="97">
        <f>IF(E383=0,"",(G383/E383)/12*E383)</f>
        <v>0</v>
      </c>
      <c r="G384" s="94">
        <f>F384</f>
        <v>0</v>
      </c>
      <c r="H384" s="159"/>
      <c r="I384" s="113" t="s">
        <v>164</v>
      </c>
      <c r="J384" s="113" t="str">
        <f>VLOOKUP(I384,Presupuesto!$B$11:$C$565,2,0)</f>
        <v>AGUINALDO Y DECIMO CUARTO MES</v>
      </c>
      <c r="K384" s="95" t="str">
        <f t="shared" si="12"/>
        <v>Posgrado</v>
      </c>
      <c r="L384" s="95" t="s">
        <v>721</v>
      </c>
    </row>
    <row r="385" spans="3:12" ht="15.75" thickBot="1" x14ac:dyDescent="0.3">
      <c r="C385" s="167" t="s">
        <v>1331</v>
      </c>
      <c r="D385" s="158"/>
      <c r="E385" s="150">
        <v>0</v>
      </c>
      <c r="F385" s="114">
        <f>IF(E383&lt;6,"",((E383-6)/12)*(G383/E383))</f>
        <v>0</v>
      </c>
      <c r="G385" s="94">
        <f>F385</f>
        <v>0</v>
      </c>
      <c r="H385" s="159"/>
      <c r="I385" s="98" t="s">
        <v>165</v>
      </c>
      <c r="J385" s="98" t="str">
        <f>VLOOKUP(I385,Presupuesto!$B$11:$C$565,2,0)</f>
        <v>DECIMOCUARTO MES</v>
      </c>
      <c r="K385" s="95" t="str">
        <f t="shared" si="12"/>
        <v>Posgrado</v>
      </c>
      <c r="L385" s="95" t="s">
        <v>721</v>
      </c>
    </row>
    <row r="386" spans="3:12" ht="15.75" thickBot="1" x14ac:dyDescent="0.3">
      <c r="C386" s="133" t="s">
        <v>87</v>
      </c>
      <c r="D386" s="189"/>
      <c r="E386" s="148">
        <v>12</v>
      </c>
      <c r="F386" s="286">
        <f>HLOOKUP($C386,$BZ$2:$CM$3,2,0)</f>
        <v>31763.19</v>
      </c>
      <c r="G386" s="110">
        <f>D386*E386*F386</f>
        <v>0</v>
      </c>
      <c r="H386" s="161"/>
      <c r="I386" s="111" t="s">
        <v>151</v>
      </c>
      <c r="J386" s="111" t="str">
        <f>VLOOKUP(I386,Presupuesto!$B$11:$C$565,2,0)</f>
        <v>SUELDOS Y SALARIOS PERMANENTES</v>
      </c>
      <c r="K386" s="95" t="str">
        <f t="shared" si="12"/>
        <v>Posgrado</v>
      </c>
      <c r="L386" s="95" t="s">
        <v>721</v>
      </c>
    </row>
    <row r="387" spans="3:12" x14ac:dyDescent="0.25">
      <c r="C387" s="166" t="s">
        <v>1330</v>
      </c>
      <c r="D387" s="158"/>
      <c r="E387" s="150">
        <v>0</v>
      </c>
      <c r="F387" s="97">
        <f>IF(E386=0,"",(G386/E386)/12*E386)</f>
        <v>0</v>
      </c>
      <c r="G387" s="94">
        <f>F387</f>
        <v>0</v>
      </c>
      <c r="H387" s="159"/>
      <c r="I387" s="113" t="s">
        <v>164</v>
      </c>
      <c r="J387" s="113" t="str">
        <f>VLOOKUP(I387,Presupuesto!$B$11:$C$565,2,0)</f>
        <v>AGUINALDO Y DECIMO CUARTO MES</v>
      </c>
      <c r="K387" s="95" t="str">
        <f t="shared" si="12"/>
        <v>Posgrado</v>
      </c>
      <c r="L387" s="95" t="s">
        <v>721</v>
      </c>
    </row>
    <row r="388" spans="3:12" ht="15.75" thickBot="1" x14ac:dyDescent="0.3">
      <c r="C388" s="167" t="s">
        <v>1331</v>
      </c>
      <c r="D388" s="158"/>
      <c r="E388" s="150">
        <v>0</v>
      </c>
      <c r="F388" s="114">
        <f>IF(E386&lt;6,"",((E386-6)/12)*(G386/E386))</f>
        <v>0</v>
      </c>
      <c r="G388" s="94">
        <f>F388</f>
        <v>0</v>
      </c>
      <c r="H388" s="159"/>
      <c r="I388" s="98" t="s">
        <v>165</v>
      </c>
      <c r="J388" s="98" t="str">
        <f>VLOOKUP(I388,Presupuesto!$B$11:$C$565,2,0)</f>
        <v>DECIMOCUARTO MES</v>
      </c>
      <c r="K388" s="95" t="str">
        <f t="shared" si="12"/>
        <v>Posgrado</v>
      </c>
      <c r="L388" s="95" t="s">
        <v>721</v>
      </c>
    </row>
    <row r="389" spans="3:12" ht="15.75" thickBot="1" x14ac:dyDescent="0.3">
      <c r="C389" s="133" t="s">
        <v>88</v>
      </c>
      <c r="D389" s="189"/>
      <c r="E389" s="148">
        <v>12</v>
      </c>
      <c r="F389" s="286">
        <f>HLOOKUP($C389,$BZ$2:$CM$3,2,0)</f>
        <v>29777.99</v>
      </c>
      <c r="G389" s="110">
        <f>D389*E389*F389</f>
        <v>0</v>
      </c>
      <c r="H389" s="161"/>
      <c r="I389" s="111" t="s">
        <v>151</v>
      </c>
      <c r="J389" s="111" t="str">
        <f>VLOOKUP(I389,Presupuesto!$B$11:$C$565,2,0)</f>
        <v>SUELDOS Y SALARIOS PERMANENTES</v>
      </c>
      <c r="K389" s="95" t="str">
        <f t="shared" si="12"/>
        <v>Posgrado</v>
      </c>
      <c r="L389" s="95" t="s">
        <v>721</v>
      </c>
    </row>
    <row r="390" spans="3:12" x14ac:dyDescent="0.25">
      <c r="C390" s="166" t="s">
        <v>1330</v>
      </c>
      <c r="D390" s="158"/>
      <c r="E390" s="150">
        <v>0</v>
      </c>
      <c r="F390" s="97">
        <f>IF(E389=0,"",(G389/E389)/12*E389)</f>
        <v>0</v>
      </c>
      <c r="G390" s="94">
        <f>F390</f>
        <v>0</v>
      </c>
      <c r="H390" s="159"/>
      <c r="I390" s="113" t="s">
        <v>164</v>
      </c>
      <c r="J390" s="113" t="str">
        <f>VLOOKUP(I390,Presupuesto!$B$11:$C$565,2,0)</f>
        <v>AGUINALDO Y DECIMO CUARTO MES</v>
      </c>
      <c r="K390" s="95" t="str">
        <f t="shared" si="12"/>
        <v>Posgrado</v>
      </c>
      <c r="L390" s="95" t="s">
        <v>721</v>
      </c>
    </row>
    <row r="391" spans="3:12" ht="15.75" thickBot="1" x14ac:dyDescent="0.3">
      <c r="C391" s="167" t="s">
        <v>1331</v>
      </c>
      <c r="D391" s="158"/>
      <c r="E391" s="150">
        <v>0</v>
      </c>
      <c r="F391" s="114">
        <f>IF(E389&lt;6,"",((E389-6)/12)*(G389/E389))</f>
        <v>0</v>
      </c>
      <c r="G391" s="94">
        <f>F391</f>
        <v>0</v>
      </c>
      <c r="H391" s="159"/>
      <c r="I391" s="98" t="s">
        <v>165</v>
      </c>
      <c r="J391" s="98" t="str">
        <f>VLOOKUP(I391,Presupuesto!$B$11:$C$565,2,0)</f>
        <v>DECIMOCUARTO MES</v>
      </c>
      <c r="K391" s="95" t="str">
        <f t="shared" si="12"/>
        <v>Posgrado</v>
      </c>
      <c r="L391" s="95" t="s">
        <v>721</v>
      </c>
    </row>
    <row r="392" spans="3:12" ht="15.75" thickBot="1" x14ac:dyDescent="0.3">
      <c r="C392" s="133" t="s">
        <v>89</v>
      </c>
      <c r="D392" s="189"/>
      <c r="E392" s="148">
        <v>12</v>
      </c>
      <c r="F392" s="286">
        <f>HLOOKUP($C392,$BZ$2:$CM$3,2,0)</f>
        <v>27792.79</v>
      </c>
      <c r="G392" s="110">
        <f>D392*E392*F392</f>
        <v>0</v>
      </c>
      <c r="H392" s="161"/>
      <c r="I392" s="111" t="s">
        <v>151</v>
      </c>
      <c r="J392" s="111" t="str">
        <f>VLOOKUP(I392,Presupuesto!$B$11:$C$565,2,0)</f>
        <v>SUELDOS Y SALARIOS PERMANENTES</v>
      </c>
      <c r="K392" s="95" t="str">
        <f t="shared" si="12"/>
        <v>Posgrado</v>
      </c>
      <c r="L392" s="95" t="s">
        <v>721</v>
      </c>
    </row>
    <row r="393" spans="3:12" x14ac:dyDescent="0.25">
      <c r="C393" s="166" t="s">
        <v>1330</v>
      </c>
      <c r="D393" s="158"/>
      <c r="E393" s="150">
        <v>0</v>
      </c>
      <c r="F393" s="97">
        <f>IF(E392=0,"",(G392/E392)/12*E392)</f>
        <v>0</v>
      </c>
      <c r="G393" s="94">
        <f>F393</f>
        <v>0</v>
      </c>
      <c r="H393" s="159"/>
      <c r="I393" s="113" t="s">
        <v>164</v>
      </c>
      <c r="J393" s="113" t="str">
        <f>VLOOKUP(I393,Presupuesto!$B$11:$C$565,2,0)</f>
        <v>AGUINALDO Y DECIMO CUARTO MES</v>
      </c>
      <c r="K393" s="95" t="str">
        <f t="shared" si="12"/>
        <v>Posgrado</v>
      </c>
      <c r="L393" s="95" t="s">
        <v>721</v>
      </c>
    </row>
    <row r="394" spans="3:12" ht="15.75" thickBot="1" x14ac:dyDescent="0.3">
      <c r="C394" s="167" t="s">
        <v>1331</v>
      </c>
      <c r="D394" s="158"/>
      <c r="E394" s="150">
        <v>0</v>
      </c>
      <c r="F394" s="114">
        <f>IF(E392&lt;6,"",((E392-6)/12)*(G392/E392))</f>
        <v>0</v>
      </c>
      <c r="G394" s="94">
        <f>F394</f>
        <v>0</v>
      </c>
      <c r="H394" s="159"/>
      <c r="I394" s="98" t="s">
        <v>165</v>
      </c>
      <c r="J394" s="98" t="str">
        <f>VLOOKUP(I394,Presupuesto!$B$11:$C$565,2,0)</f>
        <v>DECIMOCUARTO MES</v>
      </c>
      <c r="K394" s="95" t="str">
        <f t="shared" si="12"/>
        <v>Posgrado</v>
      </c>
      <c r="L394" s="95" t="s">
        <v>721</v>
      </c>
    </row>
    <row r="395" spans="3:12" ht="15.75" thickBot="1" x14ac:dyDescent="0.3">
      <c r="C395" s="133" t="s">
        <v>90</v>
      </c>
      <c r="D395" s="189"/>
      <c r="E395" s="148">
        <v>12</v>
      </c>
      <c r="F395" s="286">
        <f>HLOOKUP($C395,$BZ$2:$CM$3,2,0)</f>
        <v>18859.39</v>
      </c>
      <c r="G395" s="110">
        <f>D395*E395*F395</f>
        <v>0</v>
      </c>
      <c r="H395" s="161"/>
      <c r="I395" s="111" t="s">
        <v>151</v>
      </c>
      <c r="J395" s="111" t="str">
        <f>VLOOKUP(I395,Presupuesto!$B$11:$C$565,2,0)</f>
        <v>SUELDOS Y SALARIOS PERMANENTES</v>
      </c>
      <c r="K395" s="95" t="str">
        <f t="shared" si="12"/>
        <v>Posgrado</v>
      </c>
      <c r="L395" s="95" t="s">
        <v>721</v>
      </c>
    </row>
    <row r="396" spans="3:12" x14ac:dyDescent="0.25">
      <c r="C396" s="166" t="s">
        <v>1330</v>
      </c>
      <c r="D396" s="158"/>
      <c r="E396" s="150">
        <v>0</v>
      </c>
      <c r="F396" s="97">
        <f>IF(E395=0,"",(G395/E395)/12*E395)</f>
        <v>0</v>
      </c>
      <c r="G396" s="94">
        <f>F396</f>
        <v>0</v>
      </c>
      <c r="H396" s="159"/>
      <c r="I396" s="113" t="s">
        <v>164</v>
      </c>
      <c r="J396" s="113" t="str">
        <f>VLOOKUP(I396,Presupuesto!$B$11:$C$565,2,0)</f>
        <v>AGUINALDO Y DECIMO CUARTO MES</v>
      </c>
      <c r="K396" s="95" t="str">
        <f t="shared" si="12"/>
        <v>Posgrado</v>
      </c>
      <c r="L396" s="95" t="s">
        <v>721</v>
      </c>
    </row>
    <row r="397" spans="3:12" ht="15.75" thickBot="1" x14ac:dyDescent="0.3">
      <c r="C397" s="167" t="s">
        <v>1331</v>
      </c>
      <c r="D397" s="158"/>
      <c r="E397" s="150">
        <v>0</v>
      </c>
      <c r="F397" s="114">
        <f>IF(E395&lt;6,"",((E395-6)/12)*(G395/E395))</f>
        <v>0</v>
      </c>
      <c r="G397" s="94">
        <f>F397</f>
        <v>0</v>
      </c>
      <c r="H397" s="159"/>
      <c r="I397" s="98" t="s">
        <v>165</v>
      </c>
      <c r="J397" s="98" t="str">
        <f>VLOOKUP(I397,Presupuesto!$B$11:$C$565,2,0)</f>
        <v>DECIMOCUARTO MES</v>
      </c>
      <c r="K397" s="95" t="str">
        <f t="shared" si="12"/>
        <v>Posgrado</v>
      </c>
      <c r="L397" s="95" t="s">
        <v>721</v>
      </c>
    </row>
    <row r="398" spans="3:12" ht="15.75" thickBot="1" x14ac:dyDescent="0.3">
      <c r="C398" s="133" t="s">
        <v>91</v>
      </c>
      <c r="D398" s="189"/>
      <c r="E398" s="148">
        <v>12</v>
      </c>
      <c r="F398" s="286">
        <f>HLOOKUP($C398,$BZ$2:$CM$3,2,0)</f>
        <v>17866.8</v>
      </c>
      <c r="G398" s="110">
        <f>D398*E398*F398</f>
        <v>0</v>
      </c>
      <c r="H398" s="161"/>
      <c r="I398" s="111" t="s">
        <v>151</v>
      </c>
      <c r="J398" s="111" t="str">
        <f>VLOOKUP(I398,Presupuesto!$B$11:$C$565,2,0)</f>
        <v>SUELDOS Y SALARIOS PERMANENTES</v>
      </c>
      <c r="K398" s="95" t="str">
        <f t="shared" si="12"/>
        <v>Posgrado</v>
      </c>
      <c r="L398" s="95" t="s">
        <v>721</v>
      </c>
    </row>
    <row r="399" spans="3:12" x14ac:dyDescent="0.25">
      <c r="C399" s="166" t="s">
        <v>1330</v>
      </c>
      <c r="D399" s="158"/>
      <c r="E399" s="150">
        <v>0</v>
      </c>
      <c r="F399" s="97">
        <f>IF(E398=0,"",(G398/E398)/12*E398)</f>
        <v>0</v>
      </c>
      <c r="G399" s="94">
        <f>F399</f>
        <v>0</v>
      </c>
      <c r="H399" s="159"/>
      <c r="I399" s="113" t="s">
        <v>164</v>
      </c>
      <c r="J399" s="113" t="str">
        <f>VLOOKUP(I399,Presupuesto!$B$11:$C$565,2,0)</f>
        <v>AGUINALDO Y DECIMO CUARTO MES</v>
      </c>
      <c r="K399" s="95" t="str">
        <f t="shared" si="12"/>
        <v>Posgrado</v>
      </c>
      <c r="L399" s="95" t="s">
        <v>721</v>
      </c>
    </row>
    <row r="400" spans="3:12" ht="15.75" thickBot="1" x14ac:dyDescent="0.3">
      <c r="C400" s="167" t="s">
        <v>1331</v>
      </c>
      <c r="D400" s="158"/>
      <c r="E400" s="150">
        <v>0</v>
      </c>
      <c r="F400" s="114">
        <f>IF(E398&lt;6,"",((E398-6)/12)*(G398/E398))</f>
        <v>0</v>
      </c>
      <c r="G400" s="94">
        <f>F400</f>
        <v>0</v>
      </c>
      <c r="H400" s="159"/>
      <c r="I400" s="98" t="s">
        <v>165</v>
      </c>
      <c r="J400" s="98" t="str">
        <f>VLOOKUP(I400,Presupuesto!$B$11:$C$565,2,0)</f>
        <v>DECIMOCUARTO MES</v>
      </c>
      <c r="K400" s="95" t="str">
        <f t="shared" si="12"/>
        <v>Posgrado</v>
      </c>
      <c r="L400" s="95" t="s">
        <v>721</v>
      </c>
    </row>
    <row r="401" spans="3:12" ht="15.75" thickBot="1" x14ac:dyDescent="0.3">
      <c r="C401" s="133" t="s">
        <v>92</v>
      </c>
      <c r="D401" s="189"/>
      <c r="E401" s="148">
        <v>12</v>
      </c>
      <c r="F401" s="286">
        <f>HLOOKUP($C401,$BZ$2:$CM$3,2,0)</f>
        <v>13896.4</v>
      </c>
      <c r="G401" s="110">
        <f>D401*E401*F401</f>
        <v>0</v>
      </c>
      <c r="H401" s="161"/>
      <c r="I401" s="111" t="s">
        <v>151</v>
      </c>
      <c r="J401" s="111" t="str">
        <f>VLOOKUP(I401,Presupuesto!$B$11:$C$565,2,0)</f>
        <v>SUELDOS Y SALARIOS PERMANENTES</v>
      </c>
      <c r="K401" s="95" t="str">
        <f t="shared" si="12"/>
        <v>Posgrado</v>
      </c>
      <c r="L401" s="95" t="s">
        <v>721</v>
      </c>
    </row>
    <row r="402" spans="3:12" x14ac:dyDescent="0.25">
      <c r="C402" s="166" t="s">
        <v>1330</v>
      </c>
      <c r="D402" s="158"/>
      <c r="E402" s="150">
        <v>0</v>
      </c>
      <c r="F402" s="97">
        <f>IF(E401=0,"",(G401/E401)/12*E401)</f>
        <v>0</v>
      </c>
      <c r="G402" s="94">
        <f>F402</f>
        <v>0</v>
      </c>
      <c r="H402" s="159"/>
      <c r="I402" s="113" t="s">
        <v>164</v>
      </c>
      <c r="J402" s="113" t="str">
        <f>VLOOKUP(I402,Presupuesto!$B$11:$C$565,2,0)</f>
        <v>AGUINALDO Y DECIMO CUARTO MES</v>
      </c>
      <c r="K402" s="95" t="str">
        <f t="shared" si="12"/>
        <v>Posgrado</v>
      </c>
      <c r="L402" s="95" t="s">
        <v>721</v>
      </c>
    </row>
    <row r="403" spans="3:12" ht="15.75" thickBot="1" x14ac:dyDescent="0.3">
      <c r="C403" s="167" t="s">
        <v>1331</v>
      </c>
      <c r="D403" s="158"/>
      <c r="E403" s="150">
        <v>0</v>
      </c>
      <c r="F403" s="114">
        <f>IF(E401&lt;6,"",((E401-6)/12)*(G401/E401))</f>
        <v>0</v>
      </c>
      <c r="G403" s="94">
        <f>F403</f>
        <v>0</v>
      </c>
      <c r="H403" s="159"/>
      <c r="I403" s="98" t="s">
        <v>165</v>
      </c>
      <c r="J403" s="98" t="str">
        <f>VLOOKUP(I403,Presupuesto!$B$11:$C$565,2,0)</f>
        <v>DECIMOCUARTO MES</v>
      </c>
      <c r="K403" s="95" t="str">
        <f t="shared" si="12"/>
        <v>Posgrado</v>
      </c>
      <c r="L403" s="95" t="s">
        <v>721</v>
      </c>
    </row>
    <row r="404" spans="3:12" ht="15.75" thickBot="1" x14ac:dyDescent="0.3">
      <c r="C404" s="133" t="s">
        <v>93</v>
      </c>
      <c r="D404" s="189"/>
      <c r="E404" s="148">
        <v>12</v>
      </c>
      <c r="F404" s="286">
        <f>HLOOKUP($C404,$BZ$2:$CM$3,2,0)</f>
        <v>15004.09</v>
      </c>
      <c r="G404" s="110">
        <f>D404*E404*F404</f>
        <v>0</v>
      </c>
      <c r="H404" s="161"/>
      <c r="I404" s="111" t="s">
        <v>151</v>
      </c>
      <c r="J404" s="111" t="str">
        <f>VLOOKUP(I404,Presupuesto!$B$11:$C$565,2,0)</f>
        <v>SUELDOS Y SALARIOS PERMANENTES</v>
      </c>
      <c r="K404" s="95" t="str">
        <f t="shared" si="12"/>
        <v>Posgrado</v>
      </c>
      <c r="L404" s="95" t="s">
        <v>721</v>
      </c>
    </row>
    <row r="405" spans="3:12" x14ac:dyDescent="0.25">
      <c r="C405" s="166" t="s">
        <v>1330</v>
      </c>
      <c r="D405" s="158"/>
      <c r="E405" s="150">
        <v>0</v>
      </c>
      <c r="F405" s="97">
        <f>IF(E404=0,"",(G404/E404)/12*E404)</f>
        <v>0</v>
      </c>
      <c r="G405" s="94">
        <f>F405</f>
        <v>0</v>
      </c>
      <c r="H405" s="159"/>
      <c r="I405" s="113" t="s">
        <v>164</v>
      </c>
      <c r="J405" s="113" t="str">
        <f>VLOOKUP(I405,Presupuesto!$B$11:$C$565,2,0)</f>
        <v>AGUINALDO Y DECIMO CUARTO MES</v>
      </c>
      <c r="K405" s="95" t="str">
        <f t="shared" si="12"/>
        <v>Posgrado</v>
      </c>
      <c r="L405" s="95" t="s">
        <v>721</v>
      </c>
    </row>
    <row r="406" spans="3:12" ht="15.75" thickBot="1" x14ac:dyDescent="0.3">
      <c r="C406" s="167" t="s">
        <v>1331</v>
      </c>
      <c r="D406" s="158"/>
      <c r="E406" s="150">
        <v>0</v>
      </c>
      <c r="F406" s="114">
        <f>IF(E404&lt;6,"",((E404-6)/12)*(G404/E404))</f>
        <v>0</v>
      </c>
      <c r="G406" s="94">
        <f>F406</f>
        <v>0</v>
      </c>
      <c r="H406" s="159"/>
      <c r="I406" s="98" t="s">
        <v>165</v>
      </c>
      <c r="J406" s="98" t="str">
        <f>VLOOKUP(I406,Presupuesto!$B$11:$C$565,2,0)</f>
        <v>DECIMOCUARTO MES</v>
      </c>
      <c r="K406" s="95" t="str">
        <f t="shared" si="12"/>
        <v>Posgrado</v>
      </c>
      <c r="L406" s="95" t="s">
        <v>721</v>
      </c>
    </row>
    <row r="407" spans="3:12" ht="15.75" thickBot="1" x14ac:dyDescent="0.3">
      <c r="C407" s="133" t="s">
        <v>94</v>
      </c>
      <c r="D407" s="189"/>
      <c r="E407" s="148">
        <v>12</v>
      </c>
      <c r="F407" s="286">
        <f>HLOOKUP($C407,$BZ$2:$CM$3,2,0)</f>
        <v>13238.9</v>
      </c>
      <c r="G407" s="110">
        <f>D407*E407*F407</f>
        <v>0</v>
      </c>
      <c r="H407" s="161"/>
      <c r="I407" s="111" t="s">
        <v>151</v>
      </c>
      <c r="J407" s="111" t="str">
        <f>VLOOKUP(I407,Presupuesto!$B$11:$C$565,2,0)</f>
        <v>SUELDOS Y SALARIOS PERMANENTES</v>
      </c>
      <c r="K407" s="95" t="str">
        <f t="shared" si="12"/>
        <v>Posgrado</v>
      </c>
      <c r="L407" s="95" t="s">
        <v>721</v>
      </c>
    </row>
    <row r="408" spans="3:12" x14ac:dyDescent="0.25">
      <c r="C408" s="166" t="s">
        <v>1330</v>
      </c>
      <c r="D408" s="158"/>
      <c r="E408" s="150">
        <v>0</v>
      </c>
      <c r="F408" s="97">
        <f>IF(E407=0,"",(G407/E407)/12*E407)</f>
        <v>0</v>
      </c>
      <c r="G408" s="94">
        <f>F408</f>
        <v>0</v>
      </c>
      <c r="H408" s="159"/>
      <c r="I408" s="113" t="s">
        <v>164</v>
      </c>
      <c r="J408" s="113" t="str">
        <f>VLOOKUP(I408,Presupuesto!$B$11:$C$565,2,0)</f>
        <v>AGUINALDO Y DECIMO CUARTO MES</v>
      </c>
      <c r="K408" s="95" t="str">
        <f t="shared" si="12"/>
        <v>Posgrado</v>
      </c>
      <c r="L408" s="95" t="s">
        <v>721</v>
      </c>
    </row>
    <row r="409" spans="3:12" ht="15.75" thickBot="1" x14ac:dyDescent="0.3">
      <c r="C409" s="167" t="s">
        <v>1331</v>
      </c>
      <c r="D409" s="158"/>
      <c r="E409" s="150">
        <v>0</v>
      </c>
      <c r="F409" s="114">
        <f>IF(E407&lt;6,"",((E407-6)/12)*(G407/E407))</f>
        <v>0</v>
      </c>
      <c r="G409" s="94">
        <f>F409</f>
        <v>0</v>
      </c>
      <c r="H409" s="159"/>
      <c r="I409" s="98" t="s">
        <v>165</v>
      </c>
      <c r="J409" s="98" t="str">
        <f>VLOOKUP(I409,Presupuesto!$B$11:$C$565,2,0)</f>
        <v>DECIMOCUARTO MES</v>
      </c>
      <c r="K409" s="95" t="str">
        <f t="shared" si="12"/>
        <v>Posgrado</v>
      </c>
      <c r="L409" s="95" t="s">
        <v>721</v>
      </c>
    </row>
    <row r="410" spans="3:12" ht="15.75" thickBot="1" x14ac:dyDescent="0.3">
      <c r="C410" s="133" t="s">
        <v>95</v>
      </c>
      <c r="D410" s="189"/>
      <c r="E410" s="148">
        <v>12</v>
      </c>
      <c r="F410" s="286">
        <f>HLOOKUP($C410,$BZ$2:$CM$3,2,0)</f>
        <v>12356.31</v>
      </c>
      <c r="G410" s="110">
        <f>D410*E410*F410</f>
        <v>0</v>
      </c>
      <c r="H410" s="161"/>
      <c r="I410" s="111" t="s">
        <v>151</v>
      </c>
      <c r="J410" s="111" t="str">
        <f>VLOOKUP(I410,Presupuesto!$B$11:$C$565,2,0)</f>
        <v>SUELDOS Y SALARIOS PERMANENTES</v>
      </c>
      <c r="K410" s="95" t="str">
        <f t="shared" ref="K410:K427" si="13">$K$377</f>
        <v>Posgrado</v>
      </c>
      <c r="L410" s="95" t="s">
        <v>721</v>
      </c>
    </row>
    <row r="411" spans="3:12" x14ac:dyDescent="0.25">
      <c r="C411" s="166" t="s">
        <v>1330</v>
      </c>
      <c r="D411" s="158"/>
      <c r="E411" s="150">
        <v>0</v>
      </c>
      <c r="F411" s="97">
        <f>IF(E410=0,"",(G410/E410)/12*E410)</f>
        <v>0</v>
      </c>
      <c r="G411" s="94">
        <f>F411</f>
        <v>0</v>
      </c>
      <c r="H411" s="159"/>
      <c r="I411" s="113" t="s">
        <v>164</v>
      </c>
      <c r="J411" s="113" t="str">
        <f>VLOOKUP(I411,Presupuesto!$B$11:$C$565,2,0)</f>
        <v>AGUINALDO Y DECIMO CUARTO MES</v>
      </c>
      <c r="K411" s="95" t="str">
        <f t="shared" si="13"/>
        <v>Posgrado</v>
      </c>
      <c r="L411" s="95" t="s">
        <v>721</v>
      </c>
    </row>
    <row r="412" spans="3:12" ht="15.75" thickBot="1" x14ac:dyDescent="0.3">
      <c r="C412" s="167" t="s">
        <v>1331</v>
      </c>
      <c r="D412" s="158"/>
      <c r="E412" s="150">
        <v>0</v>
      </c>
      <c r="F412" s="114">
        <f>IF(E410&lt;6,"",((E410-6)/12)*(G410/E410))</f>
        <v>0</v>
      </c>
      <c r="G412" s="94">
        <f>F412</f>
        <v>0</v>
      </c>
      <c r="H412" s="159"/>
      <c r="I412" s="98" t="s">
        <v>165</v>
      </c>
      <c r="J412" s="98" t="str">
        <f>VLOOKUP(I412,Presupuesto!$B$11:$C$565,2,0)</f>
        <v>DECIMOCUARTO MES</v>
      </c>
      <c r="K412" s="95" t="str">
        <f t="shared" si="13"/>
        <v>Posgrado</v>
      </c>
      <c r="L412" s="95" t="s">
        <v>721</v>
      </c>
    </row>
    <row r="413" spans="3:12" ht="15.75" thickBot="1" x14ac:dyDescent="0.3">
      <c r="C413" s="133" t="s">
        <v>96</v>
      </c>
      <c r="D413" s="189"/>
      <c r="E413" s="148">
        <v>12</v>
      </c>
      <c r="F413" s="286">
        <f>HLOOKUP($C413,$BZ$2:$CM$3,2,0)</f>
        <v>463.22</v>
      </c>
      <c r="G413" s="110">
        <f>D413*E413*F413</f>
        <v>0</v>
      </c>
      <c r="H413" s="161"/>
      <c r="I413" s="111" t="s">
        <v>151</v>
      </c>
      <c r="J413" s="111" t="str">
        <f>VLOOKUP(I413,Presupuesto!$B$11:$C$565,2,0)</f>
        <v>SUELDOS Y SALARIOS PERMANENTES</v>
      </c>
      <c r="K413" s="95" t="str">
        <f t="shared" si="13"/>
        <v>Posgrado</v>
      </c>
      <c r="L413" s="95" t="s">
        <v>721</v>
      </c>
    </row>
    <row r="414" spans="3:12" x14ac:dyDescent="0.25">
      <c r="C414" s="166" t="s">
        <v>1330</v>
      </c>
      <c r="D414" s="158"/>
      <c r="E414" s="150">
        <v>0</v>
      </c>
      <c r="F414" s="97">
        <f>IF(E413=0,"",(G413/E413)/12*E413)</f>
        <v>0</v>
      </c>
      <c r="G414" s="94">
        <f>F414</f>
        <v>0</v>
      </c>
      <c r="H414" s="159"/>
      <c r="I414" s="113" t="s">
        <v>164</v>
      </c>
      <c r="J414" s="113" t="str">
        <f>VLOOKUP(I414,Presupuesto!$B$11:$C$565,2,0)</f>
        <v>AGUINALDO Y DECIMO CUARTO MES</v>
      </c>
      <c r="K414" s="95" t="str">
        <f t="shared" si="13"/>
        <v>Posgrado</v>
      </c>
      <c r="L414" s="95" t="s">
        <v>721</v>
      </c>
    </row>
    <row r="415" spans="3:12" ht="15.75" thickBot="1" x14ac:dyDescent="0.3">
      <c r="C415" s="167" t="s">
        <v>1331</v>
      </c>
      <c r="D415" s="158"/>
      <c r="E415" s="150">
        <v>0</v>
      </c>
      <c r="F415" s="114">
        <f>IF(E413&lt;6,"",((E413-6)/12)*(G413/E413))</f>
        <v>0</v>
      </c>
      <c r="G415" s="94">
        <f>F415</f>
        <v>0</v>
      </c>
      <c r="H415" s="159"/>
      <c r="I415" s="98" t="s">
        <v>165</v>
      </c>
      <c r="J415" s="98" t="str">
        <f>VLOOKUP(I415,Presupuesto!$B$11:$C$565,2,0)</f>
        <v>DECIMOCUARTO MES</v>
      </c>
      <c r="K415" s="95" t="str">
        <f t="shared" si="13"/>
        <v>Posgrado</v>
      </c>
      <c r="L415" s="95" t="s">
        <v>721</v>
      </c>
    </row>
    <row r="416" spans="3:12" ht="15.75" thickBot="1" x14ac:dyDescent="0.3">
      <c r="C416" s="133" t="s">
        <v>97</v>
      </c>
      <c r="D416" s="189"/>
      <c r="E416" s="148">
        <v>12</v>
      </c>
      <c r="F416" s="286">
        <f>HLOOKUP($C416,$BZ$2:$CM$3,2,0)</f>
        <v>2007.3</v>
      </c>
      <c r="G416" s="110">
        <f>D416*E416*F416</f>
        <v>0</v>
      </c>
      <c r="H416" s="161"/>
      <c r="I416" s="111" t="s">
        <v>151</v>
      </c>
      <c r="J416" s="111" t="str">
        <f>VLOOKUP(I416,Presupuesto!$B$11:$C$565,2,0)</f>
        <v>SUELDOS Y SALARIOS PERMANENTES</v>
      </c>
      <c r="K416" s="95" t="str">
        <f t="shared" si="13"/>
        <v>Posgrado</v>
      </c>
      <c r="L416" s="95" t="s">
        <v>721</v>
      </c>
    </row>
    <row r="417" spans="3:12" x14ac:dyDescent="0.25">
      <c r="C417" s="166" t="s">
        <v>1330</v>
      </c>
      <c r="D417" s="158"/>
      <c r="E417" s="150">
        <v>0</v>
      </c>
      <c r="F417" s="97">
        <f>IF(E416=0,"",(G416/E416)/12*E416)</f>
        <v>0</v>
      </c>
      <c r="G417" s="94">
        <f>F417</f>
        <v>0</v>
      </c>
      <c r="H417" s="159"/>
      <c r="I417" s="113" t="s">
        <v>164</v>
      </c>
      <c r="J417" s="113" t="str">
        <f>VLOOKUP(I417,Presupuesto!$B$11:$C$565,2,0)</f>
        <v>AGUINALDO Y DECIMO CUARTO MES</v>
      </c>
      <c r="K417" s="95" t="str">
        <f t="shared" si="13"/>
        <v>Posgrado</v>
      </c>
      <c r="L417" s="95" t="s">
        <v>721</v>
      </c>
    </row>
    <row r="418" spans="3:12" ht="15.75" thickBot="1" x14ac:dyDescent="0.3">
      <c r="C418" s="167" t="s">
        <v>1331</v>
      </c>
      <c r="D418" s="158"/>
      <c r="E418" s="150">
        <v>0</v>
      </c>
      <c r="F418" s="114">
        <f>IF(E416&lt;6,"",((E416-6)/12)*(G416/E416))</f>
        <v>0</v>
      </c>
      <c r="G418" s="94">
        <f>F418</f>
        <v>0</v>
      </c>
      <c r="H418" s="159"/>
      <c r="I418" s="98" t="s">
        <v>165</v>
      </c>
      <c r="J418" s="98" t="str">
        <f>VLOOKUP(I418,Presupuesto!$B$11:$C$565,2,0)</f>
        <v>DECIMOCUARTO MES</v>
      </c>
      <c r="K418" s="95" t="str">
        <f t="shared" si="13"/>
        <v>Posgrado</v>
      </c>
      <c r="L418" s="95" t="s">
        <v>721</v>
      </c>
    </row>
    <row r="419" spans="3:12" ht="15.75" thickBot="1" x14ac:dyDescent="0.3">
      <c r="C419" s="136" t="s">
        <v>101</v>
      </c>
      <c r="D419" s="189"/>
      <c r="E419" s="148">
        <v>12</v>
      </c>
      <c r="F419" s="135">
        <v>30000</v>
      </c>
      <c r="G419" s="110">
        <f>D419*E419*F419</f>
        <v>0</v>
      </c>
      <c r="H419" s="161"/>
      <c r="I419" s="111" t="s">
        <v>200</v>
      </c>
      <c r="J419" s="111" t="str">
        <f>VLOOKUP(I419,Presupuesto!$B$11:$C$565,2,0)</f>
        <v>CONTRATOS ESPECIALES</v>
      </c>
      <c r="K419" s="95" t="str">
        <f t="shared" si="13"/>
        <v>Posgrado</v>
      </c>
      <c r="L419" s="95" t="s">
        <v>721</v>
      </c>
    </row>
    <row r="420" spans="3:12" x14ac:dyDescent="0.25">
      <c r="C420" s="166" t="s">
        <v>1330</v>
      </c>
      <c r="D420" s="158"/>
      <c r="E420" s="150">
        <v>0</v>
      </c>
      <c r="F420" s="114">
        <f>IF(E419=0,"",(G419/E419)/12*E419)</f>
        <v>0</v>
      </c>
      <c r="G420" s="94">
        <f>F420</f>
        <v>0</v>
      </c>
      <c r="H420" s="159"/>
      <c r="I420" s="98" t="s">
        <v>200</v>
      </c>
      <c r="J420" s="98" t="str">
        <f>VLOOKUP(I420,Presupuesto!$B$11:$C$565,2,0)</f>
        <v>CONTRATOS ESPECIALES</v>
      </c>
      <c r="K420" s="95" t="str">
        <f t="shared" si="13"/>
        <v>Posgrado</v>
      </c>
      <c r="L420" s="95" t="s">
        <v>719</v>
      </c>
    </row>
    <row r="421" spans="3:12" ht="15.75" thickBot="1" x14ac:dyDescent="0.3">
      <c r="C421" s="167" t="s">
        <v>1331</v>
      </c>
      <c r="D421" s="158"/>
      <c r="E421" s="150">
        <v>0</v>
      </c>
      <c r="F421" s="97">
        <f>IF(E419&lt;6,"",((E419-6)/12)*(G419/E419))</f>
        <v>0</v>
      </c>
      <c r="G421" s="94">
        <f>F421</f>
        <v>0</v>
      </c>
      <c r="H421" s="159"/>
      <c r="I421" s="98" t="s">
        <v>200</v>
      </c>
      <c r="J421" s="98" t="str">
        <f>VLOOKUP(I421,Presupuesto!$B$11:$C$565,2,0)</f>
        <v>CONTRATOS ESPECIALES</v>
      </c>
      <c r="K421" s="95" t="str">
        <f t="shared" si="13"/>
        <v>Posgrado</v>
      </c>
      <c r="L421" s="95" t="s">
        <v>727</v>
      </c>
    </row>
    <row r="422" spans="3:12" ht="15.75" thickBot="1" x14ac:dyDescent="0.3">
      <c r="C422" s="136" t="s">
        <v>102</v>
      </c>
      <c r="D422" s="189"/>
      <c r="E422" s="148">
        <v>12</v>
      </c>
      <c r="F422" s="115">
        <v>30000</v>
      </c>
      <c r="G422" s="110">
        <f>D422*E422*F422</f>
        <v>0</v>
      </c>
      <c r="H422" s="161"/>
      <c r="I422" s="111" t="s">
        <v>298</v>
      </c>
      <c r="J422" s="111" t="str">
        <f>VLOOKUP(I422,Presupuesto!$B$11:$C$565,2,0)</f>
        <v>OTROS SERVICIOS TECNICOS Y PROFESIONALES</v>
      </c>
      <c r="K422" s="95" t="str">
        <f t="shared" si="13"/>
        <v>Posgrado</v>
      </c>
      <c r="L422" s="95" t="s">
        <v>719</v>
      </c>
    </row>
    <row r="423" spans="3:12" x14ac:dyDescent="0.25">
      <c r="C423" s="166" t="s">
        <v>1330</v>
      </c>
      <c r="D423" s="158"/>
      <c r="E423" s="150">
        <v>0</v>
      </c>
      <c r="F423" s="97">
        <v>0</v>
      </c>
      <c r="G423" s="94">
        <f>F423</f>
        <v>0</v>
      </c>
      <c r="H423" s="159"/>
      <c r="I423" s="98" t="s">
        <v>298</v>
      </c>
      <c r="J423" s="98" t="str">
        <f>VLOOKUP(I423,Presupuesto!$B$11:$C$565,2,0)</f>
        <v>OTROS SERVICIOS TECNICOS Y PROFESIONALES</v>
      </c>
      <c r="K423" s="95" t="str">
        <f t="shared" si="13"/>
        <v>Posgrado</v>
      </c>
      <c r="L423" s="95" t="s">
        <v>719</v>
      </c>
    </row>
    <row r="424" spans="3:12" ht="15.75" thickBot="1" x14ac:dyDescent="0.3">
      <c r="C424" s="167" t="s">
        <v>1331</v>
      </c>
      <c r="D424" s="158"/>
      <c r="E424" s="150">
        <v>0</v>
      </c>
      <c r="F424" s="97">
        <v>0</v>
      </c>
      <c r="G424" s="94">
        <f>F424</f>
        <v>0</v>
      </c>
      <c r="H424" s="159"/>
      <c r="I424" s="98" t="s">
        <v>298</v>
      </c>
      <c r="J424" s="98" t="str">
        <f>VLOOKUP(I424,Presupuesto!$B$11:$C$565,2,0)</f>
        <v>OTROS SERVICIOS TECNICOS Y PROFESIONALES</v>
      </c>
      <c r="K424" s="95" t="str">
        <f t="shared" si="13"/>
        <v>Posgrado</v>
      </c>
      <c r="L424" s="95" t="s">
        <v>719</v>
      </c>
    </row>
    <row r="425" spans="3:12" ht="15.75" thickBot="1" x14ac:dyDescent="0.3">
      <c r="C425" s="136" t="s">
        <v>103</v>
      </c>
      <c r="D425" s="189"/>
      <c r="E425" s="148">
        <v>12</v>
      </c>
      <c r="F425" s="115">
        <v>30000</v>
      </c>
      <c r="G425" s="110">
        <f>D425*E425*F425</f>
        <v>0</v>
      </c>
      <c r="H425" s="161"/>
      <c r="I425" s="111" t="s">
        <v>151</v>
      </c>
      <c r="J425" s="111" t="str">
        <f>VLOOKUP(I425,Presupuesto!$B$11:$C$565,2,0)</f>
        <v>SUELDOS Y SALARIOS PERMANENTES</v>
      </c>
      <c r="K425" s="95" t="str">
        <f t="shared" si="13"/>
        <v>Posgrado</v>
      </c>
      <c r="L425" s="95" t="s">
        <v>719</v>
      </c>
    </row>
    <row r="426" spans="3:12" x14ac:dyDescent="0.25">
      <c r="C426" s="166" t="s">
        <v>1330</v>
      </c>
      <c r="D426" s="164"/>
      <c r="E426" s="127">
        <v>0</v>
      </c>
      <c r="F426" s="116">
        <f>IF(E425=0,"",(G425/E425)/12*E425)</f>
        <v>0</v>
      </c>
      <c r="G426" s="117">
        <f>F426</f>
        <v>0</v>
      </c>
      <c r="H426" s="159"/>
      <c r="I426" s="98" t="s">
        <v>164</v>
      </c>
      <c r="J426" s="98" t="str">
        <f>VLOOKUP(I426,Presupuesto!$B$11:$C$565,2,0)</f>
        <v>AGUINALDO Y DECIMO CUARTO MES</v>
      </c>
      <c r="K426" s="95" t="str">
        <f t="shared" si="13"/>
        <v>Posgrado</v>
      </c>
      <c r="L426" s="95" t="s">
        <v>719</v>
      </c>
    </row>
    <row r="427" spans="3:12" ht="15.75" thickBot="1" x14ac:dyDescent="0.3">
      <c r="C427" s="168" t="s">
        <v>1331</v>
      </c>
      <c r="D427" s="157"/>
      <c r="E427" s="128">
        <v>0</v>
      </c>
      <c r="F427" s="102">
        <f>IF(E425&lt;6,"",((E425-6)/12)*(G425/E425))</f>
        <v>0</v>
      </c>
      <c r="G427" s="102">
        <f>F427</f>
        <v>0</v>
      </c>
      <c r="H427" s="157"/>
      <c r="I427" s="103" t="s">
        <v>165</v>
      </c>
      <c r="J427" s="120" t="str">
        <f>VLOOKUP(I427,Presupuesto!$B$11:$C$565,2,0)</f>
        <v>DECIMOCUARTO MES</v>
      </c>
      <c r="K427" s="103" t="str">
        <f t="shared" si="13"/>
        <v>Posgrado</v>
      </c>
      <c r="L427" s="120" t="s">
        <v>719</v>
      </c>
    </row>
    <row r="429" spans="3:12" ht="15.75" thickBot="1" x14ac:dyDescent="0.3">
      <c r="C429" s="429"/>
      <c r="D429" s="418"/>
      <c r="E429" s="429"/>
      <c r="F429" s="429"/>
      <c r="G429" s="429"/>
      <c r="H429" s="418"/>
      <c r="I429" s="429"/>
      <c r="J429" s="429"/>
      <c r="K429" s="149"/>
      <c r="L429" s="429"/>
    </row>
    <row r="430" spans="3:12" ht="15.75" thickBot="1" x14ac:dyDescent="0.3">
      <c r="C430" s="68" t="s">
        <v>1308</v>
      </c>
      <c r="D430" s="30">
        <f>SUM(G437:G487)</f>
        <v>0</v>
      </c>
      <c r="E430" s="91"/>
      <c r="F430" s="91"/>
      <c r="G430" s="91"/>
      <c r="H430" s="75"/>
      <c r="I430" s="75"/>
      <c r="J430" s="75"/>
      <c r="K430" s="149"/>
      <c r="L430" s="429"/>
    </row>
    <row r="431" spans="3:12" x14ac:dyDescent="0.25">
      <c r="C431" s="429"/>
      <c r="D431" s="31"/>
      <c r="E431" s="91"/>
      <c r="F431" s="91"/>
      <c r="G431" s="91"/>
      <c r="H431" s="75"/>
      <c r="I431" s="75"/>
      <c r="J431" s="75"/>
      <c r="K431" s="149"/>
      <c r="L431" s="429"/>
    </row>
    <row r="432" spans="3:12" x14ac:dyDescent="0.25">
      <c r="C432" s="429"/>
      <c r="D432" s="31"/>
      <c r="E432" s="91"/>
      <c r="F432" s="91"/>
      <c r="G432" s="91"/>
      <c r="H432" s="75"/>
      <c r="I432" s="75"/>
      <c r="J432" s="75"/>
      <c r="K432" s="149"/>
      <c r="L432" s="429"/>
    </row>
    <row r="433" spans="3:12" ht="15.75" x14ac:dyDescent="0.25">
      <c r="C433" s="191" t="s">
        <v>1309</v>
      </c>
      <c r="D433" s="345"/>
      <c r="E433" s="91"/>
      <c r="F433" s="91"/>
      <c r="G433" s="91"/>
      <c r="H433" s="75"/>
      <c r="I433" s="75"/>
      <c r="J433" s="75"/>
      <c r="K433" s="149"/>
      <c r="L433" s="429"/>
    </row>
    <row r="434" spans="3:12" ht="18.75" x14ac:dyDescent="0.25">
      <c r="C434" s="199"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1"/>
      <c r="F434" s="91"/>
      <c r="G434" s="91"/>
      <c r="H434" s="75"/>
      <c r="I434" s="75"/>
      <c r="J434" s="75"/>
      <c r="K434" s="149"/>
      <c r="L434" s="429"/>
    </row>
    <row r="435" spans="3:12" ht="15.75" thickBot="1" x14ac:dyDescent="0.3">
      <c r="C435" s="172"/>
      <c r="D435" s="31"/>
      <c r="E435" s="91"/>
      <c r="F435" s="91"/>
      <c r="G435" s="91"/>
      <c r="H435" s="75"/>
      <c r="I435" s="75"/>
      <c r="J435" s="75"/>
      <c r="K435" s="149"/>
      <c r="L435" s="429"/>
    </row>
    <row r="436" spans="3:12" ht="30.75" thickBot="1" x14ac:dyDescent="0.3">
      <c r="C436" s="130" t="s">
        <v>1310</v>
      </c>
      <c r="D436" s="134" t="s">
        <v>99</v>
      </c>
      <c r="E436" s="165" t="s">
        <v>1329</v>
      </c>
      <c r="F436" s="134" t="s">
        <v>1312</v>
      </c>
      <c r="G436" s="131" t="s">
        <v>1313</v>
      </c>
      <c r="H436" s="129" t="s">
        <v>1314</v>
      </c>
      <c r="I436" s="132" t="s">
        <v>1315</v>
      </c>
      <c r="J436" s="132" t="s">
        <v>711</v>
      </c>
      <c r="K436" s="132" t="s">
        <v>1316</v>
      </c>
      <c r="L436" s="132" t="s">
        <v>1317</v>
      </c>
    </row>
    <row r="437" spans="3:12" ht="15.75" thickBot="1" x14ac:dyDescent="0.3">
      <c r="C437" s="133" t="s">
        <v>84</v>
      </c>
      <c r="D437" s="189"/>
      <c r="E437" s="148">
        <v>12</v>
      </c>
      <c r="F437" s="286">
        <f>HLOOKUP($C437,$BZ$2:$CM$3,2,0)</f>
        <v>43674.39</v>
      </c>
      <c r="G437" s="110">
        <f>D437*E437*F437</f>
        <v>0</v>
      </c>
      <c r="H437" s="161"/>
      <c r="I437" s="111" t="s">
        <v>151</v>
      </c>
      <c r="J437" s="111" t="str">
        <f>VLOOKUP(I437,Presupuesto!$B$11:$C$565,2,0)</f>
        <v>SUELDOS Y SALARIOS PERMANENTES</v>
      </c>
      <c r="K437" s="207" t="s">
        <v>72</v>
      </c>
      <c r="L437" s="95" t="s">
        <v>719</v>
      </c>
    </row>
    <row r="438" spans="3:12" x14ac:dyDescent="0.25">
      <c r="C438" s="166" t="s">
        <v>1330</v>
      </c>
      <c r="D438" s="158"/>
      <c r="E438" s="150">
        <v>0</v>
      </c>
      <c r="F438" s="97">
        <f>IF(E437=0,"",(G437/E437)/12*E437)</f>
        <v>0</v>
      </c>
      <c r="G438" s="94">
        <f>F438</f>
        <v>0</v>
      </c>
      <c r="H438" s="159"/>
      <c r="I438" s="113" t="s">
        <v>164</v>
      </c>
      <c r="J438" s="113" t="str">
        <f>VLOOKUP(I438,Presupuesto!$B$11:$C$565,2,0)</f>
        <v>AGUINALDO Y DECIMO CUARTO MES</v>
      </c>
      <c r="K438" s="95" t="str">
        <f t="shared" ref="K438:K469" si="14">$K$437</f>
        <v>Posgrado</v>
      </c>
      <c r="L438" s="95" t="s">
        <v>720</v>
      </c>
    </row>
    <row r="439" spans="3:12" ht="15.75" thickBot="1" x14ac:dyDescent="0.3">
      <c r="C439" s="167" t="s">
        <v>1331</v>
      </c>
      <c r="D439" s="158"/>
      <c r="E439" s="150">
        <v>0</v>
      </c>
      <c r="F439" s="114">
        <f>IF(E437&lt;6,"",((E437-6)/12)*(G437/E437))</f>
        <v>0</v>
      </c>
      <c r="G439" s="94">
        <f>F439</f>
        <v>0</v>
      </c>
      <c r="H439" s="159"/>
      <c r="I439" s="98" t="s">
        <v>165</v>
      </c>
      <c r="J439" s="98" t="str">
        <f>VLOOKUP(I439,Presupuesto!$B$11:$C$565,2,0)</f>
        <v>DECIMOCUARTO MES</v>
      </c>
      <c r="K439" s="95" t="str">
        <f t="shared" si="14"/>
        <v>Posgrado</v>
      </c>
      <c r="L439" s="95" t="s">
        <v>721</v>
      </c>
    </row>
    <row r="440" spans="3:12" ht="15.75" thickBot="1" x14ac:dyDescent="0.3">
      <c r="C440" s="133" t="s">
        <v>85</v>
      </c>
      <c r="D440" s="189"/>
      <c r="E440" s="148">
        <v>12</v>
      </c>
      <c r="F440" s="286">
        <f>HLOOKUP($C440,$BZ$2:$CM$3,2,0)</f>
        <v>39703.99</v>
      </c>
      <c r="G440" s="110">
        <f>D440*E440*F440</f>
        <v>0</v>
      </c>
      <c r="H440" s="161"/>
      <c r="I440" s="111" t="s">
        <v>151</v>
      </c>
      <c r="J440" s="111" t="str">
        <f>VLOOKUP(I440,Presupuesto!$B$11:$C$565,2,0)</f>
        <v>SUELDOS Y SALARIOS PERMANENTES</v>
      </c>
      <c r="K440" s="95" t="str">
        <f t="shared" si="14"/>
        <v>Posgrado</v>
      </c>
      <c r="L440" s="95" t="s">
        <v>721</v>
      </c>
    </row>
    <row r="441" spans="3:12" x14ac:dyDescent="0.25">
      <c r="C441" s="166" t="s">
        <v>1330</v>
      </c>
      <c r="D441" s="158"/>
      <c r="E441" s="150">
        <v>0</v>
      </c>
      <c r="F441" s="97">
        <f>IF(E440=0,"",(G440/E440)/12*E440)</f>
        <v>0</v>
      </c>
      <c r="G441" s="94">
        <f>F441</f>
        <v>0</v>
      </c>
      <c r="H441" s="159"/>
      <c r="I441" s="113" t="s">
        <v>164</v>
      </c>
      <c r="J441" s="113" t="str">
        <f>VLOOKUP(I441,Presupuesto!$B$11:$C$565,2,0)</f>
        <v>AGUINALDO Y DECIMO CUARTO MES</v>
      </c>
      <c r="K441" s="95" t="str">
        <f t="shared" si="14"/>
        <v>Posgrado</v>
      </c>
      <c r="L441" s="95" t="s">
        <v>721</v>
      </c>
    </row>
    <row r="442" spans="3:12" ht="15.75" thickBot="1" x14ac:dyDescent="0.3">
      <c r="C442" s="167" t="s">
        <v>1331</v>
      </c>
      <c r="D442" s="158"/>
      <c r="E442" s="150">
        <v>0</v>
      </c>
      <c r="F442" s="114">
        <f>IF(E440&lt;6,"",((E440-6)/12)*(G440/E440))</f>
        <v>0</v>
      </c>
      <c r="G442" s="94">
        <f>F442</f>
        <v>0</v>
      </c>
      <c r="H442" s="159"/>
      <c r="I442" s="98" t="s">
        <v>165</v>
      </c>
      <c r="J442" s="98" t="str">
        <f>VLOOKUP(I442,Presupuesto!$B$11:$C$565,2,0)</f>
        <v>DECIMOCUARTO MES</v>
      </c>
      <c r="K442" s="95" t="str">
        <f t="shared" si="14"/>
        <v>Posgrado</v>
      </c>
      <c r="L442" s="95" t="s">
        <v>721</v>
      </c>
    </row>
    <row r="443" spans="3:12" ht="15.75" thickBot="1" x14ac:dyDescent="0.3">
      <c r="C443" s="133" t="s">
        <v>86</v>
      </c>
      <c r="D443" s="189"/>
      <c r="E443" s="148">
        <v>12</v>
      </c>
      <c r="F443" s="286">
        <f>HLOOKUP($C443,$BZ$2:$CM$3,2,0)</f>
        <v>35733.589999999997</v>
      </c>
      <c r="G443" s="110">
        <f>D443*E443*F443</f>
        <v>0</v>
      </c>
      <c r="H443" s="161"/>
      <c r="I443" s="111" t="s">
        <v>151</v>
      </c>
      <c r="J443" s="111" t="str">
        <f>VLOOKUP(I443,Presupuesto!$B$11:$C$565,2,0)</f>
        <v>SUELDOS Y SALARIOS PERMANENTES</v>
      </c>
      <c r="K443" s="95" t="str">
        <f t="shared" si="14"/>
        <v>Posgrado</v>
      </c>
      <c r="L443" s="95" t="s">
        <v>721</v>
      </c>
    </row>
    <row r="444" spans="3:12" x14ac:dyDescent="0.25">
      <c r="C444" s="166" t="s">
        <v>1330</v>
      </c>
      <c r="D444" s="158"/>
      <c r="E444" s="150">
        <v>0</v>
      </c>
      <c r="F444" s="97">
        <f>IF(E443=0,"",(G443/E443)/12*E443)</f>
        <v>0</v>
      </c>
      <c r="G444" s="94">
        <f>F444</f>
        <v>0</v>
      </c>
      <c r="H444" s="159"/>
      <c r="I444" s="113" t="s">
        <v>164</v>
      </c>
      <c r="J444" s="113" t="str">
        <f>VLOOKUP(I444,Presupuesto!$B$11:$C$565,2,0)</f>
        <v>AGUINALDO Y DECIMO CUARTO MES</v>
      </c>
      <c r="K444" s="95" t="str">
        <f t="shared" si="14"/>
        <v>Posgrado</v>
      </c>
      <c r="L444" s="95" t="s">
        <v>721</v>
      </c>
    </row>
    <row r="445" spans="3:12" ht="15.75" thickBot="1" x14ac:dyDescent="0.3">
      <c r="C445" s="167" t="s">
        <v>1331</v>
      </c>
      <c r="D445" s="158"/>
      <c r="E445" s="150">
        <v>0</v>
      </c>
      <c r="F445" s="114">
        <f>IF(E443&lt;6,"",((E443-6)/12)*(G443/E443))</f>
        <v>0</v>
      </c>
      <c r="G445" s="94">
        <f>F445</f>
        <v>0</v>
      </c>
      <c r="H445" s="159"/>
      <c r="I445" s="98" t="s">
        <v>165</v>
      </c>
      <c r="J445" s="98" t="str">
        <f>VLOOKUP(I445,Presupuesto!$B$11:$C$565,2,0)</f>
        <v>DECIMOCUARTO MES</v>
      </c>
      <c r="K445" s="95" t="str">
        <f t="shared" si="14"/>
        <v>Posgrado</v>
      </c>
      <c r="L445" s="95" t="s">
        <v>721</v>
      </c>
    </row>
    <row r="446" spans="3:12" ht="15.75" thickBot="1" x14ac:dyDescent="0.3">
      <c r="C446" s="133" t="s">
        <v>87</v>
      </c>
      <c r="D446" s="189"/>
      <c r="E446" s="148">
        <v>12</v>
      </c>
      <c r="F446" s="286">
        <f>HLOOKUP($C446,$BZ$2:$CM$3,2,0)</f>
        <v>31763.19</v>
      </c>
      <c r="G446" s="110">
        <f>D446*E446*F446</f>
        <v>0</v>
      </c>
      <c r="H446" s="161"/>
      <c r="I446" s="111" t="s">
        <v>151</v>
      </c>
      <c r="J446" s="111" t="str">
        <f>VLOOKUP(I446,Presupuesto!$B$11:$C$565,2,0)</f>
        <v>SUELDOS Y SALARIOS PERMANENTES</v>
      </c>
      <c r="K446" s="95" t="str">
        <f t="shared" si="14"/>
        <v>Posgrado</v>
      </c>
      <c r="L446" s="95" t="s">
        <v>721</v>
      </c>
    </row>
    <row r="447" spans="3:12" x14ac:dyDescent="0.25">
      <c r="C447" s="166" t="s">
        <v>1330</v>
      </c>
      <c r="D447" s="158"/>
      <c r="E447" s="150">
        <v>0</v>
      </c>
      <c r="F447" s="97">
        <f>IF(E446=0,"",(G446/E446)/12*E446)</f>
        <v>0</v>
      </c>
      <c r="G447" s="94">
        <f>F447</f>
        <v>0</v>
      </c>
      <c r="H447" s="159"/>
      <c r="I447" s="113" t="s">
        <v>164</v>
      </c>
      <c r="J447" s="113" t="str">
        <f>VLOOKUP(I447,Presupuesto!$B$11:$C$565,2,0)</f>
        <v>AGUINALDO Y DECIMO CUARTO MES</v>
      </c>
      <c r="K447" s="95" t="str">
        <f t="shared" si="14"/>
        <v>Posgrado</v>
      </c>
      <c r="L447" s="95" t="s">
        <v>721</v>
      </c>
    </row>
    <row r="448" spans="3:12" ht="15.75" thickBot="1" x14ac:dyDescent="0.3">
      <c r="C448" s="167" t="s">
        <v>1331</v>
      </c>
      <c r="D448" s="158"/>
      <c r="E448" s="150">
        <v>0</v>
      </c>
      <c r="F448" s="114">
        <f>IF(E446&lt;6,"",((E446-6)/12)*(G446/E446))</f>
        <v>0</v>
      </c>
      <c r="G448" s="94">
        <f>F448</f>
        <v>0</v>
      </c>
      <c r="H448" s="159"/>
      <c r="I448" s="98" t="s">
        <v>165</v>
      </c>
      <c r="J448" s="98" t="str">
        <f>VLOOKUP(I448,Presupuesto!$B$11:$C$565,2,0)</f>
        <v>DECIMOCUARTO MES</v>
      </c>
      <c r="K448" s="95" t="str">
        <f t="shared" si="14"/>
        <v>Posgrado</v>
      </c>
      <c r="L448" s="95" t="s">
        <v>721</v>
      </c>
    </row>
    <row r="449" spans="3:12" ht="15.75" thickBot="1" x14ac:dyDescent="0.3">
      <c r="C449" s="133" t="s">
        <v>88</v>
      </c>
      <c r="D449" s="189"/>
      <c r="E449" s="148">
        <v>12</v>
      </c>
      <c r="F449" s="286">
        <f>HLOOKUP($C449,$BZ$2:$CM$3,2,0)</f>
        <v>29777.99</v>
      </c>
      <c r="G449" s="110">
        <f>D449*E449*F449</f>
        <v>0</v>
      </c>
      <c r="H449" s="161"/>
      <c r="I449" s="111" t="s">
        <v>151</v>
      </c>
      <c r="J449" s="111" t="str">
        <f>VLOOKUP(I449,Presupuesto!$B$11:$C$565,2,0)</f>
        <v>SUELDOS Y SALARIOS PERMANENTES</v>
      </c>
      <c r="K449" s="95" t="str">
        <f t="shared" si="14"/>
        <v>Posgrado</v>
      </c>
      <c r="L449" s="95" t="s">
        <v>721</v>
      </c>
    </row>
    <row r="450" spans="3:12" x14ac:dyDescent="0.25">
      <c r="C450" s="166" t="s">
        <v>1330</v>
      </c>
      <c r="D450" s="158"/>
      <c r="E450" s="150">
        <v>0</v>
      </c>
      <c r="F450" s="97">
        <f>IF(E449=0,"",(G449/E449)/12*E449)</f>
        <v>0</v>
      </c>
      <c r="G450" s="94">
        <f>F450</f>
        <v>0</v>
      </c>
      <c r="H450" s="159"/>
      <c r="I450" s="113" t="s">
        <v>164</v>
      </c>
      <c r="J450" s="113" t="str">
        <f>VLOOKUP(I450,Presupuesto!$B$11:$C$565,2,0)</f>
        <v>AGUINALDO Y DECIMO CUARTO MES</v>
      </c>
      <c r="K450" s="95" t="str">
        <f t="shared" si="14"/>
        <v>Posgrado</v>
      </c>
      <c r="L450" s="95" t="s">
        <v>721</v>
      </c>
    </row>
    <row r="451" spans="3:12" ht="15.75" thickBot="1" x14ac:dyDescent="0.3">
      <c r="C451" s="167" t="s">
        <v>1331</v>
      </c>
      <c r="D451" s="158"/>
      <c r="E451" s="150">
        <v>0</v>
      </c>
      <c r="F451" s="114">
        <f>IF(E449&lt;6,"",((E449-6)/12)*(G449/E449))</f>
        <v>0</v>
      </c>
      <c r="G451" s="94">
        <f>F451</f>
        <v>0</v>
      </c>
      <c r="H451" s="159"/>
      <c r="I451" s="98" t="s">
        <v>165</v>
      </c>
      <c r="J451" s="98" t="str">
        <f>VLOOKUP(I451,Presupuesto!$B$11:$C$565,2,0)</f>
        <v>DECIMOCUARTO MES</v>
      </c>
      <c r="K451" s="95" t="str">
        <f t="shared" si="14"/>
        <v>Posgrado</v>
      </c>
      <c r="L451" s="95" t="s">
        <v>721</v>
      </c>
    </row>
    <row r="452" spans="3:12" ht="15.75" thickBot="1" x14ac:dyDescent="0.3">
      <c r="C452" s="133" t="s">
        <v>89</v>
      </c>
      <c r="D452" s="189"/>
      <c r="E452" s="148">
        <v>12</v>
      </c>
      <c r="F452" s="286">
        <f>HLOOKUP($C452,$BZ$2:$CM$3,2,0)</f>
        <v>27792.79</v>
      </c>
      <c r="G452" s="110">
        <f>D452*E452*F452</f>
        <v>0</v>
      </c>
      <c r="H452" s="161"/>
      <c r="I452" s="111" t="s">
        <v>151</v>
      </c>
      <c r="J452" s="111" t="str">
        <f>VLOOKUP(I452,Presupuesto!$B$11:$C$565,2,0)</f>
        <v>SUELDOS Y SALARIOS PERMANENTES</v>
      </c>
      <c r="K452" s="95" t="str">
        <f t="shared" si="14"/>
        <v>Posgrado</v>
      </c>
      <c r="L452" s="95" t="s">
        <v>721</v>
      </c>
    </row>
    <row r="453" spans="3:12" x14ac:dyDescent="0.25">
      <c r="C453" s="166" t="s">
        <v>1330</v>
      </c>
      <c r="D453" s="158"/>
      <c r="E453" s="150">
        <v>0</v>
      </c>
      <c r="F453" s="97">
        <f>IF(E452=0,"",(G452/E452)/12*E452)</f>
        <v>0</v>
      </c>
      <c r="G453" s="94">
        <f>F453</f>
        <v>0</v>
      </c>
      <c r="H453" s="159"/>
      <c r="I453" s="113" t="s">
        <v>164</v>
      </c>
      <c r="J453" s="113" t="str">
        <f>VLOOKUP(I453,Presupuesto!$B$11:$C$565,2,0)</f>
        <v>AGUINALDO Y DECIMO CUARTO MES</v>
      </c>
      <c r="K453" s="95" t="str">
        <f t="shared" si="14"/>
        <v>Posgrado</v>
      </c>
      <c r="L453" s="95" t="s">
        <v>721</v>
      </c>
    </row>
    <row r="454" spans="3:12" ht="15.75" thickBot="1" x14ac:dyDescent="0.3">
      <c r="C454" s="167" t="s">
        <v>1331</v>
      </c>
      <c r="D454" s="158"/>
      <c r="E454" s="150">
        <v>0</v>
      </c>
      <c r="F454" s="114">
        <f>IF(E452&lt;6,"",((E452-6)/12)*(G452/E452))</f>
        <v>0</v>
      </c>
      <c r="G454" s="94">
        <f>F454</f>
        <v>0</v>
      </c>
      <c r="H454" s="159"/>
      <c r="I454" s="98" t="s">
        <v>165</v>
      </c>
      <c r="J454" s="98" t="str">
        <f>VLOOKUP(I454,Presupuesto!$B$11:$C$565,2,0)</f>
        <v>DECIMOCUARTO MES</v>
      </c>
      <c r="K454" s="95" t="str">
        <f t="shared" si="14"/>
        <v>Posgrado</v>
      </c>
      <c r="L454" s="95" t="s">
        <v>721</v>
      </c>
    </row>
    <row r="455" spans="3:12" ht="15.75" thickBot="1" x14ac:dyDescent="0.3">
      <c r="C455" s="133" t="s">
        <v>90</v>
      </c>
      <c r="D455" s="189"/>
      <c r="E455" s="148">
        <v>12</v>
      </c>
      <c r="F455" s="286">
        <f>HLOOKUP($C455,$BZ$2:$CM$3,2,0)</f>
        <v>18859.39</v>
      </c>
      <c r="G455" s="110">
        <f>D455*E455*F455</f>
        <v>0</v>
      </c>
      <c r="H455" s="161"/>
      <c r="I455" s="111" t="s">
        <v>151</v>
      </c>
      <c r="J455" s="111" t="str">
        <f>VLOOKUP(I455,Presupuesto!$B$11:$C$565,2,0)</f>
        <v>SUELDOS Y SALARIOS PERMANENTES</v>
      </c>
      <c r="K455" s="95" t="str">
        <f t="shared" si="14"/>
        <v>Posgrado</v>
      </c>
      <c r="L455" s="95" t="s">
        <v>721</v>
      </c>
    </row>
    <row r="456" spans="3:12" x14ac:dyDescent="0.25">
      <c r="C456" s="166" t="s">
        <v>1330</v>
      </c>
      <c r="D456" s="158"/>
      <c r="E456" s="150">
        <v>0</v>
      </c>
      <c r="F456" s="97">
        <f>IF(E455=0,"",(G455/E455)/12*E455)</f>
        <v>0</v>
      </c>
      <c r="G456" s="94">
        <f>F456</f>
        <v>0</v>
      </c>
      <c r="H456" s="159"/>
      <c r="I456" s="113" t="s">
        <v>164</v>
      </c>
      <c r="J456" s="113" t="str">
        <f>VLOOKUP(I456,Presupuesto!$B$11:$C$565,2,0)</f>
        <v>AGUINALDO Y DECIMO CUARTO MES</v>
      </c>
      <c r="K456" s="95" t="str">
        <f t="shared" si="14"/>
        <v>Posgrado</v>
      </c>
      <c r="L456" s="95" t="s">
        <v>721</v>
      </c>
    </row>
    <row r="457" spans="3:12" ht="15.75" thickBot="1" x14ac:dyDescent="0.3">
      <c r="C457" s="167" t="s">
        <v>1331</v>
      </c>
      <c r="D457" s="158"/>
      <c r="E457" s="150">
        <v>0</v>
      </c>
      <c r="F457" s="114">
        <f>IF(E455&lt;6,"",((E455-6)/12)*(G455/E455))</f>
        <v>0</v>
      </c>
      <c r="G457" s="94">
        <f>F457</f>
        <v>0</v>
      </c>
      <c r="H457" s="159"/>
      <c r="I457" s="98" t="s">
        <v>165</v>
      </c>
      <c r="J457" s="98" t="str">
        <f>VLOOKUP(I457,Presupuesto!$B$11:$C$565,2,0)</f>
        <v>DECIMOCUARTO MES</v>
      </c>
      <c r="K457" s="95" t="str">
        <f t="shared" si="14"/>
        <v>Posgrado</v>
      </c>
      <c r="L457" s="95" t="s">
        <v>721</v>
      </c>
    </row>
    <row r="458" spans="3:12" ht="15.75" thickBot="1" x14ac:dyDescent="0.3">
      <c r="C458" s="133" t="s">
        <v>91</v>
      </c>
      <c r="D458" s="189"/>
      <c r="E458" s="148">
        <v>12</v>
      </c>
      <c r="F458" s="286">
        <f>HLOOKUP($C458,$BZ$2:$CM$3,2,0)</f>
        <v>17866.8</v>
      </c>
      <c r="G458" s="110">
        <f>D458*E458*F458</f>
        <v>0</v>
      </c>
      <c r="H458" s="161"/>
      <c r="I458" s="111" t="s">
        <v>151</v>
      </c>
      <c r="J458" s="111" t="str">
        <f>VLOOKUP(I458,Presupuesto!$B$11:$C$565,2,0)</f>
        <v>SUELDOS Y SALARIOS PERMANENTES</v>
      </c>
      <c r="K458" s="95" t="str">
        <f t="shared" si="14"/>
        <v>Posgrado</v>
      </c>
      <c r="L458" s="95" t="s">
        <v>721</v>
      </c>
    </row>
    <row r="459" spans="3:12" x14ac:dyDescent="0.25">
      <c r="C459" s="166" t="s">
        <v>1330</v>
      </c>
      <c r="D459" s="158"/>
      <c r="E459" s="150">
        <v>0</v>
      </c>
      <c r="F459" s="97">
        <f>IF(E458=0,"",(G458/E458)/12*E458)</f>
        <v>0</v>
      </c>
      <c r="G459" s="94">
        <f>F459</f>
        <v>0</v>
      </c>
      <c r="H459" s="159"/>
      <c r="I459" s="113" t="s">
        <v>164</v>
      </c>
      <c r="J459" s="113" t="str">
        <f>VLOOKUP(I459,Presupuesto!$B$11:$C$565,2,0)</f>
        <v>AGUINALDO Y DECIMO CUARTO MES</v>
      </c>
      <c r="K459" s="95" t="str">
        <f t="shared" si="14"/>
        <v>Posgrado</v>
      </c>
      <c r="L459" s="95" t="s">
        <v>721</v>
      </c>
    </row>
    <row r="460" spans="3:12" ht="15.75" thickBot="1" x14ac:dyDescent="0.3">
      <c r="C460" s="167" t="s">
        <v>1331</v>
      </c>
      <c r="D460" s="158"/>
      <c r="E460" s="150">
        <v>0</v>
      </c>
      <c r="F460" s="114">
        <f>IF(E458&lt;6,"",((E458-6)/12)*(G458/E458))</f>
        <v>0</v>
      </c>
      <c r="G460" s="94">
        <f>F460</f>
        <v>0</v>
      </c>
      <c r="H460" s="159"/>
      <c r="I460" s="98" t="s">
        <v>165</v>
      </c>
      <c r="J460" s="98" t="str">
        <f>VLOOKUP(I460,Presupuesto!$B$11:$C$565,2,0)</f>
        <v>DECIMOCUARTO MES</v>
      </c>
      <c r="K460" s="95" t="str">
        <f t="shared" si="14"/>
        <v>Posgrado</v>
      </c>
      <c r="L460" s="95" t="s">
        <v>721</v>
      </c>
    </row>
    <row r="461" spans="3:12" ht="15.75" thickBot="1" x14ac:dyDescent="0.3">
      <c r="C461" s="133" t="s">
        <v>92</v>
      </c>
      <c r="D461" s="189"/>
      <c r="E461" s="148">
        <v>12</v>
      </c>
      <c r="F461" s="286">
        <f>HLOOKUP($C461,$BZ$2:$CM$3,2,0)</f>
        <v>13896.4</v>
      </c>
      <c r="G461" s="110">
        <f>D461*E461*F461</f>
        <v>0</v>
      </c>
      <c r="H461" s="161"/>
      <c r="I461" s="111" t="s">
        <v>151</v>
      </c>
      <c r="J461" s="111" t="str">
        <f>VLOOKUP(I461,Presupuesto!$B$11:$C$565,2,0)</f>
        <v>SUELDOS Y SALARIOS PERMANENTES</v>
      </c>
      <c r="K461" s="95" t="str">
        <f t="shared" si="14"/>
        <v>Posgrado</v>
      </c>
      <c r="L461" s="95" t="s">
        <v>721</v>
      </c>
    </row>
    <row r="462" spans="3:12" x14ac:dyDescent="0.25">
      <c r="C462" s="166" t="s">
        <v>1330</v>
      </c>
      <c r="D462" s="158"/>
      <c r="E462" s="150">
        <v>0</v>
      </c>
      <c r="F462" s="97">
        <f>IF(E461=0,"",(G461/E461)/12*E461)</f>
        <v>0</v>
      </c>
      <c r="G462" s="94">
        <f>F462</f>
        <v>0</v>
      </c>
      <c r="H462" s="159"/>
      <c r="I462" s="113" t="s">
        <v>164</v>
      </c>
      <c r="J462" s="113" t="str">
        <f>VLOOKUP(I462,Presupuesto!$B$11:$C$565,2,0)</f>
        <v>AGUINALDO Y DECIMO CUARTO MES</v>
      </c>
      <c r="K462" s="95" t="str">
        <f t="shared" si="14"/>
        <v>Posgrado</v>
      </c>
      <c r="L462" s="95" t="s">
        <v>721</v>
      </c>
    </row>
    <row r="463" spans="3:12" ht="15.75" thickBot="1" x14ac:dyDescent="0.3">
      <c r="C463" s="167" t="s">
        <v>1331</v>
      </c>
      <c r="D463" s="158"/>
      <c r="E463" s="150">
        <v>0</v>
      </c>
      <c r="F463" s="114">
        <f>IF(E461&lt;6,"",((E461-6)/12)*(G461/E461))</f>
        <v>0</v>
      </c>
      <c r="G463" s="94">
        <f>F463</f>
        <v>0</v>
      </c>
      <c r="H463" s="159"/>
      <c r="I463" s="98" t="s">
        <v>165</v>
      </c>
      <c r="J463" s="98" t="str">
        <f>VLOOKUP(I463,Presupuesto!$B$11:$C$565,2,0)</f>
        <v>DECIMOCUARTO MES</v>
      </c>
      <c r="K463" s="95" t="str">
        <f t="shared" si="14"/>
        <v>Posgrado</v>
      </c>
      <c r="L463" s="95" t="s">
        <v>721</v>
      </c>
    </row>
    <row r="464" spans="3:12" ht="15.75" thickBot="1" x14ac:dyDescent="0.3">
      <c r="C464" s="133" t="s">
        <v>93</v>
      </c>
      <c r="D464" s="189"/>
      <c r="E464" s="148">
        <v>12</v>
      </c>
      <c r="F464" s="286">
        <f>HLOOKUP($C464,$BZ$2:$CM$3,2,0)</f>
        <v>15004.09</v>
      </c>
      <c r="G464" s="110">
        <f>D464*E464*F464</f>
        <v>0</v>
      </c>
      <c r="H464" s="161"/>
      <c r="I464" s="111" t="s">
        <v>151</v>
      </c>
      <c r="J464" s="111" t="str">
        <f>VLOOKUP(I464,Presupuesto!$B$11:$C$565,2,0)</f>
        <v>SUELDOS Y SALARIOS PERMANENTES</v>
      </c>
      <c r="K464" s="95" t="str">
        <f t="shared" si="14"/>
        <v>Posgrado</v>
      </c>
      <c r="L464" s="95" t="s">
        <v>721</v>
      </c>
    </row>
    <row r="465" spans="3:12" x14ac:dyDescent="0.25">
      <c r="C465" s="166" t="s">
        <v>1330</v>
      </c>
      <c r="D465" s="158"/>
      <c r="E465" s="150">
        <v>0</v>
      </c>
      <c r="F465" s="97">
        <f>IF(E464=0,"",(G464/E464)/12*E464)</f>
        <v>0</v>
      </c>
      <c r="G465" s="94">
        <f>F465</f>
        <v>0</v>
      </c>
      <c r="H465" s="159"/>
      <c r="I465" s="113" t="s">
        <v>164</v>
      </c>
      <c r="J465" s="113" t="str">
        <f>VLOOKUP(I465,Presupuesto!$B$11:$C$565,2,0)</f>
        <v>AGUINALDO Y DECIMO CUARTO MES</v>
      </c>
      <c r="K465" s="95" t="str">
        <f t="shared" si="14"/>
        <v>Posgrado</v>
      </c>
      <c r="L465" s="95" t="s">
        <v>721</v>
      </c>
    </row>
    <row r="466" spans="3:12" ht="15.75" thickBot="1" x14ac:dyDescent="0.3">
      <c r="C466" s="167" t="s">
        <v>1331</v>
      </c>
      <c r="D466" s="158"/>
      <c r="E466" s="150">
        <v>0</v>
      </c>
      <c r="F466" s="114">
        <f>IF(E464&lt;6,"",((E464-6)/12)*(G464/E464))</f>
        <v>0</v>
      </c>
      <c r="G466" s="94">
        <f>F466</f>
        <v>0</v>
      </c>
      <c r="H466" s="159"/>
      <c r="I466" s="98" t="s">
        <v>165</v>
      </c>
      <c r="J466" s="98" t="str">
        <f>VLOOKUP(I466,Presupuesto!$B$11:$C$565,2,0)</f>
        <v>DECIMOCUARTO MES</v>
      </c>
      <c r="K466" s="95" t="str">
        <f t="shared" si="14"/>
        <v>Posgrado</v>
      </c>
      <c r="L466" s="95" t="s">
        <v>721</v>
      </c>
    </row>
    <row r="467" spans="3:12" ht="15.75" thickBot="1" x14ac:dyDescent="0.3">
      <c r="C467" s="133" t="s">
        <v>94</v>
      </c>
      <c r="D467" s="189"/>
      <c r="E467" s="148">
        <v>12</v>
      </c>
      <c r="F467" s="286">
        <f>HLOOKUP($C467,$BZ$2:$CM$3,2,0)</f>
        <v>13238.9</v>
      </c>
      <c r="G467" s="110">
        <f>D467*E467*F467</f>
        <v>0</v>
      </c>
      <c r="H467" s="161"/>
      <c r="I467" s="111" t="s">
        <v>151</v>
      </c>
      <c r="J467" s="111" t="str">
        <f>VLOOKUP(I467,Presupuesto!$B$11:$C$565,2,0)</f>
        <v>SUELDOS Y SALARIOS PERMANENTES</v>
      </c>
      <c r="K467" s="95" t="str">
        <f t="shared" si="14"/>
        <v>Posgrado</v>
      </c>
      <c r="L467" s="95" t="s">
        <v>721</v>
      </c>
    </row>
    <row r="468" spans="3:12" x14ac:dyDescent="0.25">
      <c r="C468" s="166" t="s">
        <v>1330</v>
      </c>
      <c r="D468" s="158"/>
      <c r="E468" s="150">
        <v>0</v>
      </c>
      <c r="F468" s="97">
        <f>IF(E467=0,"",(G467/E467)/12*E467)</f>
        <v>0</v>
      </c>
      <c r="G468" s="94">
        <f>F468</f>
        <v>0</v>
      </c>
      <c r="H468" s="159"/>
      <c r="I468" s="113" t="s">
        <v>164</v>
      </c>
      <c r="J468" s="113" t="str">
        <f>VLOOKUP(I468,Presupuesto!$B$11:$C$565,2,0)</f>
        <v>AGUINALDO Y DECIMO CUARTO MES</v>
      </c>
      <c r="K468" s="95" t="str">
        <f t="shared" si="14"/>
        <v>Posgrado</v>
      </c>
      <c r="L468" s="95" t="s">
        <v>721</v>
      </c>
    </row>
    <row r="469" spans="3:12" ht="15.75" thickBot="1" x14ac:dyDescent="0.3">
      <c r="C469" s="167" t="s">
        <v>1331</v>
      </c>
      <c r="D469" s="158"/>
      <c r="E469" s="150">
        <v>0</v>
      </c>
      <c r="F469" s="114">
        <f>IF(E467&lt;6,"",((E467-6)/12)*(G467/E467))</f>
        <v>0</v>
      </c>
      <c r="G469" s="94">
        <f>F469</f>
        <v>0</v>
      </c>
      <c r="H469" s="159"/>
      <c r="I469" s="98" t="s">
        <v>165</v>
      </c>
      <c r="J469" s="98" t="str">
        <f>VLOOKUP(I469,Presupuesto!$B$11:$C$565,2,0)</f>
        <v>DECIMOCUARTO MES</v>
      </c>
      <c r="K469" s="95" t="str">
        <f t="shared" si="14"/>
        <v>Posgrado</v>
      </c>
      <c r="L469" s="95" t="s">
        <v>721</v>
      </c>
    </row>
    <row r="470" spans="3:12" ht="15.75" thickBot="1" x14ac:dyDescent="0.3">
      <c r="C470" s="133" t="s">
        <v>95</v>
      </c>
      <c r="D470" s="189"/>
      <c r="E470" s="148">
        <v>12</v>
      </c>
      <c r="F470" s="286">
        <f>HLOOKUP($C470,$BZ$2:$CM$3,2,0)</f>
        <v>12356.31</v>
      </c>
      <c r="G470" s="110">
        <f>D470*E470*F470</f>
        <v>0</v>
      </c>
      <c r="H470" s="161"/>
      <c r="I470" s="111" t="s">
        <v>151</v>
      </c>
      <c r="J470" s="111" t="str">
        <f>VLOOKUP(I470,Presupuesto!$B$11:$C$565,2,0)</f>
        <v>SUELDOS Y SALARIOS PERMANENTES</v>
      </c>
      <c r="K470" s="95" t="str">
        <f t="shared" ref="K470:K487" si="15">$K$437</f>
        <v>Posgrado</v>
      </c>
      <c r="L470" s="95" t="s">
        <v>721</v>
      </c>
    </row>
    <row r="471" spans="3:12" x14ac:dyDescent="0.25">
      <c r="C471" s="166" t="s">
        <v>1330</v>
      </c>
      <c r="D471" s="158"/>
      <c r="E471" s="150">
        <v>0</v>
      </c>
      <c r="F471" s="97">
        <f>IF(E470=0,"",(G470/E470)/12*E470)</f>
        <v>0</v>
      </c>
      <c r="G471" s="94">
        <f>F471</f>
        <v>0</v>
      </c>
      <c r="H471" s="159"/>
      <c r="I471" s="113" t="s">
        <v>164</v>
      </c>
      <c r="J471" s="113" t="str">
        <f>VLOOKUP(I471,Presupuesto!$B$11:$C$565,2,0)</f>
        <v>AGUINALDO Y DECIMO CUARTO MES</v>
      </c>
      <c r="K471" s="95" t="str">
        <f t="shared" si="15"/>
        <v>Posgrado</v>
      </c>
      <c r="L471" s="95" t="s">
        <v>721</v>
      </c>
    </row>
    <row r="472" spans="3:12" ht="15.75" thickBot="1" x14ac:dyDescent="0.3">
      <c r="C472" s="167" t="s">
        <v>1331</v>
      </c>
      <c r="D472" s="158"/>
      <c r="E472" s="150">
        <v>0</v>
      </c>
      <c r="F472" s="114">
        <f>IF(E470&lt;6,"",((E470-6)/12)*(G470/E470))</f>
        <v>0</v>
      </c>
      <c r="G472" s="94">
        <f>F472</f>
        <v>0</v>
      </c>
      <c r="H472" s="159"/>
      <c r="I472" s="98" t="s">
        <v>165</v>
      </c>
      <c r="J472" s="98" t="str">
        <f>VLOOKUP(I472,Presupuesto!$B$11:$C$565,2,0)</f>
        <v>DECIMOCUARTO MES</v>
      </c>
      <c r="K472" s="95" t="str">
        <f t="shared" si="15"/>
        <v>Posgrado</v>
      </c>
      <c r="L472" s="95" t="s">
        <v>721</v>
      </c>
    </row>
    <row r="473" spans="3:12" ht="15.75" thickBot="1" x14ac:dyDescent="0.3">
      <c r="C473" s="133" t="s">
        <v>96</v>
      </c>
      <c r="D473" s="189"/>
      <c r="E473" s="148">
        <v>12</v>
      </c>
      <c r="F473" s="286">
        <f>HLOOKUP($C473,$BZ$2:$CM$3,2,0)</f>
        <v>463.22</v>
      </c>
      <c r="G473" s="110">
        <f>D473*E473*F473</f>
        <v>0</v>
      </c>
      <c r="H473" s="161"/>
      <c r="I473" s="111" t="s">
        <v>151</v>
      </c>
      <c r="J473" s="111" t="str">
        <f>VLOOKUP(I473,Presupuesto!$B$11:$C$565,2,0)</f>
        <v>SUELDOS Y SALARIOS PERMANENTES</v>
      </c>
      <c r="K473" s="95" t="str">
        <f t="shared" si="15"/>
        <v>Posgrado</v>
      </c>
      <c r="L473" s="95" t="s">
        <v>721</v>
      </c>
    </row>
    <row r="474" spans="3:12" x14ac:dyDescent="0.25">
      <c r="C474" s="166" t="s">
        <v>1330</v>
      </c>
      <c r="D474" s="158"/>
      <c r="E474" s="150">
        <v>0</v>
      </c>
      <c r="F474" s="97">
        <f>IF(E473=0,"",(G473/E473)/12*E473)</f>
        <v>0</v>
      </c>
      <c r="G474" s="94">
        <f>F474</f>
        <v>0</v>
      </c>
      <c r="H474" s="159"/>
      <c r="I474" s="113" t="s">
        <v>164</v>
      </c>
      <c r="J474" s="113" t="str">
        <f>VLOOKUP(I474,Presupuesto!$B$11:$C$565,2,0)</f>
        <v>AGUINALDO Y DECIMO CUARTO MES</v>
      </c>
      <c r="K474" s="95" t="str">
        <f t="shared" si="15"/>
        <v>Posgrado</v>
      </c>
      <c r="L474" s="95" t="s">
        <v>721</v>
      </c>
    </row>
    <row r="475" spans="3:12" ht="15.75" thickBot="1" x14ac:dyDescent="0.3">
      <c r="C475" s="167" t="s">
        <v>1331</v>
      </c>
      <c r="D475" s="158"/>
      <c r="E475" s="150">
        <v>0</v>
      </c>
      <c r="F475" s="114">
        <f>IF(E473&lt;6,"",((E473-6)/12)*(G473/E473))</f>
        <v>0</v>
      </c>
      <c r="G475" s="94">
        <f>F475</f>
        <v>0</v>
      </c>
      <c r="H475" s="159"/>
      <c r="I475" s="98" t="s">
        <v>165</v>
      </c>
      <c r="J475" s="98" t="str">
        <f>VLOOKUP(I475,Presupuesto!$B$11:$C$565,2,0)</f>
        <v>DECIMOCUARTO MES</v>
      </c>
      <c r="K475" s="95" t="str">
        <f t="shared" si="15"/>
        <v>Posgrado</v>
      </c>
      <c r="L475" s="95" t="s">
        <v>721</v>
      </c>
    </row>
    <row r="476" spans="3:12" ht="15.75" thickBot="1" x14ac:dyDescent="0.3">
      <c r="C476" s="133" t="s">
        <v>97</v>
      </c>
      <c r="D476" s="189"/>
      <c r="E476" s="148">
        <v>12</v>
      </c>
      <c r="F476" s="286">
        <f>HLOOKUP($C476,$BZ$2:$CM$3,2,0)</f>
        <v>2007.3</v>
      </c>
      <c r="G476" s="110">
        <f>D476*E476*F476</f>
        <v>0</v>
      </c>
      <c r="H476" s="161"/>
      <c r="I476" s="111" t="s">
        <v>151</v>
      </c>
      <c r="J476" s="111" t="str">
        <f>VLOOKUP(I476,Presupuesto!$B$11:$C$565,2,0)</f>
        <v>SUELDOS Y SALARIOS PERMANENTES</v>
      </c>
      <c r="K476" s="95" t="str">
        <f t="shared" si="15"/>
        <v>Posgrado</v>
      </c>
      <c r="L476" s="95" t="s">
        <v>721</v>
      </c>
    </row>
    <row r="477" spans="3:12" x14ac:dyDescent="0.25">
      <c r="C477" s="166" t="s">
        <v>1330</v>
      </c>
      <c r="D477" s="158"/>
      <c r="E477" s="150">
        <v>0</v>
      </c>
      <c r="F477" s="97">
        <f>IF(E476=0,"",(G476/E476)/12*E476)</f>
        <v>0</v>
      </c>
      <c r="G477" s="94">
        <f>F477</f>
        <v>0</v>
      </c>
      <c r="H477" s="159"/>
      <c r="I477" s="113" t="s">
        <v>164</v>
      </c>
      <c r="J477" s="113" t="str">
        <f>VLOOKUP(I477,Presupuesto!$B$11:$C$565,2,0)</f>
        <v>AGUINALDO Y DECIMO CUARTO MES</v>
      </c>
      <c r="K477" s="95" t="str">
        <f t="shared" si="15"/>
        <v>Posgrado</v>
      </c>
      <c r="L477" s="95" t="s">
        <v>721</v>
      </c>
    </row>
    <row r="478" spans="3:12" ht="15.75" thickBot="1" x14ac:dyDescent="0.3">
      <c r="C478" s="167" t="s">
        <v>1331</v>
      </c>
      <c r="D478" s="158"/>
      <c r="E478" s="150">
        <v>0</v>
      </c>
      <c r="F478" s="114">
        <f>IF(E476&lt;6,"",((E476-6)/12)*(G476/E476))</f>
        <v>0</v>
      </c>
      <c r="G478" s="94">
        <f>F478</f>
        <v>0</v>
      </c>
      <c r="H478" s="159"/>
      <c r="I478" s="98" t="s">
        <v>165</v>
      </c>
      <c r="J478" s="98" t="str">
        <f>VLOOKUP(I478,Presupuesto!$B$11:$C$565,2,0)</f>
        <v>DECIMOCUARTO MES</v>
      </c>
      <c r="K478" s="95" t="str">
        <f t="shared" si="15"/>
        <v>Posgrado</v>
      </c>
      <c r="L478" s="95" t="s">
        <v>721</v>
      </c>
    </row>
    <row r="479" spans="3:12" ht="15.75" thickBot="1" x14ac:dyDescent="0.3">
      <c r="C479" s="136" t="s">
        <v>101</v>
      </c>
      <c r="D479" s="189"/>
      <c r="E479" s="148">
        <v>12</v>
      </c>
      <c r="F479" s="135">
        <v>30000</v>
      </c>
      <c r="G479" s="110">
        <f>D479*E479*F479</f>
        <v>0</v>
      </c>
      <c r="H479" s="161"/>
      <c r="I479" s="111" t="s">
        <v>200</v>
      </c>
      <c r="J479" s="111" t="str">
        <f>VLOOKUP(I479,Presupuesto!$B$11:$C$565,2,0)</f>
        <v>CONTRATOS ESPECIALES</v>
      </c>
      <c r="K479" s="95" t="str">
        <f t="shared" si="15"/>
        <v>Posgrado</v>
      </c>
      <c r="L479" s="95" t="s">
        <v>721</v>
      </c>
    </row>
    <row r="480" spans="3:12" x14ac:dyDescent="0.25">
      <c r="C480" s="166" t="s">
        <v>1330</v>
      </c>
      <c r="D480" s="158"/>
      <c r="E480" s="150">
        <v>0</v>
      </c>
      <c r="F480" s="114">
        <f>IF(E479=0,"",(G479/E479)/12*E479)</f>
        <v>0</v>
      </c>
      <c r="G480" s="94">
        <f>F480</f>
        <v>0</v>
      </c>
      <c r="H480" s="159"/>
      <c r="I480" s="98" t="s">
        <v>200</v>
      </c>
      <c r="J480" s="98" t="str">
        <f>VLOOKUP(I480,Presupuesto!$B$11:$C$565,2,0)</f>
        <v>CONTRATOS ESPECIALES</v>
      </c>
      <c r="K480" s="95" t="str">
        <f t="shared" si="15"/>
        <v>Posgrado</v>
      </c>
      <c r="L480" s="95" t="s">
        <v>719</v>
      </c>
    </row>
    <row r="481" spans="3:12" ht="15.75" thickBot="1" x14ac:dyDescent="0.3">
      <c r="C481" s="167" t="s">
        <v>1331</v>
      </c>
      <c r="D481" s="158"/>
      <c r="E481" s="150">
        <v>0</v>
      </c>
      <c r="F481" s="97">
        <f>IF(E479&lt;6,"",((E479-6)/12)*(G479/E479))</f>
        <v>0</v>
      </c>
      <c r="G481" s="94">
        <f>F481</f>
        <v>0</v>
      </c>
      <c r="H481" s="159"/>
      <c r="I481" s="98" t="s">
        <v>200</v>
      </c>
      <c r="J481" s="98" t="str">
        <f>VLOOKUP(I481,Presupuesto!$B$11:$C$565,2,0)</f>
        <v>CONTRATOS ESPECIALES</v>
      </c>
      <c r="K481" s="95" t="str">
        <f t="shared" si="15"/>
        <v>Posgrado</v>
      </c>
      <c r="L481" s="95" t="s">
        <v>727</v>
      </c>
    </row>
    <row r="482" spans="3:12" ht="15.75" thickBot="1" x14ac:dyDescent="0.3">
      <c r="C482" s="136" t="s">
        <v>102</v>
      </c>
      <c r="D482" s="189"/>
      <c r="E482" s="148">
        <v>12</v>
      </c>
      <c r="F482" s="115">
        <v>30000</v>
      </c>
      <c r="G482" s="110">
        <f>D482*E482*F482</f>
        <v>0</v>
      </c>
      <c r="H482" s="161"/>
      <c r="I482" s="111" t="s">
        <v>298</v>
      </c>
      <c r="J482" s="111" t="str">
        <f>VLOOKUP(I482,Presupuesto!$B$11:$C$565,2,0)</f>
        <v>OTROS SERVICIOS TECNICOS Y PROFESIONALES</v>
      </c>
      <c r="K482" s="95" t="str">
        <f t="shared" si="15"/>
        <v>Posgrado</v>
      </c>
      <c r="L482" s="95" t="s">
        <v>719</v>
      </c>
    </row>
    <row r="483" spans="3:12" x14ac:dyDescent="0.25">
      <c r="C483" s="166" t="s">
        <v>1330</v>
      </c>
      <c r="D483" s="158"/>
      <c r="E483" s="150">
        <v>0</v>
      </c>
      <c r="F483" s="97">
        <v>0</v>
      </c>
      <c r="G483" s="94">
        <f>F483</f>
        <v>0</v>
      </c>
      <c r="H483" s="159"/>
      <c r="I483" s="98" t="s">
        <v>298</v>
      </c>
      <c r="J483" s="98" t="str">
        <f>VLOOKUP(I483,Presupuesto!$B$11:$C$565,2,0)</f>
        <v>OTROS SERVICIOS TECNICOS Y PROFESIONALES</v>
      </c>
      <c r="K483" s="95" t="str">
        <f t="shared" si="15"/>
        <v>Posgrado</v>
      </c>
      <c r="L483" s="95" t="s">
        <v>719</v>
      </c>
    </row>
    <row r="484" spans="3:12" ht="15.75" thickBot="1" x14ac:dyDescent="0.3">
      <c r="C484" s="167" t="s">
        <v>1331</v>
      </c>
      <c r="D484" s="158"/>
      <c r="E484" s="150">
        <v>0</v>
      </c>
      <c r="F484" s="97">
        <v>0</v>
      </c>
      <c r="G484" s="94">
        <f>F484</f>
        <v>0</v>
      </c>
      <c r="H484" s="159"/>
      <c r="I484" s="98" t="s">
        <v>298</v>
      </c>
      <c r="J484" s="98" t="str">
        <f>VLOOKUP(I484,Presupuesto!$B$11:$C$565,2,0)</f>
        <v>OTROS SERVICIOS TECNICOS Y PROFESIONALES</v>
      </c>
      <c r="K484" s="95" t="str">
        <f t="shared" si="15"/>
        <v>Posgrado</v>
      </c>
      <c r="L484" s="95" t="s">
        <v>719</v>
      </c>
    </row>
    <row r="485" spans="3:12" ht="15.75" thickBot="1" x14ac:dyDescent="0.3">
      <c r="C485" s="136" t="s">
        <v>103</v>
      </c>
      <c r="D485" s="189"/>
      <c r="E485" s="148">
        <v>12</v>
      </c>
      <c r="F485" s="115">
        <v>30000</v>
      </c>
      <c r="G485" s="110">
        <f>D485*E485*F485</f>
        <v>0</v>
      </c>
      <c r="H485" s="161"/>
      <c r="I485" s="111" t="s">
        <v>151</v>
      </c>
      <c r="J485" s="111" t="str">
        <f>VLOOKUP(I485,Presupuesto!$B$11:$C$565,2,0)</f>
        <v>SUELDOS Y SALARIOS PERMANENTES</v>
      </c>
      <c r="K485" s="95" t="str">
        <f t="shared" si="15"/>
        <v>Posgrado</v>
      </c>
      <c r="L485" s="95" t="s">
        <v>719</v>
      </c>
    </row>
    <row r="486" spans="3:12" x14ac:dyDescent="0.25">
      <c r="C486" s="166" t="s">
        <v>1330</v>
      </c>
      <c r="D486" s="164"/>
      <c r="E486" s="127">
        <v>0</v>
      </c>
      <c r="F486" s="116">
        <f>IF(E485=0,"",(G485/E485)/12*E485)</f>
        <v>0</v>
      </c>
      <c r="G486" s="117">
        <f>F486</f>
        <v>0</v>
      </c>
      <c r="H486" s="159"/>
      <c r="I486" s="98" t="s">
        <v>164</v>
      </c>
      <c r="J486" s="98" t="str">
        <f>VLOOKUP(I486,Presupuesto!$B$11:$C$565,2,0)</f>
        <v>AGUINALDO Y DECIMO CUARTO MES</v>
      </c>
      <c r="K486" s="95" t="str">
        <f t="shared" si="15"/>
        <v>Posgrado</v>
      </c>
      <c r="L486" s="95" t="s">
        <v>719</v>
      </c>
    </row>
    <row r="487" spans="3:12" ht="15.75" thickBot="1" x14ac:dyDescent="0.3">
      <c r="C487" s="168" t="s">
        <v>1331</v>
      </c>
      <c r="D487" s="157"/>
      <c r="E487" s="128">
        <v>0</v>
      </c>
      <c r="F487" s="102">
        <f>IF(E485&lt;6,"",((E485-6)/12)*(G485/E485))</f>
        <v>0</v>
      </c>
      <c r="G487" s="102">
        <f>F487</f>
        <v>0</v>
      </c>
      <c r="H487" s="157"/>
      <c r="I487" s="103" t="s">
        <v>165</v>
      </c>
      <c r="J487" s="120" t="str">
        <f>VLOOKUP(I487,Presupuesto!$B$11:$C$565,2,0)</f>
        <v>DECIMOCUARTO MES</v>
      </c>
      <c r="K487" s="103" t="str">
        <f t="shared" si="15"/>
        <v>Posgrado</v>
      </c>
      <c r="L487" s="120" t="s">
        <v>719</v>
      </c>
    </row>
    <row r="489" spans="3:12" ht="15.75" thickBot="1" x14ac:dyDescent="0.3">
      <c r="C489" s="429"/>
      <c r="D489" s="418"/>
      <c r="E489" s="429"/>
      <c r="F489" s="429"/>
      <c r="G489" s="429"/>
      <c r="H489" s="418"/>
      <c r="I489" s="429"/>
      <c r="J489" s="429"/>
      <c r="K489" s="149"/>
      <c r="L489" s="429"/>
    </row>
    <row r="490" spans="3:12" ht="15.75" thickBot="1" x14ac:dyDescent="0.3">
      <c r="C490" s="68" t="s">
        <v>1308</v>
      </c>
      <c r="D490" s="30">
        <f>SUM(G497:G547)</f>
        <v>0</v>
      </c>
      <c r="E490" s="91"/>
      <c r="F490" s="91"/>
      <c r="G490" s="91"/>
      <c r="H490" s="75"/>
      <c r="I490" s="75"/>
      <c r="J490" s="75"/>
      <c r="K490" s="149"/>
      <c r="L490" s="429"/>
    </row>
    <row r="491" spans="3:12" x14ac:dyDescent="0.25">
      <c r="C491" s="429"/>
      <c r="D491" s="31"/>
      <c r="E491" s="91"/>
      <c r="F491" s="91"/>
      <c r="G491" s="91"/>
      <c r="H491" s="75"/>
      <c r="I491" s="75"/>
      <c r="J491" s="75"/>
      <c r="K491" s="149"/>
      <c r="L491" s="429"/>
    </row>
    <row r="492" spans="3:12" x14ac:dyDescent="0.25">
      <c r="C492" s="429"/>
      <c r="D492" s="31"/>
      <c r="E492" s="91"/>
      <c r="F492" s="91"/>
      <c r="G492" s="91"/>
      <c r="H492" s="75"/>
      <c r="I492" s="75"/>
      <c r="J492" s="75"/>
      <c r="K492" s="149"/>
      <c r="L492" s="429"/>
    </row>
    <row r="493" spans="3:12" ht="15.75" x14ac:dyDescent="0.25">
      <c r="C493" s="191" t="s">
        <v>1309</v>
      </c>
      <c r="D493" s="345"/>
      <c r="E493" s="91"/>
      <c r="F493" s="91"/>
      <c r="G493" s="91"/>
      <c r="H493" s="75"/>
      <c r="I493" s="75"/>
      <c r="J493" s="75"/>
      <c r="K493" s="149"/>
      <c r="L493" s="429"/>
    </row>
    <row r="494" spans="3:12" ht="18.75" x14ac:dyDescent="0.25">
      <c r="C494" s="199"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1"/>
      <c r="F494" s="91"/>
      <c r="G494" s="91"/>
      <c r="H494" s="75"/>
      <c r="I494" s="75"/>
      <c r="J494" s="75"/>
      <c r="K494" s="149"/>
      <c r="L494" s="429"/>
    </row>
    <row r="495" spans="3:12" ht="15.75" thickBot="1" x14ac:dyDescent="0.3">
      <c r="C495" s="172"/>
      <c r="D495" s="31"/>
      <c r="E495" s="91"/>
      <c r="F495" s="91"/>
      <c r="G495" s="91"/>
      <c r="H495" s="75"/>
      <c r="I495" s="75"/>
      <c r="J495" s="75"/>
      <c r="K495" s="149"/>
      <c r="L495" s="429"/>
    </row>
    <row r="496" spans="3:12" ht="30.75" thickBot="1" x14ac:dyDescent="0.3">
      <c r="C496" s="130" t="s">
        <v>1310</v>
      </c>
      <c r="D496" s="134" t="s">
        <v>99</v>
      </c>
      <c r="E496" s="165" t="s">
        <v>1329</v>
      </c>
      <c r="F496" s="134" t="s">
        <v>1312</v>
      </c>
      <c r="G496" s="131" t="s">
        <v>1313</v>
      </c>
      <c r="H496" s="129" t="s">
        <v>1314</v>
      </c>
      <c r="I496" s="132" t="s">
        <v>1315</v>
      </c>
      <c r="J496" s="132" t="s">
        <v>711</v>
      </c>
      <c r="K496" s="132" t="s">
        <v>1316</v>
      </c>
      <c r="L496" s="132" t="s">
        <v>1317</v>
      </c>
    </row>
    <row r="497" spans="3:12" ht="15.75" thickBot="1" x14ac:dyDescent="0.3">
      <c r="C497" s="133" t="s">
        <v>84</v>
      </c>
      <c r="D497" s="189"/>
      <c r="E497" s="148">
        <v>12</v>
      </c>
      <c r="F497" s="286">
        <f>HLOOKUP($C497,$BZ$2:$CM$3,2,0)</f>
        <v>43674.39</v>
      </c>
      <c r="G497" s="110">
        <f>D497*E497*F497</f>
        <v>0</v>
      </c>
      <c r="H497" s="161"/>
      <c r="I497" s="111" t="s">
        <v>151</v>
      </c>
      <c r="J497" s="111" t="str">
        <f>VLOOKUP(I497,Presupuesto!$B$11:$C$565,2,0)</f>
        <v>SUELDOS Y SALARIOS PERMANENTES</v>
      </c>
      <c r="K497" s="207" t="s">
        <v>72</v>
      </c>
      <c r="L497" s="95" t="s">
        <v>719</v>
      </c>
    </row>
    <row r="498" spans="3:12" x14ac:dyDescent="0.25">
      <c r="C498" s="166" t="s">
        <v>1330</v>
      </c>
      <c r="D498" s="158"/>
      <c r="E498" s="150">
        <v>0</v>
      </c>
      <c r="F498" s="97">
        <f>IF(E497=0,"",(G497/E497)/12*E497)</f>
        <v>0</v>
      </c>
      <c r="G498" s="94">
        <f>F498</f>
        <v>0</v>
      </c>
      <c r="H498" s="159"/>
      <c r="I498" s="113" t="s">
        <v>164</v>
      </c>
      <c r="J498" s="113" t="str">
        <f>VLOOKUP(I498,Presupuesto!$B$11:$C$565,2,0)</f>
        <v>AGUINALDO Y DECIMO CUARTO MES</v>
      </c>
      <c r="K498" s="95" t="str">
        <f t="shared" ref="K498:K529" si="16">$K$497</f>
        <v>Posgrado</v>
      </c>
      <c r="L498" s="95" t="s">
        <v>720</v>
      </c>
    </row>
    <row r="499" spans="3:12" ht="15.75" thickBot="1" x14ac:dyDescent="0.3">
      <c r="C499" s="167" t="s">
        <v>1331</v>
      </c>
      <c r="D499" s="158"/>
      <c r="E499" s="150">
        <v>0</v>
      </c>
      <c r="F499" s="114">
        <f>IF(E497&lt;6,"",((E497-6)/12)*(G497/E497))</f>
        <v>0</v>
      </c>
      <c r="G499" s="94">
        <f>F499</f>
        <v>0</v>
      </c>
      <c r="H499" s="159"/>
      <c r="I499" s="98" t="s">
        <v>165</v>
      </c>
      <c r="J499" s="98" t="str">
        <f>VLOOKUP(I499,Presupuesto!$B$11:$C$565,2,0)</f>
        <v>DECIMOCUARTO MES</v>
      </c>
      <c r="K499" s="95" t="str">
        <f t="shared" si="16"/>
        <v>Posgrado</v>
      </c>
      <c r="L499" s="95" t="s">
        <v>721</v>
      </c>
    </row>
    <row r="500" spans="3:12" ht="15.75" thickBot="1" x14ac:dyDescent="0.3">
      <c r="C500" s="133" t="s">
        <v>85</v>
      </c>
      <c r="D500" s="189"/>
      <c r="E500" s="148">
        <v>12</v>
      </c>
      <c r="F500" s="286">
        <f>HLOOKUP($C500,$BZ$2:$CM$3,2,0)</f>
        <v>39703.99</v>
      </c>
      <c r="G500" s="110">
        <f>D500*E500*F500</f>
        <v>0</v>
      </c>
      <c r="H500" s="161"/>
      <c r="I500" s="111" t="s">
        <v>151</v>
      </c>
      <c r="J500" s="111" t="str">
        <f>VLOOKUP(I500,Presupuesto!$B$11:$C$565,2,0)</f>
        <v>SUELDOS Y SALARIOS PERMANENTES</v>
      </c>
      <c r="K500" s="95" t="str">
        <f t="shared" si="16"/>
        <v>Posgrado</v>
      </c>
      <c r="L500" s="95" t="s">
        <v>721</v>
      </c>
    </row>
    <row r="501" spans="3:12" x14ac:dyDescent="0.25">
      <c r="C501" s="166" t="s">
        <v>1330</v>
      </c>
      <c r="D501" s="158"/>
      <c r="E501" s="150">
        <v>0</v>
      </c>
      <c r="F501" s="97">
        <f>IF(E500=0,"",(G500/E500)/12*E500)</f>
        <v>0</v>
      </c>
      <c r="G501" s="94">
        <f>F501</f>
        <v>0</v>
      </c>
      <c r="H501" s="159"/>
      <c r="I501" s="113" t="s">
        <v>164</v>
      </c>
      <c r="J501" s="113" t="str">
        <f>VLOOKUP(I501,Presupuesto!$B$11:$C$565,2,0)</f>
        <v>AGUINALDO Y DECIMO CUARTO MES</v>
      </c>
      <c r="K501" s="95" t="str">
        <f t="shared" si="16"/>
        <v>Posgrado</v>
      </c>
      <c r="L501" s="95" t="s">
        <v>721</v>
      </c>
    </row>
    <row r="502" spans="3:12" ht="15.75" thickBot="1" x14ac:dyDescent="0.3">
      <c r="C502" s="167" t="s">
        <v>1331</v>
      </c>
      <c r="D502" s="158"/>
      <c r="E502" s="150">
        <v>0</v>
      </c>
      <c r="F502" s="114">
        <f>IF(E500&lt;6,"",((E500-6)/12)*(G500/E500))</f>
        <v>0</v>
      </c>
      <c r="G502" s="94">
        <f>F502</f>
        <v>0</v>
      </c>
      <c r="H502" s="159"/>
      <c r="I502" s="98" t="s">
        <v>165</v>
      </c>
      <c r="J502" s="98" t="str">
        <f>VLOOKUP(I502,Presupuesto!$B$11:$C$565,2,0)</f>
        <v>DECIMOCUARTO MES</v>
      </c>
      <c r="K502" s="95" t="str">
        <f t="shared" si="16"/>
        <v>Posgrado</v>
      </c>
      <c r="L502" s="95" t="s">
        <v>721</v>
      </c>
    </row>
    <row r="503" spans="3:12" ht="15.75" thickBot="1" x14ac:dyDescent="0.3">
      <c r="C503" s="133" t="s">
        <v>86</v>
      </c>
      <c r="D503" s="189"/>
      <c r="E503" s="148">
        <v>12</v>
      </c>
      <c r="F503" s="286">
        <f>HLOOKUP($C503,$BZ$2:$CM$3,2,0)</f>
        <v>35733.589999999997</v>
      </c>
      <c r="G503" s="110">
        <f>D503*E503*F503</f>
        <v>0</v>
      </c>
      <c r="H503" s="161"/>
      <c r="I503" s="111" t="s">
        <v>151</v>
      </c>
      <c r="J503" s="111" t="str">
        <f>VLOOKUP(I503,Presupuesto!$B$11:$C$565,2,0)</f>
        <v>SUELDOS Y SALARIOS PERMANENTES</v>
      </c>
      <c r="K503" s="95" t="str">
        <f t="shared" si="16"/>
        <v>Posgrado</v>
      </c>
      <c r="L503" s="95" t="s">
        <v>721</v>
      </c>
    </row>
    <row r="504" spans="3:12" x14ac:dyDescent="0.25">
      <c r="C504" s="166" t="s">
        <v>1330</v>
      </c>
      <c r="D504" s="158"/>
      <c r="E504" s="150">
        <v>0</v>
      </c>
      <c r="F504" s="97">
        <f>IF(E503=0,"",(G503/E503)/12*E503)</f>
        <v>0</v>
      </c>
      <c r="G504" s="94">
        <f>F504</f>
        <v>0</v>
      </c>
      <c r="H504" s="159"/>
      <c r="I504" s="113" t="s">
        <v>164</v>
      </c>
      <c r="J504" s="113" t="str">
        <f>VLOOKUP(I504,Presupuesto!$B$11:$C$565,2,0)</f>
        <v>AGUINALDO Y DECIMO CUARTO MES</v>
      </c>
      <c r="K504" s="95" t="str">
        <f t="shared" si="16"/>
        <v>Posgrado</v>
      </c>
      <c r="L504" s="95" t="s">
        <v>721</v>
      </c>
    </row>
    <row r="505" spans="3:12" ht="15.75" thickBot="1" x14ac:dyDescent="0.3">
      <c r="C505" s="167" t="s">
        <v>1331</v>
      </c>
      <c r="D505" s="158"/>
      <c r="E505" s="150">
        <v>0</v>
      </c>
      <c r="F505" s="114">
        <f>IF(E503&lt;6,"",((E503-6)/12)*(G503/E503))</f>
        <v>0</v>
      </c>
      <c r="G505" s="94">
        <f>F505</f>
        <v>0</v>
      </c>
      <c r="H505" s="159"/>
      <c r="I505" s="98" t="s">
        <v>165</v>
      </c>
      <c r="J505" s="98" t="str">
        <f>VLOOKUP(I505,Presupuesto!$B$11:$C$565,2,0)</f>
        <v>DECIMOCUARTO MES</v>
      </c>
      <c r="K505" s="95" t="str">
        <f t="shared" si="16"/>
        <v>Posgrado</v>
      </c>
      <c r="L505" s="95" t="s">
        <v>721</v>
      </c>
    </row>
    <row r="506" spans="3:12" ht="15.75" thickBot="1" x14ac:dyDescent="0.3">
      <c r="C506" s="133" t="s">
        <v>87</v>
      </c>
      <c r="D506" s="189"/>
      <c r="E506" s="148">
        <v>12</v>
      </c>
      <c r="F506" s="286">
        <f>HLOOKUP($C506,$BZ$2:$CM$3,2,0)</f>
        <v>31763.19</v>
      </c>
      <c r="G506" s="110">
        <f>D506*E506*F506</f>
        <v>0</v>
      </c>
      <c r="H506" s="161"/>
      <c r="I506" s="111" t="s">
        <v>151</v>
      </c>
      <c r="J506" s="111" t="str">
        <f>VLOOKUP(I506,Presupuesto!$B$11:$C$565,2,0)</f>
        <v>SUELDOS Y SALARIOS PERMANENTES</v>
      </c>
      <c r="K506" s="95" t="str">
        <f t="shared" si="16"/>
        <v>Posgrado</v>
      </c>
      <c r="L506" s="95" t="s">
        <v>721</v>
      </c>
    </row>
    <row r="507" spans="3:12" x14ac:dyDescent="0.25">
      <c r="C507" s="166" t="s">
        <v>1330</v>
      </c>
      <c r="D507" s="158"/>
      <c r="E507" s="150">
        <v>0</v>
      </c>
      <c r="F507" s="97">
        <f>IF(E506=0,"",(G506/E506)/12*E506)</f>
        <v>0</v>
      </c>
      <c r="G507" s="94">
        <f>F507</f>
        <v>0</v>
      </c>
      <c r="H507" s="159"/>
      <c r="I507" s="113" t="s">
        <v>164</v>
      </c>
      <c r="J507" s="113" t="str">
        <f>VLOOKUP(I507,Presupuesto!$B$11:$C$565,2,0)</f>
        <v>AGUINALDO Y DECIMO CUARTO MES</v>
      </c>
      <c r="K507" s="95" t="str">
        <f t="shared" si="16"/>
        <v>Posgrado</v>
      </c>
      <c r="L507" s="95" t="s">
        <v>721</v>
      </c>
    </row>
    <row r="508" spans="3:12" ht="15.75" thickBot="1" x14ac:dyDescent="0.3">
      <c r="C508" s="167" t="s">
        <v>1331</v>
      </c>
      <c r="D508" s="158"/>
      <c r="E508" s="150">
        <v>0</v>
      </c>
      <c r="F508" s="114">
        <f>IF(E506&lt;6,"",((E506-6)/12)*(G506/E506))</f>
        <v>0</v>
      </c>
      <c r="G508" s="94">
        <f>F508</f>
        <v>0</v>
      </c>
      <c r="H508" s="159"/>
      <c r="I508" s="98" t="s">
        <v>165</v>
      </c>
      <c r="J508" s="98" t="str">
        <f>VLOOKUP(I508,Presupuesto!$B$11:$C$565,2,0)</f>
        <v>DECIMOCUARTO MES</v>
      </c>
      <c r="K508" s="95" t="str">
        <f t="shared" si="16"/>
        <v>Posgrado</v>
      </c>
      <c r="L508" s="95" t="s">
        <v>721</v>
      </c>
    </row>
    <row r="509" spans="3:12" ht="15.75" thickBot="1" x14ac:dyDescent="0.3">
      <c r="C509" s="133" t="s">
        <v>88</v>
      </c>
      <c r="D509" s="189"/>
      <c r="E509" s="148">
        <v>12</v>
      </c>
      <c r="F509" s="286">
        <f>HLOOKUP($C509,$BZ$2:$CM$3,2,0)</f>
        <v>29777.99</v>
      </c>
      <c r="G509" s="110">
        <f>D509*E509*F509</f>
        <v>0</v>
      </c>
      <c r="H509" s="161"/>
      <c r="I509" s="111" t="s">
        <v>151</v>
      </c>
      <c r="J509" s="111" t="str">
        <f>VLOOKUP(I509,Presupuesto!$B$11:$C$565,2,0)</f>
        <v>SUELDOS Y SALARIOS PERMANENTES</v>
      </c>
      <c r="K509" s="95" t="str">
        <f t="shared" si="16"/>
        <v>Posgrado</v>
      </c>
      <c r="L509" s="95" t="s">
        <v>721</v>
      </c>
    </row>
    <row r="510" spans="3:12" x14ac:dyDescent="0.25">
      <c r="C510" s="166" t="s">
        <v>1330</v>
      </c>
      <c r="D510" s="158"/>
      <c r="E510" s="150">
        <v>0</v>
      </c>
      <c r="F510" s="97">
        <f>IF(E509=0,"",(G509/E509)/12*E509)</f>
        <v>0</v>
      </c>
      <c r="G510" s="94">
        <f>F510</f>
        <v>0</v>
      </c>
      <c r="H510" s="159"/>
      <c r="I510" s="113" t="s">
        <v>164</v>
      </c>
      <c r="J510" s="113" t="str">
        <f>VLOOKUP(I510,Presupuesto!$B$11:$C$565,2,0)</f>
        <v>AGUINALDO Y DECIMO CUARTO MES</v>
      </c>
      <c r="K510" s="95" t="str">
        <f t="shared" si="16"/>
        <v>Posgrado</v>
      </c>
      <c r="L510" s="95" t="s">
        <v>721</v>
      </c>
    </row>
    <row r="511" spans="3:12" ht="15.75" thickBot="1" x14ac:dyDescent="0.3">
      <c r="C511" s="167" t="s">
        <v>1331</v>
      </c>
      <c r="D511" s="158"/>
      <c r="E511" s="150">
        <v>0</v>
      </c>
      <c r="F511" s="114">
        <f>IF(E509&lt;6,"",((E509-6)/12)*(G509/E509))</f>
        <v>0</v>
      </c>
      <c r="G511" s="94">
        <f>F511</f>
        <v>0</v>
      </c>
      <c r="H511" s="159"/>
      <c r="I511" s="98" t="s">
        <v>165</v>
      </c>
      <c r="J511" s="98" t="str">
        <f>VLOOKUP(I511,Presupuesto!$B$11:$C$565,2,0)</f>
        <v>DECIMOCUARTO MES</v>
      </c>
      <c r="K511" s="95" t="str">
        <f t="shared" si="16"/>
        <v>Posgrado</v>
      </c>
      <c r="L511" s="95" t="s">
        <v>721</v>
      </c>
    </row>
    <row r="512" spans="3:12" ht="15.75" thickBot="1" x14ac:dyDescent="0.3">
      <c r="C512" s="133" t="s">
        <v>89</v>
      </c>
      <c r="D512" s="189"/>
      <c r="E512" s="148">
        <v>12</v>
      </c>
      <c r="F512" s="286">
        <f>HLOOKUP($C512,$BZ$2:$CM$3,2,0)</f>
        <v>27792.79</v>
      </c>
      <c r="G512" s="110">
        <f>D512*E512*F512</f>
        <v>0</v>
      </c>
      <c r="H512" s="161"/>
      <c r="I512" s="111" t="s">
        <v>151</v>
      </c>
      <c r="J512" s="111" t="str">
        <f>VLOOKUP(I512,Presupuesto!$B$11:$C$565,2,0)</f>
        <v>SUELDOS Y SALARIOS PERMANENTES</v>
      </c>
      <c r="K512" s="95" t="str">
        <f t="shared" si="16"/>
        <v>Posgrado</v>
      </c>
      <c r="L512" s="95" t="s">
        <v>721</v>
      </c>
    </row>
    <row r="513" spans="3:12" x14ac:dyDescent="0.25">
      <c r="C513" s="166" t="s">
        <v>1330</v>
      </c>
      <c r="D513" s="158"/>
      <c r="E513" s="150">
        <v>0</v>
      </c>
      <c r="F513" s="97">
        <f>IF(E512=0,"",(G512/E512)/12*E512)</f>
        <v>0</v>
      </c>
      <c r="G513" s="94">
        <f>F513</f>
        <v>0</v>
      </c>
      <c r="H513" s="159"/>
      <c r="I513" s="113" t="s">
        <v>164</v>
      </c>
      <c r="J513" s="113" t="str">
        <f>VLOOKUP(I513,Presupuesto!$B$11:$C$565,2,0)</f>
        <v>AGUINALDO Y DECIMO CUARTO MES</v>
      </c>
      <c r="K513" s="95" t="str">
        <f t="shared" si="16"/>
        <v>Posgrado</v>
      </c>
      <c r="L513" s="95" t="s">
        <v>721</v>
      </c>
    </row>
    <row r="514" spans="3:12" ht="15.75" thickBot="1" x14ac:dyDescent="0.3">
      <c r="C514" s="167" t="s">
        <v>1331</v>
      </c>
      <c r="D514" s="158"/>
      <c r="E514" s="150">
        <v>0</v>
      </c>
      <c r="F514" s="114">
        <f>IF(E512&lt;6,"",((E512-6)/12)*(G512/E512))</f>
        <v>0</v>
      </c>
      <c r="G514" s="94">
        <f>F514</f>
        <v>0</v>
      </c>
      <c r="H514" s="159"/>
      <c r="I514" s="98" t="s">
        <v>165</v>
      </c>
      <c r="J514" s="98" t="str">
        <f>VLOOKUP(I514,Presupuesto!$B$11:$C$565,2,0)</f>
        <v>DECIMOCUARTO MES</v>
      </c>
      <c r="K514" s="95" t="str">
        <f t="shared" si="16"/>
        <v>Posgrado</v>
      </c>
      <c r="L514" s="95" t="s">
        <v>721</v>
      </c>
    </row>
    <row r="515" spans="3:12" ht="15.75" thickBot="1" x14ac:dyDescent="0.3">
      <c r="C515" s="133" t="s">
        <v>90</v>
      </c>
      <c r="D515" s="189"/>
      <c r="E515" s="148">
        <v>12</v>
      </c>
      <c r="F515" s="286">
        <f>HLOOKUP($C515,$BZ$2:$CM$3,2,0)</f>
        <v>18859.39</v>
      </c>
      <c r="G515" s="110">
        <f>D515*E515*F515</f>
        <v>0</v>
      </c>
      <c r="H515" s="161"/>
      <c r="I515" s="111" t="s">
        <v>151</v>
      </c>
      <c r="J515" s="111" t="str">
        <f>VLOOKUP(I515,Presupuesto!$B$11:$C$565,2,0)</f>
        <v>SUELDOS Y SALARIOS PERMANENTES</v>
      </c>
      <c r="K515" s="95" t="str">
        <f t="shared" si="16"/>
        <v>Posgrado</v>
      </c>
      <c r="L515" s="95" t="s">
        <v>721</v>
      </c>
    </row>
    <row r="516" spans="3:12" x14ac:dyDescent="0.25">
      <c r="C516" s="166" t="s">
        <v>1330</v>
      </c>
      <c r="D516" s="158"/>
      <c r="E516" s="150">
        <v>0</v>
      </c>
      <c r="F516" s="97">
        <f>IF(E515=0,"",(G515/E515)/12*E515)</f>
        <v>0</v>
      </c>
      <c r="G516" s="94">
        <f>F516</f>
        <v>0</v>
      </c>
      <c r="H516" s="159"/>
      <c r="I516" s="113" t="s">
        <v>164</v>
      </c>
      <c r="J516" s="113" t="str">
        <f>VLOOKUP(I516,Presupuesto!$B$11:$C$565,2,0)</f>
        <v>AGUINALDO Y DECIMO CUARTO MES</v>
      </c>
      <c r="K516" s="95" t="str">
        <f t="shared" si="16"/>
        <v>Posgrado</v>
      </c>
      <c r="L516" s="95" t="s">
        <v>721</v>
      </c>
    </row>
    <row r="517" spans="3:12" ht="15.75" thickBot="1" x14ac:dyDescent="0.3">
      <c r="C517" s="167" t="s">
        <v>1331</v>
      </c>
      <c r="D517" s="158"/>
      <c r="E517" s="150">
        <v>0</v>
      </c>
      <c r="F517" s="114">
        <f>IF(E515&lt;6,"",((E515-6)/12)*(G515/E515))</f>
        <v>0</v>
      </c>
      <c r="G517" s="94">
        <f>F517</f>
        <v>0</v>
      </c>
      <c r="H517" s="159"/>
      <c r="I517" s="98" t="s">
        <v>165</v>
      </c>
      <c r="J517" s="98" t="str">
        <f>VLOOKUP(I517,Presupuesto!$B$11:$C$565,2,0)</f>
        <v>DECIMOCUARTO MES</v>
      </c>
      <c r="K517" s="95" t="str">
        <f t="shared" si="16"/>
        <v>Posgrado</v>
      </c>
      <c r="L517" s="95" t="s">
        <v>721</v>
      </c>
    </row>
    <row r="518" spans="3:12" ht="15.75" thickBot="1" x14ac:dyDescent="0.3">
      <c r="C518" s="133" t="s">
        <v>91</v>
      </c>
      <c r="D518" s="189"/>
      <c r="E518" s="148">
        <v>12</v>
      </c>
      <c r="F518" s="286">
        <f>HLOOKUP($C518,$BZ$2:$CM$3,2,0)</f>
        <v>17866.8</v>
      </c>
      <c r="G518" s="110">
        <f>D518*E518*F518</f>
        <v>0</v>
      </c>
      <c r="H518" s="161"/>
      <c r="I518" s="111" t="s">
        <v>151</v>
      </c>
      <c r="J518" s="111" t="str">
        <f>VLOOKUP(I518,Presupuesto!$B$11:$C$565,2,0)</f>
        <v>SUELDOS Y SALARIOS PERMANENTES</v>
      </c>
      <c r="K518" s="95" t="str">
        <f t="shared" si="16"/>
        <v>Posgrado</v>
      </c>
      <c r="L518" s="95" t="s">
        <v>721</v>
      </c>
    </row>
    <row r="519" spans="3:12" x14ac:dyDescent="0.25">
      <c r="C519" s="166" t="s">
        <v>1330</v>
      </c>
      <c r="D519" s="158"/>
      <c r="E519" s="150">
        <v>0</v>
      </c>
      <c r="F519" s="97">
        <f>IF(E518=0,"",(G518/E518)/12*E518)</f>
        <v>0</v>
      </c>
      <c r="G519" s="94">
        <f>F519</f>
        <v>0</v>
      </c>
      <c r="H519" s="159"/>
      <c r="I519" s="113" t="s">
        <v>164</v>
      </c>
      <c r="J519" s="113" t="str">
        <f>VLOOKUP(I519,Presupuesto!$B$11:$C$565,2,0)</f>
        <v>AGUINALDO Y DECIMO CUARTO MES</v>
      </c>
      <c r="K519" s="95" t="str">
        <f t="shared" si="16"/>
        <v>Posgrado</v>
      </c>
      <c r="L519" s="95" t="s">
        <v>721</v>
      </c>
    </row>
    <row r="520" spans="3:12" ht="15.75" thickBot="1" x14ac:dyDescent="0.3">
      <c r="C520" s="167" t="s">
        <v>1331</v>
      </c>
      <c r="D520" s="158"/>
      <c r="E520" s="150">
        <v>0</v>
      </c>
      <c r="F520" s="114">
        <f>IF(E518&lt;6,"",((E518-6)/12)*(G518/E518))</f>
        <v>0</v>
      </c>
      <c r="G520" s="94">
        <f>F520</f>
        <v>0</v>
      </c>
      <c r="H520" s="159"/>
      <c r="I520" s="98" t="s">
        <v>165</v>
      </c>
      <c r="J520" s="98" t="str">
        <f>VLOOKUP(I520,Presupuesto!$B$11:$C$565,2,0)</f>
        <v>DECIMOCUARTO MES</v>
      </c>
      <c r="K520" s="95" t="str">
        <f t="shared" si="16"/>
        <v>Posgrado</v>
      </c>
      <c r="L520" s="95" t="s">
        <v>721</v>
      </c>
    </row>
    <row r="521" spans="3:12" ht="15.75" thickBot="1" x14ac:dyDescent="0.3">
      <c r="C521" s="133" t="s">
        <v>92</v>
      </c>
      <c r="D521" s="189"/>
      <c r="E521" s="148">
        <v>12</v>
      </c>
      <c r="F521" s="286">
        <f>HLOOKUP($C521,$BZ$2:$CM$3,2,0)</f>
        <v>13896.4</v>
      </c>
      <c r="G521" s="110">
        <f>D521*E521*F521</f>
        <v>0</v>
      </c>
      <c r="H521" s="161"/>
      <c r="I521" s="111" t="s">
        <v>151</v>
      </c>
      <c r="J521" s="111" t="str">
        <f>VLOOKUP(I521,Presupuesto!$B$11:$C$565,2,0)</f>
        <v>SUELDOS Y SALARIOS PERMANENTES</v>
      </c>
      <c r="K521" s="95" t="str">
        <f t="shared" si="16"/>
        <v>Posgrado</v>
      </c>
      <c r="L521" s="95" t="s">
        <v>721</v>
      </c>
    </row>
    <row r="522" spans="3:12" x14ac:dyDescent="0.25">
      <c r="C522" s="166" t="s">
        <v>1330</v>
      </c>
      <c r="D522" s="158"/>
      <c r="E522" s="150">
        <v>0</v>
      </c>
      <c r="F522" s="97">
        <f>IF(E521=0,"",(G521/E521)/12*E521)</f>
        <v>0</v>
      </c>
      <c r="G522" s="94">
        <f>F522</f>
        <v>0</v>
      </c>
      <c r="H522" s="159"/>
      <c r="I522" s="113" t="s">
        <v>164</v>
      </c>
      <c r="J522" s="113" t="str">
        <f>VLOOKUP(I522,Presupuesto!$B$11:$C$565,2,0)</f>
        <v>AGUINALDO Y DECIMO CUARTO MES</v>
      </c>
      <c r="K522" s="95" t="str">
        <f t="shared" si="16"/>
        <v>Posgrado</v>
      </c>
      <c r="L522" s="95" t="s">
        <v>721</v>
      </c>
    </row>
    <row r="523" spans="3:12" ht="15.75" thickBot="1" x14ac:dyDescent="0.3">
      <c r="C523" s="167" t="s">
        <v>1331</v>
      </c>
      <c r="D523" s="158"/>
      <c r="E523" s="150">
        <v>0</v>
      </c>
      <c r="F523" s="114">
        <f>IF(E521&lt;6,"",((E521-6)/12)*(G521/E521))</f>
        <v>0</v>
      </c>
      <c r="G523" s="94">
        <f>F523</f>
        <v>0</v>
      </c>
      <c r="H523" s="159"/>
      <c r="I523" s="98" t="s">
        <v>165</v>
      </c>
      <c r="J523" s="98" t="str">
        <f>VLOOKUP(I523,Presupuesto!$B$11:$C$565,2,0)</f>
        <v>DECIMOCUARTO MES</v>
      </c>
      <c r="K523" s="95" t="str">
        <f t="shared" si="16"/>
        <v>Posgrado</v>
      </c>
      <c r="L523" s="95" t="s">
        <v>721</v>
      </c>
    </row>
    <row r="524" spans="3:12" ht="15.75" thickBot="1" x14ac:dyDescent="0.3">
      <c r="C524" s="133" t="s">
        <v>93</v>
      </c>
      <c r="D524" s="189"/>
      <c r="E524" s="148">
        <v>12</v>
      </c>
      <c r="F524" s="286">
        <f>HLOOKUP($C524,$BZ$2:$CM$3,2,0)</f>
        <v>15004.09</v>
      </c>
      <c r="G524" s="110">
        <f>D524*E524*F524</f>
        <v>0</v>
      </c>
      <c r="H524" s="161"/>
      <c r="I524" s="111" t="s">
        <v>151</v>
      </c>
      <c r="J524" s="111" t="str">
        <f>VLOOKUP(I524,Presupuesto!$B$11:$C$565,2,0)</f>
        <v>SUELDOS Y SALARIOS PERMANENTES</v>
      </c>
      <c r="K524" s="95" t="str">
        <f t="shared" si="16"/>
        <v>Posgrado</v>
      </c>
      <c r="L524" s="95" t="s">
        <v>721</v>
      </c>
    </row>
    <row r="525" spans="3:12" x14ac:dyDescent="0.25">
      <c r="C525" s="166" t="s">
        <v>1330</v>
      </c>
      <c r="D525" s="158"/>
      <c r="E525" s="150">
        <v>0</v>
      </c>
      <c r="F525" s="97">
        <f>IF(E524=0,"",(G524/E524)/12*E524)</f>
        <v>0</v>
      </c>
      <c r="G525" s="94">
        <f>F525</f>
        <v>0</v>
      </c>
      <c r="H525" s="159"/>
      <c r="I525" s="113" t="s">
        <v>164</v>
      </c>
      <c r="J525" s="113" t="str">
        <f>VLOOKUP(I525,Presupuesto!$B$11:$C$565,2,0)</f>
        <v>AGUINALDO Y DECIMO CUARTO MES</v>
      </c>
      <c r="K525" s="95" t="str">
        <f t="shared" si="16"/>
        <v>Posgrado</v>
      </c>
      <c r="L525" s="95" t="s">
        <v>721</v>
      </c>
    </row>
    <row r="526" spans="3:12" ht="15.75" thickBot="1" x14ac:dyDescent="0.3">
      <c r="C526" s="167" t="s">
        <v>1331</v>
      </c>
      <c r="D526" s="158"/>
      <c r="E526" s="150">
        <v>0</v>
      </c>
      <c r="F526" s="114">
        <f>IF(E524&lt;6,"",((E524-6)/12)*(G524/E524))</f>
        <v>0</v>
      </c>
      <c r="G526" s="94">
        <f>F526</f>
        <v>0</v>
      </c>
      <c r="H526" s="159"/>
      <c r="I526" s="98" t="s">
        <v>165</v>
      </c>
      <c r="J526" s="98" t="str">
        <f>VLOOKUP(I526,Presupuesto!$B$11:$C$565,2,0)</f>
        <v>DECIMOCUARTO MES</v>
      </c>
      <c r="K526" s="95" t="str">
        <f t="shared" si="16"/>
        <v>Posgrado</v>
      </c>
      <c r="L526" s="95" t="s">
        <v>721</v>
      </c>
    </row>
    <row r="527" spans="3:12" ht="15.75" thickBot="1" x14ac:dyDescent="0.3">
      <c r="C527" s="133" t="s">
        <v>94</v>
      </c>
      <c r="D527" s="189"/>
      <c r="E527" s="148">
        <v>12</v>
      </c>
      <c r="F527" s="286">
        <f>HLOOKUP($C527,$BZ$2:$CM$3,2,0)</f>
        <v>13238.9</v>
      </c>
      <c r="G527" s="110">
        <f>D527*E527*F527</f>
        <v>0</v>
      </c>
      <c r="H527" s="161"/>
      <c r="I527" s="111" t="s">
        <v>151</v>
      </c>
      <c r="J527" s="111" t="str">
        <f>VLOOKUP(I527,Presupuesto!$B$11:$C$565,2,0)</f>
        <v>SUELDOS Y SALARIOS PERMANENTES</v>
      </c>
      <c r="K527" s="95" t="str">
        <f t="shared" si="16"/>
        <v>Posgrado</v>
      </c>
      <c r="L527" s="95" t="s">
        <v>721</v>
      </c>
    </row>
    <row r="528" spans="3:12" x14ac:dyDescent="0.25">
      <c r="C528" s="166" t="s">
        <v>1330</v>
      </c>
      <c r="D528" s="158"/>
      <c r="E528" s="150">
        <v>0</v>
      </c>
      <c r="F528" s="97">
        <f>IF(E527=0,"",(G527/E527)/12*E527)</f>
        <v>0</v>
      </c>
      <c r="G528" s="94">
        <f>F528</f>
        <v>0</v>
      </c>
      <c r="H528" s="159"/>
      <c r="I528" s="113" t="s">
        <v>164</v>
      </c>
      <c r="J528" s="113" t="str">
        <f>VLOOKUP(I528,Presupuesto!$B$11:$C$565,2,0)</f>
        <v>AGUINALDO Y DECIMO CUARTO MES</v>
      </c>
      <c r="K528" s="95" t="str">
        <f t="shared" si="16"/>
        <v>Posgrado</v>
      </c>
      <c r="L528" s="95" t="s">
        <v>721</v>
      </c>
    </row>
    <row r="529" spans="3:12" ht="15.75" thickBot="1" x14ac:dyDescent="0.3">
      <c r="C529" s="167" t="s">
        <v>1331</v>
      </c>
      <c r="D529" s="158"/>
      <c r="E529" s="150">
        <v>0</v>
      </c>
      <c r="F529" s="114">
        <f>IF(E527&lt;6,"",((E527-6)/12)*(G527/E527))</f>
        <v>0</v>
      </c>
      <c r="G529" s="94">
        <f>F529</f>
        <v>0</v>
      </c>
      <c r="H529" s="159"/>
      <c r="I529" s="98" t="s">
        <v>165</v>
      </c>
      <c r="J529" s="98" t="str">
        <f>VLOOKUP(I529,Presupuesto!$B$11:$C$565,2,0)</f>
        <v>DECIMOCUARTO MES</v>
      </c>
      <c r="K529" s="95" t="str">
        <f t="shared" si="16"/>
        <v>Posgrado</v>
      </c>
      <c r="L529" s="95" t="s">
        <v>721</v>
      </c>
    </row>
    <row r="530" spans="3:12" ht="15.75" thickBot="1" x14ac:dyDescent="0.3">
      <c r="C530" s="133" t="s">
        <v>95</v>
      </c>
      <c r="D530" s="189"/>
      <c r="E530" s="148">
        <v>12</v>
      </c>
      <c r="F530" s="286">
        <f>HLOOKUP($C530,$BZ$2:$CM$3,2,0)</f>
        <v>12356.31</v>
      </c>
      <c r="G530" s="110">
        <f>D530*E530*F530</f>
        <v>0</v>
      </c>
      <c r="H530" s="161"/>
      <c r="I530" s="111" t="s">
        <v>151</v>
      </c>
      <c r="J530" s="111" t="str">
        <f>VLOOKUP(I530,Presupuesto!$B$11:$C$565,2,0)</f>
        <v>SUELDOS Y SALARIOS PERMANENTES</v>
      </c>
      <c r="K530" s="95" t="str">
        <f t="shared" ref="K530:K547" si="17">$K$497</f>
        <v>Posgrado</v>
      </c>
      <c r="L530" s="95" t="s">
        <v>721</v>
      </c>
    </row>
    <row r="531" spans="3:12" x14ac:dyDescent="0.25">
      <c r="C531" s="166" t="s">
        <v>1330</v>
      </c>
      <c r="D531" s="158"/>
      <c r="E531" s="150">
        <v>0</v>
      </c>
      <c r="F531" s="97">
        <f>IF(E530=0,"",(G530/E530)/12*E530)</f>
        <v>0</v>
      </c>
      <c r="G531" s="94">
        <f>F531</f>
        <v>0</v>
      </c>
      <c r="H531" s="159"/>
      <c r="I531" s="113" t="s">
        <v>164</v>
      </c>
      <c r="J531" s="113" t="str">
        <f>VLOOKUP(I531,Presupuesto!$B$11:$C$565,2,0)</f>
        <v>AGUINALDO Y DECIMO CUARTO MES</v>
      </c>
      <c r="K531" s="95" t="str">
        <f t="shared" si="17"/>
        <v>Posgrado</v>
      </c>
      <c r="L531" s="95" t="s">
        <v>721</v>
      </c>
    </row>
    <row r="532" spans="3:12" ht="15.75" thickBot="1" x14ac:dyDescent="0.3">
      <c r="C532" s="167" t="s">
        <v>1331</v>
      </c>
      <c r="D532" s="158"/>
      <c r="E532" s="150">
        <v>0</v>
      </c>
      <c r="F532" s="114">
        <f>IF(E530&lt;6,"",((E530-6)/12)*(G530/E530))</f>
        <v>0</v>
      </c>
      <c r="G532" s="94">
        <f>F532</f>
        <v>0</v>
      </c>
      <c r="H532" s="159"/>
      <c r="I532" s="98" t="s">
        <v>165</v>
      </c>
      <c r="J532" s="98" t="str">
        <f>VLOOKUP(I532,Presupuesto!$B$11:$C$565,2,0)</f>
        <v>DECIMOCUARTO MES</v>
      </c>
      <c r="K532" s="95" t="str">
        <f t="shared" si="17"/>
        <v>Posgrado</v>
      </c>
      <c r="L532" s="95" t="s">
        <v>721</v>
      </c>
    </row>
    <row r="533" spans="3:12" ht="15.75" thickBot="1" x14ac:dyDescent="0.3">
      <c r="C533" s="133" t="s">
        <v>96</v>
      </c>
      <c r="D533" s="189"/>
      <c r="E533" s="148">
        <v>12</v>
      </c>
      <c r="F533" s="286">
        <f>HLOOKUP($C533,$BZ$2:$CM$3,2,0)</f>
        <v>463.22</v>
      </c>
      <c r="G533" s="110">
        <f>D533*E533*F533</f>
        <v>0</v>
      </c>
      <c r="H533" s="161"/>
      <c r="I533" s="111" t="s">
        <v>151</v>
      </c>
      <c r="J533" s="111" t="str">
        <f>VLOOKUP(I533,Presupuesto!$B$11:$C$565,2,0)</f>
        <v>SUELDOS Y SALARIOS PERMANENTES</v>
      </c>
      <c r="K533" s="95" t="str">
        <f t="shared" si="17"/>
        <v>Posgrado</v>
      </c>
      <c r="L533" s="95" t="s">
        <v>721</v>
      </c>
    </row>
    <row r="534" spans="3:12" x14ac:dyDescent="0.25">
      <c r="C534" s="166" t="s">
        <v>1330</v>
      </c>
      <c r="D534" s="158"/>
      <c r="E534" s="150">
        <v>0</v>
      </c>
      <c r="F534" s="97">
        <f>IF(E533=0,"",(G533/E533)/12*E533)</f>
        <v>0</v>
      </c>
      <c r="G534" s="94">
        <f>F534</f>
        <v>0</v>
      </c>
      <c r="H534" s="159"/>
      <c r="I534" s="113" t="s">
        <v>164</v>
      </c>
      <c r="J534" s="113" t="str">
        <f>VLOOKUP(I534,Presupuesto!$B$11:$C$565,2,0)</f>
        <v>AGUINALDO Y DECIMO CUARTO MES</v>
      </c>
      <c r="K534" s="95" t="str">
        <f t="shared" si="17"/>
        <v>Posgrado</v>
      </c>
      <c r="L534" s="95" t="s">
        <v>721</v>
      </c>
    </row>
    <row r="535" spans="3:12" ht="15.75" thickBot="1" x14ac:dyDescent="0.3">
      <c r="C535" s="167" t="s">
        <v>1331</v>
      </c>
      <c r="D535" s="158"/>
      <c r="E535" s="150">
        <v>0</v>
      </c>
      <c r="F535" s="114">
        <f>IF(E533&lt;6,"",((E533-6)/12)*(G533/E533))</f>
        <v>0</v>
      </c>
      <c r="G535" s="94">
        <f>F535</f>
        <v>0</v>
      </c>
      <c r="H535" s="159"/>
      <c r="I535" s="98" t="s">
        <v>165</v>
      </c>
      <c r="J535" s="98" t="str">
        <f>VLOOKUP(I535,Presupuesto!$B$11:$C$565,2,0)</f>
        <v>DECIMOCUARTO MES</v>
      </c>
      <c r="K535" s="95" t="str">
        <f t="shared" si="17"/>
        <v>Posgrado</v>
      </c>
      <c r="L535" s="95" t="s">
        <v>721</v>
      </c>
    </row>
    <row r="536" spans="3:12" ht="15.75" thickBot="1" x14ac:dyDescent="0.3">
      <c r="C536" s="133" t="s">
        <v>97</v>
      </c>
      <c r="D536" s="189"/>
      <c r="E536" s="148">
        <v>12</v>
      </c>
      <c r="F536" s="286">
        <f>HLOOKUP($C536,$BZ$2:$CM$3,2,0)</f>
        <v>2007.3</v>
      </c>
      <c r="G536" s="110">
        <f>D536*E536*F536</f>
        <v>0</v>
      </c>
      <c r="H536" s="161"/>
      <c r="I536" s="111" t="s">
        <v>151</v>
      </c>
      <c r="J536" s="111" t="str">
        <f>VLOOKUP(I536,Presupuesto!$B$11:$C$565,2,0)</f>
        <v>SUELDOS Y SALARIOS PERMANENTES</v>
      </c>
      <c r="K536" s="95" t="str">
        <f t="shared" si="17"/>
        <v>Posgrado</v>
      </c>
      <c r="L536" s="95" t="s">
        <v>721</v>
      </c>
    </row>
    <row r="537" spans="3:12" x14ac:dyDescent="0.25">
      <c r="C537" s="166" t="s">
        <v>1330</v>
      </c>
      <c r="D537" s="158"/>
      <c r="E537" s="150">
        <v>0</v>
      </c>
      <c r="F537" s="97">
        <f>IF(E536=0,"",(G536/E536)/12*E536)</f>
        <v>0</v>
      </c>
      <c r="G537" s="94">
        <f>F537</f>
        <v>0</v>
      </c>
      <c r="H537" s="159"/>
      <c r="I537" s="113" t="s">
        <v>164</v>
      </c>
      <c r="J537" s="113" t="str">
        <f>VLOOKUP(I537,Presupuesto!$B$11:$C$565,2,0)</f>
        <v>AGUINALDO Y DECIMO CUARTO MES</v>
      </c>
      <c r="K537" s="95" t="str">
        <f t="shared" si="17"/>
        <v>Posgrado</v>
      </c>
      <c r="L537" s="95" t="s">
        <v>721</v>
      </c>
    </row>
    <row r="538" spans="3:12" ht="15.75" thickBot="1" x14ac:dyDescent="0.3">
      <c r="C538" s="167" t="s">
        <v>1331</v>
      </c>
      <c r="D538" s="158"/>
      <c r="E538" s="150">
        <v>0</v>
      </c>
      <c r="F538" s="114">
        <f>IF(E536&lt;6,"",((E536-6)/12)*(G536/E536))</f>
        <v>0</v>
      </c>
      <c r="G538" s="94">
        <f>F538</f>
        <v>0</v>
      </c>
      <c r="H538" s="159"/>
      <c r="I538" s="98" t="s">
        <v>165</v>
      </c>
      <c r="J538" s="98" t="str">
        <f>VLOOKUP(I538,Presupuesto!$B$11:$C$565,2,0)</f>
        <v>DECIMOCUARTO MES</v>
      </c>
      <c r="K538" s="95" t="str">
        <f t="shared" si="17"/>
        <v>Posgrado</v>
      </c>
      <c r="L538" s="95" t="s">
        <v>721</v>
      </c>
    </row>
    <row r="539" spans="3:12" ht="15.75" thickBot="1" x14ac:dyDescent="0.3">
      <c r="C539" s="136" t="s">
        <v>101</v>
      </c>
      <c r="D539" s="189"/>
      <c r="E539" s="148">
        <v>12</v>
      </c>
      <c r="F539" s="135">
        <v>30000</v>
      </c>
      <c r="G539" s="110">
        <f>D539*E539*F539</f>
        <v>0</v>
      </c>
      <c r="H539" s="161"/>
      <c r="I539" s="111" t="s">
        <v>200</v>
      </c>
      <c r="J539" s="111" t="str">
        <f>VLOOKUP(I539,Presupuesto!$B$11:$C$565,2,0)</f>
        <v>CONTRATOS ESPECIALES</v>
      </c>
      <c r="K539" s="95" t="str">
        <f t="shared" si="17"/>
        <v>Posgrado</v>
      </c>
      <c r="L539" s="95" t="s">
        <v>721</v>
      </c>
    </row>
    <row r="540" spans="3:12" x14ac:dyDescent="0.25">
      <c r="C540" s="166" t="s">
        <v>1330</v>
      </c>
      <c r="D540" s="158"/>
      <c r="E540" s="150">
        <v>0</v>
      </c>
      <c r="F540" s="114">
        <f>IF(E539=0,"",(G539/E539)/12*E539)</f>
        <v>0</v>
      </c>
      <c r="G540" s="94">
        <f>F540</f>
        <v>0</v>
      </c>
      <c r="H540" s="159"/>
      <c r="I540" s="98" t="s">
        <v>200</v>
      </c>
      <c r="J540" s="98" t="str">
        <f>VLOOKUP(I540,Presupuesto!$B$11:$C$565,2,0)</f>
        <v>CONTRATOS ESPECIALES</v>
      </c>
      <c r="K540" s="95" t="str">
        <f t="shared" si="17"/>
        <v>Posgrado</v>
      </c>
      <c r="L540" s="95" t="s">
        <v>719</v>
      </c>
    </row>
    <row r="541" spans="3:12" ht="15.75" thickBot="1" x14ac:dyDescent="0.3">
      <c r="C541" s="167" t="s">
        <v>1331</v>
      </c>
      <c r="D541" s="158"/>
      <c r="E541" s="150">
        <v>0</v>
      </c>
      <c r="F541" s="97">
        <f>IF(E539&lt;6,"",((E539-6)/12)*(G539/E539))</f>
        <v>0</v>
      </c>
      <c r="G541" s="94">
        <f>F541</f>
        <v>0</v>
      </c>
      <c r="H541" s="159"/>
      <c r="I541" s="98" t="s">
        <v>200</v>
      </c>
      <c r="J541" s="98" t="str">
        <f>VLOOKUP(I541,Presupuesto!$B$11:$C$565,2,0)</f>
        <v>CONTRATOS ESPECIALES</v>
      </c>
      <c r="K541" s="95" t="str">
        <f t="shared" si="17"/>
        <v>Posgrado</v>
      </c>
      <c r="L541" s="95" t="s">
        <v>727</v>
      </c>
    </row>
    <row r="542" spans="3:12" ht="15.75" thickBot="1" x14ac:dyDescent="0.3">
      <c r="C542" s="136" t="s">
        <v>102</v>
      </c>
      <c r="D542" s="189"/>
      <c r="E542" s="148">
        <v>12</v>
      </c>
      <c r="F542" s="115">
        <v>30000</v>
      </c>
      <c r="G542" s="110">
        <f>D542*E542*F542</f>
        <v>0</v>
      </c>
      <c r="H542" s="161"/>
      <c r="I542" s="111" t="s">
        <v>298</v>
      </c>
      <c r="J542" s="111" t="str">
        <f>VLOOKUP(I542,Presupuesto!$B$11:$C$565,2,0)</f>
        <v>OTROS SERVICIOS TECNICOS Y PROFESIONALES</v>
      </c>
      <c r="K542" s="95" t="str">
        <f t="shared" si="17"/>
        <v>Posgrado</v>
      </c>
      <c r="L542" s="95" t="s">
        <v>719</v>
      </c>
    </row>
    <row r="543" spans="3:12" x14ac:dyDescent="0.25">
      <c r="C543" s="166" t="s">
        <v>1330</v>
      </c>
      <c r="D543" s="158"/>
      <c r="E543" s="150">
        <v>0</v>
      </c>
      <c r="F543" s="97">
        <v>0</v>
      </c>
      <c r="G543" s="94">
        <f>F543</f>
        <v>0</v>
      </c>
      <c r="H543" s="159"/>
      <c r="I543" s="98" t="s">
        <v>298</v>
      </c>
      <c r="J543" s="98" t="str">
        <f>VLOOKUP(I543,Presupuesto!$B$11:$C$565,2,0)</f>
        <v>OTROS SERVICIOS TECNICOS Y PROFESIONALES</v>
      </c>
      <c r="K543" s="95" t="str">
        <f t="shared" si="17"/>
        <v>Posgrado</v>
      </c>
      <c r="L543" s="95" t="s">
        <v>719</v>
      </c>
    </row>
    <row r="544" spans="3:12" ht="15.75" thickBot="1" x14ac:dyDescent="0.3">
      <c r="C544" s="167" t="s">
        <v>1331</v>
      </c>
      <c r="D544" s="158"/>
      <c r="E544" s="150">
        <v>0</v>
      </c>
      <c r="F544" s="97">
        <v>0</v>
      </c>
      <c r="G544" s="94">
        <f>F544</f>
        <v>0</v>
      </c>
      <c r="H544" s="159"/>
      <c r="I544" s="98" t="s">
        <v>298</v>
      </c>
      <c r="J544" s="98" t="str">
        <f>VLOOKUP(I544,Presupuesto!$B$11:$C$565,2,0)</f>
        <v>OTROS SERVICIOS TECNICOS Y PROFESIONALES</v>
      </c>
      <c r="K544" s="95" t="str">
        <f t="shared" si="17"/>
        <v>Posgrado</v>
      </c>
      <c r="L544" s="95" t="s">
        <v>719</v>
      </c>
    </row>
    <row r="545" spans="3:12" ht="15.75" thickBot="1" x14ac:dyDescent="0.3">
      <c r="C545" s="136" t="s">
        <v>103</v>
      </c>
      <c r="D545" s="189"/>
      <c r="E545" s="148">
        <v>12</v>
      </c>
      <c r="F545" s="115">
        <v>30000</v>
      </c>
      <c r="G545" s="110">
        <f>D545*E545*F545</f>
        <v>0</v>
      </c>
      <c r="H545" s="161"/>
      <c r="I545" s="111" t="s">
        <v>151</v>
      </c>
      <c r="J545" s="111" t="str">
        <f>VLOOKUP(I545,Presupuesto!$B$11:$C$565,2,0)</f>
        <v>SUELDOS Y SALARIOS PERMANENTES</v>
      </c>
      <c r="K545" s="95" t="str">
        <f t="shared" si="17"/>
        <v>Posgrado</v>
      </c>
      <c r="L545" s="95" t="s">
        <v>719</v>
      </c>
    </row>
    <row r="546" spans="3:12" x14ac:dyDescent="0.25">
      <c r="C546" s="166" t="s">
        <v>1330</v>
      </c>
      <c r="D546" s="164"/>
      <c r="E546" s="127">
        <v>0</v>
      </c>
      <c r="F546" s="116">
        <f>IF(E545=0,"",(G545/E545)/12*E545)</f>
        <v>0</v>
      </c>
      <c r="G546" s="117">
        <f>F546</f>
        <v>0</v>
      </c>
      <c r="H546" s="159"/>
      <c r="I546" s="98" t="s">
        <v>164</v>
      </c>
      <c r="J546" s="98" t="str">
        <f>VLOOKUP(I546,Presupuesto!$B$11:$C$565,2,0)</f>
        <v>AGUINALDO Y DECIMO CUARTO MES</v>
      </c>
      <c r="K546" s="95" t="str">
        <f t="shared" si="17"/>
        <v>Posgrado</v>
      </c>
      <c r="L546" s="95" t="s">
        <v>719</v>
      </c>
    </row>
    <row r="547" spans="3:12" ht="15.75" thickBot="1" x14ac:dyDescent="0.3">
      <c r="C547" s="168" t="s">
        <v>1331</v>
      </c>
      <c r="D547" s="157"/>
      <c r="E547" s="128">
        <v>0</v>
      </c>
      <c r="F547" s="102">
        <f>IF(E545&lt;6,"",((E545-6)/12)*(G545/E545))</f>
        <v>0</v>
      </c>
      <c r="G547" s="102">
        <f>F547</f>
        <v>0</v>
      </c>
      <c r="H547" s="157"/>
      <c r="I547" s="103" t="s">
        <v>165</v>
      </c>
      <c r="J547" s="120" t="str">
        <f>VLOOKUP(I547,Presupuesto!$B$11:$C$565,2,0)</f>
        <v>DECIMOCUARTO MES</v>
      </c>
      <c r="K547" s="103" t="str">
        <f t="shared" si="17"/>
        <v>Posgrado</v>
      </c>
      <c r="L547" s="120" t="s">
        <v>719</v>
      </c>
    </row>
    <row r="549" spans="3:12" ht="15.75" thickBot="1" x14ac:dyDescent="0.3">
      <c r="C549" s="429"/>
      <c r="D549" s="418"/>
      <c r="E549" s="429"/>
      <c r="F549" s="429"/>
      <c r="G549" s="429"/>
      <c r="H549" s="418"/>
      <c r="I549" s="429"/>
      <c r="J549" s="429"/>
      <c r="K549" s="149"/>
      <c r="L549" s="429"/>
    </row>
    <row r="550" spans="3:12" ht="15.75" thickBot="1" x14ac:dyDescent="0.3">
      <c r="C550" s="68" t="s">
        <v>1308</v>
      </c>
      <c r="D550" s="30">
        <f>SUM(G557:G607)</f>
        <v>0</v>
      </c>
      <c r="E550" s="91"/>
      <c r="F550" s="91"/>
      <c r="G550" s="91"/>
      <c r="H550" s="75"/>
      <c r="I550" s="75"/>
      <c r="J550" s="75"/>
      <c r="K550" s="149"/>
      <c r="L550" s="429"/>
    </row>
    <row r="551" spans="3:12" x14ac:dyDescent="0.25">
      <c r="C551" s="429"/>
      <c r="D551" s="31"/>
      <c r="E551" s="91"/>
      <c r="F551" s="91"/>
      <c r="G551" s="91"/>
      <c r="H551" s="75"/>
      <c r="I551" s="75"/>
      <c r="J551" s="75"/>
      <c r="K551" s="149"/>
      <c r="L551" s="429"/>
    </row>
    <row r="552" spans="3:12" x14ac:dyDescent="0.25">
      <c r="C552" s="429"/>
      <c r="D552" s="31"/>
      <c r="E552" s="91"/>
      <c r="F552" s="91"/>
      <c r="G552" s="91"/>
      <c r="H552" s="75"/>
      <c r="I552" s="75"/>
      <c r="J552" s="75"/>
      <c r="K552" s="149"/>
      <c r="L552" s="429"/>
    </row>
    <row r="553" spans="3:12" ht="15.75" x14ac:dyDescent="0.25">
      <c r="C553" s="191" t="s">
        <v>1309</v>
      </c>
      <c r="D553" s="345"/>
      <c r="E553" s="91"/>
      <c r="F553" s="91"/>
      <c r="G553" s="91"/>
      <c r="H553" s="75"/>
      <c r="I553" s="75"/>
      <c r="J553" s="75"/>
      <c r="K553" s="149"/>
      <c r="L553" s="429"/>
    </row>
    <row r="554" spans="3:12" ht="18.75" x14ac:dyDescent="0.25">
      <c r="C554" s="199"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1"/>
      <c r="F554" s="91"/>
      <c r="G554" s="91"/>
      <c r="H554" s="75"/>
      <c r="I554" s="75"/>
      <c r="J554" s="75"/>
      <c r="K554" s="149"/>
      <c r="L554" s="429"/>
    </row>
    <row r="555" spans="3:12" ht="15.75" thickBot="1" x14ac:dyDescent="0.3">
      <c r="C555" s="172"/>
      <c r="D555" s="31"/>
      <c r="E555" s="91"/>
      <c r="F555" s="91"/>
      <c r="G555" s="91"/>
      <c r="H555" s="75"/>
      <c r="I555" s="75"/>
      <c r="J555" s="75"/>
      <c r="K555" s="149"/>
      <c r="L555" s="429"/>
    </row>
    <row r="556" spans="3:12" ht="30.75" thickBot="1" x14ac:dyDescent="0.3">
      <c r="C556" s="130" t="s">
        <v>1310</v>
      </c>
      <c r="D556" s="134" t="s">
        <v>99</v>
      </c>
      <c r="E556" s="165" t="s">
        <v>1329</v>
      </c>
      <c r="F556" s="134" t="s">
        <v>1312</v>
      </c>
      <c r="G556" s="131" t="s">
        <v>1313</v>
      </c>
      <c r="H556" s="129" t="s">
        <v>1314</v>
      </c>
      <c r="I556" s="132" t="s">
        <v>1315</v>
      </c>
      <c r="J556" s="132" t="s">
        <v>711</v>
      </c>
      <c r="K556" s="132" t="s">
        <v>1316</v>
      </c>
      <c r="L556" s="132" t="s">
        <v>1317</v>
      </c>
    </row>
    <row r="557" spans="3:12" ht="15.75" thickBot="1" x14ac:dyDescent="0.3">
      <c r="C557" s="133" t="s">
        <v>84</v>
      </c>
      <c r="D557" s="189"/>
      <c r="E557" s="148">
        <v>12</v>
      </c>
      <c r="F557" s="286">
        <f>HLOOKUP($C557,$BZ$2:$CM$3,2,0)</f>
        <v>43674.39</v>
      </c>
      <c r="G557" s="110">
        <f>D557*E557*F557</f>
        <v>0</v>
      </c>
      <c r="H557" s="161"/>
      <c r="I557" s="111" t="s">
        <v>151</v>
      </c>
      <c r="J557" s="111" t="str">
        <f>VLOOKUP(I557,Presupuesto!$B$11:$C$565,2,0)</f>
        <v>SUELDOS Y SALARIOS PERMANENTES</v>
      </c>
      <c r="K557" s="207" t="s">
        <v>72</v>
      </c>
      <c r="L557" s="95" t="s">
        <v>719</v>
      </c>
    </row>
    <row r="558" spans="3:12" x14ac:dyDescent="0.25">
      <c r="C558" s="166" t="s">
        <v>1330</v>
      </c>
      <c r="D558" s="158"/>
      <c r="E558" s="150">
        <v>0</v>
      </c>
      <c r="F558" s="97">
        <f>IF(E557=0,"",(G557/E557)/12*E557)</f>
        <v>0</v>
      </c>
      <c r="G558" s="94">
        <f>F558</f>
        <v>0</v>
      </c>
      <c r="H558" s="159"/>
      <c r="I558" s="113" t="s">
        <v>164</v>
      </c>
      <c r="J558" s="113" t="str">
        <f>VLOOKUP(I558,Presupuesto!$B$11:$C$565,2,0)</f>
        <v>AGUINALDO Y DECIMO CUARTO MES</v>
      </c>
      <c r="K558" s="95" t="str">
        <f t="shared" ref="K558:K589" si="18">$K$557</f>
        <v>Posgrado</v>
      </c>
      <c r="L558" s="95" t="s">
        <v>720</v>
      </c>
    </row>
    <row r="559" spans="3:12" ht="15.75" thickBot="1" x14ac:dyDescent="0.3">
      <c r="C559" s="167" t="s">
        <v>1331</v>
      </c>
      <c r="D559" s="158"/>
      <c r="E559" s="150">
        <v>0</v>
      </c>
      <c r="F559" s="114">
        <f>IF(E557&lt;6,"",((E557-6)/12)*(G557/E557))</f>
        <v>0</v>
      </c>
      <c r="G559" s="94">
        <f>F559</f>
        <v>0</v>
      </c>
      <c r="H559" s="159"/>
      <c r="I559" s="98" t="s">
        <v>165</v>
      </c>
      <c r="J559" s="98" t="str">
        <f>VLOOKUP(I559,Presupuesto!$B$11:$C$565,2,0)</f>
        <v>DECIMOCUARTO MES</v>
      </c>
      <c r="K559" s="95" t="str">
        <f t="shared" si="18"/>
        <v>Posgrado</v>
      </c>
      <c r="L559" s="95" t="s">
        <v>721</v>
      </c>
    </row>
    <row r="560" spans="3:12" ht="15.75" thickBot="1" x14ac:dyDescent="0.3">
      <c r="C560" s="133" t="s">
        <v>85</v>
      </c>
      <c r="D560" s="189"/>
      <c r="E560" s="148">
        <v>12</v>
      </c>
      <c r="F560" s="286">
        <f>HLOOKUP($C560,$BZ$2:$CM$3,2,0)</f>
        <v>39703.99</v>
      </c>
      <c r="G560" s="110">
        <f>D560*E560*F560</f>
        <v>0</v>
      </c>
      <c r="H560" s="161"/>
      <c r="I560" s="111" t="s">
        <v>151</v>
      </c>
      <c r="J560" s="111" t="str">
        <f>VLOOKUP(I560,Presupuesto!$B$11:$C$565,2,0)</f>
        <v>SUELDOS Y SALARIOS PERMANENTES</v>
      </c>
      <c r="K560" s="95" t="str">
        <f t="shared" si="18"/>
        <v>Posgrado</v>
      </c>
      <c r="L560" s="95" t="s">
        <v>721</v>
      </c>
    </row>
    <row r="561" spans="3:12" x14ac:dyDescent="0.25">
      <c r="C561" s="166" t="s">
        <v>1330</v>
      </c>
      <c r="D561" s="158"/>
      <c r="E561" s="150">
        <v>0</v>
      </c>
      <c r="F561" s="97">
        <f>IF(E560=0,"",(G560/E560)/12*E560)</f>
        <v>0</v>
      </c>
      <c r="G561" s="94">
        <f>F561</f>
        <v>0</v>
      </c>
      <c r="H561" s="159"/>
      <c r="I561" s="113" t="s">
        <v>164</v>
      </c>
      <c r="J561" s="113" t="str">
        <f>VLOOKUP(I561,Presupuesto!$B$11:$C$565,2,0)</f>
        <v>AGUINALDO Y DECIMO CUARTO MES</v>
      </c>
      <c r="K561" s="95" t="str">
        <f t="shared" si="18"/>
        <v>Posgrado</v>
      </c>
      <c r="L561" s="95" t="s">
        <v>721</v>
      </c>
    </row>
    <row r="562" spans="3:12" ht="15.75" thickBot="1" x14ac:dyDescent="0.3">
      <c r="C562" s="167" t="s">
        <v>1331</v>
      </c>
      <c r="D562" s="158"/>
      <c r="E562" s="150">
        <v>0</v>
      </c>
      <c r="F562" s="114">
        <f>IF(E560&lt;6,"",((E560-6)/12)*(G560/E560))</f>
        <v>0</v>
      </c>
      <c r="G562" s="94">
        <f>F562</f>
        <v>0</v>
      </c>
      <c r="H562" s="159"/>
      <c r="I562" s="98" t="s">
        <v>165</v>
      </c>
      <c r="J562" s="98" t="str">
        <f>VLOOKUP(I562,Presupuesto!$B$11:$C$565,2,0)</f>
        <v>DECIMOCUARTO MES</v>
      </c>
      <c r="K562" s="95" t="str">
        <f t="shared" si="18"/>
        <v>Posgrado</v>
      </c>
      <c r="L562" s="95" t="s">
        <v>721</v>
      </c>
    </row>
    <row r="563" spans="3:12" ht="15.75" thickBot="1" x14ac:dyDescent="0.3">
      <c r="C563" s="133" t="s">
        <v>86</v>
      </c>
      <c r="D563" s="189"/>
      <c r="E563" s="148">
        <v>12</v>
      </c>
      <c r="F563" s="286">
        <f>HLOOKUP($C563,$BZ$2:$CM$3,2,0)</f>
        <v>35733.589999999997</v>
      </c>
      <c r="G563" s="110">
        <f>D563*E563*F563</f>
        <v>0</v>
      </c>
      <c r="H563" s="161"/>
      <c r="I563" s="111" t="s">
        <v>151</v>
      </c>
      <c r="J563" s="111" t="str">
        <f>VLOOKUP(I563,Presupuesto!$B$11:$C$565,2,0)</f>
        <v>SUELDOS Y SALARIOS PERMANENTES</v>
      </c>
      <c r="K563" s="95" t="str">
        <f t="shared" si="18"/>
        <v>Posgrado</v>
      </c>
      <c r="L563" s="95" t="s">
        <v>721</v>
      </c>
    </row>
    <row r="564" spans="3:12" x14ac:dyDescent="0.25">
      <c r="C564" s="166" t="s">
        <v>1330</v>
      </c>
      <c r="D564" s="158"/>
      <c r="E564" s="150">
        <v>0</v>
      </c>
      <c r="F564" s="97">
        <f>IF(E563=0,"",(G563/E563)/12*E563)</f>
        <v>0</v>
      </c>
      <c r="G564" s="94">
        <f>F564</f>
        <v>0</v>
      </c>
      <c r="H564" s="159"/>
      <c r="I564" s="113" t="s">
        <v>164</v>
      </c>
      <c r="J564" s="113" t="str">
        <f>VLOOKUP(I564,Presupuesto!$B$11:$C$565,2,0)</f>
        <v>AGUINALDO Y DECIMO CUARTO MES</v>
      </c>
      <c r="K564" s="95" t="str">
        <f t="shared" si="18"/>
        <v>Posgrado</v>
      </c>
      <c r="L564" s="95" t="s">
        <v>721</v>
      </c>
    </row>
    <row r="565" spans="3:12" ht="15.75" thickBot="1" x14ac:dyDescent="0.3">
      <c r="C565" s="167" t="s">
        <v>1331</v>
      </c>
      <c r="D565" s="158"/>
      <c r="E565" s="150">
        <v>0</v>
      </c>
      <c r="F565" s="114">
        <f>IF(E563&lt;6,"",((E563-6)/12)*(G563/E563))</f>
        <v>0</v>
      </c>
      <c r="G565" s="94">
        <f>F565</f>
        <v>0</v>
      </c>
      <c r="H565" s="159"/>
      <c r="I565" s="98" t="s">
        <v>165</v>
      </c>
      <c r="J565" s="98" t="str">
        <f>VLOOKUP(I565,Presupuesto!$B$11:$C$565,2,0)</f>
        <v>DECIMOCUARTO MES</v>
      </c>
      <c r="K565" s="95" t="str">
        <f t="shared" si="18"/>
        <v>Posgrado</v>
      </c>
      <c r="L565" s="95" t="s">
        <v>721</v>
      </c>
    </row>
    <row r="566" spans="3:12" ht="15.75" thickBot="1" x14ac:dyDescent="0.3">
      <c r="C566" s="133" t="s">
        <v>87</v>
      </c>
      <c r="D566" s="189"/>
      <c r="E566" s="148">
        <v>12</v>
      </c>
      <c r="F566" s="286">
        <f>HLOOKUP($C566,$BZ$2:$CM$3,2,0)</f>
        <v>31763.19</v>
      </c>
      <c r="G566" s="110">
        <f>D566*E566*F566</f>
        <v>0</v>
      </c>
      <c r="H566" s="161"/>
      <c r="I566" s="111" t="s">
        <v>151</v>
      </c>
      <c r="J566" s="111" t="str">
        <f>VLOOKUP(I566,Presupuesto!$B$11:$C$565,2,0)</f>
        <v>SUELDOS Y SALARIOS PERMANENTES</v>
      </c>
      <c r="K566" s="95" t="str">
        <f t="shared" si="18"/>
        <v>Posgrado</v>
      </c>
      <c r="L566" s="95" t="s">
        <v>721</v>
      </c>
    </row>
    <row r="567" spans="3:12" x14ac:dyDescent="0.25">
      <c r="C567" s="166" t="s">
        <v>1330</v>
      </c>
      <c r="D567" s="158"/>
      <c r="E567" s="150">
        <v>0</v>
      </c>
      <c r="F567" s="97">
        <f>IF(E566=0,"",(G566/E566)/12*E566)</f>
        <v>0</v>
      </c>
      <c r="G567" s="94">
        <f>F567</f>
        <v>0</v>
      </c>
      <c r="H567" s="159"/>
      <c r="I567" s="113" t="s">
        <v>164</v>
      </c>
      <c r="J567" s="113" t="str">
        <f>VLOOKUP(I567,Presupuesto!$B$11:$C$565,2,0)</f>
        <v>AGUINALDO Y DECIMO CUARTO MES</v>
      </c>
      <c r="K567" s="95" t="str">
        <f t="shared" si="18"/>
        <v>Posgrado</v>
      </c>
      <c r="L567" s="95" t="s">
        <v>721</v>
      </c>
    </row>
    <row r="568" spans="3:12" ht="15.75" thickBot="1" x14ac:dyDescent="0.3">
      <c r="C568" s="167" t="s">
        <v>1331</v>
      </c>
      <c r="D568" s="158"/>
      <c r="E568" s="150">
        <v>0</v>
      </c>
      <c r="F568" s="114">
        <f>IF(E566&lt;6,"",((E566-6)/12)*(G566/E566))</f>
        <v>0</v>
      </c>
      <c r="G568" s="94">
        <f>F568</f>
        <v>0</v>
      </c>
      <c r="H568" s="159"/>
      <c r="I568" s="98" t="s">
        <v>165</v>
      </c>
      <c r="J568" s="98" t="str">
        <f>VLOOKUP(I568,Presupuesto!$B$11:$C$565,2,0)</f>
        <v>DECIMOCUARTO MES</v>
      </c>
      <c r="K568" s="95" t="str">
        <f t="shared" si="18"/>
        <v>Posgrado</v>
      </c>
      <c r="L568" s="95" t="s">
        <v>721</v>
      </c>
    </row>
    <row r="569" spans="3:12" ht="15.75" thickBot="1" x14ac:dyDescent="0.3">
      <c r="C569" s="133" t="s">
        <v>88</v>
      </c>
      <c r="D569" s="189"/>
      <c r="E569" s="148">
        <v>12</v>
      </c>
      <c r="F569" s="286">
        <f>HLOOKUP($C569,$BZ$2:$CM$3,2,0)</f>
        <v>29777.99</v>
      </c>
      <c r="G569" s="110">
        <f>D569*E569*F569</f>
        <v>0</v>
      </c>
      <c r="H569" s="161"/>
      <c r="I569" s="111" t="s">
        <v>151</v>
      </c>
      <c r="J569" s="111" t="str">
        <f>VLOOKUP(I569,Presupuesto!$B$11:$C$565,2,0)</f>
        <v>SUELDOS Y SALARIOS PERMANENTES</v>
      </c>
      <c r="K569" s="95" t="str">
        <f t="shared" si="18"/>
        <v>Posgrado</v>
      </c>
      <c r="L569" s="95" t="s">
        <v>721</v>
      </c>
    </row>
    <row r="570" spans="3:12" x14ac:dyDescent="0.25">
      <c r="C570" s="166" t="s">
        <v>1330</v>
      </c>
      <c r="D570" s="158"/>
      <c r="E570" s="150">
        <v>0</v>
      </c>
      <c r="F570" s="97">
        <f>IF(E569=0,"",(G569/E569)/12*E569)</f>
        <v>0</v>
      </c>
      <c r="G570" s="94">
        <f>F570</f>
        <v>0</v>
      </c>
      <c r="H570" s="159"/>
      <c r="I570" s="113" t="s">
        <v>164</v>
      </c>
      <c r="J570" s="113" t="str">
        <f>VLOOKUP(I570,Presupuesto!$B$11:$C$565,2,0)</f>
        <v>AGUINALDO Y DECIMO CUARTO MES</v>
      </c>
      <c r="K570" s="95" t="str">
        <f t="shared" si="18"/>
        <v>Posgrado</v>
      </c>
      <c r="L570" s="95" t="s">
        <v>721</v>
      </c>
    </row>
    <row r="571" spans="3:12" ht="15.75" thickBot="1" x14ac:dyDescent="0.3">
      <c r="C571" s="167" t="s">
        <v>1331</v>
      </c>
      <c r="D571" s="158"/>
      <c r="E571" s="150">
        <v>0</v>
      </c>
      <c r="F571" s="114">
        <f>IF(E569&lt;6,"",((E569-6)/12)*(G569/E569))</f>
        <v>0</v>
      </c>
      <c r="G571" s="94">
        <f>F571</f>
        <v>0</v>
      </c>
      <c r="H571" s="159"/>
      <c r="I571" s="98" t="s">
        <v>165</v>
      </c>
      <c r="J571" s="98" t="str">
        <f>VLOOKUP(I571,Presupuesto!$B$11:$C$565,2,0)</f>
        <v>DECIMOCUARTO MES</v>
      </c>
      <c r="K571" s="95" t="str">
        <f t="shared" si="18"/>
        <v>Posgrado</v>
      </c>
      <c r="L571" s="95" t="s">
        <v>721</v>
      </c>
    </row>
    <row r="572" spans="3:12" ht="15.75" thickBot="1" x14ac:dyDescent="0.3">
      <c r="C572" s="133" t="s">
        <v>89</v>
      </c>
      <c r="D572" s="189"/>
      <c r="E572" s="148">
        <v>12</v>
      </c>
      <c r="F572" s="286">
        <f>HLOOKUP($C572,$BZ$2:$CM$3,2,0)</f>
        <v>27792.79</v>
      </c>
      <c r="G572" s="110">
        <f>D572*E572*F572</f>
        <v>0</v>
      </c>
      <c r="H572" s="161"/>
      <c r="I572" s="111" t="s">
        <v>151</v>
      </c>
      <c r="J572" s="111" t="str">
        <f>VLOOKUP(I572,Presupuesto!$B$11:$C$565,2,0)</f>
        <v>SUELDOS Y SALARIOS PERMANENTES</v>
      </c>
      <c r="K572" s="95" t="str">
        <f t="shared" si="18"/>
        <v>Posgrado</v>
      </c>
      <c r="L572" s="95" t="s">
        <v>721</v>
      </c>
    </row>
    <row r="573" spans="3:12" x14ac:dyDescent="0.25">
      <c r="C573" s="166" t="s">
        <v>1330</v>
      </c>
      <c r="D573" s="158"/>
      <c r="E573" s="150">
        <v>0</v>
      </c>
      <c r="F573" s="97">
        <f>IF(E572=0,"",(G572/E572)/12*E572)</f>
        <v>0</v>
      </c>
      <c r="G573" s="94">
        <f>F573</f>
        <v>0</v>
      </c>
      <c r="H573" s="159"/>
      <c r="I573" s="113" t="s">
        <v>164</v>
      </c>
      <c r="J573" s="113" t="str">
        <f>VLOOKUP(I573,Presupuesto!$B$11:$C$565,2,0)</f>
        <v>AGUINALDO Y DECIMO CUARTO MES</v>
      </c>
      <c r="K573" s="95" t="str">
        <f t="shared" si="18"/>
        <v>Posgrado</v>
      </c>
      <c r="L573" s="95" t="s">
        <v>721</v>
      </c>
    </row>
    <row r="574" spans="3:12" ht="15.75" thickBot="1" x14ac:dyDescent="0.3">
      <c r="C574" s="167" t="s">
        <v>1331</v>
      </c>
      <c r="D574" s="158"/>
      <c r="E574" s="150">
        <v>0</v>
      </c>
      <c r="F574" s="114">
        <f>IF(E572&lt;6,"",((E572-6)/12)*(G572/E572))</f>
        <v>0</v>
      </c>
      <c r="G574" s="94">
        <f>F574</f>
        <v>0</v>
      </c>
      <c r="H574" s="159"/>
      <c r="I574" s="98" t="s">
        <v>165</v>
      </c>
      <c r="J574" s="98" t="str">
        <f>VLOOKUP(I574,Presupuesto!$B$11:$C$565,2,0)</f>
        <v>DECIMOCUARTO MES</v>
      </c>
      <c r="K574" s="95" t="str">
        <f t="shared" si="18"/>
        <v>Posgrado</v>
      </c>
      <c r="L574" s="95" t="s">
        <v>721</v>
      </c>
    </row>
    <row r="575" spans="3:12" ht="15.75" thickBot="1" x14ac:dyDescent="0.3">
      <c r="C575" s="133" t="s">
        <v>90</v>
      </c>
      <c r="D575" s="189"/>
      <c r="E575" s="148">
        <v>12</v>
      </c>
      <c r="F575" s="286">
        <f>HLOOKUP($C575,$BZ$2:$CM$3,2,0)</f>
        <v>18859.39</v>
      </c>
      <c r="G575" s="110">
        <f>D575*E575*F575</f>
        <v>0</v>
      </c>
      <c r="H575" s="161"/>
      <c r="I575" s="111" t="s">
        <v>151</v>
      </c>
      <c r="J575" s="111" t="str">
        <f>VLOOKUP(I575,Presupuesto!$B$11:$C$565,2,0)</f>
        <v>SUELDOS Y SALARIOS PERMANENTES</v>
      </c>
      <c r="K575" s="95" t="str">
        <f t="shared" si="18"/>
        <v>Posgrado</v>
      </c>
      <c r="L575" s="95" t="s">
        <v>721</v>
      </c>
    </row>
    <row r="576" spans="3:12" x14ac:dyDescent="0.25">
      <c r="C576" s="166" t="s">
        <v>1330</v>
      </c>
      <c r="D576" s="158"/>
      <c r="E576" s="150">
        <v>0</v>
      </c>
      <c r="F576" s="97">
        <f>IF(E575=0,"",(G575/E575)/12*E575)</f>
        <v>0</v>
      </c>
      <c r="G576" s="94">
        <f>F576</f>
        <v>0</v>
      </c>
      <c r="H576" s="159"/>
      <c r="I576" s="113" t="s">
        <v>164</v>
      </c>
      <c r="J576" s="113" t="str">
        <f>VLOOKUP(I576,Presupuesto!$B$11:$C$565,2,0)</f>
        <v>AGUINALDO Y DECIMO CUARTO MES</v>
      </c>
      <c r="K576" s="95" t="str">
        <f t="shared" si="18"/>
        <v>Posgrado</v>
      </c>
      <c r="L576" s="95" t="s">
        <v>721</v>
      </c>
    </row>
    <row r="577" spans="3:12" ht="15.75" thickBot="1" x14ac:dyDescent="0.3">
      <c r="C577" s="167" t="s">
        <v>1331</v>
      </c>
      <c r="D577" s="158"/>
      <c r="E577" s="150">
        <v>0</v>
      </c>
      <c r="F577" s="114">
        <f>IF(E575&lt;6,"",((E575-6)/12)*(G575/E575))</f>
        <v>0</v>
      </c>
      <c r="G577" s="94">
        <f>F577</f>
        <v>0</v>
      </c>
      <c r="H577" s="159"/>
      <c r="I577" s="98" t="s">
        <v>165</v>
      </c>
      <c r="J577" s="98" t="str">
        <f>VLOOKUP(I577,Presupuesto!$B$11:$C$565,2,0)</f>
        <v>DECIMOCUARTO MES</v>
      </c>
      <c r="K577" s="95" t="str">
        <f t="shared" si="18"/>
        <v>Posgrado</v>
      </c>
      <c r="L577" s="95" t="s">
        <v>721</v>
      </c>
    </row>
    <row r="578" spans="3:12" ht="15.75" thickBot="1" x14ac:dyDescent="0.3">
      <c r="C578" s="133" t="s">
        <v>91</v>
      </c>
      <c r="D578" s="189"/>
      <c r="E578" s="148">
        <v>12</v>
      </c>
      <c r="F578" s="286">
        <f>HLOOKUP($C578,$BZ$2:$CM$3,2,0)</f>
        <v>17866.8</v>
      </c>
      <c r="G578" s="110">
        <f>D578*E578*F578</f>
        <v>0</v>
      </c>
      <c r="H578" s="161"/>
      <c r="I578" s="111" t="s">
        <v>151</v>
      </c>
      <c r="J578" s="111" t="str">
        <f>VLOOKUP(I578,Presupuesto!$B$11:$C$565,2,0)</f>
        <v>SUELDOS Y SALARIOS PERMANENTES</v>
      </c>
      <c r="K578" s="95" t="str">
        <f t="shared" si="18"/>
        <v>Posgrado</v>
      </c>
      <c r="L578" s="95" t="s">
        <v>721</v>
      </c>
    </row>
    <row r="579" spans="3:12" x14ac:dyDescent="0.25">
      <c r="C579" s="166" t="s">
        <v>1330</v>
      </c>
      <c r="D579" s="158"/>
      <c r="E579" s="150">
        <v>0</v>
      </c>
      <c r="F579" s="97">
        <f>IF(E578=0,"",(G578/E578)/12*E578)</f>
        <v>0</v>
      </c>
      <c r="G579" s="94">
        <f>F579</f>
        <v>0</v>
      </c>
      <c r="H579" s="159"/>
      <c r="I579" s="113" t="s">
        <v>164</v>
      </c>
      <c r="J579" s="113" t="str">
        <f>VLOOKUP(I579,Presupuesto!$B$11:$C$565,2,0)</f>
        <v>AGUINALDO Y DECIMO CUARTO MES</v>
      </c>
      <c r="K579" s="95" t="str">
        <f t="shared" si="18"/>
        <v>Posgrado</v>
      </c>
      <c r="L579" s="95" t="s">
        <v>721</v>
      </c>
    </row>
    <row r="580" spans="3:12" ht="15.75" thickBot="1" x14ac:dyDescent="0.3">
      <c r="C580" s="167" t="s">
        <v>1331</v>
      </c>
      <c r="D580" s="158"/>
      <c r="E580" s="150">
        <v>0</v>
      </c>
      <c r="F580" s="114">
        <f>IF(E578&lt;6,"",((E578-6)/12)*(G578/E578))</f>
        <v>0</v>
      </c>
      <c r="G580" s="94">
        <f>F580</f>
        <v>0</v>
      </c>
      <c r="H580" s="159"/>
      <c r="I580" s="98" t="s">
        <v>165</v>
      </c>
      <c r="J580" s="98" t="str">
        <f>VLOOKUP(I580,Presupuesto!$B$11:$C$565,2,0)</f>
        <v>DECIMOCUARTO MES</v>
      </c>
      <c r="K580" s="95" t="str">
        <f t="shared" si="18"/>
        <v>Posgrado</v>
      </c>
      <c r="L580" s="95" t="s">
        <v>721</v>
      </c>
    </row>
    <row r="581" spans="3:12" ht="15.75" thickBot="1" x14ac:dyDescent="0.3">
      <c r="C581" s="133" t="s">
        <v>92</v>
      </c>
      <c r="D581" s="189"/>
      <c r="E581" s="148">
        <v>12</v>
      </c>
      <c r="F581" s="286">
        <f>HLOOKUP($C581,$BZ$2:$CM$3,2,0)</f>
        <v>13896.4</v>
      </c>
      <c r="G581" s="110">
        <f>D581*E581*F581</f>
        <v>0</v>
      </c>
      <c r="H581" s="161"/>
      <c r="I581" s="111" t="s">
        <v>151</v>
      </c>
      <c r="J581" s="111" t="str">
        <f>VLOOKUP(I581,Presupuesto!$B$11:$C$565,2,0)</f>
        <v>SUELDOS Y SALARIOS PERMANENTES</v>
      </c>
      <c r="K581" s="95" t="str">
        <f t="shared" si="18"/>
        <v>Posgrado</v>
      </c>
      <c r="L581" s="95" t="s">
        <v>721</v>
      </c>
    </row>
    <row r="582" spans="3:12" x14ac:dyDescent="0.25">
      <c r="C582" s="166" t="s">
        <v>1330</v>
      </c>
      <c r="D582" s="158"/>
      <c r="E582" s="150">
        <v>0</v>
      </c>
      <c r="F582" s="97">
        <f>IF(E581=0,"",(G581/E581)/12*E581)</f>
        <v>0</v>
      </c>
      <c r="G582" s="94">
        <f>F582</f>
        <v>0</v>
      </c>
      <c r="H582" s="159"/>
      <c r="I582" s="113" t="s">
        <v>164</v>
      </c>
      <c r="J582" s="113" t="str">
        <f>VLOOKUP(I582,Presupuesto!$B$11:$C$565,2,0)</f>
        <v>AGUINALDO Y DECIMO CUARTO MES</v>
      </c>
      <c r="K582" s="95" t="str">
        <f t="shared" si="18"/>
        <v>Posgrado</v>
      </c>
      <c r="L582" s="95" t="s">
        <v>721</v>
      </c>
    </row>
    <row r="583" spans="3:12" ht="15.75" thickBot="1" x14ac:dyDescent="0.3">
      <c r="C583" s="167" t="s">
        <v>1331</v>
      </c>
      <c r="D583" s="158"/>
      <c r="E583" s="150">
        <v>0</v>
      </c>
      <c r="F583" s="114">
        <f>IF(E581&lt;6,"",((E581-6)/12)*(G581/E581))</f>
        <v>0</v>
      </c>
      <c r="G583" s="94">
        <f>F583</f>
        <v>0</v>
      </c>
      <c r="H583" s="159"/>
      <c r="I583" s="98" t="s">
        <v>165</v>
      </c>
      <c r="J583" s="98" t="str">
        <f>VLOOKUP(I583,Presupuesto!$B$11:$C$565,2,0)</f>
        <v>DECIMOCUARTO MES</v>
      </c>
      <c r="K583" s="95" t="str">
        <f t="shared" si="18"/>
        <v>Posgrado</v>
      </c>
      <c r="L583" s="95" t="s">
        <v>721</v>
      </c>
    </row>
    <row r="584" spans="3:12" ht="15.75" thickBot="1" x14ac:dyDescent="0.3">
      <c r="C584" s="133" t="s">
        <v>93</v>
      </c>
      <c r="D584" s="189"/>
      <c r="E584" s="148">
        <v>12</v>
      </c>
      <c r="F584" s="286">
        <f>HLOOKUP($C584,$BZ$2:$CM$3,2,0)</f>
        <v>15004.09</v>
      </c>
      <c r="G584" s="110">
        <f>D584*E584*F584</f>
        <v>0</v>
      </c>
      <c r="H584" s="161"/>
      <c r="I584" s="111" t="s">
        <v>151</v>
      </c>
      <c r="J584" s="111" t="str">
        <f>VLOOKUP(I584,Presupuesto!$B$11:$C$565,2,0)</f>
        <v>SUELDOS Y SALARIOS PERMANENTES</v>
      </c>
      <c r="K584" s="95" t="str">
        <f t="shared" si="18"/>
        <v>Posgrado</v>
      </c>
      <c r="L584" s="95" t="s">
        <v>721</v>
      </c>
    </row>
    <row r="585" spans="3:12" x14ac:dyDescent="0.25">
      <c r="C585" s="166" t="s">
        <v>1330</v>
      </c>
      <c r="D585" s="158"/>
      <c r="E585" s="150">
        <v>0</v>
      </c>
      <c r="F585" s="97">
        <f>IF(E584=0,"",(G584/E584)/12*E584)</f>
        <v>0</v>
      </c>
      <c r="G585" s="94">
        <f>F585</f>
        <v>0</v>
      </c>
      <c r="H585" s="159"/>
      <c r="I585" s="113" t="s">
        <v>164</v>
      </c>
      <c r="J585" s="113" t="str">
        <f>VLOOKUP(I585,Presupuesto!$B$11:$C$565,2,0)</f>
        <v>AGUINALDO Y DECIMO CUARTO MES</v>
      </c>
      <c r="K585" s="95" t="str">
        <f t="shared" si="18"/>
        <v>Posgrado</v>
      </c>
      <c r="L585" s="95" t="s">
        <v>721</v>
      </c>
    </row>
    <row r="586" spans="3:12" ht="15.75" thickBot="1" x14ac:dyDescent="0.3">
      <c r="C586" s="167" t="s">
        <v>1331</v>
      </c>
      <c r="D586" s="158"/>
      <c r="E586" s="150">
        <v>0</v>
      </c>
      <c r="F586" s="114">
        <f>IF(E584&lt;6,"",((E584-6)/12)*(G584/E584))</f>
        <v>0</v>
      </c>
      <c r="G586" s="94">
        <f>F586</f>
        <v>0</v>
      </c>
      <c r="H586" s="159"/>
      <c r="I586" s="98" t="s">
        <v>165</v>
      </c>
      <c r="J586" s="98" t="str">
        <f>VLOOKUP(I586,Presupuesto!$B$11:$C$565,2,0)</f>
        <v>DECIMOCUARTO MES</v>
      </c>
      <c r="K586" s="95" t="str">
        <f t="shared" si="18"/>
        <v>Posgrado</v>
      </c>
      <c r="L586" s="95" t="s">
        <v>721</v>
      </c>
    </row>
    <row r="587" spans="3:12" ht="15.75" thickBot="1" x14ac:dyDescent="0.3">
      <c r="C587" s="133" t="s">
        <v>94</v>
      </c>
      <c r="D587" s="189"/>
      <c r="E587" s="148">
        <v>12</v>
      </c>
      <c r="F587" s="286">
        <f>HLOOKUP($C587,$BZ$2:$CM$3,2,0)</f>
        <v>13238.9</v>
      </c>
      <c r="G587" s="110">
        <f>D587*E587*F587</f>
        <v>0</v>
      </c>
      <c r="H587" s="161"/>
      <c r="I587" s="111" t="s">
        <v>151</v>
      </c>
      <c r="J587" s="111" t="str">
        <f>VLOOKUP(I587,Presupuesto!$B$11:$C$565,2,0)</f>
        <v>SUELDOS Y SALARIOS PERMANENTES</v>
      </c>
      <c r="K587" s="95" t="str">
        <f t="shared" si="18"/>
        <v>Posgrado</v>
      </c>
      <c r="L587" s="95" t="s">
        <v>721</v>
      </c>
    </row>
    <row r="588" spans="3:12" x14ac:dyDescent="0.25">
      <c r="C588" s="166" t="s">
        <v>1330</v>
      </c>
      <c r="D588" s="158"/>
      <c r="E588" s="150">
        <v>0</v>
      </c>
      <c r="F588" s="97">
        <f>IF(E587=0,"",(G587/E587)/12*E587)</f>
        <v>0</v>
      </c>
      <c r="G588" s="94">
        <f>F588</f>
        <v>0</v>
      </c>
      <c r="H588" s="159"/>
      <c r="I588" s="113" t="s">
        <v>164</v>
      </c>
      <c r="J588" s="113" t="str">
        <f>VLOOKUP(I588,Presupuesto!$B$11:$C$565,2,0)</f>
        <v>AGUINALDO Y DECIMO CUARTO MES</v>
      </c>
      <c r="K588" s="95" t="str">
        <f t="shared" si="18"/>
        <v>Posgrado</v>
      </c>
      <c r="L588" s="95" t="s">
        <v>721</v>
      </c>
    </row>
    <row r="589" spans="3:12" ht="15.75" thickBot="1" x14ac:dyDescent="0.3">
      <c r="C589" s="167" t="s">
        <v>1331</v>
      </c>
      <c r="D589" s="158"/>
      <c r="E589" s="150">
        <v>0</v>
      </c>
      <c r="F589" s="114">
        <f>IF(E587&lt;6,"",((E587-6)/12)*(G587/E587))</f>
        <v>0</v>
      </c>
      <c r="G589" s="94">
        <f>F589</f>
        <v>0</v>
      </c>
      <c r="H589" s="159"/>
      <c r="I589" s="98" t="s">
        <v>165</v>
      </c>
      <c r="J589" s="98" t="str">
        <f>VLOOKUP(I589,Presupuesto!$B$11:$C$565,2,0)</f>
        <v>DECIMOCUARTO MES</v>
      </c>
      <c r="K589" s="95" t="str">
        <f t="shared" si="18"/>
        <v>Posgrado</v>
      </c>
      <c r="L589" s="95" t="s">
        <v>721</v>
      </c>
    </row>
    <row r="590" spans="3:12" ht="15.75" thickBot="1" x14ac:dyDescent="0.3">
      <c r="C590" s="133" t="s">
        <v>95</v>
      </c>
      <c r="D590" s="189"/>
      <c r="E590" s="148">
        <v>12</v>
      </c>
      <c r="F590" s="286">
        <f>HLOOKUP($C590,$BZ$2:$CM$3,2,0)</f>
        <v>12356.31</v>
      </c>
      <c r="G590" s="110">
        <f>D590*E590*F590</f>
        <v>0</v>
      </c>
      <c r="H590" s="161"/>
      <c r="I590" s="111" t="s">
        <v>151</v>
      </c>
      <c r="J590" s="111" t="str">
        <f>VLOOKUP(I590,Presupuesto!$B$11:$C$565,2,0)</f>
        <v>SUELDOS Y SALARIOS PERMANENTES</v>
      </c>
      <c r="K590" s="95" t="str">
        <f t="shared" ref="K590:K607" si="19">$K$557</f>
        <v>Posgrado</v>
      </c>
      <c r="L590" s="95" t="s">
        <v>721</v>
      </c>
    </row>
    <row r="591" spans="3:12" x14ac:dyDescent="0.25">
      <c r="C591" s="166" t="s">
        <v>1330</v>
      </c>
      <c r="D591" s="158"/>
      <c r="E591" s="150">
        <v>0</v>
      </c>
      <c r="F591" s="97">
        <f>IF(E590=0,"",(G590/E590)/12*E590)</f>
        <v>0</v>
      </c>
      <c r="G591" s="94">
        <f>F591</f>
        <v>0</v>
      </c>
      <c r="H591" s="159"/>
      <c r="I591" s="113" t="s">
        <v>164</v>
      </c>
      <c r="J591" s="113" t="str">
        <f>VLOOKUP(I591,Presupuesto!$B$11:$C$565,2,0)</f>
        <v>AGUINALDO Y DECIMO CUARTO MES</v>
      </c>
      <c r="K591" s="95" t="str">
        <f t="shared" si="19"/>
        <v>Posgrado</v>
      </c>
      <c r="L591" s="95" t="s">
        <v>721</v>
      </c>
    </row>
    <row r="592" spans="3:12" ht="15.75" thickBot="1" x14ac:dyDescent="0.3">
      <c r="C592" s="167" t="s">
        <v>1331</v>
      </c>
      <c r="D592" s="158"/>
      <c r="E592" s="150">
        <v>0</v>
      </c>
      <c r="F592" s="114">
        <f>IF(E590&lt;6,"",((E590-6)/12)*(G590/E590))</f>
        <v>0</v>
      </c>
      <c r="G592" s="94">
        <f>F592</f>
        <v>0</v>
      </c>
      <c r="H592" s="159"/>
      <c r="I592" s="98" t="s">
        <v>165</v>
      </c>
      <c r="J592" s="98" t="str">
        <f>VLOOKUP(I592,Presupuesto!$B$11:$C$565,2,0)</f>
        <v>DECIMOCUARTO MES</v>
      </c>
      <c r="K592" s="95" t="str">
        <f t="shared" si="19"/>
        <v>Posgrado</v>
      </c>
      <c r="L592" s="95" t="s">
        <v>721</v>
      </c>
    </row>
    <row r="593" spans="3:12" ht="15.75" thickBot="1" x14ac:dyDescent="0.3">
      <c r="C593" s="133" t="s">
        <v>96</v>
      </c>
      <c r="D593" s="189"/>
      <c r="E593" s="148">
        <v>12</v>
      </c>
      <c r="F593" s="286">
        <f>HLOOKUP($C593,$BZ$2:$CM$3,2,0)</f>
        <v>463.22</v>
      </c>
      <c r="G593" s="110">
        <f>D593*E593*F593</f>
        <v>0</v>
      </c>
      <c r="H593" s="161"/>
      <c r="I593" s="111" t="s">
        <v>151</v>
      </c>
      <c r="J593" s="111" t="str">
        <f>VLOOKUP(I593,Presupuesto!$B$11:$C$565,2,0)</f>
        <v>SUELDOS Y SALARIOS PERMANENTES</v>
      </c>
      <c r="K593" s="95" t="str">
        <f t="shared" si="19"/>
        <v>Posgrado</v>
      </c>
      <c r="L593" s="95" t="s">
        <v>721</v>
      </c>
    </row>
    <row r="594" spans="3:12" x14ac:dyDescent="0.25">
      <c r="C594" s="166" t="s">
        <v>1330</v>
      </c>
      <c r="D594" s="158"/>
      <c r="E594" s="150">
        <v>0</v>
      </c>
      <c r="F594" s="97">
        <f>IF(E593=0,"",(G593/E593)/12*E593)</f>
        <v>0</v>
      </c>
      <c r="G594" s="94">
        <f>F594</f>
        <v>0</v>
      </c>
      <c r="H594" s="159"/>
      <c r="I594" s="113" t="s">
        <v>164</v>
      </c>
      <c r="J594" s="113" t="str">
        <f>VLOOKUP(I594,Presupuesto!$B$11:$C$565,2,0)</f>
        <v>AGUINALDO Y DECIMO CUARTO MES</v>
      </c>
      <c r="K594" s="95" t="str">
        <f t="shared" si="19"/>
        <v>Posgrado</v>
      </c>
      <c r="L594" s="95" t="s">
        <v>721</v>
      </c>
    </row>
    <row r="595" spans="3:12" ht="15.75" thickBot="1" x14ac:dyDescent="0.3">
      <c r="C595" s="167" t="s">
        <v>1331</v>
      </c>
      <c r="D595" s="158"/>
      <c r="E595" s="150">
        <v>0</v>
      </c>
      <c r="F595" s="114">
        <f>IF(E593&lt;6,"",((E593-6)/12)*(G593/E593))</f>
        <v>0</v>
      </c>
      <c r="G595" s="94">
        <f>F595</f>
        <v>0</v>
      </c>
      <c r="H595" s="159"/>
      <c r="I595" s="98" t="s">
        <v>165</v>
      </c>
      <c r="J595" s="98" t="str">
        <f>VLOOKUP(I595,Presupuesto!$B$11:$C$565,2,0)</f>
        <v>DECIMOCUARTO MES</v>
      </c>
      <c r="K595" s="95" t="str">
        <f t="shared" si="19"/>
        <v>Posgrado</v>
      </c>
      <c r="L595" s="95" t="s">
        <v>721</v>
      </c>
    </row>
    <row r="596" spans="3:12" ht="15.75" thickBot="1" x14ac:dyDescent="0.3">
      <c r="C596" s="133" t="s">
        <v>97</v>
      </c>
      <c r="D596" s="189"/>
      <c r="E596" s="148">
        <v>12</v>
      </c>
      <c r="F596" s="286">
        <f>HLOOKUP($C596,$BZ$2:$CM$3,2,0)</f>
        <v>2007.3</v>
      </c>
      <c r="G596" s="110">
        <f>D596*E596*F596</f>
        <v>0</v>
      </c>
      <c r="H596" s="161"/>
      <c r="I596" s="111" t="s">
        <v>151</v>
      </c>
      <c r="J596" s="111" t="str">
        <f>VLOOKUP(I596,Presupuesto!$B$11:$C$565,2,0)</f>
        <v>SUELDOS Y SALARIOS PERMANENTES</v>
      </c>
      <c r="K596" s="95" t="str">
        <f t="shared" si="19"/>
        <v>Posgrado</v>
      </c>
      <c r="L596" s="95" t="s">
        <v>721</v>
      </c>
    </row>
    <row r="597" spans="3:12" x14ac:dyDescent="0.25">
      <c r="C597" s="166" t="s">
        <v>1330</v>
      </c>
      <c r="D597" s="158"/>
      <c r="E597" s="150">
        <v>0</v>
      </c>
      <c r="F597" s="97">
        <f>IF(E596=0,"",(G596/E596)/12*E596)</f>
        <v>0</v>
      </c>
      <c r="G597" s="94">
        <f>F597</f>
        <v>0</v>
      </c>
      <c r="H597" s="159"/>
      <c r="I597" s="113" t="s">
        <v>164</v>
      </c>
      <c r="J597" s="113" t="str">
        <f>VLOOKUP(I597,Presupuesto!$B$11:$C$565,2,0)</f>
        <v>AGUINALDO Y DECIMO CUARTO MES</v>
      </c>
      <c r="K597" s="95" t="str">
        <f t="shared" si="19"/>
        <v>Posgrado</v>
      </c>
      <c r="L597" s="95" t="s">
        <v>721</v>
      </c>
    </row>
    <row r="598" spans="3:12" ht="15.75" thickBot="1" x14ac:dyDescent="0.3">
      <c r="C598" s="167" t="s">
        <v>1331</v>
      </c>
      <c r="D598" s="158"/>
      <c r="E598" s="150">
        <v>0</v>
      </c>
      <c r="F598" s="114">
        <f>IF(E596&lt;6,"",((E596-6)/12)*(G596/E596))</f>
        <v>0</v>
      </c>
      <c r="G598" s="94">
        <f>F598</f>
        <v>0</v>
      </c>
      <c r="H598" s="159"/>
      <c r="I598" s="98" t="s">
        <v>165</v>
      </c>
      <c r="J598" s="98" t="str">
        <f>VLOOKUP(I598,Presupuesto!$B$11:$C$565,2,0)</f>
        <v>DECIMOCUARTO MES</v>
      </c>
      <c r="K598" s="95" t="str">
        <f t="shared" si="19"/>
        <v>Posgrado</v>
      </c>
      <c r="L598" s="95" t="s">
        <v>721</v>
      </c>
    </row>
    <row r="599" spans="3:12" ht="15.75" thickBot="1" x14ac:dyDescent="0.3">
      <c r="C599" s="136" t="s">
        <v>101</v>
      </c>
      <c r="D599" s="189"/>
      <c r="E599" s="148">
        <v>12</v>
      </c>
      <c r="F599" s="135">
        <v>30000</v>
      </c>
      <c r="G599" s="110">
        <f>D599*E599*F599</f>
        <v>0</v>
      </c>
      <c r="H599" s="161"/>
      <c r="I599" s="111" t="s">
        <v>200</v>
      </c>
      <c r="J599" s="111" t="str">
        <f>VLOOKUP(I599,Presupuesto!$B$11:$C$565,2,0)</f>
        <v>CONTRATOS ESPECIALES</v>
      </c>
      <c r="K599" s="95" t="str">
        <f t="shared" si="19"/>
        <v>Posgrado</v>
      </c>
      <c r="L599" s="95" t="s">
        <v>721</v>
      </c>
    </row>
    <row r="600" spans="3:12" x14ac:dyDescent="0.25">
      <c r="C600" s="166" t="s">
        <v>1330</v>
      </c>
      <c r="D600" s="158"/>
      <c r="E600" s="150">
        <v>0</v>
      </c>
      <c r="F600" s="114">
        <f>IF(E599=0,"",(G599/E599)/12*E599)</f>
        <v>0</v>
      </c>
      <c r="G600" s="94">
        <f>F600</f>
        <v>0</v>
      </c>
      <c r="H600" s="159"/>
      <c r="I600" s="98" t="s">
        <v>200</v>
      </c>
      <c r="J600" s="98" t="str">
        <f>VLOOKUP(I600,Presupuesto!$B$11:$C$565,2,0)</f>
        <v>CONTRATOS ESPECIALES</v>
      </c>
      <c r="K600" s="95" t="str">
        <f t="shared" si="19"/>
        <v>Posgrado</v>
      </c>
      <c r="L600" s="95" t="s">
        <v>719</v>
      </c>
    </row>
    <row r="601" spans="3:12" ht="15.75" thickBot="1" x14ac:dyDescent="0.3">
      <c r="C601" s="167" t="s">
        <v>1331</v>
      </c>
      <c r="D601" s="158"/>
      <c r="E601" s="150">
        <v>0</v>
      </c>
      <c r="F601" s="97">
        <f>IF(E599&lt;6,"",((E599-6)/12)*(G599/E599))</f>
        <v>0</v>
      </c>
      <c r="G601" s="94">
        <f>F601</f>
        <v>0</v>
      </c>
      <c r="H601" s="159"/>
      <c r="I601" s="98" t="s">
        <v>200</v>
      </c>
      <c r="J601" s="98" t="str">
        <f>VLOOKUP(I601,Presupuesto!$B$11:$C$565,2,0)</f>
        <v>CONTRATOS ESPECIALES</v>
      </c>
      <c r="K601" s="95" t="str">
        <f t="shared" si="19"/>
        <v>Posgrado</v>
      </c>
      <c r="L601" s="95" t="s">
        <v>727</v>
      </c>
    </row>
    <row r="602" spans="3:12" ht="15.75" thickBot="1" x14ac:dyDescent="0.3">
      <c r="C602" s="136" t="s">
        <v>102</v>
      </c>
      <c r="D602" s="189"/>
      <c r="E602" s="148">
        <v>12</v>
      </c>
      <c r="F602" s="115">
        <v>30000</v>
      </c>
      <c r="G602" s="110">
        <f>D602*E602*F602</f>
        <v>0</v>
      </c>
      <c r="H602" s="161"/>
      <c r="I602" s="111" t="s">
        <v>298</v>
      </c>
      <c r="J602" s="111" t="str">
        <f>VLOOKUP(I602,Presupuesto!$B$11:$C$565,2,0)</f>
        <v>OTROS SERVICIOS TECNICOS Y PROFESIONALES</v>
      </c>
      <c r="K602" s="95" t="str">
        <f t="shared" si="19"/>
        <v>Posgrado</v>
      </c>
      <c r="L602" s="95" t="s">
        <v>719</v>
      </c>
    </row>
    <row r="603" spans="3:12" x14ac:dyDescent="0.25">
      <c r="C603" s="166" t="s">
        <v>1330</v>
      </c>
      <c r="D603" s="158"/>
      <c r="E603" s="150">
        <v>0</v>
      </c>
      <c r="F603" s="97">
        <v>0</v>
      </c>
      <c r="G603" s="94">
        <f>F603</f>
        <v>0</v>
      </c>
      <c r="H603" s="159"/>
      <c r="I603" s="98" t="s">
        <v>298</v>
      </c>
      <c r="J603" s="98" t="str">
        <f>VLOOKUP(I603,Presupuesto!$B$11:$C$565,2,0)</f>
        <v>OTROS SERVICIOS TECNICOS Y PROFESIONALES</v>
      </c>
      <c r="K603" s="95" t="str">
        <f t="shared" si="19"/>
        <v>Posgrado</v>
      </c>
      <c r="L603" s="95" t="s">
        <v>719</v>
      </c>
    </row>
    <row r="604" spans="3:12" ht="15.75" thickBot="1" x14ac:dyDescent="0.3">
      <c r="C604" s="167" t="s">
        <v>1331</v>
      </c>
      <c r="D604" s="158"/>
      <c r="E604" s="150">
        <v>0</v>
      </c>
      <c r="F604" s="97">
        <v>0</v>
      </c>
      <c r="G604" s="94">
        <f>F604</f>
        <v>0</v>
      </c>
      <c r="H604" s="159"/>
      <c r="I604" s="98" t="s">
        <v>298</v>
      </c>
      <c r="J604" s="98" t="str">
        <f>VLOOKUP(I604,Presupuesto!$B$11:$C$565,2,0)</f>
        <v>OTROS SERVICIOS TECNICOS Y PROFESIONALES</v>
      </c>
      <c r="K604" s="95" t="str">
        <f t="shared" si="19"/>
        <v>Posgrado</v>
      </c>
      <c r="L604" s="95" t="s">
        <v>719</v>
      </c>
    </row>
    <row r="605" spans="3:12" ht="15.75" thickBot="1" x14ac:dyDescent="0.3">
      <c r="C605" s="136" t="s">
        <v>103</v>
      </c>
      <c r="D605" s="189"/>
      <c r="E605" s="148">
        <v>12</v>
      </c>
      <c r="F605" s="115">
        <v>30000</v>
      </c>
      <c r="G605" s="110">
        <f>D605*E605*F605</f>
        <v>0</v>
      </c>
      <c r="H605" s="161"/>
      <c r="I605" s="111" t="s">
        <v>151</v>
      </c>
      <c r="J605" s="111" t="str">
        <f>VLOOKUP(I605,Presupuesto!$B$11:$C$565,2,0)</f>
        <v>SUELDOS Y SALARIOS PERMANENTES</v>
      </c>
      <c r="K605" s="95" t="str">
        <f t="shared" si="19"/>
        <v>Posgrado</v>
      </c>
      <c r="L605" s="95" t="s">
        <v>719</v>
      </c>
    </row>
    <row r="606" spans="3:12" x14ac:dyDescent="0.25">
      <c r="C606" s="166" t="s">
        <v>1330</v>
      </c>
      <c r="D606" s="164"/>
      <c r="E606" s="127">
        <v>0</v>
      </c>
      <c r="F606" s="116">
        <f>IF(E605=0,"",(G605/E605)/12*E605)</f>
        <v>0</v>
      </c>
      <c r="G606" s="117">
        <f>F606</f>
        <v>0</v>
      </c>
      <c r="H606" s="159"/>
      <c r="I606" s="98" t="s">
        <v>164</v>
      </c>
      <c r="J606" s="98" t="str">
        <f>VLOOKUP(I606,Presupuesto!$B$11:$C$565,2,0)</f>
        <v>AGUINALDO Y DECIMO CUARTO MES</v>
      </c>
      <c r="K606" s="95" t="str">
        <f t="shared" si="19"/>
        <v>Posgrado</v>
      </c>
      <c r="L606" s="95" t="s">
        <v>719</v>
      </c>
    </row>
    <row r="607" spans="3:12" ht="15.75" thickBot="1" x14ac:dyDescent="0.3">
      <c r="C607" s="168" t="s">
        <v>1331</v>
      </c>
      <c r="D607" s="157"/>
      <c r="E607" s="128">
        <v>0</v>
      </c>
      <c r="F607" s="102">
        <f>IF(E605&lt;6,"",((E605-6)/12)*(G605/E605))</f>
        <v>0</v>
      </c>
      <c r="G607" s="102">
        <f>F607</f>
        <v>0</v>
      </c>
      <c r="H607" s="157"/>
      <c r="I607" s="103" t="s">
        <v>165</v>
      </c>
      <c r="J607" s="120" t="str">
        <f>VLOOKUP(I607,Presupuesto!$B$11:$C$565,2,0)</f>
        <v>DECIMOCUARTO MES</v>
      </c>
      <c r="K607" s="103" t="str">
        <f t="shared" si="19"/>
        <v>Posgrado</v>
      </c>
      <c r="L607" s="120" t="s">
        <v>719</v>
      </c>
    </row>
    <row r="609" spans="3:12" ht="15.75" thickBot="1" x14ac:dyDescent="0.3">
      <c r="C609" s="429"/>
      <c r="D609" s="418"/>
      <c r="E609" s="429"/>
      <c r="F609" s="429"/>
      <c r="G609" s="429"/>
      <c r="H609" s="418"/>
      <c r="I609" s="429"/>
      <c r="J609" s="429"/>
      <c r="K609" s="429"/>
      <c r="L609" s="429"/>
    </row>
    <row r="610" spans="3:12" ht="15.75" thickBot="1" x14ac:dyDescent="0.3">
      <c r="C610" s="68" t="s">
        <v>1308</v>
      </c>
      <c r="D610" s="30">
        <f>SUM(G617:G667)</f>
        <v>0</v>
      </c>
      <c r="E610" s="91"/>
      <c r="F610" s="91"/>
      <c r="G610" s="91"/>
      <c r="H610" s="75"/>
      <c r="I610" s="75"/>
      <c r="J610" s="75"/>
      <c r="K610" s="149"/>
      <c r="L610" s="429"/>
    </row>
    <row r="611" spans="3:12" x14ac:dyDescent="0.25">
      <c r="C611" s="429"/>
      <c r="D611" s="31"/>
      <c r="E611" s="91"/>
      <c r="F611" s="91"/>
      <c r="G611" s="91"/>
      <c r="H611" s="75"/>
      <c r="I611" s="75"/>
      <c r="J611" s="75"/>
      <c r="K611" s="149"/>
      <c r="L611" s="429"/>
    </row>
    <row r="612" spans="3:12" x14ac:dyDescent="0.25">
      <c r="C612" s="429"/>
      <c r="D612" s="31"/>
      <c r="E612" s="91"/>
      <c r="F612" s="91"/>
      <c r="G612" s="91"/>
      <c r="H612" s="75"/>
      <c r="I612" s="75"/>
      <c r="J612" s="75"/>
      <c r="K612" s="149"/>
      <c r="L612" s="429"/>
    </row>
    <row r="613" spans="3:12" ht="15.75" x14ac:dyDescent="0.25">
      <c r="C613" s="191" t="s">
        <v>1309</v>
      </c>
      <c r="D613" s="345"/>
      <c r="E613" s="91"/>
      <c r="F613" s="91"/>
      <c r="G613" s="91"/>
      <c r="H613" s="75"/>
      <c r="I613" s="75"/>
      <c r="J613" s="75"/>
      <c r="K613" s="149"/>
      <c r="L613" s="429"/>
    </row>
    <row r="614" spans="3:12" ht="18.75" x14ac:dyDescent="0.25">
      <c r="C614" s="199"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1"/>
      <c r="F614" s="91"/>
      <c r="G614" s="91"/>
      <c r="H614" s="75"/>
      <c r="I614" s="75"/>
      <c r="J614" s="75"/>
      <c r="K614" s="149"/>
      <c r="L614" s="429"/>
    </row>
    <row r="615" spans="3:12" ht="15.75" thickBot="1" x14ac:dyDescent="0.3">
      <c r="C615" s="172"/>
      <c r="D615" s="31"/>
      <c r="E615" s="91"/>
      <c r="F615" s="91"/>
      <c r="G615" s="91"/>
      <c r="H615" s="75"/>
      <c r="I615" s="75"/>
      <c r="J615" s="75"/>
      <c r="K615" s="149"/>
      <c r="L615" s="429"/>
    </row>
    <row r="616" spans="3:12" ht="30.75" thickBot="1" x14ac:dyDescent="0.3">
      <c r="C616" s="130" t="s">
        <v>1310</v>
      </c>
      <c r="D616" s="134" t="s">
        <v>99</v>
      </c>
      <c r="E616" s="165" t="s">
        <v>1329</v>
      </c>
      <c r="F616" s="134" t="s">
        <v>1312</v>
      </c>
      <c r="G616" s="131" t="s">
        <v>1313</v>
      </c>
      <c r="H616" s="129" t="s">
        <v>1314</v>
      </c>
      <c r="I616" s="132" t="s">
        <v>1315</v>
      </c>
      <c r="J616" s="132" t="s">
        <v>711</v>
      </c>
      <c r="K616" s="132" t="s">
        <v>1316</v>
      </c>
      <c r="L616" s="132" t="s">
        <v>1317</v>
      </c>
    </row>
    <row r="617" spans="3:12" ht="15.75" thickBot="1" x14ac:dyDescent="0.3">
      <c r="C617" s="133" t="s">
        <v>84</v>
      </c>
      <c r="D617" s="189"/>
      <c r="E617" s="148">
        <v>12</v>
      </c>
      <c r="F617" s="286">
        <f>HLOOKUP($C617,$BZ$2:$CM$3,2,0)</f>
        <v>43674.39</v>
      </c>
      <c r="G617" s="110">
        <f>D617*E617*F617</f>
        <v>0</v>
      </c>
      <c r="H617" s="161"/>
      <c r="I617" s="111" t="s">
        <v>151</v>
      </c>
      <c r="J617" s="111" t="str">
        <f>VLOOKUP(I617,Presupuesto!$B$11:$C$565,2,0)</f>
        <v>SUELDOS Y SALARIOS PERMANENTES</v>
      </c>
      <c r="K617" s="207" t="s">
        <v>72</v>
      </c>
      <c r="L617" s="95" t="s">
        <v>719</v>
      </c>
    </row>
    <row r="618" spans="3:12" x14ac:dyDescent="0.25">
      <c r="C618" s="166" t="s">
        <v>1330</v>
      </c>
      <c r="D618" s="158"/>
      <c r="E618" s="150">
        <v>0</v>
      </c>
      <c r="F618" s="97">
        <f>IF(E617=0,"",(G617/E617)/12*E617)</f>
        <v>0</v>
      </c>
      <c r="G618" s="94">
        <f>F618</f>
        <v>0</v>
      </c>
      <c r="H618" s="159"/>
      <c r="I618" s="113" t="s">
        <v>164</v>
      </c>
      <c r="J618" s="113" t="str">
        <f>VLOOKUP(I618,Presupuesto!$B$11:$C$565,2,0)</f>
        <v>AGUINALDO Y DECIMO CUARTO MES</v>
      </c>
      <c r="K618" s="95" t="str">
        <f t="shared" ref="K618:K649" si="20">$K$617</f>
        <v>Posgrado</v>
      </c>
      <c r="L618" s="95" t="s">
        <v>720</v>
      </c>
    </row>
    <row r="619" spans="3:12" ht="15.75" thickBot="1" x14ac:dyDescent="0.3">
      <c r="C619" s="167" t="s">
        <v>1331</v>
      </c>
      <c r="D619" s="158"/>
      <c r="E619" s="150">
        <v>0</v>
      </c>
      <c r="F619" s="114">
        <f>IF(E617&lt;6,"",((E617-6)/12)*(G617/E617))</f>
        <v>0</v>
      </c>
      <c r="G619" s="94">
        <f>F619</f>
        <v>0</v>
      </c>
      <c r="H619" s="159"/>
      <c r="I619" s="98" t="s">
        <v>165</v>
      </c>
      <c r="J619" s="98" t="str">
        <f>VLOOKUP(I619,Presupuesto!$B$11:$C$565,2,0)</f>
        <v>DECIMOCUARTO MES</v>
      </c>
      <c r="K619" s="95" t="str">
        <f t="shared" si="20"/>
        <v>Posgrado</v>
      </c>
      <c r="L619" s="95" t="s">
        <v>721</v>
      </c>
    </row>
    <row r="620" spans="3:12" ht="15.75" thickBot="1" x14ac:dyDescent="0.3">
      <c r="C620" s="133" t="s">
        <v>85</v>
      </c>
      <c r="D620" s="189"/>
      <c r="E620" s="148">
        <v>12</v>
      </c>
      <c r="F620" s="286">
        <f>HLOOKUP($C620,$BZ$2:$CM$3,2,0)</f>
        <v>39703.99</v>
      </c>
      <c r="G620" s="110">
        <f>D620*E620*F620</f>
        <v>0</v>
      </c>
      <c r="H620" s="161"/>
      <c r="I620" s="111" t="s">
        <v>151</v>
      </c>
      <c r="J620" s="111" t="str">
        <f>VLOOKUP(I620,Presupuesto!$B$11:$C$565,2,0)</f>
        <v>SUELDOS Y SALARIOS PERMANENTES</v>
      </c>
      <c r="K620" s="95" t="str">
        <f t="shared" si="20"/>
        <v>Posgrado</v>
      </c>
      <c r="L620" s="95" t="s">
        <v>721</v>
      </c>
    </row>
    <row r="621" spans="3:12" x14ac:dyDescent="0.25">
      <c r="C621" s="166" t="s">
        <v>1330</v>
      </c>
      <c r="D621" s="158"/>
      <c r="E621" s="150">
        <v>0</v>
      </c>
      <c r="F621" s="97">
        <f>IF(E620=0,"",(G620/E620)/12*E620)</f>
        <v>0</v>
      </c>
      <c r="G621" s="94">
        <f>F621</f>
        <v>0</v>
      </c>
      <c r="H621" s="159"/>
      <c r="I621" s="113" t="s">
        <v>164</v>
      </c>
      <c r="J621" s="113" t="str">
        <f>VLOOKUP(I621,Presupuesto!$B$11:$C$565,2,0)</f>
        <v>AGUINALDO Y DECIMO CUARTO MES</v>
      </c>
      <c r="K621" s="95" t="str">
        <f t="shared" si="20"/>
        <v>Posgrado</v>
      </c>
      <c r="L621" s="95" t="s">
        <v>721</v>
      </c>
    </row>
    <row r="622" spans="3:12" ht="15.75" thickBot="1" x14ac:dyDescent="0.3">
      <c r="C622" s="167" t="s">
        <v>1331</v>
      </c>
      <c r="D622" s="158"/>
      <c r="E622" s="150">
        <v>0</v>
      </c>
      <c r="F622" s="114">
        <f>IF(E620&lt;6,"",((E620-6)/12)*(G620/E620))</f>
        <v>0</v>
      </c>
      <c r="G622" s="94">
        <f>F622</f>
        <v>0</v>
      </c>
      <c r="H622" s="159"/>
      <c r="I622" s="98" t="s">
        <v>165</v>
      </c>
      <c r="J622" s="98" t="str">
        <f>VLOOKUP(I622,Presupuesto!$B$11:$C$565,2,0)</f>
        <v>DECIMOCUARTO MES</v>
      </c>
      <c r="K622" s="95" t="str">
        <f t="shared" si="20"/>
        <v>Posgrado</v>
      </c>
      <c r="L622" s="95" t="s">
        <v>721</v>
      </c>
    </row>
    <row r="623" spans="3:12" ht="15.75" thickBot="1" x14ac:dyDescent="0.3">
      <c r="C623" s="133" t="s">
        <v>86</v>
      </c>
      <c r="D623" s="189"/>
      <c r="E623" s="148">
        <v>12</v>
      </c>
      <c r="F623" s="286">
        <f>HLOOKUP($C623,$BZ$2:$CM$3,2,0)</f>
        <v>35733.589999999997</v>
      </c>
      <c r="G623" s="110">
        <f>D623*E623*F623</f>
        <v>0</v>
      </c>
      <c r="H623" s="161"/>
      <c r="I623" s="111" t="s">
        <v>151</v>
      </c>
      <c r="J623" s="111" t="str">
        <f>VLOOKUP(I623,Presupuesto!$B$11:$C$565,2,0)</f>
        <v>SUELDOS Y SALARIOS PERMANENTES</v>
      </c>
      <c r="K623" s="95" t="str">
        <f t="shared" si="20"/>
        <v>Posgrado</v>
      </c>
      <c r="L623" s="95" t="s">
        <v>721</v>
      </c>
    </row>
    <row r="624" spans="3:12" x14ac:dyDescent="0.25">
      <c r="C624" s="166" t="s">
        <v>1330</v>
      </c>
      <c r="D624" s="158"/>
      <c r="E624" s="150">
        <v>0</v>
      </c>
      <c r="F624" s="97">
        <f>IF(E623=0,"",(G623/E623)/12*E623)</f>
        <v>0</v>
      </c>
      <c r="G624" s="94">
        <f>F624</f>
        <v>0</v>
      </c>
      <c r="H624" s="159"/>
      <c r="I624" s="113" t="s">
        <v>164</v>
      </c>
      <c r="J624" s="113" t="str">
        <f>VLOOKUP(I624,Presupuesto!$B$11:$C$565,2,0)</f>
        <v>AGUINALDO Y DECIMO CUARTO MES</v>
      </c>
      <c r="K624" s="95" t="str">
        <f t="shared" si="20"/>
        <v>Posgrado</v>
      </c>
      <c r="L624" s="95" t="s">
        <v>721</v>
      </c>
    </row>
    <row r="625" spans="3:12" ht="15.75" thickBot="1" x14ac:dyDescent="0.3">
      <c r="C625" s="167" t="s">
        <v>1331</v>
      </c>
      <c r="D625" s="158"/>
      <c r="E625" s="150">
        <v>0</v>
      </c>
      <c r="F625" s="114">
        <f>IF(E623&lt;6,"",((E623-6)/12)*(G623/E623))</f>
        <v>0</v>
      </c>
      <c r="G625" s="94">
        <f>F625</f>
        <v>0</v>
      </c>
      <c r="H625" s="159"/>
      <c r="I625" s="98" t="s">
        <v>165</v>
      </c>
      <c r="J625" s="98" t="str">
        <f>VLOOKUP(I625,Presupuesto!$B$11:$C$565,2,0)</f>
        <v>DECIMOCUARTO MES</v>
      </c>
      <c r="K625" s="95" t="str">
        <f t="shared" si="20"/>
        <v>Posgrado</v>
      </c>
      <c r="L625" s="95" t="s">
        <v>721</v>
      </c>
    </row>
    <row r="626" spans="3:12" ht="15.75" thickBot="1" x14ac:dyDescent="0.3">
      <c r="C626" s="133" t="s">
        <v>87</v>
      </c>
      <c r="D626" s="189"/>
      <c r="E626" s="148">
        <v>12</v>
      </c>
      <c r="F626" s="286">
        <f>HLOOKUP($C626,$BZ$2:$CM$3,2,0)</f>
        <v>31763.19</v>
      </c>
      <c r="G626" s="110">
        <f>D626*E626*F626</f>
        <v>0</v>
      </c>
      <c r="H626" s="161"/>
      <c r="I626" s="111" t="s">
        <v>151</v>
      </c>
      <c r="J626" s="111" t="str">
        <f>VLOOKUP(I626,Presupuesto!$B$11:$C$565,2,0)</f>
        <v>SUELDOS Y SALARIOS PERMANENTES</v>
      </c>
      <c r="K626" s="95" t="str">
        <f t="shared" si="20"/>
        <v>Posgrado</v>
      </c>
      <c r="L626" s="95" t="s">
        <v>721</v>
      </c>
    </row>
    <row r="627" spans="3:12" x14ac:dyDescent="0.25">
      <c r="C627" s="166" t="s">
        <v>1330</v>
      </c>
      <c r="D627" s="158"/>
      <c r="E627" s="150">
        <v>0</v>
      </c>
      <c r="F627" s="97">
        <f>IF(E626=0,"",(G626/E626)/12*E626)</f>
        <v>0</v>
      </c>
      <c r="G627" s="94">
        <f>F627</f>
        <v>0</v>
      </c>
      <c r="H627" s="159"/>
      <c r="I627" s="113" t="s">
        <v>164</v>
      </c>
      <c r="J627" s="113" t="str">
        <f>VLOOKUP(I627,Presupuesto!$B$11:$C$565,2,0)</f>
        <v>AGUINALDO Y DECIMO CUARTO MES</v>
      </c>
      <c r="K627" s="95" t="str">
        <f t="shared" si="20"/>
        <v>Posgrado</v>
      </c>
      <c r="L627" s="95" t="s">
        <v>721</v>
      </c>
    </row>
    <row r="628" spans="3:12" ht="15.75" thickBot="1" x14ac:dyDescent="0.3">
      <c r="C628" s="167" t="s">
        <v>1331</v>
      </c>
      <c r="D628" s="158"/>
      <c r="E628" s="150">
        <v>0</v>
      </c>
      <c r="F628" s="114">
        <f>IF(E626&lt;6,"",((E626-6)/12)*(G626/E626))</f>
        <v>0</v>
      </c>
      <c r="G628" s="94">
        <f>F628</f>
        <v>0</v>
      </c>
      <c r="H628" s="159"/>
      <c r="I628" s="98" t="s">
        <v>165</v>
      </c>
      <c r="J628" s="98" t="str">
        <f>VLOOKUP(I628,Presupuesto!$B$11:$C$565,2,0)</f>
        <v>DECIMOCUARTO MES</v>
      </c>
      <c r="K628" s="95" t="str">
        <f t="shared" si="20"/>
        <v>Posgrado</v>
      </c>
      <c r="L628" s="95" t="s">
        <v>721</v>
      </c>
    </row>
    <row r="629" spans="3:12" ht="15.75" thickBot="1" x14ac:dyDescent="0.3">
      <c r="C629" s="133" t="s">
        <v>88</v>
      </c>
      <c r="D629" s="189"/>
      <c r="E629" s="148">
        <v>12</v>
      </c>
      <c r="F629" s="286">
        <f>HLOOKUP($C629,$BZ$2:$CM$3,2,0)</f>
        <v>29777.99</v>
      </c>
      <c r="G629" s="110">
        <f>D629*E629*F629</f>
        <v>0</v>
      </c>
      <c r="H629" s="161"/>
      <c r="I629" s="111" t="s">
        <v>151</v>
      </c>
      <c r="J629" s="111" t="str">
        <f>VLOOKUP(I629,Presupuesto!$B$11:$C$565,2,0)</f>
        <v>SUELDOS Y SALARIOS PERMANENTES</v>
      </c>
      <c r="K629" s="95" t="str">
        <f t="shared" si="20"/>
        <v>Posgrado</v>
      </c>
      <c r="L629" s="95" t="s">
        <v>721</v>
      </c>
    </row>
    <row r="630" spans="3:12" x14ac:dyDescent="0.25">
      <c r="C630" s="166" t="s">
        <v>1330</v>
      </c>
      <c r="D630" s="158"/>
      <c r="E630" s="150">
        <v>0</v>
      </c>
      <c r="F630" s="97">
        <f>IF(E629=0,"",(G629/E629)/12*E629)</f>
        <v>0</v>
      </c>
      <c r="G630" s="94">
        <f>F630</f>
        <v>0</v>
      </c>
      <c r="H630" s="159"/>
      <c r="I630" s="113" t="s">
        <v>164</v>
      </c>
      <c r="J630" s="113" t="str">
        <f>VLOOKUP(I630,Presupuesto!$B$11:$C$565,2,0)</f>
        <v>AGUINALDO Y DECIMO CUARTO MES</v>
      </c>
      <c r="K630" s="95" t="str">
        <f t="shared" si="20"/>
        <v>Posgrado</v>
      </c>
      <c r="L630" s="95" t="s">
        <v>721</v>
      </c>
    </row>
    <row r="631" spans="3:12" ht="15.75" thickBot="1" x14ac:dyDescent="0.3">
      <c r="C631" s="167" t="s">
        <v>1331</v>
      </c>
      <c r="D631" s="158"/>
      <c r="E631" s="150">
        <v>0</v>
      </c>
      <c r="F631" s="114">
        <f>IF(E629&lt;6,"",((E629-6)/12)*(G629/E629))</f>
        <v>0</v>
      </c>
      <c r="G631" s="94">
        <f>F631</f>
        <v>0</v>
      </c>
      <c r="H631" s="159"/>
      <c r="I631" s="98" t="s">
        <v>165</v>
      </c>
      <c r="J631" s="98" t="str">
        <f>VLOOKUP(I631,Presupuesto!$B$11:$C$565,2,0)</f>
        <v>DECIMOCUARTO MES</v>
      </c>
      <c r="K631" s="95" t="str">
        <f t="shared" si="20"/>
        <v>Posgrado</v>
      </c>
      <c r="L631" s="95" t="s">
        <v>721</v>
      </c>
    </row>
    <row r="632" spans="3:12" ht="15.75" thickBot="1" x14ac:dyDescent="0.3">
      <c r="C632" s="133" t="s">
        <v>89</v>
      </c>
      <c r="D632" s="189"/>
      <c r="E632" s="148">
        <v>12</v>
      </c>
      <c r="F632" s="286">
        <f>HLOOKUP($C632,$BZ$2:$CM$3,2,0)</f>
        <v>27792.79</v>
      </c>
      <c r="G632" s="110">
        <f>D632*E632*F632</f>
        <v>0</v>
      </c>
      <c r="H632" s="161"/>
      <c r="I632" s="111" t="s">
        <v>151</v>
      </c>
      <c r="J632" s="111" t="str">
        <f>VLOOKUP(I632,Presupuesto!$B$11:$C$565,2,0)</f>
        <v>SUELDOS Y SALARIOS PERMANENTES</v>
      </c>
      <c r="K632" s="95" t="str">
        <f t="shared" si="20"/>
        <v>Posgrado</v>
      </c>
      <c r="L632" s="95" t="s">
        <v>721</v>
      </c>
    </row>
    <row r="633" spans="3:12" x14ac:dyDescent="0.25">
      <c r="C633" s="166" t="s">
        <v>1330</v>
      </c>
      <c r="D633" s="158"/>
      <c r="E633" s="150">
        <v>0</v>
      </c>
      <c r="F633" s="97">
        <f>IF(E632=0,"",(G632/E632)/12*E632)</f>
        <v>0</v>
      </c>
      <c r="G633" s="94">
        <f>F633</f>
        <v>0</v>
      </c>
      <c r="H633" s="159"/>
      <c r="I633" s="113" t="s">
        <v>164</v>
      </c>
      <c r="J633" s="113" t="str">
        <f>VLOOKUP(I633,Presupuesto!$B$11:$C$565,2,0)</f>
        <v>AGUINALDO Y DECIMO CUARTO MES</v>
      </c>
      <c r="K633" s="95" t="str">
        <f t="shared" si="20"/>
        <v>Posgrado</v>
      </c>
      <c r="L633" s="95" t="s">
        <v>721</v>
      </c>
    </row>
    <row r="634" spans="3:12" ht="15.75" thickBot="1" x14ac:dyDescent="0.3">
      <c r="C634" s="167" t="s">
        <v>1331</v>
      </c>
      <c r="D634" s="158"/>
      <c r="E634" s="150">
        <v>0</v>
      </c>
      <c r="F634" s="114">
        <f>IF(E632&lt;6,"",((E632-6)/12)*(G632/E632))</f>
        <v>0</v>
      </c>
      <c r="G634" s="94">
        <f>F634</f>
        <v>0</v>
      </c>
      <c r="H634" s="159"/>
      <c r="I634" s="98" t="s">
        <v>165</v>
      </c>
      <c r="J634" s="98" t="str">
        <f>VLOOKUP(I634,Presupuesto!$B$11:$C$565,2,0)</f>
        <v>DECIMOCUARTO MES</v>
      </c>
      <c r="K634" s="95" t="str">
        <f t="shared" si="20"/>
        <v>Posgrado</v>
      </c>
      <c r="L634" s="95" t="s">
        <v>721</v>
      </c>
    </row>
    <row r="635" spans="3:12" ht="15.75" thickBot="1" x14ac:dyDescent="0.3">
      <c r="C635" s="133" t="s">
        <v>90</v>
      </c>
      <c r="D635" s="189"/>
      <c r="E635" s="148">
        <v>12</v>
      </c>
      <c r="F635" s="286">
        <f>HLOOKUP($C635,$BZ$2:$CM$3,2,0)</f>
        <v>18859.39</v>
      </c>
      <c r="G635" s="110">
        <f>D635*E635*F635</f>
        <v>0</v>
      </c>
      <c r="H635" s="161"/>
      <c r="I635" s="111" t="s">
        <v>151</v>
      </c>
      <c r="J635" s="111" t="str">
        <f>VLOOKUP(I635,Presupuesto!$B$11:$C$565,2,0)</f>
        <v>SUELDOS Y SALARIOS PERMANENTES</v>
      </c>
      <c r="K635" s="95" t="str">
        <f t="shared" si="20"/>
        <v>Posgrado</v>
      </c>
      <c r="L635" s="95" t="s">
        <v>721</v>
      </c>
    </row>
    <row r="636" spans="3:12" x14ac:dyDescent="0.25">
      <c r="C636" s="166" t="s">
        <v>1330</v>
      </c>
      <c r="D636" s="158"/>
      <c r="E636" s="150">
        <v>0</v>
      </c>
      <c r="F636" s="97">
        <f>IF(E635=0,"",(G635/E635)/12*E635)</f>
        <v>0</v>
      </c>
      <c r="G636" s="94">
        <f>F636</f>
        <v>0</v>
      </c>
      <c r="H636" s="159"/>
      <c r="I636" s="113" t="s">
        <v>164</v>
      </c>
      <c r="J636" s="113" t="str">
        <f>VLOOKUP(I636,Presupuesto!$B$11:$C$565,2,0)</f>
        <v>AGUINALDO Y DECIMO CUARTO MES</v>
      </c>
      <c r="K636" s="95" t="str">
        <f t="shared" si="20"/>
        <v>Posgrado</v>
      </c>
      <c r="L636" s="95" t="s">
        <v>721</v>
      </c>
    </row>
    <row r="637" spans="3:12" ht="15.75" thickBot="1" x14ac:dyDescent="0.3">
      <c r="C637" s="167" t="s">
        <v>1331</v>
      </c>
      <c r="D637" s="158"/>
      <c r="E637" s="150">
        <v>0</v>
      </c>
      <c r="F637" s="114">
        <f>IF(E635&lt;6,"",((E635-6)/12)*(G635/E635))</f>
        <v>0</v>
      </c>
      <c r="G637" s="94">
        <f>F637</f>
        <v>0</v>
      </c>
      <c r="H637" s="159"/>
      <c r="I637" s="98" t="s">
        <v>165</v>
      </c>
      <c r="J637" s="98" t="str">
        <f>VLOOKUP(I637,Presupuesto!$B$11:$C$565,2,0)</f>
        <v>DECIMOCUARTO MES</v>
      </c>
      <c r="K637" s="95" t="str">
        <f t="shared" si="20"/>
        <v>Posgrado</v>
      </c>
      <c r="L637" s="95" t="s">
        <v>721</v>
      </c>
    </row>
    <row r="638" spans="3:12" ht="15.75" thickBot="1" x14ac:dyDescent="0.3">
      <c r="C638" s="133" t="s">
        <v>91</v>
      </c>
      <c r="D638" s="189"/>
      <c r="E638" s="148">
        <v>12</v>
      </c>
      <c r="F638" s="286">
        <f>HLOOKUP($C638,$BZ$2:$CM$3,2,0)</f>
        <v>17866.8</v>
      </c>
      <c r="G638" s="110">
        <f>D638*E638*F638</f>
        <v>0</v>
      </c>
      <c r="H638" s="161"/>
      <c r="I638" s="111" t="s">
        <v>151</v>
      </c>
      <c r="J638" s="111" t="str">
        <f>VLOOKUP(I638,Presupuesto!$B$11:$C$565,2,0)</f>
        <v>SUELDOS Y SALARIOS PERMANENTES</v>
      </c>
      <c r="K638" s="95" t="str">
        <f t="shared" si="20"/>
        <v>Posgrado</v>
      </c>
      <c r="L638" s="95" t="s">
        <v>721</v>
      </c>
    </row>
    <row r="639" spans="3:12" x14ac:dyDescent="0.25">
      <c r="C639" s="166" t="s">
        <v>1330</v>
      </c>
      <c r="D639" s="158"/>
      <c r="E639" s="150">
        <v>0</v>
      </c>
      <c r="F639" s="97">
        <f>IF(E638=0,"",(G638/E638)/12*E638)</f>
        <v>0</v>
      </c>
      <c r="G639" s="94">
        <f>F639</f>
        <v>0</v>
      </c>
      <c r="H639" s="159"/>
      <c r="I639" s="113" t="s">
        <v>164</v>
      </c>
      <c r="J639" s="113" t="str">
        <f>VLOOKUP(I639,Presupuesto!$B$11:$C$565,2,0)</f>
        <v>AGUINALDO Y DECIMO CUARTO MES</v>
      </c>
      <c r="K639" s="95" t="str">
        <f t="shared" si="20"/>
        <v>Posgrado</v>
      </c>
      <c r="L639" s="95" t="s">
        <v>721</v>
      </c>
    </row>
    <row r="640" spans="3:12" ht="15.75" thickBot="1" x14ac:dyDescent="0.3">
      <c r="C640" s="167" t="s">
        <v>1331</v>
      </c>
      <c r="D640" s="158"/>
      <c r="E640" s="150">
        <v>0</v>
      </c>
      <c r="F640" s="114">
        <f>IF(E638&lt;6,"",((E638-6)/12)*(G638/E638))</f>
        <v>0</v>
      </c>
      <c r="G640" s="94">
        <f>F640</f>
        <v>0</v>
      </c>
      <c r="H640" s="159"/>
      <c r="I640" s="98" t="s">
        <v>165</v>
      </c>
      <c r="J640" s="98" t="str">
        <f>VLOOKUP(I640,Presupuesto!$B$11:$C$565,2,0)</f>
        <v>DECIMOCUARTO MES</v>
      </c>
      <c r="K640" s="95" t="str">
        <f t="shared" si="20"/>
        <v>Posgrado</v>
      </c>
      <c r="L640" s="95" t="s">
        <v>721</v>
      </c>
    </row>
    <row r="641" spans="3:12" ht="15.75" thickBot="1" x14ac:dyDescent="0.3">
      <c r="C641" s="133" t="s">
        <v>92</v>
      </c>
      <c r="D641" s="189"/>
      <c r="E641" s="148">
        <v>12</v>
      </c>
      <c r="F641" s="286">
        <f>HLOOKUP($C641,$BZ$2:$CM$3,2,0)</f>
        <v>13896.4</v>
      </c>
      <c r="G641" s="110">
        <f>D641*E641*F641</f>
        <v>0</v>
      </c>
      <c r="H641" s="161"/>
      <c r="I641" s="111" t="s">
        <v>151</v>
      </c>
      <c r="J641" s="111" t="str">
        <f>VLOOKUP(I641,Presupuesto!$B$11:$C$565,2,0)</f>
        <v>SUELDOS Y SALARIOS PERMANENTES</v>
      </c>
      <c r="K641" s="95" t="str">
        <f t="shared" si="20"/>
        <v>Posgrado</v>
      </c>
      <c r="L641" s="95" t="s">
        <v>721</v>
      </c>
    </row>
    <row r="642" spans="3:12" x14ac:dyDescent="0.25">
      <c r="C642" s="166" t="s">
        <v>1330</v>
      </c>
      <c r="D642" s="158"/>
      <c r="E642" s="150">
        <v>0</v>
      </c>
      <c r="F642" s="97">
        <f>IF(E641=0,"",(G641/E641)/12*E641)</f>
        <v>0</v>
      </c>
      <c r="G642" s="94">
        <f>F642</f>
        <v>0</v>
      </c>
      <c r="H642" s="159"/>
      <c r="I642" s="113" t="s">
        <v>164</v>
      </c>
      <c r="J642" s="113" t="str">
        <f>VLOOKUP(I642,Presupuesto!$B$11:$C$565,2,0)</f>
        <v>AGUINALDO Y DECIMO CUARTO MES</v>
      </c>
      <c r="K642" s="95" t="str">
        <f t="shared" si="20"/>
        <v>Posgrado</v>
      </c>
      <c r="L642" s="95" t="s">
        <v>721</v>
      </c>
    </row>
    <row r="643" spans="3:12" ht="15.75" thickBot="1" x14ac:dyDescent="0.3">
      <c r="C643" s="167" t="s">
        <v>1331</v>
      </c>
      <c r="D643" s="158"/>
      <c r="E643" s="150">
        <v>0</v>
      </c>
      <c r="F643" s="114">
        <f>IF(E641&lt;6,"",((E641-6)/12)*(G641/E641))</f>
        <v>0</v>
      </c>
      <c r="G643" s="94">
        <f>F643</f>
        <v>0</v>
      </c>
      <c r="H643" s="159"/>
      <c r="I643" s="98" t="s">
        <v>165</v>
      </c>
      <c r="J643" s="98" t="str">
        <f>VLOOKUP(I643,Presupuesto!$B$11:$C$565,2,0)</f>
        <v>DECIMOCUARTO MES</v>
      </c>
      <c r="K643" s="95" t="str">
        <f t="shared" si="20"/>
        <v>Posgrado</v>
      </c>
      <c r="L643" s="95" t="s">
        <v>721</v>
      </c>
    </row>
    <row r="644" spans="3:12" ht="15.75" thickBot="1" x14ac:dyDescent="0.3">
      <c r="C644" s="133" t="s">
        <v>93</v>
      </c>
      <c r="D644" s="189"/>
      <c r="E644" s="148">
        <v>12</v>
      </c>
      <c r="F644" s="286">
        <f>HLOOKUP($C644,$BZ$2:$CM$3,2,0)</f>
        <v>15004.09</v>
      </c>
      <c r="G644" s="110">
        <f>D644*E644*F644</f>
        <v>0</v>
      </c>
      <c r="H644" s="161"/>
      <c r="I644" s="111" t="s">
        <v>151</v>
      </c>
      <c r="J644" s="111" t="str">
        <f>VLOOKUP(I644,Presupuesto!$B$11:$C$565,2,0)</f>
        <v>SUELDOS Y SALARIOS PERMANENTES</v>
      </c>
      <c r="K644" s="95" t="str">
        <f t="shared" si="20"/>
        <v>Posgrado</v>
      </c>
      <c r="L644" s="95" t="s">
        <v>721</v>
      </c>
    </row>
    <row r="645" spans="3:12" x14ac:dyDescent="0.25">
      <c r="C645" s="166" t="s">
        <v>1330</v>
      </c>
      <c r="D645" s="158"/>
      <c r="E645" s="150">
        <v>0</v>
      </c>
      <c r="F645" s="97">
        <f>IF(E644=0,"",(G644/E644)/12*E644)</f>
        <v>0</v>
      </c>
      <c r="G645" s="94">
        <f>F645</f>
        <v>0</v>
      </c>
      <c r="H645" s="159"/>
      <c r="I645" s="113" t="s">
        <v>164</v>
      </c>
      <c r="J645" s="113" t="str">
        <f>VLOOKUP(I645,Presupuesto!$B$11:$C$565,2,0)</f>
        <v>AGUINALDO Y DECIMO CUARTO MES</v>
      </c>
      <c r="K645" s="95" t="str">
        <f t="shared" si="20"/>
        <v>Posgrado</v>
      </c>
      <c r="L645" s="95" t="s">
        <v>721</v>
      </c>
    </row>
    <row r="646" spans="3:12" ht="15.75" thickBot="1" x14ac:dyDescent="0.3">
      <c r="C646" s="167" t="s">
        <v>1331</v>
      </c>
      <c r="D646" s="158"/>
      <c r="E646" s="150">
        <v>0</v>
      </c>
      <c r="F646" s="114">
        <f>IF(E644&lt;6,"",((E644-6)/12)*(G644/E644))</f>
        <v>0</v>
      </c>
      <c r="G646" s="94">
        <f>F646</f>
        <v>0</v>
      </c>
      <c r="H646" s="159"/>
      <c r="I646" s="98" t="s">
        <v>165</v>
      </c>
      <c r="J646" s="98" t="str">
        <f>VLOOKUP(I646,Presupuesto!$B$11:$C$565,2,0)</f>
        <v>DECIMOCUARTO MES</v>
      </c>
      <c r="K646" s="95" t="str">
        <f t="shared" si="20"/>
        <v>Posgrado</v>
      </c>
      <c r="L646" s="95" t="s">
        <v>721</v>
      </c>
    </row>
    <row r="647" spans="3:12" ht="15.75" thickBot="1" x14ac:dyDescent="0.3">
      <c r="C647" s="133" t="s">
        <v>94</v>
      </c>
      <c r="D647" s="189"/>
      <c r="E647" s="148">
        <v>12</v>
      </c>
      <c r="F647" s="286">
        <f>HLOOKUP($C647,$BZ$2:$CM$3,2,0)</f>
        <v>13238.9</v>
      </c>
      <c r="G647" s="110">
        <f>D647*E647*F647</f>
        <v>0</v>
      </c>
      <c r="H647" s="161"/>
      <c r="I647" s="111" t="s">
        <v>151</v>
      </c>
      <c r="J647" s="111" t="str">
        <f>VLOOKUP(I647,Presupuesto!$B$11:$C$565,2,0)</f>
        <v>SUELDOS Y SALARIOS PERMANENTES</v>
      </c>
      <c r="K647" s="95" t="str">
        <f t="shared" si="20"/>
        <v>Posgrado</v>
      </c>
      <c r="L647" s="95" t="s">
        <v>721</v>
      </c>
    </row>
    <row r="648" spans="3:12" x14ac:dyDescent="0.25">
      <c r="C648" s="166" t="s">
        <v>1330</v>
      </c>
      <c r="D648" s="158"/>
      <c r="E648" s="150">
        <v>0</v>
      </c>
      <c r="F648" s="97">
        <f>IF(E647=0,"",(G647/E647)/12*E647)</f>
        <v>0</v>
      </c>
      <c r="G648" s="94">
        <f>F648</f>
        <v>0</v>
      </c>
      <c r="H648" s="159"/>
      <c r="I648" s="113" t="s">
        <v>164</v>
      </c>
      <c r="J648" s="113" t="str">
        <f>VLOOKUP(I648,Presupuesto!$B$11:$C$565,2,0)</f>
        <v>AGUINALDO Y DECIMO CUARTO MES</v>
      </c>
      <c r="K648" s="95" t="str">
        <f t="shared" si="20"/>
        <v>Posgrado</v>
      </c>
      <c r="L648" s="95" t="s">
        <v>721</v>
      </c>
    </row>
    <row r="649" spans="3:12" ht="15.75" thickBot="1" x14ac:dyDescent="0.3">
      <c r="C649" s="167" t="s">
        <v>1331</v>
      </c>
      <c r="D649" s="158"/>
      <c r="E649" s="150">
        <v>0</v>
      </c>
      <c r="F649" s="114">
        <f>IF(E647&lt;6,"",((E647-6)/12)*(G647/E647))</f>
        <v>0</v>
      </c>
      <c r="G649" s="94">
        <f>F649</f>
        <v>0</v>
      </c>
      <c r="H649" s="159"/>
      <c r="I649" s="98" t="s">
        <v>165</v>
      </c>
      <c r="J649" s="98" t="str">
        <f>VLOOKUP(I649,Presupuesto!$B$11:$C$565,2,0)</f>
        <v>DECIMOCUARTO MES</v>
      </c>
      <c r="K649" s="95" t="str">
        <f t="shared" si="20"/>
        <v>Posgrado</v>
      </c>
      <c r="L649" s="95" t="s">
        <v>721</v>
      </c>
    </row>
    <row r="650" spans="3:12" ht="15.75" thickBot="1" x14ac:dyDescent="0.3">
      <c r="C650" s="133" t="s">
        <v>95</v>
      </c>
      <c r="D650" s="189"/>
      <c r="E650" s="148">
        <v>12</v>
      </c>
      <c r="F650" s="286">
        <f>HLOOKUP($C650,$BZ$2:$CM$3,2,0)</f>
        <v>12356.31</v>
      </c>
      <c r="G650" s="110">
        <f>D650*E650*F650</f>
        <v>0</v>
      </c>
      <c r="H650" s="161"/>
      <c r="I650" s="111" t="s">
        <v>151</v>
      </c>
      <c r="J650" s="111" t="str">
        <f>VLOOKUP(I650,Presupuesto!$B$11:$C$565,2,0)</f>
        <v>SUELDOS Y SALARIOS PERMANENTES</v>
      </c>
      <c r="K650" s="95" t="str">
        <f t="shared" ref="K650:K667" si="21">$K$617</f>
        <v>Posgrado</v>
      </c>
      <c r="L650" s="95" t="s">
        <v>721</v>
      </c>
    </row>
    <row r="651" spans="3:12" x14ac:dyDescent="0.25">
      <c r="C651" s="166" t="s">
        <v>1330</v>
      </c>
      <c r="D651" s="158"/>
      <c r="E651" s="150">
        <v>0</v>
      </c>
      <c r="F651" s="97">
        <f>IF(E650=0,"",(G650/E650)/12*E650)</f>
        <v>0</v>
      </c>
      <c r="G651" s="94">
        <f>F651</f>
        <v>0</v>
      </c>
      <c r="H651" s="159"/>
      <c r="I651" s="113" t="s">
        <v>164</v>
      </c>
      <c r="J651" s="113" t="str">
        <f>VLOOKUP(I651,Presupuesto!$B$11:$C$565,2,0)</f>
        <v>AGUINALDO Y DECIMO CUARTO MES</v>
      </c>
      <c r="K651" s="95" t="str">
        <f t="shared" si="21"/>
        <v>Posgrado</v>
      </c>
      <c r="L651" s="95" t="s">
        <v>721</v>
      </c>
    </row>
    <row r="652" spans="3:12" ht="15.75" thickBot="1" x14ac:dyDescent="0.3">
      <c r="C652" s="167" t="s">
        <v>1331</v>
      </c>
      <c r="D652" s="158"/>
      <c r="E652" s="150">
        <v>0</v>
      </c>
      <c r="F652" s="114">
        <f>IF(E650&lt;6,"",((E650-6)/12)*(G650/E650))</f>
        <v>0</v>
      </c>
      <c r="G652" s="94">
        <f>F652</f>
        <v>0</v>
      </c>
      <c r="H652" s="159"/>
      <c r="I652" s="98" t="s">
        <v>165</v>
      </c>
      <c r="J652" s="98" t="str">
        <f>VLOOKUP(I652,Presupuesto!$B$11:$C$565,2,0)</f>
        <v>DECIMOCUARTO MES</v>
      </c>
      <c r="K652" s="95" t="str">
        <f t="shared" si="21"/>
        <v>Posgrado</v>
      </c>
      <c r="L652" s="95" t="s">
        <v>721</v>
      </c>
    </row>
    <row r="653" spans="3:12" ht="15.75" thickBot="1" x14ac:dyDescent="0.3">
      <c r="C653" s="133" t="s">
        <v>96</v>
      </c>
      <c r="D653" s="189"/>
      <c r="E653" s="148">
        <v>12</v>
      </c>
      <c r="F653" s="286">
        <f>HLOOKUP($C653,$BZ$2:$CM$3,2,0)</f>
        <v>463.22</v>
      </c>
      <c r="G653" s="110">
        <f>D653*E653*F653</f>
        <v>0</v>
      </c>
      <c r="H653" s="161"/>
      <c r="I653" s="111" t="s">
        <v>151</v>
      </c>
      <c r="J653" s="111" t="str">
        <f>VLOOKUP(I653,Presupuesto!$B$11:$C$565,2,0)</f>
        <v>SUELDOS Y SALARIOS PERMANENTES</v>
      </c>
      <c r="K653" s="95" t="str">
        <f t="shared" si="21"/>
        <v>Posgrado</v>
      </c>
      <c r="L653" s="95" t="s">
        <v>721</v>
      </c>
    </row>
    <row r="654" spans="3:12" x14ac:dyDescent="0.25">
      <c r="C654" s="166" t="s">
        <v>1330</v>
      </c>
      <c r="D654" s="158"/>
      <c r="E654" s="150">
        <v>0</v>
      </c>
      <c r="F654" s="97">
        <f>IF(E653=0,"",(G653/E653)/12*E653)</f>
        <v>0</v>
      </c>
      <c r="G654" s="94">
        <f>F654</f>
        <v>0</v>
      </c>
      <c r="H654" s="159"/>
      <c r="I654" s="113" t="s">
        <v>164</v>
      </c>
      <c r="J654" s="113" t="str">
        <f>VLOOKUP(I654,Presupuesto!$B$11:$C$565,2,0)</f>
        <v>AGUINALDO Y DECIMO CUARTO MES</v>
      </c>
      <c r="K654" s="95" t="str">
        <f t="shared" si="21"/>
        <v>Posgrado</v>
      </c>
      <c r="L654" s="95" t="s">
        <v>721</v>
      </c>
    </row>
    <row r="655" spans="3:12" ht="15.75" thickBot="1" x14ac:dyDescent="0.3">
      <c r="C655" s="167" t="s">
        <v>1331</v>
      </c>
      <c r="D655" s="158"/>
      <c r="E655" s="150">
        <v>0</v>
      </c>
      <c r="F655" s="114">
        <f>IF(E653&lt;6,"",((E653-6)/12)*(G653/E653))</f>
        <v>0</v>
      </c>
      <c r="G655" s="94">
        <f>F655</f>
        <v>0</v>
      </c>
      <c r="H655" s="159"/>
      <c r="I655" s="98" t="s">
        <v>165</v>
      </c>
      <c r="J655" s="98" t="str">
        <f>VLOOKUP(I655,Presupuesto!$B$11:$C$565,2,0)</f>
        <v>DECIMOCUARTO MES</v>
      </c>
      <c r="K655" s="95" t="str">
        <f t="shared" si="21"/>
        <v>Posgrado</v>
      </c>
      <c r="L655" s="95" t="s">
        <v>721</v>
      </c>
    </row>
    <row r="656" spans="3:12" ht="15.75" thickBot="1" x14ac:dyDescent="0.3">
      <c r="C656" s="133" t="s">
        <v>97</v>
      </c>
      <c r="D656" s="189"/>
      <c r="E656" s="148">
        <v>12</v>
      </c>
      <c r="F656" s="286">
        <f>HLOOKUP($C656,$BZ$2:$CM$3,2,0)</f>
        <v>2007.3</v>
      </c>
      <c r="G656" s="110">
        <f>D656*E656*F656</f>
        <v>0</v>
      </c>
      <c r="H656" s="161"/>
      <c r="I656" s="111" t="s">
        <v>151</v>
      </c>
      <c r="J656" s="111" t="str">
        <f>VLOOKUP(I656,Presupuesto!$B$11:$C$565,2,0)</f>
        <v>SUELDOS Y SALARIOS PERMANENTES</v>
      </c>
      <c r="K656" s="95" t="str">
        <f t="shared" si="21"/>
        <v>Posgrado</v>
      </c>
      <c r="L656" s="95" t="s">
        <v>721</v>
      </c>
    </row>
    <row r="657" spans="3:12" x14ac:dyDescent="0.25">
      <c r="C657" s="166" t="s">
        <v>1330</v>
      </c>
      <c r="D657" s="158"/>
      <c r="E657" s="150">
        <v>0</v>
      </c>
      <c r="F657" s="97">
        <f>IF(E656=0,"",(G656/E656)/12*E656)</f>
        <v>0</v>
      </c>
      <c r="G657" s="94">
        <f>F657</f>
        <v>0</v>
      </c>
      <c r="H657" s="159"/>
      <c r="I657" s="113" t="s">
        <v>164</v>
      </c>
      <c r="J657" s="113" t="str">
        <f>VLOOKUP(I657,Presupuesto!$B$11:$C$565,2,0)</f>
        <v>AGUINALDO Y DECIMO CUARTO MES</v>
      </c>
      <c r="K657" s="95" t="str">
        <f t="shared" si="21"/>
        <v>Posgrado</v>
      </c>
      <c r="L657" s="95" t="s">
        <v>721</v>
      </c>
    </row>
    <row r="658" spans="3:12" ht="15.75" thickBot="1" x14ac:dyDescent="0.3">
      <c r="C658" s="167" t="s">
        <v>1331</v>
      </c>
      <c r="D658" s="158"/>
      <c r="E658" s="150">
        <v>0</v>
      </c>
      <c r="F658" s="114">
        <f>IF(E656&lt;6,"",((E656-6)/12)*(G656/E656))</f>
        <v>0</v>
      </c>
      <c r="G658" s="94">
        <f>F658</f>
        <v>0</v>
      </c>
      <c r="H658" s="159"/>
      <c r="I658" s="98" t="s">
        <v>165</v>
      </c>
      <c r="J658" s="98" t="str">
        <f>VLOOKUP(I658,Presupuesto!$B$11:$C$565,2,0)</f>
        <v>DECIMOCUARTO MES</v>
      </c>
      <c r="K658" s="95" t="str">
        <f t="shared" si="21"/>
        <v>Posgrado</v>
      </c>
      <c r="L658" s="95" t="s">
        <v>721</v>
      </c>
    </row>
    <row r="659" spans="3:12" ht="15.75" thickBot="1" x14ac:dyDescent="0.3">
      <c r="C659" s="136" t="s">
        <v>101</v>
      </c>
      <c r="D659" s="189"/>
      <c r="E659" s="148">
        <v>12</v>
      </c>
      <c r="F659" s="135">
        <v>30000</v>
      </c>
      <c r="G659" s="110">
        <f>D659*E659*F659</f>
        <v>0</v>
      </c>
      <c r="H659" s="161"/>
      <c r="I659" s="111" t="s">
        <v>200</v>
      </c>
      <c r="J659" s="111" t="str">
        <f>VLOOKUP(I659,Presupuesto!$B$11:$C$565,2,0)</f>
        <v>CONTRATOS ESPECIALES</v>
      </c>
      <c r="K659" s="95" t="str">
        <f t="shared" si="21"/>
        <v>Posgrado</v>
      </c>
      <c r="L659" s="95" t="s">
        <v>721</v>
      </c>
    </row>
    <row r="660" spans="3:12" x14ac:dyDescent="0.25">
      <c r="C660" s="166" t="s">
        <v>1330</v>
      </c>
      <c r="D660" s="158"/>
      <c r="E660" s="150">
        <v>0</v>
      </c>
      <c r="F660" s="114">
        <f>IF(E659=0,"",(G659/E659)/12*E659)</f>
        <v>0</v>
      </c>
      <c r="G660" s="94">
        <f>F660</f>
        <v>0</v>
      </c>
      <c r="H660" s="159"/>
      <c r="I660" s="98" t="s">
        <v>200</v>
      </c>
      <c r="J660" s="98" t="str">
        <f>VLOOKUP(I660,Presupuesto!$B$11:$C$565,2,0)</f>
        <v>CONTRATOS ESPECIALES</v>
      </c>
      <c r="K660" s="95" t="str">
        <f t="shared" si="21"/>
        <v>Posgrado</v>
      </c>
      <c r="L660" s="95" t="s">
        <v>719</v>
      </c>
    </row>
    <row r="661" spans="3:12" ht="15.75" thickBot="1" x14ac:dyDescent="0.3">
      <c r="C661" s="167" t="s">
        <v>1331</v>
      </c>
      <c r="D661" s="158"/>
      <c r="E661" s="150">
        <v>0</v>
      </c>
      <c r="F661" s="97">
        <f>IF(E659&lt;6,"",((E659-6)/12)*(G659/E659))</f>
        <v>0</v>
      </c>
      <c r="G661" s="94">
        <f>F661</f>
        <v>0</v>
      </c>
      <c r="H661" s="159"/>
      <c r="I661" s="98" t="s">
        <v>200</v>
      </c>
      <c r="J661" s="98" t="str">
        <f>VLOOKUP(I661,Presupuesto!$B$11:$C$565,2,0)</f>
        <v>CONTRATOS ESPECIALES</v>
      </c>
      <c r="K661" s="95" t="str">
        <f t="shared" si="21"/>
        <v>Posgrado</v>
      </c>
      <c r="L661" s="95" t="s">
        <v>727</v>
      </c>
    </row>
    <row r="662" spans="3:12" ht="15.75" thickBot="1" x14ac:dyDescent="0.3">
      <c r="C662" s="136" t="s">
        <v>102</v>
      </c>
      <c r="D662" s="189"/>
      <c r="E662" s="148">
        <v>12</v>
      </c>
      <c r="F662" s="115">
        <v>30000</v>
      </c>
      <c r="G662" s="110">
        <f>D662*E662*F662</f>
        <v>0</v>
      </c>
      <c r="H662" s="161"/>
      <c r="I662" s="111" t="s">
        <v>298</v>
      </c>
      <c r="J662" s="111" t="str">
        <f>VLOOKUP(I662,Presupuesto!$B$11:$C$565,2,0)</f>
        <v>OTROS SERVICIOS TECNICOS Y PROFESIONALES</v>
      </c>
      <c r="K662" s="95" t="str">
        <f t="shared" si="21"/>
        <v>Posgrado</v>
      </c>
      <c r="L662" s="95" t="s">
        <v>719</v>
      </c>
    </row>
    <row r="663" spans="3:12" x14ac:dyDescent="0.25">
      <c r="C663" s="166" t="s">
        <v>1330</v>
      </c>
      <c r="D663" s="158"/>
      <c r="E663" s="150">
        <v>0</v>
      </c>
      <c r="F663" s="97">
        <v>0</v>
      </c>
      <c r="G663" s="94">
        <f>F663</f>
        <v>0</v>
      </c>
      <c r="H663" s="159"/>
      <c r="I663" s="98" t="s">
        <v>298</v>
      </c>
      <c r="J663" s="98" t="str">
        <f>VLOOKUP(I663,Presupuesto!$B$11:$C$565,2,0)</f>
        <v>OTROS SERVICIOS TECNICOS Y PROFESIONALES</v>
      </c>
      <c r="K663" s="95" t="str">
        <f t="shared" si="21"/>
        <v>Posgrado</v>
      </c>
      <c r="L663" s="95" t="s">
        <v>719</v>
      </c>
    </row>
    <row r="664" spans="3:12" ht="15.75" thickBot="1" x14ac:dyDescent="0.3">
      <c r="C664" s="167" t="s">
        <v>1331</v>
      </c>
      <c r="D664" s="158"/>
      <c r="E664" s="150">
        <v>0</v>
      </c>
      <c r="F664" s="97">
        <v>0</v>
      </c>
      <c r="G664" s="94">
        <f>F664</f>
        <v>0</v>
      </c>
      <c r="H664" s="159"/>
      <c r="I664" s="98" t="s">
        <v>298</v>
      </c>
      <c r="J664" s="98" t="str">
        <f>VLOOKUP(I664,Presupuesto!$B$11:$C$565,2,0)</f>
        <v>OTROS SERVICIOS TECNICOS Y PROFESIONALES</v>
      </c>
      <c r="K664" s="95" t="str">
        <f t="shared" si="21"/>
        <v>Posgrado</v>
      </c>
      <c r="L664" s="95" t="s">
        <v>719</v>
      </c>
    </row>
    <row r="665" spans="3:12" ht="15.75" thickBot="1" x14ac:dyDescent="0.3">
      <c r="C665" s="136" t="s">
        <v>103</v>
      </c>
      <c r="D665" s="189"/>
      <c r="E665" s="148">
        <v>12</v>
      </c>
      <c r="F665" s="115">
        <v>30000</v>
      </c>
      <c r="G665" s="110">
        <f>D665*E665*F665</f>
        <v>0</v>
      </c>
      <c r="H665" s="161"/>
      <c r="I665" s="111" t="s">
        <v>151</v>
      </c>
      <c r="J665" s="111" t="str">
        <f>VLOOKUP(I665,Presupuesto!$B$11:$C$565,2,0)</f>
        <v>SUELDOS Y SALARIOS PERMANENTES</v>
      </c>
      <c r="K665" s="95" t="str">
        <f t="shared" si="21"/>
        <v>Posgrado</v>
      </c>
      <c r="L665" s="95" t="s">
        <v>719</v>
      </c>
    </row>
    <row r="666" spans="3:12" x14ac:dyDescent="0.25">
      <c r="C666" s="166" t="s">
        <v>1330</v>
      </c>
      <c r="D666" s="164"/>
      <c r="E666" s="127">
        <v>0</v>
      </c>
      <c r="F666" s="116">
        <f>IF(E665=0,"",(G665/E665)/12*E665)</f>
        <v>0</v>
      </c>
      <c r="G666" s="117">
        <f>F666</f>
        <v>0</v>
      </c>
      <c r="H666" s="159"/>
      <c r="I666" s="98" t="s">
        <v>164</v>
      </c>
      <c r="J666" s="98" t="str">
        <f>VLOOKUP(I666,Presupuesto!$B$11:$C$565,2,0)</f>
        <v>AGUINALDO Y DECIMO CUARTO MES</v>
      </c>
      <c r="K666" s="95" t="str">
        <f t="shared" si="21"/>
        <v>Posgrado</v>
      </c>
      <c r="L666" s="95" t="s">
        <v>719</v>
      </c>
    </row>
    <row r="667" spans="3:12" ht="15.75" thickBot="1" x14ac:dyDescent="0.3">
      <c r="C667" s="168" t="s">
        <v>1331</v>
      </c>
      <c r="D667" s="157"/>
      <c r="E667" s="128">
        <v>0</v>
      </c>
      <c r="F667" s="102">
        <f>IF(E665&lt;6,"",((E665-6)/12)*(G665/E665))</f>
        <v>0</v>
      </c>
      <c r="G667" s="102">
        <f>F667</f>
        <v>0</v>
      </c>
      <c r="H667" s="157"/>
      <c r="I667" s="103" t="s">
        <v>165</v>
      </c>
      <c r="J667" s="120" t="str">
        <f>VLOOKUP(I667,Presupuesto!$B$11:$C$565,2,0)</f>
        <v>DECIMOCUARTO MES</v>
      </c>
      <c r="K667" s="103" t="str">
        <f t="shared" si="21"/>
        <v>Posgrado</v>
      </c>
      <c r="L667" s="120" t="s">
        <v>719</v>
      </c>
    </row>
    <row r="669" spans="3:12" ht="15.75" thickBot="1" x14ac:dyDescent="0.3">
      <c r="C669" s="429"/>
      <c r="D669" s="418"/>
      <c r="E669" s="429"/>
      <c r="F669" s="429"/>
      <c r="G669" s="429"/>
      <c r="H669" s="418"/>
      <c r="I669" s="429"/>
      <c r="J669" s="429"/>
      <c r="K669" s="429"/>
      <c r="L669" s="429"/>
    </row>
    <row r="670" spans="3:12" ht="15.75" thickBot="1" x14ac:dyDescent="0.3">
      <c r="C670" s="68" t="s">
        <v>1308</v>
      </c>
      <c r="D670" s="30">
        <f>SUM(G677:G727)</f>
        <v>0</v>
      </c>
      <c r="E670" s="91"/>
      <c r="F670" s="91"/>
      <c r="G670" s="91"/>
      <c r="H670" s="75"/>
      <c r="I670" s="75"/>
      <c r="J670" s="75"/>
      <c r="K670" s="429"/>
      <c r="L670" s="429"/>
    </row>
    <row r="671" spans="3:12" x14ac:dyDescent="0.25">
      <c r="C671" s="429"/>
      <c r="D671" s="31"/>
      <c r="E671" s="91"/>
      <c r="F671" s="91"/>
      <c r="G671" s="91"/>
      <c r="H671" s="75"/>
      <c r="I671" s="75"/>
      <c r="J671" s="75"/>
      <c r="K671" s="149"/>
      <c r="L671" s="429"/>
    </row>
    <row r="672" spans="3:12" x14ac:dyDescent="0.25">
      <c r="C672" s="429"/>
      <c r="D672" s="31"/>
      <c r="E672" s="91"/>
      <c r="F672" s="91"/>
      <c r="G672" s="91"/>
      <c r="H672" s="75"/>
      <c r="I672" s="75"/>
      <c r="J672" s="75"/>
      <c r="K672" s="149"/>
      <c r="L672" s="429"/>
    </row>
    <row r="673" spans="3:12" ht="15.75" x14ac:dyDescent="0.25">
      <c r="C673" s="191" t="s">
        <v>1309</v>
      </c>
      <c r="D673" s="345"/>
      <c r="E673" s="91"/>
      <c r="F673" s="91"/>
      <c r="G673" s="91"/>
      <c r="H673" s="75"/>
      <c r="I673" s="75"/>
      <c r="J673" s="75"/>
      <c r="K673" s="149"/>
      <c r="L673" s="429"/>
    </row>
    <row r="674" spans="3:12" ht="18.75" x14ac:dyDescent="0.25">
      <c r="C674" s="199"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1"/>
      <c r="F674" s="91"/>
      <c r="G674" s="91"/>
      <c r="H674" s="75"/>
      <c r="I674" s="75"/>
      <c r="J674" s="75"/>
      <c r="K674" s="149"/>
      <c r="L674" s="429"/>
    </row>
    <row r="675" spans="3:12" ht="15.75" thickBot="1" x14ac:dyDescent="0.3">
      <c r="C675" s="172"/>
      <c r="D675" s="31"/>
      <c r="E675" s="91"/>
      <c r="F675" s="91"/>
      <c r="G675" s="91"/>
      <c r="H675" s="75"/>
      <c r="I675" s="75"/>
      <c r="J675" s="75"/>
      <c r="K675" s="149"/>
      <c r="L675" s="429"/>
    </row>
    <row r="676" spans="3:12" ht="30.75" thickBot="1" x14ac:dyDescent="0.3">
      <c r="C676" s="130" t="s">
        <v>1310</v>
      </c>
      <c r="D676" s="134" t="s">
        <v>99</v>
      </c>
      <c r="E676" s="165" t="s">
        <v>1329</v>
      </c>
      <c r="F676" s="134" t="s">
        <v>1312</v>
      </c>
      <c r="G676" s="131" t="s">
        <v>1313</v>
      </c>
      <c r="H676" s="129" t="s">
        <v>1314</v>
      </c>
      <c r="I676" s="132" t="s">
        <v>1315</v>
      </c>
      <c r="J676" s="132" t="s">
        <v>711</v>
      </c>
      <c r="K676" s="132" t="s">
        <v>1316</v>
      </c>
      <c r="L676" s="132" t="s">
        <v>1317</v>
      </c>
    </row>
    <row r="677" spans="3:12" ht="15.75" thickBot="1" x14ac:dyDescent="0.3">
      <c r="C677" s="133" t="s">
        <v>84</v>
      </c>
      <c r="D677" s="189"/>
      <c r="E677" s="148">
        <v>12</v>
      </c>
      <c r="F677" s="286">
        <f>HLOOKUP($C677,$BZ$2:$CM$3,2,0)</f>
        <v>43674.39</v>
      </c>
      <c r="G677" s="110">
        <f>D677*E677*F677</f>
        <v>0</v>
      </c>
      <c r="H677" s="161"/>
      <c r="I677" s="111" t="s">
        <v>151</v>
      </c>
      <c r="J677" s="111" t="str">
        <f>VLOOKUP(I677,Presupuesto!$B$11:$C$565,2,0)</f>
        <v>SUELDOS Y SALARIOS PERMANENTES</v>
      </c>
      <c r="K677" s="207" t="s">
        <v>72</v>
      </c>
      <c r="L677" s="95" t="s">
        <v>719</v>
      </c>
    </row>
    <row r="678" spans="3:12" x14ac:dyDescent="0.25">
      <c r="C678" s="166" t="s">
        <v>1330</v>
      </c>
      <c r="D678" s="158"/>
      <c r="E678" s="150">
        <v>0</v>
      </c>
      <c r="F678" s="97">
        <f>IF(E677=0,"",(G677/E677)/12*E677)</f>
        <v>0</v>
      </c>
      <c r="G678" s="94">
        <f>F678</f>
        <v>0</v>
      </c>
      <c r="H678" s="159"/>
      <c r="I678" s="113" t="s">
        <v>164</v>
      </c>
      <c r="J678" s="113" t="str">
        <f>VLOOKUP(I678,Presupuesto!$B$11:$C$565,2,0)</f>
        <v>AGUINALDO Y DECIMO CUARTO MES</v>
      </c>
      <c r="K678" s="95" t="str">
        <f t="shared" ref="K678:K709" si="22">$K$677</f>
        <v>Posgrado</v>
      </c>
      <c r="L678" s="95" t="s">
        <v>720</v>
      </c>
    </row>
    <row r="679" spans="3:12" ht="15.75" thickBot="1" x14ac:dyDescent="0.3">
      <c r="C679" s="167" t="s">
        <v>1331</v>
      </c>
      <c r="D679" s="158"/>
      <c r="E679" s="150">
        <v>0</v>
      </c>
      <c r="F679" s="114">
        <f>IF(E677&lt;6,"",((E677-6)/12)*(G677/E677))</f>
        <v>0</v>
      </c>
      <c r="G679" s="94">
        <f>F679</f>
        <v>0</v>
      </c>
      <c r="H679" s="159"/>
      <c r="I679" s="98" t="s">
        <v>165</v>
      </c>
      <c r="J679" s="98" t="str">
        <f>VLOOKUP(I679,Presupuesto!$B$11:$C$565,2,0)</f>
        <v>DECIMOCUARTO MES</v>
      </c>
      <c r="K679" s="95" t="str">
        <f t="shared" si="22"/>
        <v>Posgrado</v>
      </c>
      <c r="L679" s="95" t="s">
        <v>721</v>
      </c>
    </row>
    <row r="680" spans="3:12" ht="15.75" thickBot="1" x14ac:dyDescent="0.3">
      <c r="C680" s="133" t="s">
        <v>85</v>
      </c>
      <c r="D680" s="189"/>
      <c r="E680" s="148">
        <v>12</v>
      </c>
      <c r="F680" s="286">
        <f>HLOOKUP($C680,$BZ$2:$CM$3,2,0)</f>
        <v>39703.99</v>
      </c>
      <c r="G680" s="110">
        <f>D680*E680*F680</f>
        <v>0</v>
      </c>
      <c r="H680" s="161"/>
      <c r="I680" s="111" t="s">
        <v>151</v>
      </c>
      <c r="J680" s="111" t="str">
        <f>VLOOKUP(I680,Presupuesto!$B$11:$C$565,2,0)</f>
        <v>SUELDOS Y SALARIOS PERMANENTES</v>
      </c>
      <c r="K680" s="95" t="str">
        <f t="shared" si="22"/>
        <v>Posgrado</v>
      </c>
      <c r="L680" s="95" t="s">
        <v>721</v>
      </c>
    </row>
    <row r="681" spans="3:12" x14ac:dyDescent="0.25">
      <c r="C681" s="166" t="s">
        <v>1330</v>
      </c>
      <c r="D681" s="158"/>
      <c r="E681" s="150">
        <v>0</v>
      </c>
      <c r="F681" s="97">
        <f>IF(E680=0,"",(G680/E680)/12*E680)</f>
        <v>0</v>
      </c>
      <c r="G681" s="94">
        <f>F681</f>
        <v>0</v>
      </c>
      <c r="H681" s="159"/>
      <c r="I681" s="113" t="s">
        <v>164</v>
      </c>
      <c r="J681" s="113" t="str">
        <f>VLOOKUP(I681,Presupuesto!$B$11:$C$565,2,0)</f>
        <v>AGUINALDO Y DECIMO CUARTO MES</v>
      </c>
      <c r="K681" s="95" t="str">
        <f t="shared" si="22"/>
        <v>Posgrado</v>
      </c>
      <c r="L681" s="95" t="s">
        <v>721</v>
      </c>
    </row>
    <row r="682" spans="3:12" ht="15.75" thickBot="1" x14ac:dyDescent="0.3">
      <c r="C682" s="167" t="s">
        <v>1331</v>
      </c>
      <c r="D682" s="158"/>
      <c r="E682" s="150">
        <v>0</v>
      </c>
      <c r="F682" s="114">
        <f>IF(E680&lt;6,"",((E680-6)/12)*(G680/E680))</f>
        <v>0</v>
      </c>
      <c r="G682" s="94">
        <f>F682</f>
        <v>0</v>
      </c>
      <c r="H682" s="159"/>
      <c r="I682" s="98" t="s">
        <v>165</v>
      </c>
      <c r="J682" s="98" t="str">
        <f>VLOOKUP(I682,Presupuesto!$B$11:$C$565,2,0)</f>
        <v>DECIMOCUARTO MES</v>
      </c>
      <c r="K682" s="95" t="str">
        <f t="shared" si="22"/>
        <v>Posgrado</v>
      </c>
      <c r="L682" s="95" t="s">
        <v>721</v>
      </c>
    </row>
    <row r="683" spans="3:12" ht="15.75" thickBot="1" x14ac:dyDescent="0.3">
      <c r="C683" s="133" t="s">
        <v>86</v>
      </c>
      <c r="D683" s="189"/>
      <c r="E683" s="148">
        <v>12</v>
      </c>
      <c r="F683" s="286">
        <f>HLOOKUP($C683,$BZ$2:$CM$3,2,0)</f>
        <v>35733.589999999997</v>
      </c>
      <c r="G683" s="110">
        <f>D683*E683*F683</f>
        <v>0</v>
      </c>
      <c r="H683" s="161"/>
      <c r="I683" s="111" t="s">
        <v>151</v>
      </c>
      <c r="J683" s="111" t="str">
        <f>VLOOKUP(I683,Presupuesto!$B$11:$C$565,2,0)</f>
        <v>SUELDOS Y SALARIOS PERMANENTES</v>
      </c>
      <c r="K683" s="95" t="str">
        <f t="shared" si="22"/>
        <v>Posgrado</v>
      </c>
      <c r="L683" s="95" t="s">
        <v>721</v>
      </c>
    </row>
    <row r="684" spans="3:12" x14ac:dyDescent="0.25">
      <c r="C684" s="166" t="s">
        <v>1330</v>
      </c>
      <c r="D684" s="158"/>
      <c r="E684" s="150">
        <v>0</v>
      </c>
      <c r="F684" s="97">
        <f>IF(E683=0,"",(G683/E683)/12*E683)</f>
        <v>0</v>
      </c>
      <c r="G684" s="94">
        <f>F684</f>
        <v>0</v>
      </c>
      <c r="H684" s="159"/>
      <c r="I684" s="113" t="s">
        <v>164</v>
      </c>
      <c r="J684" s="113" t="str">
        <f>VLOOKUP(I684,Presupuesto!$B$11:$C$565,2,0)</f>
        <v>AGUINALDO Y DECIMO CUARTO MES</v>
      </c>
      <c r="K684" s="95" t="str">
        <f t="shared" si="22"/>
        <v>Posgrado</v>
      </c>
      <c r="L684" s="95" t="s">
        <v>721</v>
      </c>
    </row>
    <row r="685" spans="3:12" ht="15.75" thickBot="1" x14ac:dyDescent="0.3">
      <c r="C685" s="167" t="s">
        <v>1331</v>
      </c>
      <c r="D685" s="158"/>
      <c r="E685" s="150">
        <v>0</v>
      </c>
      <c r="F685" s="114">
        <f>IF(E683&lt;6,"",((E683-6)/12)*(G683/E683))</f>
        <v>0</v>
      </c>
      <c r="G685" s="94">
        <f>F685</f>
        <v>0</v>
      </c>
      <c r="H685" s="159"/>
      <c r="I685" s="98" t="s">
        <v>165</v>
      </c>
      <c r="J685" s="98" t="str">
        <f>VLOOKUP(I685,Presupuesto!$B$11:$C$565,2,0)</f>
        <v>DECIMOCUARTO MES</v>
      </c>
      <c r="K685" s="95" t="str">
        <f t="shared" si="22"/>
        <v>Posgrado</v>
      </c>
      <c r="L685" s="95" t="s">
        <v>721</v>
      </c>
    </row>
    <row r="686" spans="3:12" ht="15.75" thickBot="1" x14ac:dyDescent="0.3">
      <c r="C686" s="133" t="s">
        <v>87</v>
      </c>
      <c r="D686" s="189"/>
      <c r="E686" s="148">
        <v>12</v>
      </c>
      <c r="F686" s="286">
        <f>HLOOKUP($C686,$BZ$2:$CM$3,2,0)</f>
        <v>31763.19</v>
      </c>
      <c r="G686" s="110">
        <f>D686*E686*F686</f>
        <v>0</v>
      </c>
      <c r="H686" s="161"/>
      <c r="I686" s="111" t="s">
        <v>151</v>
      </c>
      <c r="J686" s="111" t="str">
        <f>VLOOKUP(I686,Presupuesto!$B$11:$C$565,2,0)</f>
        <v>SUELDOS Y SALARIOS PERMANENTES</v>
      </c>
      <c r="K686" s="95" t="str">
        <f t="shared" si="22"/>
        <v>Posgrado</v>
      </c>
      <c r="L686" s="95" t="s">
        <v>721</v>
      </c>
    </row>
    <row r="687" spans="3:12" x14ac:dyDescent="0.25">
      <c r="C687" s="166" t="s">
        <v>1330</v>
      </c>
      <c r="D687" s="158"/>
      <c r="E687" s="150">
        <v>0</v>
      </c>
      <c r="F687" s="97">
        <f>IF(E686=0,"",(G686/E686)/12*E686)</f>
        <v>0</v>
      </c>
      <c r="G687" s="94">
        <f>F687</f>
        <v>0</v>
      </c>
      <c r="H687" s="159"/>
      <c r="I687" s="113" t="s">
        <v>164</v>
      </c>
      <c r="J687" s="113" t="str">
        <f>VLOOKUP(I687,Presupuesto!$B$11:$C$565,2,0)</f>
        <v>AGUINALDO Y DECIMO CUARTO MES</v>
      </c>
      <c r="K687" s="95" t="str">
        <f t="shared" si="22"/>
        <v>Posgrado</v>
      </c>
      <c r="L687" s="95" t="s">
        <v>721</v>
      </c>
    </row>
    <row r="688" spans="3:12" ht="15.75" thickBot="1" x14ac:dyDescent="0.3">
      <c r="C688" s="167" t="s">
        <v>1331</v>
      </c>
      <c r="D688" s="158"/>
      <c r="E688" s="150">
        <v>0</v>
      </c>
      <c r="F688" s="114">
        <f>IF(E686&lt;6,"",((E686-6)/12)*(G686/E686))</f>
        <v>0</v>
      </c>
      <c r="G688" s="94">
        <f>F688</f>
        <v>0</v>
      </c>
      <c r="H688" s="159"/>
      <c r="I688" s="98" t="s">
        <v>165</v>
      </c>
      <c r="J688" s="98" t="str">
        <f>VLOOKUP(I688,Presupuesto!$B$11:$C$565,2,0)</f>
        <v>DECIMOCUARTO MES</v>
      </c>
      <c r="K688" s="95" t="str">
        <f t="shared" si="22"/>
        <v>Posgrado</v>
      </c>
      <c r="L688" s="95" t="s">
        <v>721</v>
      </c>
    </row>
    <row r="689" spans="3:12" ht="15.75" thickBot="1" x14ac:dyDescent="0.3">
      <c r="C689" s="133" t="s">
        <v>88</v>
      </c>
      <c r="D689" s="189"/>
      <c r="E689" s="148">
        <v>12</v>
      </c>
      <c r="F689" s="286">
        <f>HLOOKUP($C689,$BZ$2:$CM$3,2,0)</f>
        <v>29777.99</v>
      </c>
      <c r="G689" s="110">
        <f>D689*E689*F689</f>
        <v>0</v>
      </c>
      <c r="H689" s="161"/>
      <c r="I689" s="111" t="s">
        <v>151</v>
      </c>
      <c r="J689" s="111" t="str">
        <f>VLOOKUP(I689,Presupuesto!$B$11:$C$565,2,0)</f>
        <v>SUELDOS Y SALARIOS PERMANENTES</v>
      </c>
      <c r="K689" s="95" t="str">
        <f t="shared" si="22"/>
        <v>Posgrado</v>
      </c>
      <c r="L689" s="95" t="s">
        <v>721</v>
      </c>
    </row>
    <row r="690" spans="3:12" x14ac:dyDescent="0.25">
      <c r="C690" s="166" t="s">
        <v>1330</v>
      </c>
      <c r="D690" s="158"/>
      <c r="E690" s="150">
        <v>0</v>
      </c>
      <c r="F690" s="97">
        <f>IF(E689=0,"",(G689/E689)/12*E689)</f>
        <v>0</v>
      </c>
      <c r="G690" s="94">
        <f>F690</f>
        <v>0</v>
      </c>
      <c r="H690" s="159"/>
      <c r="I690" s="113" t="s">
        <v>164</v>
      </c>
      <c r="J690" s="113" t="str">
        <f>VLOOKUP(I690,Presupuesto!$B$11:$C$565,2,0)</f>
        <v>AGUINALDO Y DECIMO CUARTO MES</v>
      </c>
      <c r="K690" s="95" t="str">
        <f t="shared" si="22"/>
        <v>Posgrado</v>
      </c>
      <c r="L690" s="95" t="s">
        <v>721</v>
      </c>
    </row>
    <row r="691" spans="3:12" ht="15.75" thickBot="1" x14ac:dyDescent="0.3">
      <c r="C691" s="167" t="s">
        <v>1331</v>
      </c>
      <c r="D691" s="158"/>
      <c r="E691" s="150">
        <v>0</v>
      </c>
      <c r="F691" s="114">
        <f>IF(E689&lt;6,"",((E689-6)/12)*(G689/E689))</f>
        <v>0</v>
      </c>
      <c r="G691" s="94">
        <f>F691</f>
        <v>0</v>
      </c>
      <c r="H691" s="159"/>
      <c r="I691" s="98" t="s">
        <v>165</v>
      </c>
      <c r="J691" s="98" t="str">
        <f>VLOOKUP(I691,Presupuesto!$B$11:$C$565,2,0)</f>
        <v>DECIMOCUARTO MES</v>
      </c>
      <c r="K691" s="95" t="str">
        <f t="shared" si="22"/>
        <v>Posgrado</v>
      </c>
      <c r="L691" s="95" t="s">
        <v>721</v>
      </c>
    </row>
    <row r="692" spans="3:12" ht="15.75" thickBot="1" x14ac:dyDescent="0.3">
      <c r="C692" s="133" t="s">
        <v>89</v>
      </c>
      <c r="D692" s="189"/>
      <c r="E692" s="148">
        <v>12</v>
      </c>
      <c r="F692" s="286">
        <f>HLOOKUP($C692,$BZ$2:$CM$3,2,0)</f>
        <v>27792.79</v>
      </c>
      <c r="G692" s="110">
        <f>D692*E692*F692</f>
        <v>0</v>
      </c>
      <c r="H692" s="161"/>
      <c r="I692" s="111" t="s">
        <v>151</v>
      </c>
      <c r="J692" s="111" t="str">
        <f>VLOOKUP(I692,Presupuesto!$B$11:$C$565,2,0)</f>
        <v>SUELDOS Y SALARIOS PERMANENTES</v>
      </c>
      <c r="K692" s="95" t="str">
        <f t="shared" si="22"/>
        <v>Posgrado</v>
      </c>
      <c r="L692" s="95" t="s">
        <v>721</v>
      </c>
    </row>
    <row r="693" spans="3:12" x14ac:dyDescent="0.25">
      <c r="C693" s="166" t="s">
        <v>1330</v>
      </c>
      <c r="D693" s="158"/>
      <c r="E693" s="150">
        <v>0</v>
      </c>
      <c r="F693" s="97">
        <f>IF(E692=0,"",(G692/E692)/12*E692)</f>
        <v>0</v>
      </c>
      <c r="G693" s="94">
        <f>F693</f>
        <v>0</v>
      </c>
      <c r="H693" s="159"/>
      <c r="I693" s="113" t="s">
        <v>164</v>
      </c>
      <c r="J693" s="113" t="str">
        <f>VLOOKUP(I693,Presupuesto!$B$11:$C$565,2,0)</f>
        <v>AGUINALDO Y DECIMO CUARTO MES</v>
      </c>
      <c r="K693" s="95" t="str">
        <f t="shared" si="22"/>
        <v>Posgrado</v>
      </c>
      <c r="L693" s="95" t="s">
        <v>721</v>
      </c>
    </row>
    <row r="694" spans="3:12" ht="15.75" thickBot="1" x14ac:dyDescent="0.3">
      <c r="C694" s="167" t="s">
        <v>1331</v>
      </c>
      <c r="D694" s="158"/>
      <c r="E694" s="150">
        <v>0</v>
      </c>
      <c r="F694" s="114">
        <f>IF(E692&lt;6,"",((E692-6)/12)*(G692/E692))</f>
        <v>0</v>
      </c>
      <c r="G694" s="94">
        <f>F694</f>
        <v>0</v>
      </c>
      <c r="H694" s="159"/>
      <c r="I694" s="98" t="s">
        <v>165</v>
      </c>
      <c r="J694" s="98" t="str">
        <f>VLOOKUP(I694,Presupuesto!$B$11:$C$565,2,0)</f>
        <v>DECIMOCUARTO MES</v>
      </c>
      <c r="K694" s="95" t="str">
        <f t="shared" si="22"/>
        <v>Posgrado</v>
      </c>
      <c r="L694" s="95" t="s">
        <v>721</v>
      </c>
    </row>
    <row r="695" spans="3:12" ht="15.75" thickBot="1" x14ac:dyDescent="0.3">
      <c r="C695" s="133" t="s">
        <v>90</v>
      </c>
      <c r="D695" s="189"/>
      <c r="E695" s="148">
        <v>12</v>
      </c>
      <c r="F695" s="286">
        <f>HLOOKUP($C695,$BZ$2:$CM$3,2,0)</f>
        <v>18859.39</v>
      </c>
      <c r="G695" s="110">
        <f>D695*E695*F695</f>
        <v>0</v>
      </c>
      <c r="H695" s="161"/>
      <c r="I695" s="111" t="s">
        <v>151</v>
      </c>
      <c r="J695" s="111" t="str">
        <f>VLOOKUP(I695,Presupuesto!$B$11:$C$565,2,0)</f>
        <v>SUELDOS Y SALARIOS PERMANENTES</v>
      </c>
      <c r="K695" s="95" t="str">
        <f t="shared" si="22"/>
        <v>Posgrado</v>
      </c>
      <c r="L695" s="95" t="s">
        <v>721</v>
      </c>
    </row>
    <row r="696" spans="3:12" x14ac:dyDescent="0.25">
      <c r="C696" s="166" t="s">
        <v>1330</v>
      </c>
      <c r="D696" s="158"/>
      <c r="E696" s="150">
        <v>0</v>
      </c>
      <c r="F696" s="97">
        <f>IF(E695=0,"",(G695/E695)/12*E695)</f>
        <v>0</v>
      </c>
      <c r="G696" s="94">
        <f>F696</f>
        <v>0</v>
      </c>
      <c r="H696" s="159"/>
      <c r="I696" s="113" t="s">
        <v>164</v>
      </c>
      <c r="J696" s="113" t="str">
        <f>VLOOKUP(I696,Presupuesto!$B$11:$C$565,2,0)</f>
        <v>AGUINALDO Y DECIMO CUARTO MES</v>
      </c>
      <c r="K696" s="95" t="str">
        <f t="shared" si="22"/>
        <v>Posgrado</v>
      </c>
      <c r="L696" s="95" t="s">
        <v>721</v>
      </c>
    </row>
    <row r="697" spans="3:12" ht="15.75" thickBot="1" x14ac:dyDescent="0.3">
      <c r="C697" s="167" t="s">
        <v>1331</v>
      </c>
      <c r="D697" s="158"/>
      <c r="E697" s="150">
        <v>0</v>
      </c>
      <c r="F697" s="114">
        <f>IF(E695&lt;6,"",((E695-6)/12)*(G695/E695))</f>
        <v>0</v>
      </c>
      <c r="G697" s="94">
        <f>F697</f>
        <v>0</v>
      </c>
      <c r="H697" s="159"/>
      <c r="I697" s="98" t="s">
        <v>165</v>
      </c>
      <c r="J697" s="98" t="str">
        <f>VLOOKUP(I697,Presupuesto!$B$11:$C$565,2,0)</f>
        <v>DECIMOCUARTO MES</v>
      </c>
      <c r="K697" s="95" t="str">
        <f t="shared" si="22"/>
        <v>Posgrado</v>
      </c>
      <c r="L697" s="95" t="s">
        <v>721</v>
      </c>
    </row>
    <row r="698" spans="3:12" ht="15.75" thickBot="1" x14ac:dyDescent="0.3">
      <c r="C698" s="133" t="s">
        <v>91</v>
      </c>
      <c r="D698" s="189"/>
      <c r="E698" s="148">
        <v>12</v>
      </c>
      <c r="F698" s="286">
        <f>HLOOKUP($C698,$BZ$2:$CM$3,2,0)</f>
        <v>17866.8</v>
      </c>
      <c r="G698" s="110">
        <f>D698*E698*F698</f>
        <v>0</v>
      </c>
      <c r="H698" s="161"/>
      <c r="I698" s="111" t="s">
        <v>151</v>
      </c>
      <c r="J698" s="111" t="str">
        <f>VLOOKUP(I698,Presupuesto!$B$11:$C$565,2,0)</f>
        <v>SUELDOS Y SALARIOS PERMANENTES</v>
      </c>
      <c r="K698" s="95" t="str">
        <f t="shared" si="22"/>
        <v>Posgrado</v>
      </c>
      <c r="L698" s="95" t="s">
        <v>721</v>
      </c>
    </row>
    <row r="699" spans="3:12" x14ac:dyDescent="0.25">
      <c r="C699" s="166" t="s">
        <v>1330</v>
      </c>
      <c r="D699" s="158"/>
      <c r="E699" s="150">
        <v>0</v>
      </c>
      <c r="F699" s="97">
        <f>IF(E698=0,"",(G698/E698)/12*E698)</f>
        <v>0</v>
      </c>
      <c r="G699" s="94">
        <f>F699</f>
        <v>0</v>
      </c>
      <c r="H699" s="159"/>
      <c r="I699" s="113" t="s">
        <v>164</v>
      </c>
      <c r="J699" s="113" t="str">
        <f>VLOOKUP(I699,Presupuesto!$B$11:$C$565,2,0)</f>
        <v>AGUINALDO Y DECIMO CUARTO MES</v>
      </c>
      <c r="K699" s="95" t="str">
        <f t="shared" si="22"/>
        <v>Posgrado</v>
      </c>
      <c r="L699" s="95" t="s">
        <v>721</v>
      </c>
    </row>
    <row r="700" spans="3:12" ht="15.75" thickBot="1" x14ac:dyDescent="0.3">
      <c r="C700" s="167" t="s">
        <v>1331</v>
      </c>
      <c r="D700" s="158"/>
      <c r="E700" s="150">
        <v>0</v>
      </c>
      <c r="F700" s="114">
        <f>IF(E698&lt;6,"",((E698-6)/12)*(G698/E698))</f>
        <v>0</v>
      </c>
      <c r="G700" s="94">
        <f>F700</f>
        <v>0</v>
      </c>
      <c r="H700" s="159"/>
      <c r="I700" s="98" t="s">
        <v>165</v>
      </c>
      <c r="J700" s="98" t="str">
        <f>VLOOKUP(I700,Presupuesto!$B$11:$C$565,2,0)</f>
        <v>DECIMOCUARTO MES</v>
      </c>
      <c r="K700" s="95" t="str">
        <f t="shared" si="22"/>
        <v>Posgrado</v>
      </c>
      <c r="L700" s="95" t="s">
        <v>721</v>
      </c>
    </row>
    <row r="701" spans="3:12" ht="15.75" thickBot="1" x14ac:dyDescent="0.3">
      <c r="C701" s="133" t="s">
        <v>92</v>
      </c>
      <c r="D701" s="189"/>
      <c r="E701" s="148">
        <v>12</v>
      </c>
      <c r="F701" s="286">
        <f>HLOOKUP($C701,$BZ$2:$CM$3,2,0)</f>
        <v>13896.4</v>
      </c>
      <c r="G701" s="110">
        <f>D701*E701*F701</f>
        <v>0</v>
      </c>
      <c r="H701" s="161"/>
      <c r="I701" s="111" t="s">
        <v>151</v>
      </c>
      <c r="J701" s="111" t="str">
        <f>VLOOKUP(I701,Presupuesto!$B$11:$C$565,2,0)</f>
        <v>SUELDOS Y SALARIOS PERMANENTES</v>
      </c>
      <c r="K701" s="95" t="str">
        <f t="shared" si="22"/>
        <v>Posgrado</v>
      </c>
      <c r="L701" s="95" t="s">
        <v>721</v>
      </c>
    </row>
    <row r="702" spans="3:12" x14ac:dyDescent="0.25">
      <c r="C702" s="166" t="s">
        <v>1330</v>
      </c>
      <c r="D702" s="158"/>
      <c r="E702" s="150">
        <v>0</v>
      </c>
      <c r="F702" s="97">
        <f>IF(E701=0,"",(G701/E701)/12*E701)</f>
        <v>0</v>
      </c>
      <c r="G702" s="94">
        <f>F702</f>
        <v>0</v>
      </c>
      <c r="H702" s="159"/>
      <c r="I702" s="113" t="s">
        <v>164</v>
      </c>
      <c r="J702" s="113" t="str">
        <f>VLOOKUP(I702,Presupuesto!$B$11:$C$565,2,0)</f>
        <v>AGUINALDO Y DECIMO CUARTO MES</v>
      </c>
      <c r="K702" s="95" t="str">
        <f t="shared" si="22"/>
        <v>Posgrado</v>
      </c>
      <c r="L702" s="95" t="s">
        <v>721</v>
      </c>
    </row>
    <row r="703" spans="3:12" ht="15.75" thickBot="1" x14ac:dyDescent="0.3">
      <c r="C703" s="167" t="s">
        <v>1331</v>
      </c>
      <c r="D703" s="158"/>
      <c r="E703" s="150">
        <v>0</v>
      </c>
      <c r="F703" s="114">
        <f>IF(E701&lt;6,"",((E701-6)/12)*(G701/E701))</f>
        <v>0</v>
      </c>
      <c r="G703" s="94">
        <f>F703</f>
        <v>0</v>
      </c>
      <c r="H703" s="159"/>
      <c r="I703" s="98" t="s">
        <v>165</v>
      </c>
      <c r="J703" s="98" t="str">
        <f>VLOOKUP(I703,Presupuesto!$B$11:$C$565,2,0)</f>
        <v>DECIMOCUARTO MES</v>
      </c>
      <c r="K703" s="95" t="str">
        <f t="shared" si="22"/>
        <v>Posgrado</v>
      </c>
      <c r="L703" s="95" t="s">
        <v>721</v>
      </c>
    </row>
    <row r="704" spans="3:12" ht="15.75" thickBot="1" x14ac:dyDescent="0.3">
      <c r="C704" s="133" t="s">
        <v>93</v>
      </c>
      <c r="D704" s="189"/>
      <c r="E704" s="148">
        <v>12</v>
      </c>
      <c r="F704" s="286">
        <f>HLOOKUP($C704,$BZ$2:$CM$3,2,0)</f>
        <v>15004.09</v>
      </c>
      <c r="G704" s="110">
        <f>D704*E704*F704</f>
        <v>0</v>
      </c>
      <c r="H704" s="161"/>
      <c r="I704" s="111" t="s">
        <v>151</v>
      </c>
      <c r="J704" s="111" t="str">
        <f>VLOOKUP(I704,Presupuesto!$B$11:$C$565,2,0)</f>
        <v>SUELDOS Y SALARIOS PERMANENTES</v>
      </c>
      <c r="K704" s="95" t="str">
        <f t="shared" si="22"/>
        <v>Posgrado</v>
      </c>
      <c r="L704" s="95" t="s">
        <v>721</v>
      </c>
    </row>
    <row r="705" spans="3:12" x14ac:dyDescent="0.25">
      <c r="C705" s="166" t="s">
        <v>1330</v>
      </c>
      <c r="D705" s="158"/>
      <c r="E705" s="150">
        <v>0</v>
      </c>
      <c r="F705" s="97">
        <f>IF(E704=0,"",(G704/E704)/12*E704)</f>
        <v>0</v>
      </c>
      <c r="G705" s="94">
        <f>F705</f>
        <v>0</v>
      </c>
      <c r="H705" s="159"/>
      <c r="I705" s="113" t="s">
        <v>164</v>
      </c>
      <c r="J705" s="113" t="str">
        <f>VLOOKUP(I705,Presupuesto!$B$11:$C$565,2,0)</f>
        <v>AGUINALDO Y DECIMO CUARTO MES</v>
      </c>
      <c r="K705" s="95" t="str">
        <f t="shared" si="22"/>
        <v>Posgrado</v>
      </c>
      <c r="L705" s="95" t="s">
        <v>721</v>
      </c>
    </row>
    <row r="706" spans="3:12" ht="15.75" thickBot="1" x14ac:dyDescent="0.3">
      <c r="C706" s="167" t="s">
        <v>1331</v>
      </c>
      <c r="D706" s="158"/>
      <c r="E706" s="150">
        <v>0</v>
      </c>
      <c r="F706" s="114">
        <f>IF(E704&lt;6,"",((E704-6)/12)*(G704/E704))</f>
        <v>0</v>
      </c>
      <c r="G706" s="94">
        <f>F706</f>
        <v>0</v>
      </c>
      <c r="H706" s="159"/>
      <c r="I706" s="98" t="s">
        <v>165</v>
      </c>
      <c r="J706" s="98" t="str">
        <f>VLOOKUP(I706,Presupuesto!$B$11:$C$565,2,0)</f>
        <v>DECIMOCUARTO MES</v>
      </c>
      <c r="K706" s="95" t="str">
        <f t="shared" si="22"/>
        <v>Posgrado</v>
      </c>
      <c r="L706" s="95" t="s">
        <v>721</v>
      </c>
    </row>
    <row r="707" spans="3:12" ht="15.75" thickBot="1" x14ac:dyDescent="0.3">
      <c r="C707" s="133" t="s">
        <v>94</v>
      </c>
      <c r="D707" s="189"/>
      <c r="E707" s="148">
        <v>12</v>
      </c>
      <c r="F707" s="286">
        <f>HLOOKUP($C707,$BZ$2:$CM$3,2,0)</f>
        <v>13238.9</v>
      </c>
      <c r="G707" s="110">
        <f>D707*E707*F707</f>
        <v>0</v>
      </c>
      <c r="H707" s="161"/>
      <c r="I707" s="111" t="s">
        <v>151</v>
      </c>
      <c r="J707" s="111" t="str">
        <f>VLOOKUP(I707,Presupuesto!$B$11:$C$565,2,0)</f>
        <v>SUELDOS Y SALARIOS PERMANENTES</v>
      </c>
      <c r="K707" s="95" t="str">
        <f t="shared" si="22"/>
        <v>Posgrado</v>
      </c>
      <c r="L707" s="95" t="s">
        <v>721</v>
      </c>
    </row>
    <row r="708" spans="3:12" x14ac:dyDescent="0.25">
      <c r="C708" s="166" t="s">
        <v>1330</v>
      </c>
      <c r="D708" s="158"/>
      <c r="E708" s="150">
        <v>0</v>
      </c>
      <c r="F708" s="97">
        <f>IF(E707=0,"",(G707/E707)/12*E707)</f>
        <v>0</v>
      </c>
      <c r="G708" s="94">
        <f>F708</f>
        <v>0</v>
      </c>
      <c r="H708" s="159"/>
      <c r="I708" s="113" t="s">
        <v>164</v>
      </c>
      <c r="J708" s="113" t="str">
        <f>VLOOKUP(I708,Presupuesto!$B$11:$C$565,2,0)</f>
        <v>AGUINALDO Y DECIMO CUARTO MES</v>
      </c>
      <c r="K708" s="95" t="str">
        <f t="shared" si="22"/>
        <v>Posgrado</v>
      </c>
      <c r="L708" s="95" t="s">
        <v>721</v>
      </c>
    </row>
    <row r="709" spans="3:12" ht="15.75" thickBot="1" x14ac:dyDescent="0.3">
      <c r="C709" s="167" t="s">
        <v>1331</v>
      </c>
      <c r="D709" s="158"/>
      <c r="E709" s="150">
        <v>0</v>
      </c>
      <c r="F709" s="114">
        <f>IF(E707&lt;6,"",((E707-6)/12)*(G707/E707))</f>
        <v>0</v>
      </c>
      <c r="G709" s="94">
        <f>F709</f>
        <v>0</v>
      </c>
      <c r="H709" s="159"/>
      <c r="I709" s="98" t="s">
        <v>165</v>
      </c>
      <c r="J709" s="98" t="str">
        <f>VLOOKUP(I709,Presupuesto!$B$11:$C$565,2,0)</f>
        <v>DECIMOCUARTO MES</v>
      </c>
      <c r="K709" s="95" t="str">
        <f t="shared" si="22"/>
        <v>Posgrado</v>
      </c>
      <c r="L709" s="95" t="s">
        <v>721</v>
      </c>
    </row>
    <row r="710" spans="3:12" ht="15.75" thickBot="1" x14ac:dyDescent="0.3">
      <c r="C710" s="133" t="s">
        <v>95</v>
      </c>
      <c r="D710" s="189"/>
      <c r="E710" s="148">
        <v>12</v>
      </c>
      <c r="F710" s="286">
        <f>HLOOKUP($C710,$BZ$2:$CM$3,2,0)</f>
        <v>12356.31</v>
      </c>
      <c r="G710" s="110">
        <f>D710*E710*F710</f>
        <v>0</v>
      </c>
      <c r="H710" s="161"/>
      <c r="I710" s="111" t="s">
        <v>151</v>
      </c>
      <c r="J710" s="111" t="str">
        <f>VLOOKUP(I710,Presupuesto!$B$11:$C$565,2,0)</f>
        <v>SUELDOS Y SALARIOS PERMANENTES</v>
      </c>
      <c r="K710" s="95" t="str">
        <f t="shared" ref="K710:K727" si="23">$K$677</f>
        <v>Posgrado</v>
      </c>
      <c r="L710" s="95" t="s">
        <v>721</v>
      </c>
    </row>
    <row r="711" spans="3:12" x14ac:dyDescent="0.25">
      <c r="C711" s="166" t="s">
        <v>1330</v>
      </c>
      <c r="D711" s="158"/>
      <c r="E711" s="150">
        <v>0</v>
      </c>
      <c r="F711" s="97">
        <f>IF(E710=0,"",(G710/E710)/12*E710)</f>
        <v>0</v>
      </c>
      <c r="G711" s="94">
        <f>F711</f>
        <v>0</v>
      </c>
      <c r="H711" s="159"/>
      <c r="I711" s="113" t="s">
        <v>164</v>
      </c>
      <c r="J711" s="113" t="str">
        <f>VLOOKUP(I711,Presupuesto!$B$11:$C$565,2,0)</f>
        <v>AGUINALDO Y DECIMO CUARTO MES</v>
      </c>
      <c r="K711" s="95" t="str">
        <f t="shared" si="23"/>
        <v>Posgrado</v>
      </c>
      <c r="L711" s="95" t="s">
        <v>721</v>
      </c>
    </row>
    <row r="712" spans="3:12" ht="15.75" thickBot="1" x14ac:dyDescent="0.3">
      <c r="C712" s="167" t="s">
        <v>1331</v>
      </c>
      <c r="D712" s="158"/>
      <c r="E712" s="150">
        <v>0</v>
      </c>
      <c r="F712" s="114">
        <f>IF(E710&lt;6,"",((E710-6)/12)*(G710/E710))</f>
        <v>0</v>
      </c>
      <c r="G712" s="94">
        <f>F712</f>
        <v>0</v>
      </c>
      <c r="H712" s="159"/>
      <c r="I712" s="98" t="s">
        <v>165</v>
      </c>
      <c r="J712" s="98" t="str">
        <f>VLOOKUP(I712,Presupuesto!$B$11:$C$565,2,0)</f>
        <v>DECIMOCUARTO MES</v>
      </c>
      <c r="K712" s="95" t="str">
        <f t="shared" si="23"/>
        <v>Posgrado</v>
      </c>
      <c r="L712" s="95" t="s">
        <v>721</v>
      </c>
    </row>
    <row r="713" spans="3:12" ht="15.75" thickBot="1" x14ac:dyDescent="0.3">
      <c r="C713" s="133" t="s">
        <v>96</v>
      </c>
      <c r="D713" s="189"/>
      <c r="E713" s="148">
        <v>12</v>
      </c>
      <c r="F713" s="286">
        <f>HLOOKUP($C713,$BZ$2:$CM$3,2,0)</f>
        <v>463.22</v>
      </c>
      <c r="G713" s="110">
        <f>D713*E713*F713</f>
        <v>0</v>
      </c>
      <c r="H713" s="161"/>
      <c r="I713" s="111" t="s">
        <v>151</v>
      </c>
      <c r="J713" s="111" t="str">
        <f>VLOOKUP(I713,Presupuesto!$B$11:$C$565,2,0)</f>
        <v>SUELDOS Y SALARIOS PERMANENTES</v>
      </c>
      <c r="K713" s="95" t="str">
        <f t="shared" si="23"/>
        <v>Posgrado</v>
      </c>
      <c r="L713" s="95" t="s">
        <v>721</v>
      </c>
    </row>
    <row r="714" spans="3:12" x14ac:dyDescent="0.25">
      <c r="C714" s="166" t="s">
        <v>1330</v>
      </c>
      <c r="D714" s="158"/>
      <c r="E714" s="150">
        <v>0</v>
      </c>
      <c r="F714" s="97">
        <f>IF(E713=0,"",(G713/E713)/12*E713)</f>
        <v>0</v>
      </c>
      <c r="G714" s="94">
        <f>F714</f>
        <v>0</v>
      </c>
      <c r="H714" s="159"/>
      <c r="I714" s="113" t="s">
        <v>164</v>
      </c>
      <c r="J714" s="113" t="str">
        <f>VLOOKUP(I714,Presupuesto!$B$11:$C$565,2,0)</f>
        <v>AGUINALDO Y DECIMO CUARTO MES</v>
      </c>
      <c r="K714" s="95" t="str">
        <f t="shared" si="23"/>
        <v>Posgrado</v>
      </c>
      <c r="L714" s="95" t="s">
        <v>721</v>
      </c>
    </row>
    <row r="715" spans="3:12" ht="15.75" thickBot="1" x14ac:dyDescent="0.3">
      <c r="C715" s="167" t="s">
        <v>1331</v>
      </c>
      <c r="D715" s="158"/>
      <c r="E715" s="150">
        <v>0</v>
      </c>
      <c r="F715" s="114">
        <f>IF(E713&lt;6,"",((E713-6)/12)*(G713/E713))</f>
        <v>0</v>
      </c>
      <c r="G715" s="94">
        <f>F715</f>
        <v>0</v>
      </c>
      <c r="H715" s="159"/>
      <c r="I715" s="98" t="s">
        <v>165</v>
      </c>
      <c r="J715" s="98" t="str">
        <f>VLOOKUP(I715,Presupuesto!$B$11:$C$565,2,0)</f>
        <v>DECIMOCUARTO MES</v>
      </c>
      <c r="K715" s="95" t="str">
        <f t="shared" si="23"/>
        <v>Posgrado</v>
      </c>
      <c r="L715" s="95" t="s">
        <v>721</v>
      </c>
    </row>
    <row r="716" spans="3:12" ht="15.75" thickBot="1" x14ac:dyDescent="0.3">
      <c r="C716" s="133" t="s">
        <v>97</v>
      </c>
      <c r="D716" s="189"/>
      <c r="E716" s="148">
        <v>12</v>
      </c>
      <c r="F716" s="286">
        <f>HLOOKUP($C716,$BZ$2:$CM$3,2,0)</f>
        <v>2007.3</v>
      </c>
      <c r="G716" s="110">
        <f>D716*E716*F716</f>
        <v>0</v>
      </c>
      <c r="H716" s="161"/>
      <c r="I716" s="111" t="s">
        <v>151</v>
      </c>
      <c r="J716" s="111" t="str">
        <f>VLOOKUP(I716,Presupuesto!$B$11:$C$565,2,0)</f>
        <v>SUELDOS Y SALARIOS PERMANENTES</v>
      </c>
      <c r="K716" s="95" t="str">
        <f t="shared" si="23"/>
        <v>Posgrado</v>
      </c>
      <c r="L716" s="95" t="s">
        <v>721</v>
      </c>
    </row>
    <row r="717" spans="3:12" x14ac:dyDescent="0.25">
      <c r="C717" s="166" t="s">
        <v>1330</v>
      </c>
      <c r="D717" s="158"/>
      <c r="E717" s="150">
        <v>0</v>
      </c>
      <c r="F717" s="97">
        <f>IF(E716=0,"",(G716/E716)/12*E716)</f>
        <v>0</v>
      </c>
      <c r="G717" s="94">
        <f>F717</f>
        <v>0</v>
      </c>
      <c r="H717" s="159"/>
      <c r="I717" s="113" t="s">
        <v>164</v>
      </c>
      <c r="J717" s="113" t="str">
        <f>VLOOKUP(I717,Presupuesto!$B$11:$C$565,2,0)</f>
        <v>AGUINALDO Y DECIMO CUARTO MES</v>
      </c>
      <c r="K717" s="95" t="str">
        <f t="shared" si="23"/>
        <v>Posgrado</v>
      </c>
      <c r="L717" s="95" t="s">
        <v>721</v>
      </c>
    </row>
    <row r="718" spans="3:12" ht="15.75" thickBot="1" x14ac:dyDescent="0.3">
      <c r="C718" s="167" t="s">
        <v>1331</v>
      </c>
      <c r="D718" s="158"/>
      <c r="E718" s="150">
        <v>0</v>
      </c>
      <c r="F718" s="114">
        <f>IF(E716&lt;6,"",((E716-6)/12)*(G716/E716))</f>
        <v>0</v>
      </c>
      <c r="G718" s="94">
        <f>F718</f>
        <v>0</v>
      </c>
      <c r="H718" s="159"/>
      <c r="I718" s="98" t="s">
        <v>165</v>
      </c>
      <c r="J718" s="98" t="str">
        <f>VLOOKUP(I718,Presupuesto!$B$11:$C$565,2,0)</f>
        <v>DECIMOCUARTO MES</v>
      </c>
      <c r="K718" s="95" t="str">
        <f t="shared" si="23"/>
        <v>Posgrado</v>
      </c>
      <c r="L718" s="95" t="s">
        <v>721</v>
      </c>
    </row>
    <row r="719" spans="3:12" ht="15.75" thickBot="1" x14ac:dyDescent="0.3">
      <c r="C719" s="136" t="s">
        <v>101</v>
      </c>
      <c r="D719" s="189"/>
      <c r="E719" s="148">
        <v>12</v>
      </c>
      <c r="F719" s="135">
        <v>30000</v>
      </c>
      <c r="G719" s="110">
        <f>D719*E719*F719</f>
        <v>0</v>
      </c>
      <c r="H719" s="161"/>
      <c r="I719" s="111" t="s">
        <v>200</v>
      </c>
      <c r="J719" s="111" t="str">
        <f>VLOOKUP(I719,Presupuesto!$B$11:$C$565,2,0)</f>
        <v>CONTRATOS ESPECIALES</v>
      </c>
      <c r="K719" s="95" t="str">
        <f t="shared" si="23"/>
        <v>Posgrado</v>
      </c>
      <c r="L719" s="95" t="s">
        <v>721</v>
      </c>
    </row>
    <row r="720" spans="3:12" x14ac:dyDescent="0.25">
      <c r="C720" s="166" t="s">
        <v>1330</v>
      </c>
      <c r="D720" s="158"/>
      <c r="E720" s="150">
        <v>0</v>
      </c>
      <c r="F720" s="114">
        <f>IF(E719=0,"",(G719/E719)/12*E719)</f>
        <v>0</v>
      </c>
      <c r="G720" s="94">
        <f>F720</f>
        <v>0</v>
      </c>
      <c r="H720" s="159"/>
      <c r="I720" s="98" t="s">
        <v>200</v>
      </c>
      <c r="J720" s="98" t="str">
        <f>VLOOKUP(I720,Presupuesto!$B$11:$C$565,2,0)</f>
        <v>CONTRATOS ESPECIALES</v>
      </c>
      <c r="K720" s="95" t="str">
        <f t="shared" si="23"/>
        <v>Posgrado</v>
      </c>
      <c r="L720" s="95" t="s">
        <v>719</v>
      </c>
    </row>
    <row r="721" spans="3:12" ht="15.75" thickBot="1" x14ac:dyDescent="0.3">
      <c r="C721" s="167" t="s">
        <v>1331</v>
      </c>
      <c r="D721" s="158"/>
      <c r="E721" s="150">
        <v>0</v>
      </c>
      <c r="F721" s="97">
        <f>IF(E719&lt;6,"",((E719-6)/12)*(G719/E719))</f>
        <v>0</v>
      </c>
      <c r="G721" s="94">
        <f>F721</f>
        <v>0</v>
      </c>
      <c r="H721" s="159"/>
      <c r="I721" s="98" t="s">
        <v>200</v>
      </c>
      <c r="J721" s="98" t="str">
        <f>VLOOKUP(I721,Presupuesto!$B$11:$C$565,2,0)</f>
        <v>CONTRATOS ESPECIALES</v>
      </c>
      <c r="K721" s="95" t="str">
        <f t="shared" si="23"/>
        <v>Posgrado</v>
      </c>
      <c r="L721" s="95" t="s">
        <v>727</v>
      </c>
    </row>
    <row r="722" spans="3:12" ht="15.75" thickBot="1" x14ac:dyDescent="0.3">
      <c r="C722" s="136" t="s">
        <v>102</v>
      </c>
      <c r="D722" s="189"/>
      <c r="E722" s="148">
        <v>12</v>
      </c>
      <c r="F722" s="115">
        <v>30000</v>
      </c>
      <c r="G722" s="110">
        <f>D722*E722*F722</f>
        <v>0</v>
      </c>
      <c r="H722" s="161"/>
      <c r="I722" s="111" t="s">
        <v>298</v>
      </c>
      <c r="J722" s="111" t="str">
        <f>VLOOKUP(I722,Presupuesto!$B$11:$C$565,2,0)</f>
        <v>OTROS SERVICIOS TECNICOS Y PROFESIONALES</v>
      </c>
      <c r="K722" s="95" t="str">
        <f t="shared" si="23"/>
        <v>Posgrado</v>
      </c>
      <c r="L722" s="95" t="s">
        <v>719</v>
      </c>
    </row>
    <row r="723" spans="3:12" x14ac:dyDescent="0.25">
      <c r="C723" s="166" t="s">
        <v>1330</v>
      </c>
      <c r="D723" s="158"/>
      <c r="E723" s="150">
        <v>0</v>
      </c>
      <c r="F723" s="97">
        <v>0</v>
      </c>
      <c r="G723" s="94">
        <f>F723</f>
        <v>0</v>
      </c>
      <c r="H723" s="159"/>
      <c r="I723" s="98" t="s">
        <v>298</v>
      </c>
      <c r="J723" s="98" t="str">
        <f>VLOOKUP(I723,Presupuesto!$B$11:$C$565,2,0)</f>
        <v>OTROS SERVICIOS TECNICOS Y PROFESIONALES</v>
      </c>
      <c r="K723" s="95" t="str">
        <f t="shared" si="23"/>
        <v>Posgrado</v>
      </c>
      <c r="L723" s="95" t="s">
        <v>719</v>
      </c>
    </row>
    <row r="724" spans="3:12" ht="15.75" thickBot="1" x14ac:dyDescent="0.3">
      <c r="C724" s="167" t="s">
        <v>1331</v>
      </c>
      <c r="D724" s="158"/>
      <c r="E724" s="150">
        <v>0</v>
      </c>
      <c r="F724" s="97">
        <v>0</v>
      </c>
      <c r="G724" s="94">
        <f>F724</f>
        <v>0</v>
      </c>
      <c r="H724" s="159"/>
      <c r="I724" s="98" t="s">
        <v>298</v>
      </c>
      <c r="J724" s="98" t="str">
        <f>VLOOKUP(I724,Presupuesto!$B$11:$C$565,2,0)</f>
        <v>OTROS SERVICIOS TECNICOS Y PROFESIONALES</v>
      </c>
      <c r="K724" s="95" t="str">
        <f t="shared" si="23"/>
        <v>Posgrado</v>
      </c>
      <c r="L724" s="95" t="s">
        <v>719</v>
      </c>
    </row>
    <row r="725" spans="3:12" ht="15.75" thickBot="1" x14ac:dyDescent="0.3">
      <c r="C725" s="136" t="s">
        <v>103</v>
      </c>
      <c r="D725" s="189"/>
      <c r="E725" s="148">
        <v>12</v>
      </c>
      <c r="F725" s="115">
        <v>30000</v>
      </c>
      <c r="G725" s="110">
        <f>D725*E725*F725</f>
        <v>0</v>
      </c>
      <c r="H725" s="161"/>
      <c r="I725" s="111" t="s">
        <v>151</v>
      </c>
      <c r="J725" s="111" t="str">
        <f>VLOOKUP(I725,Presupuesto!$B$11:$C$565,2,0)</f>
        <v>SUELDOS Y SALARIOS PERMANENTES</v>
      </c>
      <c r="K725" s="95" t="str">
        <f t="shared" si="23"/>
        <v>Posgrado</v>
      </c>
      <c r="L725" s="95" t="s">
        <v>719</v>
      </c>
    </row>
    <row r="726" spans="3:12" x14ac:dyDescent="0.25">
      <c r="C726" s="166" t="s">
        <v>1330</v>
      </c>
      <c r="D726" s="164"/>
      <c r="E726" s="127">
        <v>0</v>
      </c>
      <c r="F726" s="116">
        <f>IF(E725=0,"",(G725/E725)/12*E725)</f>
        <v>0</v>
      </c>
      <c r="G726" s="117">
        <f>F726</f>
        <v>0</v>
      </c>
      <c r="H726" s="159"/>
      <c r="I726" s="98" t="s">
        <v>164</v>
      </c>
      <c r="J726" s="98" t="str">
        <f>VLOOKUP(I726,Presupuesto!$B$11:$C$565,2,0)</f>
        <v>AGUINALDO Y DECIMO CUARTO MES</v>
      </c>
      <c r="K726" s="95" t="str">
        <f t="shared" si="23"/>
        <v>Posgrado</v>
      </c>
      <c r="L726" s="95" t="s">
        <v>719</v>
      </c>
    </row>
    <row r="727" spans="3:12" ht="15.75" thickBot="1" x14ac:dyDescent="0.3">
      <c r="C727" s="168" t="s">
        <v>1331</v>
      </c>
      <c r="D727" s="157"/>
      <c r="E727" s="128">
        <v>0</v>
      </c>
      <c r="F727" s="102">
        <f>IF(E725&lt;6,"",((E725-6)/12)*(G725/E725))</f>
        <v>0</v>
      </c>
      <c r="G727" s="102">
        <f>F727</f>
        <v>0</v>
      </c>
      <c r="H727" s="157"/>
      <c r="I727" s="103" t="s">
        <v>165</v>
      </c>
      <c r="J727" s="120" t="str">
        <f>VLOOKUP(I727,Presupuesto!$B$11:$C$565,2,0)</f>
        <v>DECIMOCUARTO MES</v>
      </c>
      <c r="K727" s="103" t="str">
        <f t="shared" si="23"/>
        <v>Posgrado</v>
      </c>
      <c r="L727" s="120" t="s">
        <v>719</v>
      </c>
    </row>
    <row r="729" spans="3:12" ht="15.75" thickBot="1" x14ac:dyDescent="0.3">
      <c r="C729" s="429"/>
      <c r="D729" s="418"/>
      <c r="E729" s="429"/>
      <c r="F729" s="429"/>
      <c r="G729" s="429"/>
      <c r="H729" s="418"/>
      <c r="I729" s="429"/>
      <c r="J729" s="429"/>
      <c r="K729" s="429"/>
      <c r="L729" s="429"/>
    </row>
    <row r="730" spans="3:12" ht="15.75" thickBot="1" x14ac:dyDescent="0.3">
      <c r="C730" s="68" t="s">
        <v>1308</v>
      </c>
      <c r="D730" s="30">
        <f>SUM(G737:G787)</f>
        <v>0</v>
      </c>
      <c r="E730" s="91"/>
      <c r="F730" s="91"/>
      <c r="G730" s="91"/>
      <c r="H730" s="75"/>
      <c r="I730" s="75"/>
      <c r="J730" s="75"/>
      <c r="K730" s="429"/>
      <c r="L730" s="429"/>
    </row>
    <row r="731" spans="3:12" x14ac:dyDescent="0.25">
      <c r="C731" s="429"/>
      <c r="D731" s="31"/>
      <c r="E731" s="91"/>
      <c r="F731" s="91"/>
      <c r="G731" s="91"/>
      <c r="H731" s="75"/>
      <c r="I731" s="75"/>
      <c r="J731" s="75"/>
      <c r="K731" s="429"/>
      <c r="L731" s="429"/>
    </row>
    <row r="732" spans="3:12" x14ac:dyDescent="0.25">
      <c r="C732" s="429"/>
      <c r="D732" s="31"/>
      <c r="E732" s="91"/>
      <c r="F732" s="91"/>
      <c r="G732" s="91"/>
      <c r="H732" s="75"/>
      <c r="I732" s="75"/>
      <c r="J732" s="75"/>
      <c r="K732" s="149"/>
      <c r="L732" s="429"/>
    </row>
    <row r="733" spans="3:12" ht="15.75" x14ac:dyDescent="0.25">
      <c r="C733" s="191" t="s">
        <v>1309</v>
      </c>
      <c r="D733" s="345"/>
      <c r="E733" s="91"/>
      <c r="F733" s="91"/>
      <c r="G733" s="91"/>
      <c r="H733" s="75"/>
      <c r="I733" s="75"/>
      <c r="J733" s="75"/>
      <c r="K733" s="149"/>
      <c r="L733" s="429"/>
    </row>
    <row r="734" spans="3:12" ht="18.75" x14ac:dyDescent="0.25">
      <c r="C734" s="199"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1"/>
      <c r="F734" s="91"/>
      <c r="G734" s="91"/>
      <c r="H734" s="75"/>
      <c r="I734" s="75"/>
      <c r="J734" s="75"/>
      <c r="K734" s="149"/>
      <c r="L734" s="429"/>
    </row>
    <row r="735" spans="3:12" ht="15.75" thickBot="1" x14ac:dyDescent="0.3">
      <c r="C735" s="172"/>
      <c r="D735" s="31"/>
      <c r="E735" s="91"/>
      <c r="F735" s="91"/>
      <c r="G735" s="91"/>
      <c r="H735" s="75"/>
      <c r="I735" s="75"/>
      <c r="J735" s="75"/>
      <c r="K735" s="149"/>
      <c r="L735" s="429"/>
    </row>
    <row r="736" spans="3:12" ht="30.75" thickBot="1" x14ac:dyDescent="0.3">
      <c r="C736" s="130" t="s">
        <v>1310</v>
      </c>
      <c r="D736" s="134" t="s">
        <v>99</v>
      </c>
      <c r="E736" s="165" t="s">
        <v>1329</v>
      </c>
      <c r="F736" s="134" t="s">
        <v>1312</v>
      </c>
      <c r="G736" s="131" t="s">
        <v>1313</v>
      </c>
      <c r="H736" s="129" t="s">
        <v>1314</v>
      </c>
      <c r="I736" s="132" t="s">
        <v>1315</v>
      </c>
      <c r="J736" s="132" t="s">
        <v>711</v>
      </c>
      <c r="K736" s="132" t="s">
        <v>1316</v>
      </c>
      <c r="L736" s="132" t="s">
        <v>1317</v>
      </c>
    </row>
    <row r="737" spans="3:12" ht="15.75" thickBot="1" x14ac:dyDescent="0.3">
      <c r="C737" s="133" t="s">
        <v>84</v>
      </c>
      <c r="D737" s="189"/>
      <c r="E737" s="148">
        <v>12</v>
      </c>
      <c r="F737" s="286">
        <f>HLOOKUP($C737,$BZ$2:$CM$3,2,0)</f>
        <v>43674.39</v>
      </c>
      <c r="G737" s="110">
        <f>D737*E737*F737</f>
        <v>0</v>
      </c>
      <c r="H737" s="161"/>
      <c r="I737" s="111" t="s">
        <v>151</v>
      </c>
      <c r="J737" s="111" t="str">
        <f>VLOOKUP(I737,Presupuesto!$B$11:$C$565,2,0)</f>
        <v>SUELDOS Y SALARIOS PERMANENTES</v>
      </c>
      <c r="K737" s="207" t="s">
        <v>72</v>
      </c>
      <c r="L737" s="95" t="s">
        <v>719</v>
      </c>
    </row>
    <row r="738" spans="3:12" x14ac:dyDescent="0.25">
      <c r="C738" s="166" t="s">
        <v>1330</v>
      </c>
      <c r="D738" s="158"/>
      <c r="E738" s="150">
        <v>0</v>
      </c>
      <c r="F738" s="97">
        <f>IF(E737=0,"",(G737/E737)/12*E737)</f>
        <v>0</v>
      </c>
      <c r="G738" s="94">
        <f>F738</f>
        <v>0</v>
      </c>
      <c r="H738" s="159"/>
      <c r="I738" s="113" t="s">
        <v>164</v>
      </c>
      <c r="J738" s="113" t="str">
        <f>VLOOKUP(I738,Presupuesto!$B$11:$C$565,2,0)</f>
        <v>AGUINALDO Y DECIMO CUARTO MES</v>
      </c>
      <c r="K738" s="95" t="str">
        <f t="shared" ref="K738:K769" si="24">$K$737</f>
        <v>Posgrado</v>
      </c>
      <c r="L738" s="95" t="s">
        <v>720</v>
      </c>
    </row>
    <row r="739" spans="3:12" ht="15.75" thickBot="1" x14ac:dyDescent="0.3">
      <c r="C739" s="167" t="s">
        <v>1331</v>
      </c>
      <c r="D739" s="158"/>
      <c r="E739" s="150">
        <v>0</v>
      </c>
      <c r="F739" s="114">
        <f>IF(E737&lt;6,"",((E737-6)/12)*(G737/E737))</f>
        <v>0</v>
      </c>
      <c r="G739" s="94">
        <f>F739</f>
        <v>0</v>
      </c>
      <c r="H739" s="159"/>
      <c r="I739" s="98" t="s">
        <v>165</v>
      </c>
      <c r="J739" s="98" t="str">
        <f>VLOOKUP(I739,Presupuesto!$B$11:$C$565,2,0)</f>
        <v>DECIMOCUARTO MES</v>
      </c>
      <c r="K739" s="95" t="str">
        <f t="shared" si="24"/>
        <v>Posgrado</v>
      </c>
      <c r="L739" s="95" t="s">
        <v>721</v>
      </c>
    </row>
    <row r="740" spans="3:12" ht="15.75" thickBot="1" x14ac:dyDescent="0.3">
      <c r="C740" s="133" t="s">
        <v>85</v>
      </c>
      <c r="D740" s="189"/>
      <c r="E740" s="148">
        <v>12</v>
      </c>
      <c r="F740" s="286">
        <f>HLOOKUP($C740,$BZ$2:$CM$3,2,0)</f>
        <v>39703.99</v>
      </c>
      <c r="G740" s="110">
        <f>D740*E740*F740</f>
        <v>0</v>
      </c>
      <c r="H740" s="161"/>
      <c r="I740" s="111" t="s">
        <v>151</v>
      </c>
      <c r="J740" s="111" t="str">
        <f>VLOOKUP(I740,Presupuesto!$B$11:$C$565,2,0)</f>
        <v>SUELDOS Y SALARIOS PERMANENTES</v>
      </c>
      <c r="K740" s="95" t="str">
        <f t="shared" si="24"/>
        <v>Posgrado</v>
      </c>
      <c r="L740" s="95" t="s">
        <v>721</v>
      </c>
    </row>
    <row r="741" spans="3:12" x14ac:dyDescent="0.25">
      <c r="C741" s="166" t="s">
        <v>1330</v>
      </c>
      <c r="D741" s="158"/>
      <c r="E741" s="150">
        <v>0</v>
      </c>
      <c r="F741" s="97">
        <f>IF(E740=0,"",(G740/E740)/12*E740)</f>
        <v>0</v>
      </c>
      <c r="G741" s="94">
        <f>F741</f>
        <v>0</v>
      </c>
      <c r="H741" s="159"/>
      <c r="I741" s="113" t="s">
        <v>164</v>
      </c>
      <c r="J741" s="113" t="str">
        <f>VLOOKUP(I741,Presupuesto!$B$11:$C$565,2,0)</f>
        <v>AGUINALDO Y DECIMO CUARTO MES</v>
      </c>
      <c r="K741" s="95" t="str">
        <f t="shared" si="24"/>
        <v>Posgrado</v>
      </c>
      <c r="L741" s="95" t="s">
        <v>721</v>
      </c>
    </row>
    <row r="742" spans="3:12" ht="15.75" thickBot="1" x14ac:dyDescent="0.3">
      <c r="C742" s="167" t="s">
        <v>1331</v>
      </c>
      <c r="D742" s="158"/>
      <c r="E742" s="150">
        <v>0</v>
      </c>
      <c r="F742" s="114">
        <f>IF(E740&lt;6,"",((E740-6)/12)*(G740/E740))</f>
        <v>0</v>
      </c>
      <c r="G742" s="94">
        <f>F742</f>
        <v>0</v>
      </c>
      <c r="H742" s="159"/>
      <c r="I742" s="98" t="s">
        <v>165</v>
      </c>
      <c r="J742" s="98" t="str">
        <f>VLOOKUP(I742,Presupuesto!$B$11:$C$565,2,0)</f>
        <v>DECIMOCUARTO MES</v>
      </c>
      <c r="K742" s="95" t="str">
        <f t="shared" si="24"/>
        <v>Posgrado</v>
      </c>
      <c r="L742" s="95" t="s">
        <v>721</v>
      </c>
    </row>
    <row r="743" spans="3:12" ht="15.75" thickBot="1" x14ac:dyDescent="0.3">
      <c r="C743" s="133" t="s">
        <v>86</v>
      </c>
      <c r="D743" s="189"/>
      <c r="E743" s="148">
        <v>12</v>
      </c>
      <c r="F743" s="286">
        <f>HLOOKUP($C743,$BZ$2:$CM$3,2,0)</f>
        <v>35733.589999999997</v>
      </c>
      <c r="G743" s="110">
        <f>D743*E743*F743</f>
        <v>0</v>
      </c>
      <c r="H743" s="161"/>
      <c r="I743" s="111" t="s">
        <v>151</v>
      </c>
      <c r="J743" s="111" t="str">
        <f>VLOOKUP(I743,Presupuesto!$B$11:$C$565,2,0)</f>
        <v>SUELDOS Y SALARIOS PERMANENTES</v>
      </c>
      <c r="K743" s="95" t="str">
        <f t="shared" si="24"/>
        <v>Posgrado</v>
      </c>
      <c r="L743" s="95" t="s">
        <v>721</v>
      </c>
    </row>
    <row r="744" spans="3:12" x14ac:dyDescent="0.25">
      <c r="C744" s="166" t="s">
        <v>1330</v>
      </c>
      <c r="D744" s="158"/>
      <c r="E744" s="150">
        <v>0</v>
      </c>
      <c r="F744" s="97">
        <f>IF(E743=0,"",(G743/E743)/12*E743)</f>
        <v>0</v>
      </c>
      <c r="G744" s="94">
        <f>F744</f>
        <v>0</v>
      </c>
      <c r="H744" s="159"/>
      <c r="I744" s="113" t="s">
        <v>164</v>
      </c>
      <c r="J744" s="113" t="str">
        <f>VLOOKUP(I744,Presupuesto!$B$11:$C$565,2,0)</f>
        <v>AGUINALDO Y DECIMO CUARTO MES</v>
      </c>
      <c r="K744" s="95" t="str">
        <f t="shared" si="24"/>
        <v>Posgrado</v>
      </c>
      <c r="L744" s="95" t="s">
        <v>721</v>
      </c>
    </row>
    <row r="745" spans="3:12" ht="15.75" thickBot="1" x14ac:dyDescent="0.3">
      <c r="C745" s="167" t="s">
        <v>1331</v>
      </c>
      <c r="D745" s="158"/>
      <c r="E745" s="150">
        <v>0</v>
      </c>
      <c r="F745" s="114">
        <f>IF(E743&lt;6,"",((E743-6)/12)*(G743/E743))</f>
        <v>0</v>
      </c>
      <c r="G745" s="94">
        <f>F745</f>
        <v>0</v>
      </c>
      <c r="H745" s="159"/>
      <c r="I745" s="98" t="s">
        <v>165</v>
      </c>
      <c r="J745" s="98" t="str">
        <f>VLOOKUP(I745,Presupuesto!$B$11:$C$565,2,0)</f>
        <v>DECIMOCUARTO MES</v>
      </c>
      <c r="K745" s="95" t="str">
        <f t="shared" si="24"/>
        <v>Posgrado</v>
      </c>
      <c r="L745" s="95" t="s">
        <v>721</v>
      </c>
    </row>
    <row r="746" spans="3:12" ht="15.75" thickBot="1" x14ac:dyDescent="0.3">
      <c r="C746" s="133" t="s">
        <v>87</v>
      </c>
      <c r="D746" s="189"/>
      <c r="E746" s="148">
        <v>12</v>
      </c>
      <c r="F746" s="286">
        <f>HLOOKUP($C746,$BZ$2:$CM$3,2,0)</f>
        <v>31763.19</v>
      </c>
      <c r="G746" s="110">
        <f>D746*E746*F746</f>
        <v>0</v>
      </c>
      <c r="H746" s="161"/>
      <c r="I746" s="111" t="s">
        <v>151</v>
      </c>
      <c r="J746" s="111" t="str">
        <f>VLOOKUP(I746,Presupuesto!$B$11:$C$565,2,0)</f>
        <v>SUELDOS Y SALARIOS PERMANENTES</v>
      </c>
      <c r="K746" s="95" t="str">
        <f t="shared" si="24"/>
        <v>Posgrado</v>
      </c>
      <c r="L746" s="95" t="s">
        <v>721</v>
      </c>
    </row>
    <row r="747" spans="3:12" x14ac:dyDescent="0.25">
      <c r="C747" s="166" t="s">
        <v>1330</v>
      </c>
      <c r="D747" s="158"/>
      <c r="E747" s="150">
        <v>0</v>
      </c>
      <c r="F747" s="97">
        <f>IF(E746=0,"",(G746/E746)/12*E746)</f>
        <v>0</v>
      </c>
      <c r="G747" s="94">
        <f>F747</f>
        <v>0</v>
      </c>
      <c r="H747" s="159"/>
      <c r="I747" s="113" t="s">
        <v>164</v>
      </c>
      <c r="J747" s="113" t="str">
        <f>VLOOKUP(I747,Presupuesto!$B$11:$C$565,2,0)</f>
        <v>AGUINALDO Y DECIMO CUARTO MES</v>
      </c>
      <c r="K747" s="95" t="str">
        <f t="shared" si="24"/>
        <v>Posgrado</v>
      </c>
      <c r="L747" s="95" t="s">
        <v>721</v>
      </c>
    </row>
    <row r="748" spans="3:12" ht="15.75" thickBot="1" x14ac:dyDescent="0.3">
      <c r="C748" s="167" t="s">
        <v>1331</v>
      </c>
      <c r="D748" s="158"/>
      <c r="E748" s="150">
        <v>0</v>
      </c>
      <c r="F748" s="114">
        <f>IF(E746&lt;6,"",((E746-6)/12)*(G746/E746))</f>
        <v>0</v>
      </c>
      <c r="G748" s="94">
        <f>F748</f>
        <v>0</v>
      </c>
      <c r="H748" s="159"/>
      <c r="I748" s="98" t="s">
        <v>165</v>
      </c>
      <c r="J748" s="98" t="str">
        <f>VLOOKUP(I748,Presupuesto!$B$11:$C$565,2,0)</f>
        <v>DECIMOCUARTO MES</v>
      </c>
      <c r="K748" s="95" t="str">
        <f t="shared" si="24"/>
        <v>Posgrado</v>
      </c>
      <c r="L748" s="95" t="s">
        <v>721</v>
      </c>
    </row>
    <row r="749" spans="3:12" ht="15.75" thickBot="1" x14ac:dyDescent="0.3">
      <c r="C749" s="133" t="s">
        <v>88</v>
      </c>
      <c r="D749" s="189"/>
      <c r="E749" s="148">
        <v>12</v>
      </c>
      <c r="F749" s="286">
        <f>HLOOKUP($C749,$BZ$2:$CM$3,2,0)</f>
        <v>29777.99</v>
      </c>
      <c r="G749" s="110">
        <f>D749*E749*F749</f>
        <v>0</v>
      </c>
      <c r="H749" s="161"/>
      <c r="I749" s="111" t="s">
        <v>151</v>
      </c>
      <c r="J749" s="111" t="str">
        <f>VLOOKUP(I749,Presupuesto!$B$11:$C$565,2,0)</f>
        <v>SUELDOS Y SALARIOS PERMANENTES</v>
      </c>
      <c r="K749" s="95" t="str">
        <f t="shared" si="24"/>
        <v>Posgrado</v>
      </c>
      <c r="L749" s="95" t="s">
        <v>721</v>
      </c>
    </row>
    <row r="750" spans="3:12" x14ac:dyDescent="0.25">
      <c r="C750" s="166" t="s">
        <v>1330</v>
      </c>
      <c r="D750" s="158"/>
      <c r="E750" s="150">
        <v>0</v>
      </c>
      <c r="F750" s="97">
        <f>IF(E749=0,"",(G749/E749)/12*E749)</f>
        <v>0</v>
      </c>
      <c r="G750" s="94">
        <f>F750</f>
        <v>0</v>
      </c>
      <c r="H750" s="159"/>
      <c r="I750" s="113" t="s">
        <v>164</v>
      </c>
      <c r="J750" s="113" t="str">
        <f>VLOOKUP(I750,Presupuesto!$B$11:$C$565,2,0)</f>
        <v>AGUINALDO Y DECIMO CUARTO MES</v>
      </c>
      <c r="K750" s="95" t="str">
        <f t="shared" si="24"/>
        <v>Posgrado</v>
      </c>
      <c r="L750" s="95" t="s">
        <v>721</v>
      </c>
    </row>
    <row r="751" spans="3:12" ht="15.75" thickBot="1" x14ac:dyDescent="0.3">
      <c r="C751" s="167" t="s">
        <v>1331</v>
      </c>
      <c r="D751" s="158"/>
      <c r="E751" s="150">
        <v>0</v>
      </c>
      <c r="F751" s="114">
        <f>IF(E749&lt;6,"",((E749-6)/12)*(G749/E749))</f>
        <v>0</v>
      </c>
      <c r="G751" s="94">
        <f>F751</f>
        <v>0</v>
      </c>
      <c r="H751" s="159"/>
      <c r="I751" s="98" t="s">
        <v>165</v>
      </c>
      <c r="J751" s="98" t="str">
        <f>VLOOKUP(I751,Presupuesto!$B$11:$C$565,2,0)</f>
        <v>DECIMOCUARTO MES</v>
      </c>
      <c r="K751" s="95" t="str">
        <f t="shared" si="24"/>
        <v>Posgrado</v>
      </c>
      <c r="L751" s="95" t="s">
        <v>721</v>
      </c>
    </row>
    <row r="752" spans="3:12" ht="15.75" thickBot="1" x14ac:dyDescent="0.3">
      <c r="C752" s="133" t="s">
        <v>89</v>
      </c>
      <c r="D752" s="189"/>
      <c r="E752" s="148">
        <v>12</v>
      </c>
      <c r="F752" s="286">
        <f>HLOOKUP($C752,$BZ$2:$CM$3,2,0)</f>
        <v>27792.79</v>
      </c>
      <c r="G752" s="110">
        <f>D752*E752*F752</f>
        <v>0</v>
      </c>
      <c r="H752" s="161"/>
      <c r="I752" s="111" t="s">
        <v>151</v>
      </c>
      <c r="J752" s="111" t="str">
        <f>VLOOKUP(I752,Presupuesto!$B$11:$C$565,2,0)</f>
        <v>SUELDOS Y SALARIOS PERMANENTES</v>
      </c>
      <c r="K752" s="95" t="str">
        <f t="shared" si="24"/>
        <v>Posgrado</v>
      </c>
      <c r="L752" s="95" t="s">
        <v>721</v>
      </c>
    </row>
    <row r="753" spans="3:12" x14ac:dyDescent="0.25">
      <c r="C753" s="166" t="s">
        <v>1330</v>
      </c>
      <c r="D753" s="158"/>
      <c r="E753" s="150">
        <v>0</v>
      </c>
      <c r="F753" s="97">
        <f>IF(E752=0,"",(G752/E752)/12*E752)</f>
        <v>0</v>
      </c>
      <c r="G753" s="94">
        <f>F753</f>
        <v>0</v>
      </c>
      <c r="H753" s="159"/>
      <c r="I753" s="113" t="s">
        <v>164</v>
      </c>
      <c r="J753" s="113" t="str">
        <f>VLOOKUP(I753,Presupuesto!$B$11:$C$565,2,0)</f>
        <v>AGUINALDO Y DECIMO CUARTO MES</v>
      </c>
      <c r="K753" s="95" t="str">
        <f t="shared" si="24"/>
        <v>Posgrado</v>
      </c>
      <c r="L753" s="95" t="s">
        <v>721</v>
      </c>
    </row>
    <row r="754" spans="3:12" ht="15.75" thickBot="1" x14ac:dyDescent="0.3">
      <c r="C754" s="167" t="s">
        <v>1331</v>
      </c>
      <c r="D754" s="158"/>
      <c r="E754" s="150">
        <v>0</v>
      </c>
      <c r="F754" s="114">
        <f>IF(E752&lt;6,"",((E752-6)/12)*(G752/E752))</f>
        <v>0</v>
      </c>
      <c r="G754" s="94">
        <f>F754</f>
        <v>0</v>
      </c>
      <c r="H754" s="159"/>
      <c r="I754" s="98" t="s">
        <v>165</v>
      </c>
      <c r="J754" s="98" t="str">
        <f>VLOOKUP(I754,Presupuesto!$B$11:$C$565,2,0)</f>
        <v>DECIMOCUARTO MES</v>
      </c>
      <c r="K754" s="95" t="str">
        <f t="shared" si="24"/>
        <v>Posgrado</v>
      </c>
      <c r="L754" s="95" t="s">
        <v>721</v>
      </c>
    </row>
    <row r="755" spans="3:12" ht="15.75" thickBot="1" x14ac:dyDescent="0.3">
      <c r="C755" s="133" t="s">
        <v>90</v>
      </c>
      <c r="D755" s="189"/>
      <c r="E755" s="148">
        <v>12</v>
      </c>
      <c r="F755" s="286">
        <f>HLOOKUP($C755,$BZ$2:$CM$3,2,0)</f>
        <v>18859.39</v>
      </c>
      <c r="G755" s="110">
        <f>D755*E755*F755</f>
        <v>0</v>
      </c>
      <c r="H755" s="161"/>
      <c r="I755" s="111" t="s">
        <v>151</v>
      </c>
      <c r="J755" s="111" t="str">
        <f>VLOOKUP(I755,Presupuesto!$B$11:$C$565,2,0)</f>
        <v>SUELDOS Y SALARIOS PERMANENTES</v>
      </c>
      <c r="K755" s="95" t="str">
        <f t="shared" si="24"/>
        <v>Posgrado</v>
      </c>
      <c r="L755" s="95" t="s">
        <v>721</v>
      </c>
    </row>
    <row r="756" spans="3:12" x14ac:dyDescent="0.25">
      <c r="C756" s="166" t="s">
        <v>1330</v>
      </c>
      <c r="D756" s="158"/>
      <c r="E756" s="150">
        <v>0</v>
      </c>
      <c r="F756" s="97">
        <f>IF(E755=0,"",(G755/E755)/12*E755)</f>
        <v>0</v>
      </c>
      <c r="G756" s="94">
        <f>F756</f>
        <v>0</v>
      </c>
      <c r="H756" s="159"/>
      <c r="I756" s="113" t="s">
        <v>164</v>
      </c>
      <c r="J756" s="113" t="str">
        <f>VLOOKUP(I756,Presupuesto!$B$11:$C$565,2,0)</f>
        <v>AGUINALDO Y DECIMO CUARTO MES</v>
      </c>
      <c r="K756" s="95" t="str">
        <f t="shared" si="24"/>
        <v>Posgrado</v>
      </c>
      <c r="L756" s="95" t="s">
        <v>721</v>
      </c>
    </row>
    <row r="757" spans="3:12" ht="15.75" thickBot="1" x14ac:dyDescent="0.3">
      <c r="C757" s="167" t="s">
        <v>1331</v>
      </c>
      <c r="D757" s="158"/>
      <c r="E757" s="150">
        <v>0</v>
      </c>
      <c r="F757" s="114">
        <f>IF(E755&lt;6,"",((E755-6)/12)*(G755/E755))</f>
        <v>0</v>
      </c>
      <c r="G757" s="94">
        <f>F757</f>
        <v>0</v>
      </c>
      <c r="H757" s="159"/>
      <c r="I757" s="98" t="s">
        <v>165</v>
      </c>
      <c r="J757" s="98" t="str">
        <f>VLOOKUP(I757,Presupuesto!$B$11:$C$565,2,0)</f>
        <v>DECIMOCUARTO MES</v>
      </c>
      <c r="K757" s="95" t="str">
        <f t="shared" si="24"/>
        <v>Posgrado</v>
      </c>
      <c r="L757" s="95" t="s">
        <v>721</v>
      </c>
    </row>
    <row r="758" spans="3:12" ht="15.75" thickBot="1" x14ac:dyDescent="0.3">
      <c r="C758" s="133" t="s">
        <v>91</v>
      </c>
      <c r="D758" s="189"/>
      <c r="E758" s="148">
        <v>12</v>
      </c>
      <c r="F758" s="286">
        <f>HLOOKUP($C758,$BZ$2:$CM$3,2,0)</f>
        <v>17866.8</v>
      </c>
      <c r="G758" s="110">
        <f>D758*E758*F758</f>
        <v>0</v>
      </c>
      <c r="H758" s="161"/>
      <c r="I758" s="111" t="s">
        <v>151</v>
      </c>
      <c r="J758" s="111" t="str">
        <f>VLOOKUP(I758,Presupuesto!$B$11:$C$565,2,0)</f>
        <v>SUELDOS Y SALARIOS PERMANENTES</v>
      </c>
      <c r="K758" s="95" t="str">
        <f t="shared" si="24"/>
        <v>Posgrado</v>
      </c>
      <c r="L758" s="95" t="s">
        <v>721</v>
      </c>
    </row>
    <row r="759" spans="3:12" x14ac:dyDescent="0.25">
      <c r="C759" s="166" t="s">
        <v>1330</v>
      </c>
      <c r="D759" s="158"/>
      <c r="E759" s="150">
        <v>0</v>
      </c>
      <c r="F759" s="97">
        <f>IF(E758=0,"",(G758/E758)/12*E758)</f>
        <v>0</v>
      </c>
      <c r="G759" s="94">
        <f>F759</f>
        <v>0</v>
      </c>
      <c r="H759" s="159"/>
      <c r="I759" s="113" t="s">
        <v>164</v>
      </c>
      <c r="J759" s="113" t="str">
        <f>VLOOKUP(I759,Presupuesto!$B$11:$C$565,2,0)</f>
        <v>AGUINALDO Y DECIMO CUARTO MES</v>
      </c>
      <c r="K759" s="95" t="str">
        <f t="shared" si="24"/>
        <v>Posgrado</v>
      </c>
      <c r="L759" s="95" t="s">
        <v>721</v>
      </c>
    </row>
    <row r="760" spans="3:12" ht="15.75" thickBot="1" x14ac:dyDescent="0.3">
      <c r="C760" s="167" t="s">
        <v>1331</v>
      </c>
      <c r="D760" s="158"/>
      <c r="E760" s="150">
        <v>0</v>
      </c>
      <c r="F760" s="114">
        <f>IF(E758&lt;6,"",((E758-6)/12)*(G758/E758))</f>
        <v>0</v>
      </c>
      <c r="G760" s="94">
        <f>F760</f>
        <v>0</v>
      </c>
      <c r="H760" s="159"/>
      <c r="I760" s="98" t="s">
        <v>165</v>
      </c>
      <c r="J760" s="98" t="str">
        <f>VLOOKUP(I760,Presupuesto!$B$11:$C$565,2,0)</f>
        <v>DECIMOCUARTO MES</v>
      </c>
      <c r="K760" s="95" t="str">
        <f t="shared" si="24"/>
        <v>Posgrado</v>
      </c>
      <c r="L760" s="95" t="s">
        <v>721</v>
      </c>
    </row>
    <row r="761" spans="3:12" ht="15.75" thickBot="1" x14ac:dyDescent="0.3">
      <c r="C761" s="133" t="s">
        <v>92</v>
      </c>
      <c r="D761" s="189"/>
      <c r="E761" s="148">
        <v>12</v>
      </c>
      <c r="F761" s="286">
        <f>HLOOKUP($C761,$BZ$2:$CM$3,2,0)</f>
        <v>13896.4</v>
      </c>
      <c r="G761" s="110">
        <f>D761*E761*F761</f>
        <v>0</v>
      </c>
      <c r="H761" s="161"/>
      <c r="I761" s="111" t="s">
        <v>151</v>
      </c>
      <c r="J761" s="111" t="str">
        <f>VLOOKUP(I761,Presupuesto!$B$11:$C$565,2,0)</f>
        <v>SUELDOS Y SALARIOS PERMANENTES</v>
      </c>
      <c r="K761" s="95" t="str">
        <f t="shared" si="24"/>
        <v>Posgrado</v>
      </c>
      <c r="L761" s="95" t="s">
        <v>721</v>
      </c>
    </row>
    <row r="762" spans="3:12" x14ac:dyDescent="0.25">
      <c r="C762" s="166" t="s">
        <v>1330</v>
      </c>
      <c r="D762" s="158"/>
      <c r="E762" s="150">
        <v>0</v>
      </c>
      <c r="F762" s="97">
        <f>IF(E761=0,"",(G761/E761)/12*E761)</f>
        <v>0</v>
      </c>
      <c r="G762" s="94">
        <f>F762</f>
        <v>0</v>
      </c>
      <c r="H762" s="159"/>
      <c r="I762" s="113" t="s">
        <v>164</v>
      </c>
      <c r="J762" s="113" t="str">
        <f>VLOOKUP(I762,Presupuesto!$B$11:$C$565,2,0)</f>
        <v>AGUINALDO Y DECIMO CUARTO MES</v>
      </c>
      <c r="K762" s="95" t="str">
        <f t="shared" si="24"/>
        <v>Posgrado</v>
      </c>
      <c r="L762" s="95" t="s">
        <v>721</v>
      </c>
    </row>
    <row r="763" spans="3:12" ht="15.75" thickBot="1" x14ac:dyDescent="0.3">
      <c r="C763" s="167" t="s">
        <v>1331</v>
      </c>
      <c r="D763" s="158"/>
      <c r="E763" s="150">
        <v>0</v>
      </c>
      <c r="F763" s="114">
        <f>IF(E761&lt;6,"",((E761-6)/12)*(G761/E761))</f>
        <v>0</v>
      </c>
      <c r="G763" s="94">
        <f>F763</f>
        <v>0</v>
      </c>
      <c r="H763" s="159"/>
      <c r="I763" s="98" t="s">
        <v>165</v>
      </c>
      <c r="J763" s="98" t="str">
        <f>VLOOKUP(I763,Presupuesto!$B$11:$C$565,2,0)</f>
        <v>DECIMOCUARTO MES</v>
      </c>
      <c r="K763" s="95" t="str">
        <f t="shared" si="24"/>
        <v>Posgrado</v>
      </c>
      <c r="L763" s="95" t="s">
        <v>721</v>
      </c>
    </row>
    <row r="764" spans="3:12" ht="15.75" thickBot="1" x14ac:dyDescent="0.3">
      <c r="C764" s="133" t="s">
        <v>93</v>
      </c>
      <c r="D764" s="189"/>
      <c r="E764" s="148">
        <v>12</v>
      </c>
      <c r="F764" s="286">
        <f>HLOOKUP($C764,$BZ$2:$CM$3,2,0)</f>
        <v>15004.09</v>
      </c>
      <c r="G764" s="110">
        <f>D764*E764*F764</f>
        <v>0</v>
      </c>
      <c r="H764" s="161"/>
      <c r="I764" s="111" t="s">
        <v>151</v>
      </c>
      <c r="J764" s="111" t="str">
        <f>VLOOKUP(I764,Presupuesto!$B$11:$C$565,2,0)</f>
        <v>SUELDOS Y SALARIOS PERMANENTES</v>
      </c>
      <c r="K764" s="95" t="str">
        <f t="shared" si="24"/>
        <v>Posgrado</v>
      </c>
      <c r="L764" s="95" t="s">
        <v>721</v>
      </c>
    </row>
    <row r="765" spans="3:12" x14ac:dyDescent="0.25">
      <c r="C765" s="166" t="s">
        <v>1330</v>
      </c>
      <c r="D765" s="158"/>
      <c r="E765" s="150">
        <v>0</v>
      </c>
      <c r="F765" s="97">
        <f>IF(E764=0,"",(G764/E764)/12*E764)</f>
        <v>0</v>
      </c>
      <c r="G765" s="94">
        <f>F765</f>
        <v>0</v>
      </c>
      <c r="H765" s="159"/>
      <c r="I765" s="113" t="s">
        <v>164</v>
      </c>
      <c r="J765" s="113" t="str">
        <f>VLOOKUP(I765,Presupuesto!$B$11:$C$565,2,0)</f>
        <v>AGUINALDO Y DECIMO CUARTO MES</v>
      </c>
      <c r="K765" s="95" t="str">
        <f t="shared" si="24"/>
        <v>Posgrado</v>
      </c>
      <c r="L765" s="95" t="s">
        <v>721</v>
      </c>
    </row>
    <row r="766" spans="3:12" ht="15.75" thickBot="1" x14ac:dyDescent="0.3">
      <c r="C766" s="167" t="s">
        <v>1331</v>
      </c>
      <c r="D766" s="158"/>
      <c r="E766" s="150">
        <v>0</v>
      </c>
      <c r="F766" s="114">
        <f>IF(E764&lt;6,"",((E764-6)/12)*(G764/E764))</f>
        <v>0</v>
      </c>
      <c r="G766" s="94">
        <f>F766</f>
        <v>0</v>
      </c>
      <c r="H766" s="159"/>
      <c r="I766" s="98" t="s">
        <v>165</v>
      </c>
      <c r="J766" s="98" t="str">
        <f>VLOOKUP(I766,Presupuesto!$B$11:$C$565,2,0)</f>
        <v>DECIMOCUARTO MES</v>
      </c>
      <c r="K766" s="95" t="str">
        <f t="shared" si="24"/>
        <v>Posgrado</v>
      </c>
      <c r="L766" s="95" t="s">
        <v>721</v>
      </c>
    </row>
    <row r="767" spans="3:12" ht="15.75" thickBot="1" x14ac:dyDescent="0.3">
      <c r="C767" s="133" t="s">
        <v>94</v>
      </c>
      <c r="D767" s="189"/>
      <c r="E767" s="148">
        <v>12</v>
      </c>
      <c r="F767" s="286">
        <f>HLOOKUP($C767,$BZ$2:$CM$3,2,0)</f>
        <v>13238.9</v>
      </c>
      <c r="G767" s="110">
        <f>D767*E767*F767</f>
        <v>0</v>
      </c>
      <c r="H767" s="161"/>
      <c r="I767" s="111" t="s">
        <v>151</v>
      </c>
      <c r="J767" s="111" t="str">
        <f>VLOOKUP(I767,Presupuesto!$B$11:$C$565,2,0)</f>
        <v>SUELDOS Y SALARIOS PERMANENTES</v>
      </c>
      <c r="K767" s="95" t="str">
        <f t="shared" si="24"/>
        <v>Posgrado</v>
      </c>
      <c r="L767" s="95" t="s">
        <v>721</v>
      </c>
    </row>
    <row r="768" spans="3:12" x14ac:dyDescent="0.25">
      <c r="C768" s="166" t="s">
        <v>1330</v>
      </c>
      <c r="D768" s="158"/>
      <c r="E768" s="150">
        <v>0</v>
      </c>
      <c r="F768" s="97">
        <f>IF(E767=0,"",(G767/E767)/12*E767)</f>
        <v>0</v>
      </c>
      <c r="G768" s="94">
        <f>F768</f>
        <v>0</v>
      </c>
      <c r="H768" s="159"/>
      <c r="I768" s="113" t="s">
        <v>164</v>
      </c>
      <c r="J768" s="113" t="str">
        <f>VLOOKUP(I768,Presupuesto!$B$11:$C$565,2,0)</f>
        <v>AGUINALDO Y DECIMO CUARTO MES</v>
      </c>
      <c r="K768" s="95" t="str">
        <f t="shared" si="24"/>
        <v>Posgrado</v>
      </c>
      <c r="L768" s="95" t="s">
        <v>721</v>
      </c>
    </row>
    <row r="769" spans="3:12" ht="15.75" thickBot="1" x14ac:dyDescent="0.3">
      <c r="C769" s="167" t="s">
        <v>1331</v>
      </c>
      <c r="D769" s="158"/>
      <c r="E769" s="150">
        <v>0</v>
      </c>
      <c r="F769" s="114">
        <f>IF(E767&lt;6,"",((E767-6)/12)*(G767/E767))</f>
        <v>0</v>
      </c>
      <c r="G769" s="94">
        <f>F769</f>
        <v>0</v>
      </c>
      <c r="H769" s="159"/>
      <c r="I769" s="98" t="s">
        <v>165</v>
      </c>
      <c r="J769" s="98" t="str">
        <f>VLOOKUP(I769,Presupuesto!$B$11:$C$565,2,0)</f>
        <v>DECIMOCUARTO MES</v>
      </c>
      <c r="K769" s="95" t="str">
        <f t="shared" si="24"/>
        <v>Posgrado</v>
      </c>
      <c r="L769" s="95" t="s">
        <v>721</v>
      </c>
    </row>
    <row r="770" spans="3:12" ht="15.75" thickBot="1" x14ac:dyDescent="0.3">
      <c r="C770" s="133" t="s">
        <v>95</v>
      </c>
      <c r="D770" s="189"/>
      <c r="E770" s="148">
        <v>12</v>
      </c>
      <c r="F770" s="286">
        <f>HLOOKUP($C770,$BZ$2:$CM$3,2,0)</f>
        <v>12356.31</v>
      </c>
      <c r="G770" s="110">
        <f>D770*E770*F770</f>
        <v>0</v>
      </c>
      <c r="H770" s="161"/>
      <c r="I770" s="111" t="s">
        <v>151</v>
      </c>
      <c r="J770" s="111" t="str">
        <f>VLOOKUP(I770,Presupuesto!$B$11:$C$565,2,0)</f>
        <v>SUELDOS Y SALARIOS PERMANENTES</v>
      </c>
      <c r="K770" s="95" t="str">
        <f t="shared" ref="K770:K787" si="25">$K$737</f>
        <v>Posgrado</v>
      </c>
      <c r="L770" s="95" t="s">
        <v>721</v>
      </c>
    </row>
    <row r="771" spans="3:12" x14ac:dyDescent="0.25">
      <c r="C771" s="166" t="s">
        <v>1330</v>
      </c>
      <c r="D771" s="158"/>
      <c r="E771" s="150">
        <v>0</v>
      </c>
      <c r="F771" s="97">
        <f>IF(E770=0,"",(G770/E770)/12*E770)</f>
        <v>0</v>
      </c>
      <c r="G771" s="94">
        <f>F771</f>
        <v>0</v>
      </c>
      <c r="H771" s="159"/>
      <c r="I771" s="113" t="s">
        <v>164</v>
      </c>
      <c r="J771" s="113" t="str">
        <f>VLOOKUP(I771,Presupuesto!$B$11:$C$565,2,0)</f>
        <v>AGUINALDO Y DECIMO CUARTO MES</v>
      </c>
      <c r="K771" s="95" t="str">
        <f t="shared" si="25"/>
        <v>Posgrado</v>
      </c>
      <c r="L771" s="95" t="s">
        <v>721</v>
      </c>
    </row>
    <row r="772" spans="3:12" ht="15.75" thickBot="1" x14ac:dyDescent="0.3">
      <c r="C772" s="167" t="s">
        <v>1331</v>
      </c>
      <c r="D772" s="158"/>
      <c r="E772" s="150">
        <v>0</v>
      </c>
      <c r="F772" s="114">
        <f>IF(E770&lt;6,"",((E770-6)/12)*(G770/E770))</f>
        <v>0</v>
      </c>
      <c r="G772" s="94">
        <f>F772</f>
        <v>0</v>
      </c>
      <c r="H772" s="159"/>
      <c r="I772" s="98" t="s">
        <v>165</v>
      </c>
      <c r="J772" s="98" t="str">
        <f>VLOOKUP(I772,Presupuesto!$B$11:$C$565,2,0)</f>
        <v>DECIMOCUARTO MES</v>
      </c>
      <c r="K772" s="95" t="str">
        <f t="shared" si="25"/>
        <v>Posgrado</v>
      </c>
      <c r="L772" s="95" t="s">
        <v>721</v>
      </c>
    </row>
    <row r="773" spans="3:12" ht="15.75" thickBot="1" x14ac:dyDescent="0.3">
      <c r="C773" s="133" t="s">
        <v>96</v>
      </c>
      <c r="D773" s="189"/>
      <c r="E773" s="148">
        <v>12</v>
      </c>
      <c r="F773" s="286">
        <f>HLOOKUP($C773,$BZ$2:$CM$3,2,0)</f>
        <v>463.22</v>
      </c>
      <c r="G773" s="110">
        <f>D773*E773*F773</f>
        <v>0</v>
      </c>
      <c r="H773" s="161"/>
      <c r="I773" s="111" t="s">
        <v>151</v>
      </c>
      <c r="J773" s="111" t="str">
        <f>VLOOKUP(I773,Presupuesto!$B$11:$C$565,2,0)</f>
        <v>SUELDOS Y SALARIOS PERMANENTES</v>
      </c>
      <c r="K773" s="95" t="str">
        <f t="shared" si="25"/>
        <v>Posgrado</v>
      </c>
      <c r="L773" s="95" t="s">
        <v>721</v>
      </c>
    </row>
    <row r="774" spans="3:12" x14ac:dyDescent="0.25">
      <c r="C774" s="166" t="s">
        <v>1330</v>
      </c>
      <c r="D774" s="158"/>
      <c r="E774" s="150">
        <v>0</v>
      </c>
      <c r="F774" s="97">
        <f>IF(E773=0,"",(G773/E773)/12*E773)</f>
        <v>0</v>
      </c>
      <c r="G774" s="94">
        <f>F774</f>
        <v>0</v>
      </c>
      <c r="H774" s="159"/>
      <c r="I774" s="113" t="s">
        <v>164</v>
      </c>
      <c r="J774" s="113" t="str">
        <f>VLOOKUP(I774,Presupuesto!$B$11:$C$565,2,0)</f>
        <v>AGUINALDO Y DECIMO CUARTO MES</v>
      </c>
      <c r="K774" s="95" t="str">
        <f t="shared" si="25"/>
        <v>Posgrado</v>
      </c>
      <c r="L774" s="95" t="s">
        <v>721</v>
      </c>
    </row>
    <row r="775" spans="3:12" ht="15.75" thickBot="1" x14ac:dyDescent="0.3">
      <c r="C775" s="167" t="s">
        <v>1331</v>
      </c>
      <c r="D775" s="158"/>
      <c r="E775" s="150">
        <v>0</v>
      </c>
      <c r="F775" s="114">
        <f>IF(E773&lt;6,"",((E773-6)/12)*(G773/E773))</f>
        <v>0</v>
      </c>
      <c r="G775" s="94">
        <f>F775</f>
        <v>0</v>
      </c>
      <c r="H775" s="159"/>
      <c r="I775" s="98" t="s">
        <v>165</v>
      </c>
      <c r="J775" s="98" t="str">
        <f>VLOOKUP(I775,Presupuesto!$B$11:$C$565,2,0)</f>
        <v>DECIMOCUARTO MES</v>
      </c>
      <c r="K775" s="95" t="str">
        <f t="shared" si="25"/>
        <v>Posgrado</v>
      </c>
      <c r="L775" s="95" t="s">
        <v>721</v>
      </c>
    </row>
    <row r="776" spans="3:12" ht="15.75" thickBot="1" x14ac:dyDescent="0.3">
      <c r="C776" s="133" t="s">
        <v>97</v>
      </c>
      <c r="D776" s="189"/>
      <c r="E776" s="148">
        <v>12</v>
      </c>
      <c r="F776" s="286">
        <f>HLOOKUP($C776,$BZ$2:$CM$3,2,0)</f>
        <v>2007.3</v>
      </c>
      <c r="G776" s="110">
        <f>D776*E776*F776</f>
        <v>0</v>
      </c>
      <c r="H776" s="161"/>
      <c r="I776" s="111" t="s">
        <v>151</v>
      </c>
      <c r="J776" s="111" t="str">
        <f>VLOOKUP(I776,Presupuesto!$B$11:$C$565,2,0)</f>
        <v>SUELDOS Y SALARIOS PERMANENTES</v>
      </c>
      <c r="K776" s="95" t="str">
        <f t="shared" si="25"/>
        <v>Posgrado</v>
      </c>
      <c r="L776" s="95" t="s">
        <v>721</v>
      </c>
    </row>
    <row r="777" spans="3:12" x14ac:dyDescent="0.25">
      <c r="C777" s="166" t="s">
        <v>1330</v>
      </c>
      <c r="D777" s="158"/>
      <c r="E777" s="150">
        <v>0</v>
      </c>
      <c r="F777" s="97">
        <f>IF(E776=0,"",(G776/E776)/12*E776)</f>
        <v>0</v>
      </c>
      <c r="G777" s="94">
        <f>F777</f>
        <v>0</v>
      </c>
      <c r="H777" s="159"/>
      <c r="I777" s="113" t="s">
        <v>164</v>
      </c>
      <c r="J777" s="113" t="str">
        <f>VLOOKUP(I777,Presupuesto!$B$11:$C$565,2,0)</f>
        <v>AGUINALDO Y DECIMO CUARTO MES</v>
      </c>
      <c r="K777" s="95" t="str">
        <f t="shared" si="25"/>
        <v>Posgrado</v>
      </c>
      <c r="L777" s="95" t="s">
        <v>721</v>
      </c>
    </row>
    <row r="778" spans="3:12" ht="15.75" thickBot="1" x14ac:dyDescent="0.3">
      <c r="C778" s="167" t="s">
        <v>1331</v>
      </c>
      <c r="D778" s="158"/>
      <c r="E778" s="150">
        <v>0</v>
      </c>
      <c r="F778" s="114">
        <f>IF(E776&lt;6,"",((E776-6)/12)*(G776/E776))</f>
        <v>0</v>
      </c>
      <c r="G778" s="94">
        <f>F778</f>
        <v>0</v>
      </c>
      <c r="H778" s="159"/>
      <c r="I778" s="98" t="s">
        <v>165</v>
      </c>
      <c r="J778" s="98" t="str">
        <f>VLOOKUP(I778,Presupuesto!$B$11:$C$565,2,0)</f>
        <v>DECIMOCUARTO MES</v>
      </c>
      <c r="K778" s="95" t="str">
        <f t="shared" si="25"/>
        <v>Posgrado</v>
      </c>
      <c r="L778" s="95" t="s">
        <v>721</v>
      </c>
    </row>
    <row r="779" spans="3:12" ht="15.75" thickBot="1" x14ac:dyDescent="0.3">
      <c r="C779" s="136" t="s">
        <v>101</v>
      </c>
      <c r="D779" s="189"/>
      <c r="E779" s="148">
        <v>12</v>
      </c>
      <c r="F779" s="135">
        <v>30000</v>
      </c>
      <c r="G779" s="110">
        <f>D779*E779*F779</f>
        <v>0</v>
      </c>
      <c r="H779" s="161"/>
      <c r="I779" s="111" t="s">
        <v>200</v>
      </c>
      <c r="J779" s="111" t="str">
        <f>VLOOKUP(I779,Presupuesto!$B$11:$C$565,2,0)</f>
        <v>CONTRATOS ESPECIALES</v>
      </c>
      <c r="K779" s="95" t="str">
        <f t="shared" si="25"/>
        <v>Posgrado</v>
      </c>
      <c r="L779" s="95" t="s">
        <v>721</v>
      </c>
    </row>
    <row r="780" spans="3:12" x14ac:dyDescent="0.25">
      <c r="C780" s="166" t="s">
        <v>1330</v>
      </c>
      <c r="D780" s="158"/>
      <c r="E780" s="150">
        <v>0</v>
      </c>
      <c r="F780" s="114">
        <f>IF(E779=0,"",(G779/E779)/12*E779)</f>
        <v>0</v>
      </c>
      <c r="G780" s="94">
        <f>F780</f>
        <v>0</v>
      </c>
      <c r="H780" s="159"/>
      <c r="I780" s="98" t="s">
        <v>200</v>
      </c>
      <c r="J780" s="98" t="str">
        <f>VLOOKUP(I780,Presupuesto!$B$11:$C$565,2,0)</f>
        <v>CONTRATOS ESPECIALES</v>
      </c>
      <c r="K780" s="95" t="str">
        <f t="shared" si="25"/>
        <v>Posgrado</v>
      </c>
      <c r="L780" s="95" t="s">
        <v>719</v>
      </c>
    </row>
    <row r="781" spans="3:12" ht="15.75" thickBot="1" x14ac:dyDescent="0.3">
      <c r="C781" s="167" t="s">
        <v>1331</v>
      </c>
      <c r="D781" s="158"/>
      <c r="E781" s="150">
        <v>0</v>
      </c>
      <c r="F781" s="97">
        <f>IF(E779&lt;6,"",((E779-6)/12)*(G779/E779))</f>
        <v>0</v>
      </c>
      <c r="G781" s="94">
        <f>F781</f>
        <v>0</v>
      </c>
      <c r="H781" s="159"/>
      <c r="I781" s="98" t="s">
        <v>200</v>
      </c>
      <c r="J781" s="98" t="str">
        <f>VLOOKUP(I781,Presupuesto!$B$11:$C$565,2,0)</f>
        <v>CONTRATOS ESPECIALES</v>
      </c>
      <c r="K781" s="95" t="str">
        <f t="shared" si="25"/>
        <v>Posgrado</v>
      </c>
      <c r="L781" s="95" t="s">
        <v>727</v>
      </c>
    </row>
    <row r="782" spans="3:12" ht="15.75" thickBot="1" x14ac:dyDescent="0.3">
      <c r="C782" s="136" t="s">
        <v>102</v>
      </c>
      <c r="D782" s="189"/>
      <c r="E782" s="148">
        <v>12</v>
      </c>
      <c r="F782" s="115">
        <v>30000</v>
      </c>
      <c r="G782" s="110">
        <f>D782*E782*F782</f>
        <v>0</v>
      </c>
      <c r="H782" s="161"/>
      <c r="I782" s="111" t="s">
        <v>298</v>
      </c>
      <c r="J782" s="111" t="str">
        <f>VLOOKUP(I782,Presupuesto!$B$11:$C$565,2,0)</f>
        <v>OTROS SERVICIOS TECNICOS Y PROFESIONALES</v>
      </c>
      <c r="K782" s="95" t="str">
        <f t="shared" si="25"/>
        <v>Posgrado</v>
      </c>
      <c r="L782" s="95" t="s">
        <v>719</v>
      </c>
    </row>
    <row r="783" spans="3:12" x14ac:dyDescent="0.25">
      <c r="C783" s="166" t="s">
        <v>1330</v>
      </c>
      <c r="D783" s="158"/>
      <c r="E783" s="150">
        <v>0</v>
      </c>
      <c r="F783" s="97">
        <v>0</v>
      </c>
      <c r="G783" s="94">
        <f>F783</f>
        <v>0</v>
      </c>
      <c r="H783" s="159"/>
      <c r="I783" s="98" t="s">
        <v>298</v>
      </c>
      <c r="J783" s="98" t="str">
        <f>VLOOKUP(I783,Presupuesto!$B$11:$C$565,2,0)</f>
        <v>OTROS SERVICIOS TECNICOS Y PROFESIONALES</v>
      </c>
      <c r="K783" s="95" t="str">
        <f t="shared" si="25"/>
        <v>Posgrado</v>
      </c>
      <c r="L783" s="95" t="s">
        <v>719</v>
      </c>
    </row>
    <row r="784" spans="3:12" ht="15.75" thickBot="1" x14ac:dyDescent="0.3">
      <c r="C784" s="167" t="s">
        <v>1331</v>
      </c>
      <c r="D784" s="158"/>
      <c r="E784" s="150">
        <v>0</v>
      </c>
      <c r="F784" s="97">
        <v>0</v>
      </c>
      <c r="G784" s="94">
        <f>F784</f>
        <v>0</v>
      </c>
      <c r="H784" s="159"/>
      <c r="I784" s="98" t="s">
        <v>298</v>
      </c>
      <c r="J784" s="98" t="str">
        <f>VLOOKUP(I784,Presupuesto!$B$11:$C$565,2,0)</f>
        <v>OTROS SERVICIOS TECNICOS Y PROFESIONALES</v>
      </c>
      <c r="K784" s="95" t="str">
        <f t="shared" si="25"/>
        <v>Posgrado</v>
      </c>
      <c r="L784" s="95" t="s">
        <v>719</v>
      </c>
    </row>
    <row r="785" spans="3:12" ht="15.75" thickBot="1" x14ac:dyDescent="0.3">
      <c r="C785" s="136" t="s">
        <v>103</v>
      </c>
      <c r="D785" s="189"/>
      <c r="E785" s="148">
        <v>12</v>
      </c>
      <c r="F785" s="115">
        <v>30000</v>
      </c>
      <c r="G785" s="110">
        <f>D785*E785*F785</f>
        <v>0</v>
      </c>
      <c r="H785" s="161"/>
      <c r="I785" s="111" t="s">
        <v>151</v>
      </c>
      <c r="J785" s="111" t="str">
        <f>VLOOKUP(I785,Presupuesto!$B$11:$C$565,2,0)</f>
        <v>SUELDOS Y SALARIOS PERMANENTES</v>
      </c>
      <c r="K785" s="95" t="str">
        <f t="shared" si="25"/>
        <v>Posgrado</v>
      </c>
      <c r="L785" s="95" t="s">
        <v>719</v>
      </c>
    </row>
    <row r="786" spans="3:12" x14ac:dyDescent="0.25">
      <c r="C786" s="166" t="s">
        <v>1330</v>
      </c>
      <c r="D786" s="164"/>
      <c r="E786" s="127">
        <v>0</v>
      </c>
      <c r="F786" s="116">
        <f>IF(E785=0,"",(G785/E785)/12*E785)</f>
        <v>0</v>
      </c>
      <c r="G786" s="117">
        <f>F786</f>
        <v>0</v>
      </c>
      <c r="H786" s="159"/>
      <c r="I786" s="98" t="s">
        <v>164</v>
      </c>
      <c r="J786" s="98" t="str">
        <f>VLOOKUP(I786,Presupuesto!$B$11:$C$565,2,0)</f>
        <v>AGUINALDO Y DECIMO CUARTO MES</v>
      </c>
      <c r="K786" s="95" t="str">
        <f t="shared" si="25"/>
        <v>Posgrado</v>
      </c>
      <c r="L786" s="95" t="s">
        <v>719</v>
      </c>
    </row>
    <row r="787" spans="3:12" ht="15.75" thickBot="1" x14ac:dyDescent="0.3">
      <c r="C787" s="168" t="s">
        <v>1331</v>
      </c>
      <c r="D787" s="157"/>
      <c r="E787" s="128">
        <v>0</v>
      </c>
      <c r="F787" s="102">
        <f>IF(E785&lt;6,"",((E785-6)/12)*(G785/E785))</f>
        <v>0</v>
      </c>
      <c r="G787" s="102">
        <f>F787</f>
        <v>0</v>
      </c>
      <c r="H787" s="157"/>
      <c r="I787" s="103" t="s">
        <v>165</v>
      </c>
      <c r="J787" s="120" t="str">
        <f>VLOOKUP(I787,Presupuesto!$B$11:$C$565,2,0)</f>
        <v>DECIMOCUARTO MES</v>
      </c>
      <c r="K787" s="103" t="str">
        <f t="shared" si="25"/>
        <v>Posgrado</v>
      </c>
      <c r="L787" s="120" t="s">
        <v>719</v>
      </c>
    </row>
    <row r="789" spans="3:12" ht="15.75" thickBot="1" x14ac:dyDescent="0.3">
      <c r="C789" s="429"/>
      <c r="D789" s="418"/>
      <c r="E789" s="429"/>
      <c r="F789" s="429"/>
      <c r="G789" s="429"/>
      <c r="H789" s="418"/>
      <c r="I789" s="429"/>
      <c r="J789" s="429"/>
      <c r="K789" s="429"/>
      <c r="L789" s="429"/>
    </row>
    <row r="790" spans="3:12" ht="15.75" thickBot="1" x14ac:dyDescent="0.3">
      <c r="C790" s="68" t="s">
        <v>1308</v>
      </c>
      <c r="D790" s="30">
        <f>SUM(G797:G847)</f>
        <v>0</v>
      </c>
      <c r="E790" s="91"/>
      <c r="F790" s="91"/>
      <c r="G790" s="91"/>
      <c r="H790" s="75"/>
      <c r="I790" s="75"/>
      <c r="J790" s="75"/>
      <c r="K790" s="429"/>
      <c r="L790" s="429"/>
    </row>
    <row r="791" spans="3:12" x14ac:dyDescent="0.25">
      <c r="C791" s="429"/>
      <c r="D791" s="31"/>
      <c r="E791" s="91"/>
      <c r="F791" s="91"/>
      <c r="G791" s="91"/>
      <c r="H791" s="75"/>
      <c r="I791" s="75"/>
      <c r="J791" s="75"/>
      <c r="K791" s="429"/>
      <c r="L791" s="429"/>
    </row>
    <row r="792" spans="3:12" x14ac:dyDescent="0.25">
      <c r="C792" s="429"/>
      <c r="D792" s="31"/>
      <c r="E792" s="91"/>
      <c r="F792" s="91"/>
      <c r="G792" s="91"/>
      <c r="H792" s="75"/>
      <c r="I792" s="75"/>
      <c r="J792" s="75"/>
      <c r="K792" s="429"/>
      <c r="L792" s="429"/>
    </row>
    <row r="793" spans="3:12" ht="15.75" x14ac:dyDescent="0.25">
      <c r="C793" s="191" t="s">
        <v>1309</v>
      </c>
      <c r="D793" s="345"/>
      <c r="E793" s="91"/>
      <c r="F793" s="91"/>
      <c r="G793" s="91"/>
      <c r="H793" s="75"/>
      <c r="I793" s="75"/>
      <c r="J793" s="75"/>
      <c r="K793" s="149"/>
      <c r="L793" s="429"/>
    </row>
    <row r="794" spans="3:12" ht="18.75" x14ac:dyDescent="0.25">
      <c r="C794" s="199"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1"/>
      <c r="F794" s="91"/>
      <c r="G794" s="91"/>
      <c r="H794" s="75"/>
      <c r="I794" s="75"/>
      <c r="J794" s="75"/>
      <c r="K794" s="149"/>
      <c r="L794" s="429"/>
    </row>
    <row r="795" spans="3:12" ht="15.75" thickBot="1" x14ac:dyDescent="0.3">
      <c r="C795" s="172"/>
      <c r="D795" s="31"/>
      <c r="E795" s="91"/>
      <c r="F795" s="91"/>
      <c r="G795" s="91"/>
      <c r="H795" s="75"/>
      <c r="I795" s="75"/>
      <c r="J795" s="75"/>
      <c r="K795" s="149"/>
      <c r="L795" s="429"/>
    </row>
    <row r="796" spans="3:12" ht="30.75" thickBot="1" x14ac:dyDescent="0.3">
      <c r="C796" s="130" t="s">
        <v>1310</v>
      </c>
      <c r="D796" s="134" t="s">
        <v>99</v>
      </c>
      <c r="E796" s="165" t="s">
        <v>1329</v>
      </c>
      <c r="F796" s="134" t="s">
        <v>1312</v>
      </c>
      <c r="G796" s="131" t="s">
        <v>1313</v>
      </c>
      <c r="H796" s="129" t="s">
        <v>1314</v>
      </c>
      <c r="I796" s="132" t="s">
        <v>1315</v>
      </c>
      <c r="J796" s="132" t="s">
        <v>711</v>
      </c>
      <c r="K796" s="132" t="s">
        <v>1316</v>
      </c>
      <c r="L796" s="132" t="s">
        <v>1317</v>
      </c>
    </row>
    <row r="797" spans="3:12" ht="15.75" thickBot="1" x14ac:dyDescent="0.3">
      <c r="C797" s="133" t="s">
        <v>84</v>
      </c>
      <c r="D797" s="189"/>
      <c r="E797" s="148">
        <v>12</v>
      </c>
      <c r="F797" s="286">
        <f>HLOOKUP($C797,$BZ$2:$CM$3,2,0)</f>
        <v>43674.39</v>
      </c>
      <c r="G797" s="110">
        <f>D797*E797*F797</f>
        <v>0</v>
      </c>
      <c r="H797" s="161"/>
      <c r="I797" s="111" t="s">
        <v>151</v>
      </c>
      <c r="J797" s="111" t="str">
        <f>VLOOKUP(I797,Presupuesto!$B$11:$C$565,2,0)</f>
        <v>SUELDOS Y SALARIOS PERMANENTES</v>
      </c>
      <c r="K797" s="207" t="s">
        <v>72</v>
      </c>
      <c r="L797" s="95" t="s">
        <v>719</v>
      </c>
    </row>
    <row r="798" spans="3:12" x14ac:dyDescent="0.25">
      <c r="C798" s="166" t="s">
        <v>1330</v>
      </c>
      <c r="D798" s="158"/>
      <c r="E798" s="150">
        <v>0</v>
      </c>
      <c r="F798" s="97">
        <f>IF(E797=0,"",(G797/E797)/12*E797)</f>
        <v>0</v>
      </c>
      <c r="G798" s="94">
        <f>F798</f>
        <v>0</v>
      </c>
      <c r="H798" s="159"/>
      <c r="I798" s="113" t="s">
        <v>164</v>
      </c>
      <c r="J798" s="113" t="str">
        <f>VLOOKUP(I798,Presupuesto!$B$11:$C$565,2,0)</f>
        <v>AGUINALDO Y DECIMO CUARTO MES</v>
      </c>
      <c r="K798" s="95" t="str">
        <f t="shared" ref="K798:K829" si="26">$K$797</f>
        <v>Posgrado</v>
      </c>
      <c r="L798" s="95" t="s">
        <v>720</v>
      </c>
    </row>
    <row r="799" spans="3:12" ht="15.75" thickBot="1" x14ac:dyDescent="0.3">
      <c r="C799" s="167" t="s">
        <v>1331</v>
      </c>
      <c r="D799" s="158"/>
      <c r="E799" s="150">
        <v>0</v>
      </c>
      <c r="F799" s="114">
        <f>IF(E797&lt;6,"",((E797-6)/12)*(G797/E797))</f>
        <v>0</v>
      </c>
      <c r="G799" s="94">
        <f>F799</f>
        <v>0</v>
      </c>
      <c r="H799" s="159"/>
      <c r="I799" s="98" t="s">
        <v>165</v>
      </c>
      <c r="J799" s="98" t="str">
        <f>VLOOKUP(I799,Presupuesto!$B$11:$C$565,2,0)</f>
        <v>DECIMOCUARTO MES</v>
      </c>
      <c r="K799" s="95" t="str">
        <f t="shared" si="26"/>
        <v>Posgrado</v>
      </c>
      <c r="L799" s="95" t="s">
        <v>721</v>
      </c>
    </row>
    <row r="800" spans="3:12" ht="15.75" thickBot="1" x14ac:dyDescent="0.3">
      <c r="C800" s="133" t="s">
        <v>85</v>
      </c>
      <c r="D800" s="189"/>
      <c r="E800" s="148">
        <v>12</v>
      </c>
      <c r="F800" s="286">
        <f>HLOOKUP($C800,$BZ$2:$CM$3,2,0)</f>
        <v>39703.99</v>
      </c>
      <c r="G800" s="110">
        <f>D800*E800*F800</f>
        <v>0</v>
      </c>
      <c r="H800" s="161"/>
      <c r="I800" s="111" t="s">
        <v>151</v>
      </c>
      <c r="J800" s="111" t="str">
        <f>VLOOKUP(I800,Presupuesto!$B$11:$C$565,2,0)</f>
        <v>SUELDOS Y SALARIOS PERMANENTES</v>
      </c>
      <c r="K800" s="95" t="str">
        <f t="shared" si="26"/>
        <v>Posgrado</v>
      </c>
      <c r="L800" s="95" t="s">
        <v>721</v>
      </c>
    </row>
    <row r="801" spans="3:12" x14ac:dyDescent="0.25">
      <c r="C801" s="166" t="s">
        <v>1330</v>
      </c>
      <c r="D801" s="158"/>
      <c r="E801" s="150">
        <v>0</v>
      </c>
      <c r="F801" s="97">
        <f>IF(E800=0,"",(G800/E800)/12*E800)</f>
        <v>0</v>
      </c>
      <c r="G801" s="94">
        <f>F801</f>
        <v>0</v>
      </c>
      <c r="H801" s="159"/>
      <c r="I801" s="113" t="s">
        <v>164</v>
      </c>
      <c r="J801" s="113" t="str">
        <f>VLOOKUP(I801,Presupuesto!$B$11:$C$565,2,0)</f>
        <v>AGUINALDO Y DECIMO CUARTO MES</v>
      </c>
      <c r="K801" s="95" t="str">
        <f t="shared" si="26"/>
        <v>Posgrado</v>
      </c>
      <c r="L801" s="95" t="s">
        <v>721</v>
      </c>
    </row>
    <row r="802" spans="3:12" ht="15.75" thickBot="1" x14ac:dyDescent="0.3">
      <c r="C802" s="167" t="s">
        <v>1331</v>
      </c>
      <c r="D802" s="158"/>
      <c r="E802" s="150">
        <v>0</v>
      </c>
      <c r="F802" s="114">
        <f>IF(E800&lt;6,"",((E800-6)/12)*(G800/E800))</f>
        <v>0</v>
      </c>
      <c r="G802" s="94">
        <f>F802</f>
        <v>0</v>
      </c>
      <c r="H802" s="159"/>
      <c r="I802" s="98" t="s">
        <v>165</v>
      </c>
      <c r="J802" s="98" t="str">
        <f>VLOOKUP(I802,Presupuesto!$B$11:$C$565,2,0)</f>
        <v>DECIMOCUARTO MES</v>
      </c>
      <c r="K802" s="95" t="str">
        <f t="shared" si="26"/>
        <v>Posgrado</v>
      </c>
      <c r="L802" s="95" t="s">
        <v>721</v>
      </c>
    </row>
    <row r="803" spans="3:12" ht="15.75" thickBot="1" x14ac:dyDescent="0.3">
      <c r="C803" s="133" t="s">
        <v>86</v>
      </c>
      <c r="D803" s="189"/>
      <c r="E803" s="148">
        <v>12</v>
      </c>
      <c r="F803" s="286">
        <f>HLOOKUP($C803,$BZ$2:$CM$3,2,0)</f>
        <v>35733.589999999997</v>
      </c>
      <c r="G803" s="110">
        <f>D803*E803*F803</f>
        <v>0</v>
      </c>
      <c r="H803" s="161"/>
      <c r="I803" s="111" t="s">
        <v>151</v>
      </c>
      <c r="J803" s="111" t="str">
        <f>VLOOKUP(I803,Presupuesto!$B$11:$C$565,2,0)</f>
        <v>SUELDOS Y SALARIOS PERMANENTES</v>
      </c>
      <c r="K803" s="95" t="str">
        <f t="shared" si="26"/>
        <v>Posgrado</v>
      </c>
      <c r="L803" s="95" t="s">
        <v>721</v>
      </c>
    </row>
    <row r="804" spans="3:12" x14ac:dyDescent="0.25">
      <c r="C804" s="166" t="s">
        <v>1330</v>
      </c>
      <c r="D804" s="158"/>
      <c r="E804" s="150">
        <v>0</v>
      </c>
      <c r="F804" s="97">
        <f>IF(E803=0,"",(G803/E803)/12*E803)</f>
        <v>0</v>
      </c>
      <c r="G804" s="94">
        <f>F804</f>
        <v>0</v>
      </c>
      <c r="H804" s="159"/>
      <c r="I804" s="113" t="s">
        <v>164</v>
      </c>
      <c r="J804" s="113" t="str">
        <f>VLOOKUP(I804,Presupuesto!$B$11:$C$565,2,0)</f>
        <v>AGUINALDO Y DECIMO CUARTO MES</v>
      </c>
      <c r="K804" s="95" t="str">
        <f t="shared" si="26"/>
        <v>Posgrado</v>
      </c>
      <c r="L804" s="95" t="s">
        <v>721</v>
      </c>
    </row>
    <row r="805" spans="3:12" ht="15.75" thickBot="1" x14ac:dyDescent="0.3">
      <c r="C805" s="167" t="s">
        <v>1331</v>
      </c>
      <c r="D805" s="158"/>
      <c r="E805" s="150">
        <v>0</v>
      </c>
      <c r="F805" s="114">
        <f>IF(E803&lt;6,"",((E803-6)/12)*(G803/E803))</f>
        <v>0</v>
      </c>
      <c r="G805" s="94">
        <f>F805</f>
        <v>0</v>
      </c>
      <c r="H805" s="159"/>
      <c r="I805" s="98" t="s">
        <v>165</v>
      </c>
      <c r="J805" s="98" t="str">
        <f>VLOOKUP(I805,Presupuesto!$B$11:$C$565,2,0)</f>
        <v>DECIMOCUARTO MES</v>
      </c>
      <c r="K805" s="95" t="str">
        <f t="shared" si="26"/>
        <v>Posgrado</v>
      </c>
      <c r="L805" s="95" t="s">
        <v>721</v>
      </c>
    </row>
    <row r="806" spans="3:12" ht="15.75" thickBot="1" x14ac:dyDescent="0.3">
      <c r="C806" s="133" t="s">
        <v>87</v>
      </c>
      <c r="D806" s="189"/>
      <c r="E806" s="148">
        <v>12</v>
      </c>
      <c r="F806" s="286">
        <f>HLOOKUP($C806,$BZ$2:$CM$3,2,0)</f>
        <v>31763.19</v>
      </c>
      <c r="G806" s="110">
        <f>D806*E806*F806</f>
        <v>0</v>
      </c>
      <c r="H806" s="161"/>
      <c r="I806" s="111" t="s">
        <v>151</v>
      </c>
      <c r="J806" s="111" t="str">
        <f>VLOOKUP(I806,Presupuesto!$B$11:$C$565,2,0)</f>
        <v>SUELDOS Y SALARIOS PERMANENTES</v>
      </c>
      <c r="K806" s="95" t="str">
        <f t="shared" si="26"/>
        <v>Posgrado</v>
      </c>
      <c r="L806" s="95" t="s">
        <v>721</v>
      </c>
    </row>
    <row r="807" spans="3:12" x14ac:dyDescent="0.25">
      <c r="C807" s="166" t="s">
        <v>1330</v>
      </c>
      <c r="D807" s="158"/>
      <c r="E807" s="150">
        <v>0</v>
      </c>
      <c r="F807" s="97">
        <f>IF(E806=0,"",(G806/E806)/12*E806)</f>
        <v>0</v>
      </c>
      <c r="G807" s="94">
        <f>F807</f>
        <v>0</v>
      </c>
      <c r="H807" s="159"/>
      <c r="I807" s="113" t="s">
        <v>164</v>
      </c>
      <c r="J807" s="113" t="str">
        <f>VLOOKUP(I807,Presupuesto!$B$11:$C$565,2,0)</f>
        <v>AGUINALDO Y DECIMO CUARTO MES</v>
      </c>
      <c r="K807" s="95" t="str">
        <f t="shared" si="26"/>
        <v>Posgrado</v>
      </c>
      <c r="L807" s="95" t="s">
        <v>721</v>
      </c>
    </row>
    <row r="808" spans="3:12" ht="15.75" thickBot="1" x14ac:dyDescent="0.3">
      <c r="C808" s="167" t="s">
        <v>1331</v>
      </c>
      <c r="D808" s="158"/>
      <c r="E808" s="150">
        <v>0</v>
      </c>
      <c r="F808" s="114">
        <f>IF(E806&lt;6,"",((E806-6)/12)*(G806/E806))</f>
        <v>0</v>
      </c>
      <c r="G808" s="94">
        <f>F808</f>
        <v>0</v>
      </c>
      <c r="H808" s="159"/>
      <c r="I808" s="98" t="s">
        <v>165</v>
      </c>
      <c r="J808" s="98" t="str">
        <f>VLOOKUP(I808,Presupuesto!$B$11:$C$565,2,0)</f>
        <v>DECIMOCUARTO MES</v>
      </c>
      <c r="K808" s="95" t="str">
        <f t="shared" si="26"/>
        <v>Posgrado</v>
      </c>
      <c r="L808" s="95" t="s">
        <v>721</v>
      </c>
    </row>
    <row r="809" spans="3:12" ht="15.75" thickBot="1" x14ac:dyDescent="0.3">
      <c r="C809" s="133" t="s">
        <v>88</v>
      </c>
      <c r="D809" s="189"/>
      <c r="E809" s="148">
        <v>12</v>
      </c>
      <c r="F809" s="286">
        <f>HLOOKUP($C809,$BZ$2:$CM$3,2,0)</f>
        <v>29777.99</v>
      </c>
      <c r="G809" s="110">
        <f>D809*E809*F809</f>
        <v>0</v>
      </c>
      <c r="H809" s="161"/>
      <c r="I809" s="111" t="s">
        <v>151</v>
      </c>
      <c r="J809" s="111" t="str">
        <f>VLOOKUP(I809,Presupuesto!$B$11:$C$565,2,0)</f>
        <v>SUELDOS Y SALARIOS PERMANENTES</v>
      </c>
      <c r="K809" s="95" t="str">
        <f t="shared" si="26"/>
        <v>Posgrado</v>
      </c>
      <c r="L809" s="95" t="s">
        <v>721</v>
      </c>
    </row>
    <row r="810" spans="3:12" x14ac:dyDescent="0.25">
      <c r="C810" s="166" t="s">
        <v>1330</v>
      </c>
      <c r="D810" s="158"/>
      <c r="E810" s="150">
        <v>0</v>
      </c>
      <c r="F810" s="97">
        <f>IF(E809=0,"",(G809/E809)/12*E809)</f>
        <v>0</v>
      </c>
      <c r="G810" s="94">
        <f>F810</f>
        <v>0</v>
      </c>
      <c r="H810" s="159"/>
      <c r="I810" s="113" t="s">
        <v>164</v>
      </c>
      <c r="J810" s="113" t="str">
        <f>VLOOKUP(I810,Presupuesto!$B$11:$C$565,2,0)</f>
        <v>AGUINALDO Y DECIMO CUARTO MES</v>
      </c>
      <c r="K810" s="95" t="str">
        <f t="shared" si="26"/>
        <v>Posgrado</v>
      </c>
      <c r="L810" s="95" t="s">
        <v>721</v>
      </c>
    </row>
    <row r="811" spans="3:12" ht="15.75" thickBot="1" x14ac:dyDescent="0.3">
      <c r="C811" s="167" t="s">
        <v>1331</v>
      </c>
      <c r="D811" s="158"/>
      <c r="E811" s="150">
        <v>0</v>
      </c>
      <c r="F811" s="114">
        <f>IF(E809&lt;6,"",((E809-6)/12)*(G809/E809))</f>
        <v>0</v>
      </c>
      <c r="G811" s="94">
        <f>F811</f>
        <v>0</v>
      </c>
      <c r="H811" s="159"/>
      <c r="I811" s="98" t="s">
        <v>165</v>
      </c>
      <c r="J811" s="98" t="str">
        <f>VLOOKUP(I811,Presupuesto!$B$11:$C$565,2,0)</f>
        <v>DECIMOCUARTO MES</v>
      </c>
      <c r="K811" s="95" t="str">
        <f t="shared" si="26"/>
        <v>Posgrado</v>
      </c>
      <c r="L811" s="95" t="s">
        <v>721</v>
      </c>
    </row>
    <row r="812" spans="3:12" ht="15.75" thickBot="1" x14ac:dyDescent="0.3">
      <c r="C812" s="133" t="s">
        <v>89</v>
      </c>
      <c r="D812" s="189"/>
      <c r="E812" s="148">
        <v>12</v>
      </c>
      <c r="F812" s="286">
        <f>HLOOKUP($C812,$BZ$2:$CM$3,2,0)</f>
        <v>27792.79</v>
      </c>
      <c r="G812" s="110">
        <f>D812*E812*F812</f>
        <v>0</v>
      </c>
      <c r="H812" s="161"/>
      <c r="I812" s="111" t="s">
        <v>151</v>
      </c>
      <c r="J812" s="111" t="str">
        <f>VLOOKUP(I812,Presupuesto!$B$11:$C$565,2,0)</f>
        <v>SUELDOS Y SALARIOS PERMANENTES</v>
      </c>
      <c r="K812" s="95" t="str">
        <f t="shared" si="26"/>
        <v>Posgrado</v>
      </c>
      <c r="L812" s="95" t="s">
        <v>721</v>
      </c>
    </row>
    <row r="813" spans="3:12" x14ac:dyDescent="0.25">
      <c r="C813" s="166" t="s">
        <v>1330</v>
      </c>
      <c r="D813" s="158"/>
      <c r="E813" s="150">
        <v>0</v>
      </c>
      <c r="F813" s="97">
        <f>IF(E812=0,"",(G812/E812)/12*E812)</f>
        <v>0</v>
      </c>
      <c r="G813" s="94">
        <f>F813</f>
        <v>0</v>
      </c>
      <c r="H813" s="159"/>
      <c r="I813" s="113" t="s">
        <v>164</v>
      </c>
      <c r="J813" s="113" t="str">
        <f>VLOOKUP(I813,Presupuesto!$B$11:$C$565,2,0)</f>
        <v>AGUINALDO Y DECIMO CUARTO MES</v>
      </c>
      <c r="K813" s="95" t="str">
        <f t="shared" si="26"/>
        <v>Posgrado</v>
      </c>
      <c r="L813" s="95" t="s">
        <v>721</v>
      </c>
    </row>
    <row r="814" spans="3:12" ht="15.75" thickBot="1" x14ac:dyDescent="0.3">
      <c r="C814" s="167" t="s">
        <v>1331</v>
      </c>
      <c r="D814" s="158"/>
      <c r="E814" s="150">
        <v>0</v>
      </c>
      <c r="F814" s="114">
        <f>IF(E812&lt;6,"",((E812-6)/12)*(G812/E812))</f>
        <v>0</v>
      </c>
      <c r="G814" s="94">
        <f>F814</f>
        <v>0</v>
      </c>
      <c r="H814" s="159"/>
      <c r="I814" s="98" t="s">
        <v>165</v>
      </c>
      <c r="J814" s="98" t="str">
        <f>VLOOKUP(I814,Presupuesto!$B$11:$C$565,2,0)</f>
        <v>DECIMOCUARTO MES</v>
      </c>
      <c r="K814" s="95" t="str">
        <f t="shared" si="26"/>
        <v>Posgrado</v>
      </c>
      <c r="L814" s="95" t="s">
        <v>721</v>
      </c>
    </row>
    <row r="815" spans="3:12" ht="15.75" thickBot="1" x14ac:dyDescent="0.3">
      <c r="C815" s="133" t="s">
        <v>90</v>
      </c>
      <c r="D815" s="189"/>
      <c r="E815" s="148">
        <v>12</v>
      </c>
      <c r="F815" s="286">
        <f>HLOOKUP($C815,$BZ$2:$CM$3,2,0)</f>
        <v>18859.39</v>
      </c>
      <c r="G815" s="110">
        <f>D815*E815*F815</f>
        <v>0</v>
      </c>
      <c r="H815" s="161"/>
      <c r="I815" s="111" t="s">
        <v>151</v>
      </c>
      <c r="J815" s="111" t="str">
        <f>VLOOKUP(I815,Presupuesto!$B$11:$C$565,2,0)</f>
        <v>SUELDOS Y SALARIOS PERMANENTES</v>
      </c>
      <c r="K815" s="95" t="str">
        <f t="shared" si="26"/>
        <v>Posgrado</v>
      </c>
      <c r="L815" s="95" t="s">
        <v>721</v>
      </c>
    </row>
    <row r="816" spans="3:12" x14ac:dyDescent="0.25">
      <c r="C816" s="166" t="s">
        <v>1330</v>
      </c>
      <c r="D816" s="158"/>
      <c r="E816" s="150">
        <v>0</v>
      </c>
      <c r="F816" s="97">
        <f>IF(E815=0,"",(G815/E815)/12*E815)</f>
        <v>0</v>
      </c>
      <c r="G816" s="94">
        <f>F816</f>
        <v>0</v>
      </c>
      <c r="H816" s="159"/>
      <c r="I816" s="113" t="s">
        <v>164</v>
      </c>
      <c r="J816" s="113" t="str">
        <f>VLOOKUP(I816,Presupuesto!$B$11:$C$565,2,0)</f>
        <v>AGUINALDO Y DECIMO CUARTO MES</v>
      </c>
      <c r="K816" s="95" t="str">
        <f t="shared" si="26"/>
        <v>Posgrado</v>
      </c>
      <c r="L816" s="95" t="s">
        <v>721</v>
      </c>
    </row>
    <row r="817" spans="3:12" ht="15.75" thickBot="1" x14ac:dyDescent="0.3">
      <c r="C817" s="167" t="s">
        <v>1331</v>
      </c>
      <c r="D817" s="158"/>
      <c r="E817" s="150">
        <v>0</v>
      </c>
      <c r="F817" s="114">
        <f>IF(E815&lt;6,"",((E815-6)/12)*(G815/E815))</f>
        <v>0</v>
      </c>
      <c r="G817" s="94">
        <f>F817</f>
        <v>0</v>
      </c>
      <c r="H817" s="159"/>
      <c r="I817" s="98" t="s">
        <v>165</v>
      </c>
      <c r="J817" s="98" t="str">
        <f>VLOOKUP(I817,Presupuesto!$B$11:$C$565,2,0)</f>
        <v>DECIMOCUARTO MES</v>
      </c>
      <c r="K817" s="95" t="str">
        <f t="shared" si="26"/>
        <v>Posgrado</v>
      </c>
      <c r="L817" s="95" t="s">
        <v>721</v>
      </c>
    </row>
    <row r="818" spans="3:12" ht="15.75" thickBot="1" x14ac:dyDescent="0.3">
      <c r="C818" s="133" t="s">
        <v>91</v>
      </c>
      <c r="D818" s="189"/>
      <c r="E818" s="148">
        <v>12</v>
      </c>
      <c r="F818" s="286">
        <f>HLOOKUP($C818,$BZ$2:$CM$3,2,0)</f>
        <v>17866.8</v>
      </c>
      <c r="G818" s="110">
        <f>D818*E818*F818</f>
        <v>0</v>
      </c>
      <c r="H818" s="161"/>
      <c r="I818" s="111" t="s">
        <v>151</v>
      </c>
      <c r="J818" s="111" t="str">
        <f>VLOOKUP(I818,Presupuesto!$B$11:$C$565,2,0)</f>
        <v>SUELDOS Y SALARIOS PERMANENTES</v>
      </c>
      <c r="K818" s="95" t="str">
        <f t="shared" si="26"/>
        <v>Posgrado</v>
      </c>
      <c r="L818" s="95" t="s">
        <v>721</v>
      </c>
    </row>
    <row r="819" spans="3:12" x14ac:dyDescent="0.25">
      <c r="C819" s="166" t="s">
        <v>1330</v>
      </c>
      <c r="D819" s="158"/>
      <c r="E819" s="150">
        <v>0</v>
      </c>
      <c r="F819" s="97">
        <f>IF(E818=0,"",(G818/E818)/12*E818)</f>
        <v>0</v>
      </c>
      <c r="G819" s="94">
        <f>F819</f>
        <v>0</v>
      </c>
      <c r="H819" s="159"/>
      <c r="I819" s="113" t="s">
        <v>164</v>
      </c>
      <c r="J819" s="113" t="str">
        <f>VLOOKUP(I819,Presupuesto!$B$11:$C$565,2,0)</f>
        <v>AGUINALDO Y DECIMO CUARTO MES</v>
      </c>
      <c r="K819" s="95" t="str">
        <f t="shared" si="26"/>
        <v>Posgrado</v>
      </c>
      <c r="L819" s="95" t="s">
        <v>721</v>
      </c>
    </row>
    <row r="820" spans="3:12" ht="15.75" thickBot="1" x14ac:dyDescent="0.3">
      <c r="C820" s="167" t="s">
        <v>1331</v>
      </c>
      <c r="D820" s="158"/>
      <c r="E820" s="150">
        <v>0</v>
      </c>
      <c r="F820" s="114">
        <f>IF(E818&lt;6,"",((E818-6)/12)*(G818/E818))</f>
        <v>0</v>
      </c>
      <c r="G820" s="94">
        <f>F820</f>
        <v>0</v>
      </c>
      <c r="H820" s="159"/>
      <c r="I820" s="98" t="s">
        <v>165</v>
      </c>
      <c r="J820" s="98" t="str">
        <f>VLOOKUP(I820,Presupuesto!$B$11:$C$565,2,0)</f>
        <v>DECIMOCUARTO MES</v>
      </c>
      <c r="K820" s="95" t="str">
        <f t="shared" si="26"/>
        <v>Posgrado</v>
      </c>
      <c r="L820" s="95" t="s">
        <v>721</v>
      </c>
    </row>
    <row r="821" spans="3:12" ht="15.75" thickBot="1" x14ac:dyDescent="0.3">
      <c r="C821" s="133" t="s">
        <v>92</v>
      </c>
      <c r="D821" s="189"/>
      <c r="E821" s="148">
        <v>12</v>
      </c>
      <c r="F821" s="286">
        <f>HLOOKUP($C821,$BZ$2:$CM$3,2,0)</f>
        <v>13896.4</v>
      </c>
      <c r="G821" s="110">
        <f>D821*E821*F821</f>
        <v>0</v>
      </c>
      <c r="H821" s="161"/>
      <c r="I821" s="111" t="s">
        <v>151</v>
      </c>
      <c r="J821" s="111" t="str">
        <f>VLOOKUP(I821,Presupuesto!$B$11:$C$565,2,0)</f>
        <v>SUELDOS Y SALARIOS PERMANENTES</v>
      </c>
      <c r="K821" s="95" t="str">
        <f t="shared" si="26"/>
        <v>Posgrado</v>
      </c>
      <c r="L821" s="95" t="s">
        <v>721</v>
      </c>
    </row>
    <row r="822" spans="3:12" x14ac:dyDescent="0.25">
      <c r="C822" s="166" t="s">
        <v>1330</v>
      </c>
      <c r="D822" s="158"/>
      <c r="E822" s="150">
        <v>0</v>
      </c>
      <c r="F822" s="97">
        <f>IF(E821=0,"",(G821/E821)/12*E821)</f>
        <v>0</v>
      </c>
      <c r="G822" s="94">
        <f>F822</f>
        <v>0</v>
      </c>
      <c r="H822" s="159"/>
      <c r="I822" s="113" t="s">
        <v>164</v>
      </c>
      <c r="J822" s="113" t="str">
        <f>VLOOKUP(I822,Presupuesto!$B$11:$C$565,2,0)</f>
        <v>AGUINALDO Y DECIMO CUARTO MES</v>
      </c>
      <c r="K822" s="95" t="str">
        <f t="shared" si="26"/>
        <v>Posgrado</v>
      </c>
      <c r="L822" s="95" t="s">
        <v>721</v>
      </c>
    </row>
    <row r="823" spans="3:12" ht="15.75" thickBot="1" x14ac:dyDescent="0.3">
      <c r="C823" s="167" t="s">
        <v>1331</v>
      </c>
      <c r="D823" s="158"/>
      <c r="E823" s="150">
        <v>0</v>
      </c>
      <c r="F823" s="114">
        <f>IF(E821&lt;6,"",((E821-6)/12)*(G821/E821))</f>
        <v>0</v>
      </c>
      <c r="G823" s="94">
        <f>F823</f>
        <v>0</v>
      </c>
      <c r="H823" s="159"/>
      <c r="I823" s="98" t="s">
        <v>165</v>
      </c>
      <c r="J823" s="98" t="str">
        <f>VLOOKUP(I823,Presupuesto!$B$11:$C$565,2,0)</f>
        <v>DECIMOCUARTO MES</v>
      </c>
      <c r="K823" s="95" t="str">
        <f t="shared" si="26"/>
        <v>Posgrado</v>
      </c>
      <c r="L823" s="95" t="s">
        <v>721</v>
      </c>
    </row>
    <row r="824" spans="3:12" ht="15.75" thickBot="1" x14ac:dyDescent="0.3">
      <c r="C824" s="133" t="s">
        <v>93</v>
      </c>
      <c r="D824" s="189"/>
      <c r="E824" s="148">
        <v>12</v>
      </c>
      <c r="F824" s="286">
        <f>HLOOKUP($C824,$BZ$2:$CM$3,2,0)</f>
        <v>15004.09</v>
      </c>
      <c r="G824" s="110">
        <f>D824*E824*F824</f>
        <v>0</v>
      </c>
      <c r="H824" s="161"/>
      <c r="I824" s="111" t="s">
        <v>151</v>
      </c>
      <c r="J824" s="111" t="str">
        <f>VLOOKUP(I824,Presupuesto!$B$11:$C$565,2,0)</f>
        <v>SUELDOS Y SALARIOS PERMANENTES</v>
      </c>
      <c r="K824" s="95" t="str">
        <f t="shared" si="26"/>
        <v>Posgrado</v>
      </c>
      <c r="L824" s="95" t="s">
        <v>721</v>
      </c>
    </row>
    <row r="825" spans="3:12" x14ac:dyDescent="0.25">
      <c r="C825" s="166" t="s">
        <v>1330</v>
      </c>
      <c r="D825" s="158"/>
      <c r="E825" s="150">
        <v>0</v>
      </c>
      <c r="F825" s="97">
        <f>IF(E824=0,"",(G824/E824)/12*E824)</f>
        <v>0</v>
      </c>
      <c r="G825" s="94">
        <f>F825</f>
        <v>0</v>
      </c>
      <c r="H825" s="159"/>
      <c r="I825" s="113" t="s">
        <v>164</v>
      </c>
      <c r="J825" s="113" t="str">
        <f>VLOOKUP(I825,Presupuesto!$B$11:$C$565,2,0)</f>
        <v>AGUINALDO Y DECIMO CUARTO MES</v>
      </c>
      <c r="K825" s="95" t="str">
        <f t="shared" si="26"/>
        <v>Posgrado</v>
      </c>
      <c r="L825" s="95" t="s">
        <v>721</v>
      </c>
    </row>
    <row r="826" spans="3:12" ht="15.75" thickBot="1" x14ac:dyDescent="0.3">
      <c r="C826" s="167" t="s">
        <v>1331</v>
      </c>
      <c r="D826" s="158"/>
      <c r="E826" s="150">
        <v>0</v>
      </c>
      <c r="F826" s="114">
        <f>IF(E824&lt;6,"",((E824-6)/12)*(G824/E824))</f>
        <v>0</v>
      </c>
      <c r="G826" s="94">
        <f>F826</f>
        <v>0</v>
      </c>
      <c r="H826" s="159"/>
      <c r="I826" s="98" t="s">
        <v>165</v>
      </c>
      <c r="J826" s="98" t="str">
        <f>VLOOKUP(I826,Presupuesto!$B$11:$C$565,2,0)</f>
        <v>DECIMOCUARTO MES</v>
      </c>
      <c r="K826" s="95" t="str">
        <f t="shared" si="26"/>
        <v>Posgrado</v>
      </c>
      <c r="L826" s="95" t="s">
        <v>721</v>
      </c>
    </row>
    <row r="827" spans="3:12" ht="15.75" thickBot="1" x14ac:dyDescent="0.3">
      <c r="C827" s="133" t="s">
        <v>94</v>
      </c>
      <c r="D827" s="189"/>
      <c r="E827" s="148">
        <v>12</v>
      </c>
      <c r="F827" s="286">
        <f>HLOOKUP($C827,$BZ$2:$CM$3,2,0)</f>
        <v>13238.9</v>
      </c>
      <c r="G827" s="110">
        <f>D827*E827*F827</f>
        <v>0</v>
      </c>
      <c r="H827" s="161"/>
      <c r="I827" s="111" t="s">
        <v>151</v>
      </c>
      <c r="J827" s="111" t="str">
        <f>VLOOKUP(I827,Presupuesto!$B$11:$C$565,2,0)</f>
        <v>SUELDOS Y SALARIOS PERMANENTES</v>
      </c>
      <c r="K827" s="95" t="str">
        <f t="shared" si="26"/>
        <v>Posgrado</v>
      </c>
      <c r="L827" s="95" t="s">
        <v>721</v>
      </c>
    </row>
    <row r="828" spans="3:12" x14ac:dyDescent="0.25">
      <c r="C828" s="166" t="s">
        <v>1330</v>
      </c>
      <c r="D828" s="158"/>
      <c r="E828" s="150">
        <v>0</v>
      </c>
      <c r="F828" s="97">
        <f>IF(E827=0,"",(G827/E827)/12*E827)</f>
        <v>0</v>
      </c>
      <c r="G828" s="94">
        <f>F828</f>
        <v>0</v>
      </c>
      <c r="H828" s="159"/>
      <c r="I828" s="113" t="s">
        <v>164</v>
      </c>
      <c r="J828" s="113" t="str">
        <f>VLOOKUP(I828,Presupuesto!$B$11:$C$565,2,0)</f>
        <v>AGUINALDO Y DECIMO CUARTO MES</v>
      </c>
      <c r="K828" s="95" t="str">
        <f t="shared" si="26"/>
        <v>Posgrado</v>
      </c>
      <c r="L828" s="95" t="s">
        <v>721</v>
      </c>
    </row>
    <row r="829" spans="3:12" ht="15.75" thickBot="1" x14ac:dyDescent="0.3">
      <c r="C829" s="167" t="s">
        <v>1331</v>
      </c>
      <c r="D829" s="158"/>
      <c r="E829" s="150">
        <v>0</v>
      </c>
      <c r="F829" s="114">
        <f>IF(E827&lt;6,"",((E827-6)/12)*(G827/E827))</f>
        <v>0</v>
      </c>
      <c r="G829" s="94">
        <f>F829</f>
        <v>0</v>
      </c>
      <c r="H829" s="159"/>
      <c r="I829" s="98" t="s">
        <v>165</v>
      </c>
      <c r="J829" s="98" t="str">
        <f>VLOOKUP(I829,Presupuesto!$B$11:$C$565,2,0)</f>
        <v>DECIMOCUARTO MES</v>
      </c>
      <c r="K829" s="95" t="str">
        <f t="shared" si="26"/>
        <v>Posgrado</v>
      </c>
      <c r="L829" s="95" t="s">
        <v>721</v>
      </c>
    </row>
    <row r="830" spans="3:12" ht="15.75" thickBot="1" x14ac:dyDescent="0.3">
      <c r="C830" s="133" t="s">
        <v>95</v>
      </c>
      <c r="D830" s="189"/>
      <c r="E830" s="148">
        <v>12</v>
      </c>
      <c r="F830" s="286">
        <f>HLOOKUP($C830,$BZ$2:$CM$3,2,0)</f>
        <v>12356.31</v>
      </c>
      <c r="G830" s="110">
        <f>D830*E830*F830</f>
        <v>0</v>
      </c>
      <c r="H830" s="161"/>
      <c r="I830" s="111" t="s">
        <v>151</v>
      </c>
      <c r="J830" s="111" t="str">
        <f>VLOOKUP(I830,Presupuesto!$B$11:$C$565,2,0)</f>
        <v>SUELDOS Y SALARIOS PERMANENTES</v>
      </c>
      <c r="K830" s="95" t="str">
        <f t="shared" ref="K830:K847" si="27">$K$797</f>
        <v>Posgrado</v>
      </c>
      <c r="L830" s="95" t="s">
        <v>721</v>
      </c>
    </row>
    <row r="831" spans="3:12" x14ac:dyDescent="0.25">
      <c r="C831" s="166" t="s">
        <v>1330</v>
      </c>
      <c r="D831" s="158"/>
      <c r="E831" s="150">
        <v>0</v>
      </c>
      <c r="F831" s="97">
        <f>IF(E830=0,"",(G830/E830)/12*E830)</f>
        <v>0</v>
      </c>
      <c r="G831" s="94">
        <f>F831</f>
        <v>0</v>
      </c>
      <c r="H831" s="159"/>
      <c r="I831" s="113" t="s">
        <v>164</v>
      </c>
      <c r="J831" s="113" t="str">
        <f>VLOOKUP(I831,Presupuesto!$B$11:$C$565,2,0)</f>
        <v>AGUINALDO Y DECIMO CUARTO MES</v>
      </c>
      <c r="K831" s="95" t="str">
        <f t="shared" si="27"/>
        <v>Posgrado</v>
      </c>
      <c r="L831" s="95" t="s">
        <v>721</v>
      </c>
    </row>
    <row r="832" spans="3:12" ht="15.75" thickBot="1" x14ac:dyDescent="0.3">
      <c r="C832" s="167" t="s">
        <v>1331</v>
      </c>
      <c r="D832" s="158"/>
      <c r="E832" s="150">
        <v>0</v>
      </c>
      <c r="F832" s="114">
        <f>IF(E830&lt;6,"",((E830-6)/12)*(G830/E830))</f>
        <v>0</v>
      </c>
      <c r="G832" s="94">
        <f>F832</f>
        <v>0</v>
      </c>
      <c r="H832" s="159"/>
      <c r="I832" s="98" t="s">
        <v>165</v>
      </c>
      <c r="J832" s="98" t="str">
        <f>VLOOKUP(I832,Presupuesto!$B$11:$C$565,2,0)</f>
        <v>DECIMOCUARTO MES</v>
      </c>
      <c r="K832" s="95" t="str">
        <f t="shared" si="27"/>
        <v>Posgrado</v>
      </c>
      <c r="L832" s="95" t="s">
        <v>721</v>
      </c>
    </row>
    <row r="833" spans="3:12" ht="15.75" thickBot="1" x14ac:dyDescent="0.3">
      <c r="C833" s="133" t="s">
        <v>96</v>
      </c>
      <c r="D833" s="189"/>
      <c r="E833" s="148">
        <v>12</v>
      </c>
      <c r="F833" s="286">
        <f>HLOOKUP($C833,$BZ$2:$CM$3,2,0)</f>
        <v>463.22</v>
      </c>
      <c r="G833" s="110">
        <f>D833*E833*F833</f>
        <v>0</v>
      </c>
      <c r="H833" s="161"/>
      <c r="I833" s="111" t="s">
        <v>151</v>
      </c>
      <c r="J833" s="111" t="str">
        <f>VLOOKUP(I833,Presupuesto!$B$11:$C$565,2,0)</f>
        <v>SUELDOS Y SALARIOS PERMANENTES</v>
      </c>
      <c r="K833" s="95" t="str">
        <f t="shared" si="27"/>
        <v>Posgrado</v>
      </c>
      <c r="L833" s="95" t="s">
        <v>721</v>
      </c>
    </row>
    <row r="834" spans="3:12" x14ac:dyDescent="0.25">
      <c r="C834" s="166" t="s">
        <v>1330</v>
      </c>
      <c r="D834" s="158"/>
      <c r="E834" s="150">
        <v>0</v>
      </c>
      <c r="F834" s="97">
        <f>IF(E833=0,"",(G833/E833)/12*E833)</f>
        <v>0</v>
      </c>
      <c r="G834" s="94">
        <f>F834</f>
        <v>0</v>
      </c>
      <c r="H834" s="159"/>
      <c r="I834" s="113" t="s">
        <v>164</v>
      </c>
      <c r="J834" s="113" t="str">
        <f>VLOOKUP(I834,Presupuesto!$B$11:$C$565,2,0)</f>
        <v>AGUINALDO Y DECIMO CUARTO MES</v>
      </c>
      <c r="K834" s="95" t="str">
        <f t="shared" si="27"/>
        <v>Posgrado</v>
      </c>
      <c r="L834" s="95" t="s">
        <v>721</v>
      </c>
    </row>
    <row r="835" spans="3:12" ht="15.75" thickBot="1" x14ac:dyDescent="0.3">
      <c r="C835" s="167" t="s">
        <v>1331</v>
      </c>
      <c r="D835" s="158"/>
      <c r="E835" s="150">
        <v>0</v>
      </c>
      <c r="F835" s="114">
        <f>IF(E833&lt;6,"",((E833-6)/12)*(G833/E833))</f>
        <v>0</v>
      </c>
      <c r="G835" s="94">
        <f>F835</f>
        <v>0</v>
      </c>
      <c r="H835" s="159"/>
      <c r="I835" s="98" t="s">
        <v>165</v>
      </c>
      <c r="J835" s="98" t="str">
        <f>VLOOKUP(I835,Presupuesto!$B$11:$C$565,2,0)</f>
        <v>DECIMOCUARTO MES</v>
      </c>
      <c r="K835" s="95" t="str">
        <f t="shared" si="27"/>
        <v>Posgrado</v>
      </c>
      <c r="L835" s="95" t="s">
        <v>721</v>
      </c>
    </row>
    <row r="836" spans="3:12" ht="15.75" thickBot="1" x14ac:dyDescent="0.3">
      <c r="C836" s="133" t="s">
        <v>97</v>
      </c>
      <c r="D836" s="189"/>
      <c r="E836" s="148">
        <v>12</v>
      </c>
      <c r="F836" s="286">
        <f>HLOOKUP($C836,$BZ$2:$CM$3,2,0)</f>
        <v>2007.3</v>
      </c>
      <c r="G836" s="110">
        <f>D836*E836*F836</f>
        <v>0</v>
      </c>
      <c r="H836" s="161"/>
      <c r="I836" s="111" t="s">
        <v>151</v>
      </c>
      <c r="J836" s="111" t="str">
        <f>VLOOKUP(I836,Presupuesto!$B$11:$C$565,2,0)</f>
        <v>SUELDOS Y SALARIOS PERMANENTES</v>
      </c>
      <c r="K836" s="95" t="str">
        <f t="shared" si="27"/>
        <v>Posgrado</v>
      </c>
      <c r="L836" s="95" t="s">
        <v>721</v>
      </c>
    </row>
    <row r="837" spans="3:12" x14ac:dyDescent="0.25">
      <c r="C837" s="166" t="s">
        <v>1330</v>
      </c>
      <c r="D837" s="158"/>
      <c r="E837" s="150">
        <v>0</v>
      </c>
      <c r="F837" s="97">
        <f>IF(E836=0,"",(G836/E836)/12*E836)</f>
        <v>0</v>
      </c>
      <c r="G837" s="94">
        <f>F837</f>
        <v>0</v>
      </c>
      <c r="H837" s="159"/>
      <c r="I837" s="113" t="s">
        <v>164</v>
      </c>
      <c r="J837" s="113" t="str">
        <f>VLOOKUP(I837,Presupuesto!$B$11:$C$565,2,0)</f>
        <v>AGUINALDO Y DECIMO CUARTO MES</v>
      </c>
      <c r="K837" s="95" t="str">
        <f t="shared" si="27"/>
        <v>Posgrado</v>
      </c>
      <c r="L837" s="95" t="s">
        <v>721</v>
      </c>
    </row>
    <row r="838" spans="3:12" ht="15.75" thickBot="1" x14ac:dyDescent="0.3">
      <c r="C838" s="167" t="s">
        <v>1331</v>
      </c>
      <c r="D838" s="158"/>
      <c r="E838" s="150">
        <v>0</v>
      </c>
      <c r="F838" s="114">
        <f>IF(E836&lt;6,"",((E836-6)/12)*(G836/E836))</f>
        <v>0</v>
      </c>
      <c r="G838" s="94">
        <f>F838</f>
        <v>0</v>
      </c>
      <c r="H838" s="159"/>
      <c r="I838" s="98" t="s">
        <v>165</v>
      </c>
      <c r="J838" s="98" t="str">
        <f>VLOOKUP(I838,Presupuesto!$B$11:$C$565,2,0)</f>
        <v>DECIMOCUARTO MES</v>
      </c>
      <c r="K838" s="95" t="str">
        <f t="shared" si="27"/>
        <v>Posgrado</v>
      </c>
      <c r="L838" s="95" t="s">
        <v>721</v>
      </c>
    </row>
    <row r="839" spans="3:12" ht="15.75" thickBot="1" x14ac:dyDescent="0.3">
      <c r="C839" s="136" t="s">
        <v>101</v>
      </c>
      <c r="D839" s="189"/>
      <c r="E839" s="148">
        <v>12</v>
      </c>
      <c r="F839" s="135">
        <v>30000</v>
      </c>
      <c r="G839" s="110">
        <f>D839*E839*F839</f>
        <v>0</v>
      </c>
      <c r="H839" s="161"/>
      <c r="I839" s="111" t="s">
        <v>200</v>
      </c>
      <c r="J839" s="111" t="str">
        <f>VLOOKUP(I839,Presupuesto!$B$11:$C$565,2,0)</f>
        <v>CONTRATOS ESPECIALES</v>
      </c>
      <c r="K839" s="95" t="str">
        <f t="shared" si="27"/>
        <v>Posgrado</v>
      </c>
      <c r="L839" s="95" t="s">
        <v>721</v>
      </c>
    </row>
    <row r="840" spans="3:12" x14ac:dyDescent="0.25">
      <c r="C840" s="166" t="s">
        <v>1330</v>
      </c>
      <c r="D840" s="158"/>
      <c r="E840" s="150">
        <v>0</v>
      </c>
      <c r="F840" s="114">
        <f>IF(E839=0,"",(G839/E839)/12*E839)</f>
        <v>0</v>
      </c>
      <c r="G840" s="94">
        <f>F840</f>
        <v>0</v>
      </c>
      <c r="H840" s="159"/>
      <c r="I840" s="98" t="s">
        <v>200</v>
      </c>
      <c r="J840" s="98" t="str">
        <f>VLOOKUP(I840,Presupuesto!$B$11:$C$565,2,0)</f>
        <v>CONTRATOS ESPECIALES</v>
      </c>
      <c r="K840" s="95" t="str">
        <f t="shared" si="27"/>
        <v>Posgrado</v>
      </c>
      <c r="L840" s="95" t="s">
        <v>719</v>
      </c>
    </row>
    <row r="841" spans="3:12" ht="15.75" thickBot="1" x14ac:dyDescent="0.3">
      <c r="C841" s="167" t="s">
        <v>1331</v>
      </c>
      <c r="D841" s="158"/>
      <c r="E841" s="150">
        <v>0</v>
      </c>
      <c r="F841" s="97">
        <f>IF(E839&lt;6,"",((E839-6)/12)*(G839/E839))</f>
        <v>0</v>
      </c>
      <c r="G841" s="94">
        <f>F841</f>
        <v>0</v>
      </c>
      <c r="H841" s="159"/>
      <c r="I841" s="98" t="s">
        <v>200</v>
      </c>
      <c r="J841" s="98" t="str">
        <f>VLOOKUP(I841,Presupuesto!$B$11:$C$565,2,0)</f>
        <v>CONTRATOS ESPECIALES</v>
      </c>
      <c r="K841" s="95" t="str">
        <f t="shared" si="27"/>
        <v>Posgrado</v>
      </c>
      <c r="L841" s="95" t="s">
        <v>727</v>
      </c>
    </row>
    <row r="842" spans="3:12" ht="15.75" thickBot="1" x14ac:dyDescent="0.3">
      <c r="C842" s="136" t="s">
        <v>102</v>
      </c>
      <c r="D842" s="189"/>
      <c r="E842" s="148">
        <v>12</v>
      </c>
      <c r="F842" s="115">
        <v>30000</v>
      </c>
      <c r="G842" s="110">
        <f>D842*E842*F842</f>
        <v>0</v>
      </c>
      <c r="H842" s="161"/>
      <c r="I842" s="111" t="s">
        <v>298</v>
      </c>
      <c r="J842" s="111" t="str">
        <f>VLOOKUP(I842,Presupuesto!$B$11:$C$565,2,0)</f>
        <v>OTROS SERVICIOS TECNICOS Y PROFESIONALES</v>
      </c>
      <c r="K842" s="95" t="str">
        <f t="shared" si="27"/>
        <v>Posgrado</v>
      </c>
      <c r="L842" s="95" t="s">
        <v>719</v>
      </c>
    </row>
    <row r="843" spans="3:12" x14ac:dyDescent="0.25">
      <c r="C843" s="166" t="s">
        <v>1330</v>
      </c>
      <c r="D843" s="158"/>
      <c r="E843" s="150">
        <v>0</v>
      </c>
      <c r="F843" s="97">
        <v>0</v>
      </c>
      <c r="G843" s="94">
        <f>F843</f>
        <v>0</v>
      </c>
      <c r="H843" s="159"/>
      <c r="I843" s="98" t="s">
        <v>298</v>
      </c>
      <c r="J843" s="98" t="str">
        <f>VLOOKUP(I843,Presupuesto!$B$11:$C$565,2,0)</f>
        <v>OTROS SERVICIOS TECNICOS Y PROFESIONALES</v>
      </c>
      <c r="K843" s="95" t="str">
        <f t="shared" si="27"/>
        <v>Posgrado</v>
      </c>
      <c r="L843" s="95" t="s">
        <v>719</v>
      </c>
    </row>
    <row r="844" spans="3:12" ht="15.75" thickBot="1" x14ac:dyDescent="0.3">
      <c r="C844" s="167" t="s">
        <v>1331</v>
      </c>
      <c r="D844" s="158"/>
      <c r="E844" s="150">
        <v>0</v>
      </c>
      <c r="F844" s="97">
        <v>0</v>
      </c>
      <c r="G844" s="94">
        <f>F844</f>
        <v>0</v>
      </c>
      <c r="H844" s="159"/>
      <c r="I844" s="98" t="s">
        <v>298</v>
      </c>
      <c r="J844" s="98" t="str">
        <f>VLOOKUP(I844,Presupuesto!$B$11:$C$565,2,0)</f>
        <v>OTROS SERVICIOS TECNICOS Y PROFESIONALES</v>
      </c>
      <c r="K844" s="95" t="str">
        <f t="shared" si="27"/>
        <v>Posgrado</v>
      </c>
      <c r="L844" s="95" t="s">
        <v>719</v>
      </c>
    </row>
    <row r="845" spans="3:12" ht="15.75" thickBot="1" x14ac:dyDescent="0.3">
      <c r="C845" s="136" t="s">
        <v>103</v>
      </c>
      <c r="D845" s="189"/>
      <c r="E845" s="148">
        <v>12</v>
      </c>
      <c r="F845" s="115">
        <v>30000</v>
      </c>
      <c r="G845" s="110">
        <f>D845*E845*F845</f>
        <v>0</v>
      </c>
      <c r="H845" s="161"/>
      <c r="I845" s="111" t="s">
        <v>151</v>
      </c>
      <c r="J845" s="111" t="str">
        <f>VLOOKUP(I845,Presupuesto!$B$11:$C$565,2,0)</f>
        <v>SUELDOS Y SALARIOS PERMANENTES</v>
      </c>
      <c r="K845" s="95" t="str">
        <f t="shared" si="27"/>
        <v>Posgrado</v>
      </c>
      <c r="L845" s="95" t="s">
        <v>719</v>
      </c>
    </row>
    <row r="846" spans="3:12" x14ac:dyDescent="0.25">
      <c r="C846" s="166" t="s">
        <v>1330</v>
      </c>
      <c r="D846" s="164"/>
      <c r="E846" s="127">
        <v>0</v>
      </c>
      <c r="F846" s="116">
        <f>IF(E845=0,"",(G845/E845)/12*E845)</f>
        <v>0</v>
      </c>
      <c r="G846" s="117">
        <f>F846</f>
        <v>0</v>
      </c>
      <c r="H846" s="159"/>
      <c r="I846" s="98" t="s">
        <v>164</v>
      </c>
      <c r="J846" s="98" t="str">
        <f>VLOOKUP(I846,Presupuesto!$B$11:$C$565,2,0)</f>
        <v>AGUINALDO Y DECIMO CUARTO MES</v>
      </c>
      <c r="K846" s="95" t="str">
        <f t="shared" si="27"/>
        <v>Posgrado</v>
      </c>
      <c r="L846" s="95" t="s">
        <v>719</v>
      </c>
    </row>
    <row r="847" spans="3:12" ht="15.75" thickBot="1" x14ac:dyDescent="0.3">
      <c r="C847" s="168" t="s">
        <v>1331</v>
      </c>
      <c r="D847" s="157"/>
      <c r="E847" s="128">
        <v>0</v>
      </c>
      <c r="F847" s="102">
        <f>IF(E845&lt;6,"",((E845-6)/12)*(G845/E845))</f>
        <v>0</v>
      </c>
      <c r="G847" s="102">
        <f>F847</f>
        <v>0</v>
      </c>
      <c r="H847" s="157"/>
      <c r="I847" s="103" t="s">
        <v>165</v>
      </c>
      <c r="J847" s="120" t="str">
        <f>VLOOKUP(I847,Presupuesto!$B$11:$C$565,2,0)</f>
        <v>DECIMOCUARTO MES</v>
      </c>
      <c r="K847" s="103" t="str">
        <f t="shared" si="27"/>
        <v>Posgrado</v>
      </c>
      <c r="L847" s="120" t="s">
        <v>719</v>
      </c>
    </row>
    <row r="849" spans="3:12" ht="15.75" thickBot="1" x14ac:dyDescent="0.3">
      <c r="C849" s="429"/>
      <c r="D849" s="418"/>
      <c r="E849" s="429"/>
      <c r="F849" s="429"/>
      <c r="G849" s="429"/>
      <c r="H849" s="418"/>
      <c r="I849" s="429"/>
      <c r="J849" s="429"/>
      <c r="K849" s="429"/>
      <c r="L849" s="429"/>
    </row>
    <row r="850" spans="3:12" ht="15.75" thickBot="1" x14ac:dyDescent="0.3">
      <c r="C850" s="68" t="s">
        <v>1308</v>
      </c>
      <c r="D850" s="30">
        <f>SUM(G857:G907)</f>
        <v>0</v>
      </c>
      <c r="E850" s="91"/>
      <c r="F850" s="91"/>
      <c r="G850" s="91"/>
      <c r="H850" s="75"/>
      <c r="I850" s="75"/>
      <c r="J850" s="75"/>
      <c r="K850" s="429"/>
      <c r="L850" s="429"/>
    </row>
    <row r="851" spans="3:12" x14ac:dyDescent="0.25">
      <c r="C851" s="429"/>
      <c r="D851" s="31"/>
      <c r="E851" s="91"/>
      <c r="F851" s="91"/>
      <c r="G851" s="91"/>
      <c r="H851" s="75"/>
      <c r="I851" s="75"/>
      <c r="J851" s="75"/>
      <c r="K851" s="429"/>
      <c r="L851" s="429"/>
    </row>
    <row r="852" spans="3:12" x14ac:dyDescent="0.25">
      <c r="C852" s="429"/>
      <c r="D852" s="31"/>
      <c r="E852" s="91"/>
      <c r="F852" s="91"/>
      <c r="G852" s="91"/>
      <c r="H852" s="75"/>
      <c r="I852" s="75"/>
      <c r="J852" s="75"/>
      <c r="K852" s="429"/>
      <c r="L852" s="429"/>
    </row>
    <row r="853" spans="3:12" ht="15.75" x14ac:dyDescent="0.25">
      <c r="C853" s="191" t="s">
        <v>1309</v>
      </c>
      <c r="D853" s="345"/>
      <c r="E853" s="91"/>
      <c r="F853" s="91"/>
      <c r="G853" s="91"/>
      <c r="H853" s="75"/>
      <c r="I853" s="75"/>
      <c r="J853" s="75"/>
      <c r="K853" s="429"/>
      <c r="L853" s="429"/>
    </row>
    <row r="854" spans="3:12" ht="18.75" x14ac:dyDescent="0.25">
      <c r="C854" s="199"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1"/>
      <c r="F854" s="91"/>
      <c r="G854" s="91"/>
      <c r="H854" s="75"/>
      <c r="I854" s="75"/>
      <c r="J854" s="75"/>
      <c r="K854" s="149"/>
      <c r="L854" s="429"/>
    </row>
    <row r="855" spans="3:12" ht="15.75" thickBot="1" x14ac:dyDescent="0.3">
      <c r="C855" s="172"/>
      <c r="D855" s="31"/>
      <c r="E855" s="91"/>
      <c r="F855" s="91"/>
      <c r="G855" s="91"/>
      <c r="H855" s="75"/>
      <c r="I855" s="75"/>
      <c r="J855" s="75"/>
      <c r="K855" s="149"/>
      <c r="L855" s="429"/>
    </row>
    <row r="856" spans="3:12" ht="30.75" thickBot="1" x14ac:dyDescent="0.3">
      <c r="C856" s="130" t="s">
        <v>1310</v>
      </c>
      <c r="D856" s="134" t="s">
        <v>99</v>
      </c>
      <c r="E856" s="165" t="s">
        <v>1329</v>
      </c>
      <c r="F856" s="134" t="s">
        <v>1312</v>
      </c>
      <c r="G856" s="131" t="s">
        <v>1313</v>
      </c>
      <c r="H856" s="129" t="s">
        <v>1314</v>
      </c>
      <c r="I856" s="132" t="s">
        <v>1315</v>
      </c>
      <c r="J856" s="132" t="s">
        <v>711</v>
      </c>
      <c r="K856" s="132" t="s">
        <v>1316</v>
      </c>
      <c r="L856" s="132" t="s">
        <v>1317</v>
      </c>
    </row>
    <row r="857" spans="3:12" ht="15.75" thickBot="1" x14ac:dyDescent="0.3">
      <c r="C857" s="133" t="s">
        <v>84</v>
      </c>
      <c r="D857" s="189"/>
      <c r="E857" s="148">
        <v>12</v>
      </c>
      <c r="F857" s="286">
        <f>HLOOKUP($C857,$BZ$2:$CM$3,2,0)</f>
        <v>43674.39</v>
      </c>
      <c r="G857" s="110">
        <f>D857*E857*F857</f>
        <v>0</v>
      </c>
      <c r="H857" s="161"/>
      <c r="I857" s="111" t="s">
        <v>151</v>
      </c>
      <c r="J857" s="111" t="str">
        <f>VLOOKUP(I857,Presupuesto!$B$11:$C$565,2,0)</f>
        <v>SUELDOS Y SALARIOS PERMANENTES</v>
      </c>
      <c r="K857" s="207" t="s">
        <v>72</v>
      </c>
      <c r="L857" s="95" t="s">
        <v>719</v>
      </c>
    </row>
    <row r="858" spans="3:12" x14ac:dyDescent="0.25">
      <c r="C858" s="166" t="s">
        <v>1330</v>
      </c>
      <c r="D858" s="158"/>
      <c r="E858" s="150">
        <v>0</v>
      </c>
      <c r="F858" s="97">
        <f>IF(E857=0,"",(G857/E857)/12*E857)</f>
        <v>0</v>
      </c>
      <c r="G858" s="94">
        <f>F858</f>
        <v>0</v>
      </c>
      <c r="H858" s="159"/>
      <c r="I858" s="113" t="s">
        <v>164</v>
      </c>
      <c r="J858" s="113" t="str">
        <f>VLOOKUP(I858,Presupuesto!$B$11:$C$565,2,0)</f>
        <v>AGUINALDO Y DECIMO CUARTO MES</v>
      </c>
      <c r="K858" s="95" t="str">
        <f t="shared" ref="K858:K889" si="28">$K$857</f>
        <v>Posgrado</v>
      </c>
      <c r="L858" s="95" t="s">
        <v>720</v>
      </c>
    </row>
    <row r="859" spans="3:12" ht="15.75" thickBot="1" x14ac:dyDescent="0.3">
      <c r="C859" s="167" t="s">
        <v>1331</v>
      </c>
      <c r="D859" s="158"/>
      <c r="E859" s="150">
        <v>0</v>
      </c>
      <c r="F859" s="114">
        <f>IF(E857&lt;6,"",((E857-6)/12)*(G857/E857))</f>
        <v>0</v>
      </c>
      <c r="G859" s="94">
        <f>F859</f>
        <v>0</v>
      </c>
      <c r="H859" s="159"/>
      <c r="I859" s="98" t="s">
        <v>165</v>
      </c>
      <c r="J859" s="98" t="str">
        <f>VLOOKUP(I859,Presupuesto!$B$11:$C$565,2,0)</f>
        <v>DECIMOCUARTO MES</v>
      </c>
      <c r="K859" s="95" t="str">
        <f t="shared" si="28"/>
        <v>Posgrado</v>
      </c>
      <c r="L859" s="95" t="s">
        <v>721</v>
      </c>
    </row>
    <row r="860" spans="3:12" ht="15.75" thickBot="1" x14ac:dyDescent="0.3">
      <c r="C860" s="133" t="s">
        <v>85</v>
      </c>
      <c r="D860" s="189"/>
      <c r="E860" s="148">
        <v>12</v>
      </c>
      <c r="F860" s="286">
        <f>HLOOKUP($C860,$BZ$2:$CM$3,2,0)</f>
        <v>39703.99</v>
      </c>
      <c r="G860" s="110">
        <f>D860*E860*F860</f>
        <v>0</v>
      </c>
      <c r="H860" s="161"/>
      <c r="I860" s="111" t="s">
        <v>151</v>
      </c>
      <c r="J860" s="111" t="str">
        <f>VLOOKUP(I860,Presupuesto!$B$11:$C$565,2,0)</f>
        <v>SUELDOS Y SALARIOS PERMANENTES</v>
      </c>
      <c r="K860" s="95" t="str">
        <f t="shared" si="28"/>
        <v>Posgrado</v>
      </c>
      <c r="L860" s="95" t="s">
        <v>721</v>
      </c>
    </row>
    <row r="861" spans="3:12" x14ac:dyDescent="0.25">
      <c r="C861" s="166" t="s">
        <v>1330</v>
      </c>
      <c r="D861" s="158"/>
      <c r="E861" s="150">
        <v>0</v>
      </c>
      <c r="F861" s="97">
        <f>IF(E860=0,"",(G860/E860)/12*E860)</f>
        <v>0</v>
      </c>
      <c r="G861" s="94">
        <f>F861</f>
        <v>0</v>
      </c>
      <c r="H861" s="159"/>
      <c r="I861" s="113" t="s">
        <v>164</v>
      </c>
      <c r="J861" s="113" t="str">
        <f>VLOOKUP(I861,Presupuesto!$B$11:$C$565,2,0)</f>
        <v>AGUINALDO Y DECIMO CUARTO MES</v>
      </c>
      <c r="K861" s="95" t="str">
        <f t="shared" si="28"/>
        <v>Posgrado</v>
      </c>
      <c r="L861" s="95" t="s">
        <v>721</v>
      </c>
    </row>
    <row r="862" spans="3:12" ht="15.75" thickBot="1" x14ac:dyDescent="0.3">
      <c r="C862" s="167" t="s">
        <v>1331</v>
      </c>
      <c r="D862" s="158"/>
      <c r="E862" s="150">
        <v>0</v>
      </c>
      <c r="F862" s="114">
        <f>IF(E860&lt;6,"",((E860-6)/12)*(G860/E860))</f>
        <v>0</v>
      </c>
      <c r="G862" s="94">
        <f>F862</f>
        <v>0</v>
      </c>
      <c r="H862" s="159"/>
      <c r="I862" s="98" t="s">
        <v>165</v>
      </c>
      <c r="J862" s="98" t="str">
        <f>VLOOKUP(I862,Presupuesto!$B$11:$C$565,2,0)</f>
        <v>DECIMOCUARTO MES</v>
      </c>
      <c r="K862" s="95" t="str">
        <f t="shared" si="28"/>
        <v>Posgrado</v>
      </c>
      <c r="L862" s="95" t="s">
        <v>721</v>
      </c>
    </row>
    <row r="863" spans="3:12" ht="15.75" thickBot="1" x14ac:dyDescent="0.3">
      <c r="C863" s="133" t="s">
        <v>86</v>
      </c>
      <c r="D863" s="189"/>
      <c r="E863" s="148">
        <v>12</v>
      </c>
      <c r="F863" s="286">
        <f>HLOOKUP($C863,$BZ$2:$CM$3,2,0)</f>
        <v>35733.589999999997</v>
      </c>
      <c r="G863" s="110">
        <f>D863*E863*F863</f>
        <v>0</v>
      </c>
      <c r="H863" s="161"/>
      <c r="I863" s="111" t="s">
        <v>151</v>
      </c>
      <c r="J863" s="111" t="str">
        <f>VLOOKUP(I863,Presupuesto!$B$11:$C$565,2,0)</f>
        <v>SUELDOS Y SALARIOS PERMANENTES</v>
      </c>
      <c r="K863" s="95" t="str">
        <f t="shared" si="28"/>
        <v>Posgrado</v>
      </c>
      <c r="L863" s="95" t="s">
        <v>721</v>
      </c>
    </row>
    <row r="864" spans="3:12" x14ac:dyDescent="0.25">
      <c r="C864" s="166" t="s">
        <v>1330</v>
      </c>
      <c r="D864" s="158"/>
      <c r="E864" s="150">
        <v>0</v>
      </c>
      <c r="F864" s="97">
        <f>IF(E863=0,"",(G863/E863)/12*E863)</f>
        <v>0</v>
      </c>
      <c r="G864" s="94">
        <f>F864</f>
        <v>0</v>
      </c>
      <c r="H864" s="159"/>
      <c r="I864" s="113" t="s">
        <v>164</v>
      </c>
      <c r="J864" s="113" t="str">
        <f>VLOOKUP(I864,Presupuesto!$B$11:$C$565,2,0)</f>
        <v>AGUINALDO Y DECIMO CUARTO MES</v>
      </c>
      <c r="K864" s="95" t="str">
        <f t="shared" si="28"/>
        <v>Posgrado</v>
      </c>
      <c r="L864" s="95" t="s">
        <v>721</v>
      </c>
    </row>
    <row r="865" spans="3:12" ht="15.75" thickBot="1" x14ac:dyDescent="0.3">
      <c r="C865" s="167" t="s">
        <v>1331</v>
      </c>
      <c r="D865" s="158"/>
      <c r="E865" s="150">
        <v>0</v>
      </c>
      <c r="F865" s="114">
        <f>IF(E863&lt;6,"",((E863-6)/12)*(G863/E863))</f>
        <v>0</v>
      </c>
      <c r="G865" s="94">
        <f>F865</f>
        <v>0</v>
      </c>
      <c r="H865" s="159"/>
      <c r="I865" s="98" t="s">
        <v>165</v>
      </c>
      <c r="J865" s="98" t="str">
        <f>VLOOKUP(I865,Presupuesto!$B$11:$C$565,2,0)</f>
        <v>DECIMOCUARTO MES</v>
      </c>
      <c r="K865" s="95" t="str">
        <f t="shared" si="28"/>
        <v>Posgrado</v>
      </c>
      <c r="L865" s="95" t="s">
        <v>721</v>
      </c>
    </row>
    <row r="866" spans="3:12" ht="15.75" thickBot="1" x14ac:dyDescent="0.3">
      <c r="C866" s="133" t="s">
        <v>87</v>
      </c>
      <c r="D866" s="189"/>
      <c r="E866" s="148">
        <v>12</v>
      </c>
      <c r="F866" s="286">
        <f>HLOOKUP($C866,$BZ$2:$CM$3,2,0)</f>
        <v>31763.19</v>
      </c>
      <c r="G866" s="110">
        <f>D866*E866*F866</f>
        <v>0</v>
      </c>
      <c r="H866" s="161"/>
      <c r="I866" s="111" t="s">
        <v>151</v>
      </c>
      <c r="J866" s="111" t="str">
        <f>VLOOKUP(I866,Presupuesto!$B$11:$C$565,2,0)</f>
        <v>SUELDOS Y SALARIOS PERMANENTES</v>
      </c>
      <c r="K866" s="95" t="str">
        <f t="shared" si="28"/>
        <v>Posgrado</v>
      </c>
      <c r="L866" s="95" t="s">
        <v>721</v>
      </c>
    </row>
    <row r="867" spans="3:12" x14ac:dyDescent="0.25">
      <c r="C867" s="166" t="s">
        <v>1330</v>
      </c>
      <c r="D867" s="158"/>
      <c r="E867" s="150">
        <v>0</v>
      </c>
      <c r="F867" s="97">
        <f>IF(E866=0,"",(G866/E866)/12*E866)</f>
        <v>0</v>
      </c>
      <c r="G867" s="94">
        <f>F867</f>
        <v>0</v>
      </c>
      <c r="H867" s="159"/>
      <c r="I867" s="113" t="s">
        <v>164</v>
      </c>
      <c r="J867" s="113" t="str">
        <f>VLOOKUP(I867,Presupuesto!$B$11:$C$565,2,0)</f>
        <v>AGUINALDO Y DECIMO CUARTO MES</v>
      </c>
      <c r="K867" s="95" t="str">
        <f t="shared" si="28"/>
        <v>Posgrado</v>
      </c>
      <c r="L867" s="95" t="s">
        <v>721</v>
      </c>
    </row>
    <row r="868" spans="3:12" ht="15.75" thickBot="1" x14ac:dyDescent="0.3">
      <c r="C868" s="167" t="s">
        <v>1331</v>
      </c>
      <c r="D868" s="158"/>
      <c r="E868" s="150">
        <v>0</v>
      </c>
      <c r="F868" s="114">
        <f>IF(E866&lt;6,"",((E866-6)/12)*(G866/E866))</f>
        <v>0</v>
      </c>
      <c r="G868" s="94">
        <f>F868</f>
        <v>0</v>
      </c>
      <c r="H868" s="159"/>
      <c r="I868" s="98" t="s">
        <v>165</v>
      </c>
      <c r="J868" s="98" t="str">
        <f>VLOOKUP(I868,Presupuesto!$B$11:$C$565,2,0)</f>
        <v>DECIMOCUARTO MES</v>
      </c>
      <c r="K868" s="95" t="str">
        <f t="shared" si="28"/>
        <v>Posgrado</v>
      </c>
      <c r="L868" s="95" t="s">
        <v>721</v>
      </c>
    </row>
    <row r="869" spans="3:12" ht="15.75" thickBot="1" x14ac:dyDescent="0.3">
      <c r="C869" s="133" t="s">
        <v>88</v>
      </c>
      <c r="D869" s="189"/>
      <c r="E869" s="148">
        <v>12</v>
      </c>
      <c r="F869" s="286">
        <f>HLOOKUP($C869,$BZ$2:$CM$3,2,0)</f>
        <v>29777.99</v>
      </c>
      <c r="G869" s="110">
        <f>D869*E869*F869</f>
        <v>0</v>
      </c>
      <c r="H869" s="161"/>
      <c r="I869" s="111" t="s">
        <v>151</v>
      </c>
      <c r="J869" s="111" t="str">
        <f>VLOOKUP(I869,Presupuesto!$B$11:$C$565,2,0)</f>
        <v>SUELDOS Y SALARIOS PERMANENTES</v>
      </c>
      <c r="K869" s="95" t="str">
        <f t="shared" si="28"/>
        <v>Posgrado</v>
      </c>
      <c r="L869" s="95" t="s">
        <v>721</v>
      </c>
    </row>
    <row r="870" spans="3:12" x14ac:dyDescent="0.25">
      <c r="C870" s="166" t="s">
        <v>1330</v>
      </c>
      <c r="D870" s="158"/>
      <c r="E870" s="150">
        <v>0</v>
      </c>
      <c r="F870" s="97">
        <f>IF(E869=0,"",(G869/E869)/12*E869)</f>
        <v>0</v>
      </c>
      <c r="G870" s="94">
        <f>F870</f>
        <v>0</v>
      </c>
      <c r="H870" s="159"/>
      <c r="I870" s="113" t="s">
        <v>164</v>
      </c>
      <c r="J870" s="113" t="str">
        <f>VLOOKUP(I870,Presupuesto!$B$11:$C$565,2,0)</f>
        <v>AGUINALDO Y DECIMO CUARTO MES</v>
      </c>
      <c r="K870" s="95" t="str">
        <f t="shared" si="28"/>
        <v>Posgrado</v>
      </c>
      <c r="L870" s="95" t="s">
        <v>721</v>
      </c>
    </row>
    <row r="871" spans="3:12" ht="15.75" thickBot="1" x14ac:dyDescent="0.3">
      <c r="C871" s="167" t="s">
        <v>1331</v>
      </c>
      <c r="D871" s="158"/>
      <c r="E871" s="150">
        <v>0</v>
      </c>
      <c r="F871" s="114">
        <f>IF(E869&lt;6,"",((E869-6)/12)*(G869/E869))</f>
        <v>0</v>
      </c>
      <c r="G871" s="94">
        <f>F871</f>
        <v>0</v>
      </c>
      <c r="H871" s="159"/>
      <c r="I871" s="98" t="s">
        <v>165</v>
      </c>
      <c r="J871" s="98" t="str">
        <f>VLOOKUP(I871,Presupuesto!$B$11:$C$565,2,0)</f>
        <v>DECIMOCUARTO MES</v>
      </c>
      <c r="K871" s="95" t="str">
        <f t="shared" si="28"/>
        <v>Posgrado</v>
      </c>
      <c r="L871" s="95" t="s">
        <v>721</v>
      </c>
    </row>
    <row r="872" spans="3:12" ht="15.75" thickBot="1" x14ac:dyDescent="0.3">
      <c r="C872" s="133" t="s">
        <v>89</v>
      </c>
      <c r="D872" s="189"/>
      <c r="E872" s="148">
        <v>12</v>
      </c>
      <c r="F872" s="286">
        <f>HLOOKUP($C872,$BZ$2:$CM$3,2,0)</f>
        <v>27792.79</v>
      </c>
      <c r="G872" s="110">
        <f>D872*E872*F872</f>
        <v>0</v>
      </c>
      <c r="H872" s="161"/>
      <c r="I872" s="111" t="s">
        <v>151</v>
      </c>
      <c r="J872" s="111" t="str">
        <f>VLOOKUP(I872,Presupuesto!$B$11:$C$565,2,0)</f>
        <v>SUELDOS Y SALARIOS PERMANENTES</v>
      </c>
      <c r="K872" s="95" t="str">
        <f t="shared" si="28"/>
        <v>Posgrado</v>
      </c>
      <c r="L872" s="95" t="s">
        <v>721</v>
      </c>
    </row>
    <row r="873" spans="3:12" x14ac:dyDescent="0.25">
      <c r="C873" s="166" t="s">
        <v>1330</v>
      </c>
      <c r="D873" s="158"/>
      <c r="E873" s="150">
        <v>0</v>
      </c>
      <c r="F873" s="97">
        <f>IF(E872=0,"",(G872/E872)/12*E872)</f>
        <v>0</v>
      </c>
      <c r="G873" s="94">
        <f>F873</f>
        <v>0</v>
      </c>
      <c r="H873" s="159"/>
      <c r="I873" s="113" t="s">
        <v>164</v>
      </c>
      <c r="J873" s="113" t="str">
        <f>VLOOKUP(I873,Presupuesto!$B$11:$C$565,2,0)</f>
        <v>AGUINALDO Y DECIMO CUARTO MES</v>
      </c>
      <c r="K873" s="95" t="str">
        <f t="shared" si="28"/>
        <v>Posgrado</v>
      </c>
      <c r="L873" s="95" t="s">
        <v>721</v>
      </c>
    </row>
    <row r="874" spans="3:12" ht="15.75" thickBot="1" x14ac:dyDescent="0.3">
      <c r="C874" s="167" t="s">
        <v>1331</v>
      </c>
      <c r="D874" s="158"/>
      <c r="E874" s="150">
        <v>0</v>
      </c>
      <c r="F874" s="114">
        <f>IF(E872&lt;6,"",((E872-6)/12)*(G872/E872))</f>
        <v>0</v>
      </c>
      <c r="G874" s="94">
        <f>F874</f>
        <v>0</v>
      </c>
      <c r="H874" s="159"/>
      <c r="I874" s="98" t="s">
        <v>165</v>
      </c>
      <c r="J874" s="98" t="str">
        <f>VLOOKUP(I874,Presupuesto!$B$11:$C$565,2,0)</f>
        <v>DECIMOCUARTO MES</v>
      </c>
      <c r="K874" s="95" t="str">
        <f t="shared" si="28"/>
        <v>Posgrado</v>
      </c>
      <c r="L874" s="95" t="s">
        <v>721</v>
      </c>
    </row>
    <row r="875" spans="3:12" ht="15.75" thickBot="1" x14ac:dyDescent="0.3">
      <c r="C875" s="133" t="s">
        <v>90</v>
      </c>
      <c r="D875" s="189"/>
      <c r="E875" s="148">
        <v>12</v>
      </c>
      <c r="F875" s="286">
        <f>HLOOKUP($C875,$BZ$2:$CM$3,2,0)</f>
        <v>18859.39</v>
      </c>
      <c r="G875" s="110">
        <f>D875*E875*F875</f>
        <v>0</v>
      </c>
      <c r="H875" s="161"/>
      <c r="I875" s="111" t="s">
        <v>151</v>
      </c>
      <c r="J875" s="111" t="str">
        <f>VLOOKUP(I875,Presupuesto!$B$11:$C$565,2,0)</f>
        <v>SUELDOS Y SALARIOS PERMANENTES</v>
      </c>
      <c r="K875" s="95" t="str">
        <f t="shared" si="28"/>
        <v>Posgrado</v>
      </c>
      <c r="L875" s="95" t="s">
        <v>721</v>
      </c>
    </row>
    <row r="876" spans="3:12" x14ac:dyDescent="0.25">
      <c r="C876" s="166" t="s">
        <v>1330</v>
      </c>
      <c r="D876" s="158"/>
      <c r="E876" s="150">
        <v>0</v>
      </c>
      <c r="F876" s="97">
        <f>IF(E875=0,"",(G875/E875)/12*E875)</f>
        <v>0</v>
      </c>
      <c r="G876" s="94">
        <f>F876</f>
        <v>0</v>
      </c>
      <c r="H876" s="159"/>
      <c r="I876" s="113" t="s">
        <v>164</v>
      </c>
      <c r="J876" s="113" t="str">
        <f>VLOOKUP(I876,Presupuesto!$B$11:$C$565,2,0)</f>
        <v>AGUINALDO Y DECIMO CUARTO MES</v>
      </c>
      <c r="K876" s="95" t="str">
        <f t="shared" si="28"/>
        <v>Posgrado</v>
      </c>
      <c r="L876" s="95" t="s">
        <v>721</v>
      </c>
    </row>
    <row r="877" spans="3:12" ht="15.75" thickBot="1" x14ac:dyDescent="0.3">
      <c r="C877" s="167" t="s">
        <v>1331</v>
      </c>
      <c r="D877" s="158"/>
      <c r="E877" s="150">
        <v>0</v>
      </c>
      <c r="F877" s="114">
        <f>IF(E875&lt;6,"",((E875-6)/12)*(G875/E875))</f>
        <v>0</v>
      </c>
      <c r="G877" s="94">
        <f>F877</f>
        <v>0</v>
      </c>
      <c r="H877" s="159"/>
      <c r="I877" s="98" t="s">
        <v>165</v>
      </c>
      <c r="J877" s="98" t="str">
        <f>VLOOKUP(I877,Presupuesto!$B$11:$C$565,2,0)</f>
        <v>DECIMOCUARTO MES</v>
      </c>
      <c r="K877" s="95" t="str">
        <f t="shared" si="28"/>
        <v>Posgrado</v>
      </c>
      <c r="L877" s="95" t="s">
        <v>721</v>
      </c>
    </row>
    <row r="878" spans="3:12" ht="15.75" thickBot="1" x14ac:dyDescent="0.3">
      <c r="C878" s="133" t="s">
        <v>91</v>
      </c>
      <c r="D878" s="189"/>
      <c r="E878" s="148">
        <v>12</v>
      </c>
      <c r="F878" s="286">
        <f>HLOOKUP($C878,$BZ$2:$CM$3,2,0)</f>
        <v>17866.8</v>
      </c>
      <c r="G878" s="110">
        <f>D878*E878*F878</f>
        <v>0</v>
      </c>
      <c r="H878" s="161"/>
      <c r="I878" s="111" t="s">
        <v>151</v>
      </c>
      <c r="J878" s="111" t="str">
        <f>VLOOKUP(I878,Presupuesto!$B$11:$C$565,2,0)</f>
        <v>SUELDOS Y SALARIOS PERMANENTES</v>
      </c>
      <c r="K878" s="95" t="str">
        <f t="shared" si="28"/>
        <v>Posgrado</v>
      </c>
      <c r="L878" s="95" t="s">
        <v>721</v>
      </c>
    </row>
    <row r="879" spans="3:12" x14ac:dyDescent="0.25">
      <c r="C879" s="166" t="s">
        <v>1330</v>
      </c>
      <c r="D879" s="158"/>
      <c r="E879" s="150">
        <v>0</v>
      </c>
      <c r="F879" s="97">
        <f>IF(E878=0,"",(G878/E878)/12*E878)</f>
        <v>0</v>
      </c>
      <c r="G879" s="94">
        <f>F879</f>
        <v>0</v>
      </c>
      <c r="H879" s="159"/>
      <c r="I879" s="113" t="s">
        <v>164</v>
      </c>
      <c r="J879" s="113" t="str">
        <f>VLOOKUP(I879,Presupuesto!$B$11:$C$565,2,0)</f>
        <v>AGUINALDO Y DECIMO CUARTO MES</v>
      </c>
      <c r="K879" s="95" t="str">
        <f t="shared" si="28"/>
        <v>Posgrado</v>
      </c>
      <c r="L879" s="95" t="s">
        <v>721</v>
      </c>
    </row>
    <row r="880" spans="3:12" ht="15.75" thickBot="1" x14ac:dyDescent="0.3">
      <c r="C880" s="167" t="s">
        <v>1331</v>
      </c>
      <c r="D880" s="158"/>
      <c r="E880" s="150">
        <v>0</v>
      </c>
      <c r="F880" s="114">
        <f>IF(E878&lt;6,"",((E878-6)/12)*(G878/E878))</f>
        <v>0</v>
      </c>
      <c r="G880" s="94">
        <f>F880</f>
        <v>0</v>
      </c>
      <c r="H880" s="159"/>
      <c r="I880" s="98" t="s">
        <v>165</v>
      </c>
      <c r="J880" s="98" t="str">
        <f>VLOOKUP(I880,Presupuesto!$B$11:$C$565,2,0)</f>
        <v>DECIMOCUARTO MES</v>
      </c>
      <c r="K880" s="95" t="str">
        <f t="shared" si="28"/>
        <v>Posgrado</v>
      </c>
      <c r="L880" s="95" t="s">
        <v>721</v>
      </c>
    </row>
    <row r="881" spans="3:12" ht="15.75" thickBot="1" x14ac:dyDescent="0.3">
      <c r="C881" s="133" t="s">
        <v>92</v>
      </c>
      <c r="D881" s="189"/>
      <c r="E881" s="148">
        <v>12</v>
      </c>
      <c r="F881" s="286">
        <f>HLOOKUP($C881,$BZ$2:$CM$3,2,0)</f>
        <v>13896.4</v>
      </c>
      <c r="G881" s="110">
        <f>D881*E881*F881</f>
        <v>0</v>
      </c>
      <c r="H881" s="161"/>
      <c r="I881" s="111" t="s">
        <v>151</v>
      </c>
      <c r="J881" s="111" t="str">
        <f>VLOOKUP(I881,Presupuesto!$B$11:$C$565,2,0)</f>
        <v>SUELDOS Y SALARIOS PERMANENTES</v>
      </c>
      <c r="K881" s="95" t="str">
        <f t="shared" si="28"/>
        <v>Posgrado</v>
      </c>
      <c r="L881" s="95" t="s">
        <v>721</v>
      </c>
    </row>
    <row r="882" spans="3:12" x14ac:dyDescent="0.25">
      <c r="C882" s="166" t="s">
        <v>1330</v>
      </c>
      <c r="D882" s="158"/>
      <c r="E882" s="150">
        <v>0</v>
      </c>
      <c r="F882" s="97">
        <f>IF(E881=0,"",(G881/E881)/12*E881)</f>
        <v>0</v>
      </c>
      <c r="G882" s="94">
        <f>F882</f>
        <v>0</v>
      </c>
      <c r="H882" s="159"/>
      <c r="I882" s="113" t="s">
        <v>164</v>
      </c>
      <c r="J882" s="113" t="str">
        <f>VLOOKUP(I882,Presupuesto!$B$11:$C$565,2,0)</f>
        <v>AGUINALDO Y DECIMO CUARTO MES</v>
      </c>
      <c r="K882" s="95" t="str">
        <f t="shared" si="28"/>
        <v>Posgrado</v>
      </c>
      <c r="L882" s="95" t="s">
        <v>721</v>
      </c>
    </row>
    <row r="883" spans="3:12" ht="15.75" thickBot="1" x14ac:dyDescent="0.3">
      <c r="C883" s="167" t="s">
        <v>1331</v>
      </c>
      <c r="D883" s="158"/>
      <c r="E883" s="150">
        <v>0</v>
      </c>
      <c r="F883" s="114">
        <f>IF(E881&lt;6,"",((E881-6)/12)*(G881/E881))</f>
        <v>0</v>
      </c>
      <c r="G883" s="94">
        <f>F883</f>
        <v>0</v>
      </c>
      <c r="H883" s="159"/>
      <c r="I883" s="98" t="s">
        <v>165</v>
      </c>
      <c r="J883" s="98" t="str">
        <f>VLOOKUP(I883,Presupuesto!$B$11:$C$565,2,0)</f>
        <v>DECIMOCUARTO MES</v>
      </c>
      <c r="K883" s="95" t="str">
        <f t="shared" si="28"/>
        <v>Posgrado</v>
      </c>
      <c r="L883" s="95" t="s">
        <v>721</v>
      </c>
    </row>
    <row r="884" spans="3:12" ht="15.75" thickBot="1" x14ac:dyDescent="0.3">
      <c r="C884" s="133" t="s">
        <v>93</v>
      </c>
      <c r="D884" s="189"/>
      <c r="E884" s="148">
        <v>12</v>
      </c>
      <c r="F884" s="286">
        <f>HLOOKUP($C884,$BZ$2:$CM$3,2,0)</f>
        <v>15004.09</v>
      </c>
      <c r="G884" s="110">
        <f>D884*E884*F884</f>
        <v>0</v>
      </c>
      <c r="H884" s="161"/>
      <c r="I884" s="111" t="s">
        <v>151</v>
      </c>
      <c r="J884" s="111" t="str">
        <f>VLOOKUP(I884,Presupuesto!$B$11:$C$565,2,0)</f>
        <v>SUELDOS Y SALARIOS PERMANENTES</v>
      </c>
      <c r="K884" s="95" t="str">
        <f t="shared" si="28"/>
        <v>Posgrado</v>
      </c>
      <c r="L884" s="95" t="s">
        <v>721</v>
      </c>
    </row>
    <row r="885" spans="3:12" x14ac:dyDescent="0.25">
      <c r="C885" s="166" t="s">
        <v>1330</v>
      </c>
      <c r="D885" s="158"/>
      <c r="E885" s="150">
        <v>0</v>
      </c>
      <c r="F885" s="97">
        <f>IF(E884=0,"",(G884/E884)/12*E884)</f>
        <v>0</v>
      </c>
      <c r="G885" s="94">
        <f>F885</f>
        <v>0</v>
      </c>
      <c r="H885" s="159"/>
      <c r="I885" s="113" t="s">
        <v>164</v>
      </c>
      <c r="J885" s="113" t="str">
        <f>VLOOKUP(I885,Presupuesto!$B$11:$C$565,2,0)</f>
        <v>AGUINALDO Y DECIMO CUARTO MES</v>
      </c>
      <c r="K885" s="95" t="str">
        <f t="shared" si="28"/>
        <v>Posgrado</v>
      </c>
      <c r="L885" s="95" t="s">
        <v>721</v>
      </c>
    </row>
    <row r="886" spans="3:12" ht="15.75" thickBot="1" x14ac:dyDescent="0.3">
      <c r="C886" s="167" t="s">
        <v>1331</v>
      </c>
      <c r="D886" s="158"/>
      <c r="E886" s="150">
        <v>0</v>
      </c>
      <c r="F886" s="114">
        <f>IF(E884&lt;6,"",((E884-6)/12)*(G884/E884))</f>
        <v>0</v>
      </c>
      <c r="G886" s="94">
        <f>F886</f>
        <v>0</v>
      </c>
      <c r="H886" s="159"/>
      <c r="I886" s="98" t="s">
        <v>165</v>
      </c>
      <c r="J886" s="98" t="str">
        <f>VLOOKUP(I886,Presupuesto!$B$11:$C$565,2,0)</f>
        <v>DECIMOCUARTO MES</v>
      </c>
      <c r="K886" s="95" t="str">
        <f t="shared" si="28"/>
        <v>Posgrado</v>
      </c>
      <c r="L886" s="95" t="s">
        <v>721</v>
      </c>
    </row>
    <row r="887" spans="3:12" ht="15.75" thickBot="1" x14ac:dyDescent="0.3">
      <c r="C887" s="133" t="s">
        <v>94</v>
      </c>
      <c r="D887" s="189"/>
      <c r="E887" s="148">
        <v>12</v>
      </c>
      <c r="F887" s="286">
        <f>HLOOKUP($C887,$BZ$2:$CM$3,2,0)</f>
        <v>13238.9</v>
      </c>
      <c r="G887" s="110">
        <f>D887*E887*F887</f>
        <v>0</v>
      </c>
      <c r="H887" s="161"/>
      <c r="I887" s="111" t="s">
        <v>151</v>
      </c>
      <c r="J887" s="111" t="str">
        <f>VLOOKUP(I887,Presupuesto!$B$11:$C$565,2,0)</f>
        <v>SUELDOS Y SALARIOS PERMANENTES</v>
      </c>
      <c r="K887" s="95" t="str">
        <f t="shared" si="28"/>
        <v>Posgrado</v>
      </c>
      <c r="L887" s="95" t="s">
        <v>721</v>
      </c>
    </row>
    <row r="888" spans="3:12" x14ac:dyDescent="0.25">
      <c r="C888" s="166" t="s">
        <v>1330</v>
      </c>
      <c r="D888" s="158"/>
      <c r="E888" s="150">
        <v>0</v>
      </c>
      <c r="F888" s="97">
        <f>IF(E887=0,"",(G887/E887)/12*E887)</f>
        <v>0</v>
      </c>
      <c r="G888" s="94">
        <f>F888</f>
        <v>0</v>
      </c>
      <c r="H888" s="159"/>
      <c r="I888" s="113" t="s">
        <v>164</v>
      </c>
      <c r="J888" s="113" t="str">
        <f>VLOOKUP(I888,Presupuesto!$B$11:$C$565,2,0)</f>
        <v>AGUINALDO Y DECIMO CUARTO MES</v>
      </c>
      <c r="K888" s="95" t="str">
        <f t="shared" si="28"/>
        <v>Posgrado</v>
      </c>
      <c r="L888" s="95" t="s">
        <v>721</v>
      </c>
    </row>
    <row r="889" spans="3:12" ht="15.75" thickBot="1" x14ac:dyDescent="0.3">
      <c r="C889" s="167" t="s">
        <v>1331</v>
      </c>
      <c r="D889" s="158"/>
      <c r="E889" s="150">
        <v>0</v>
      </c>
      <c r="F889" s="114">
        <f>IF(E887&lt;6,"",((E887-6)/12)*(G887/E887))</f>
        <v>0</v>
      </c>
      <c r="G889" s="94">
        <f>F889</f>
        <v>0</v>
      </c>
      <c r="H889" s="159"/>
      <c r="I889" s="98" t="s">
        <v>165</v>
      </c>
      <c r="J889" s="98" t="str">
        <f>VLOOKUP(I889,Presupuesto!$B$11:$C$565,2,0)</f>
        <v>DECIMOCUARTO MES</v>
      </c>
      <c r="K889" s="95" t="str">
        <f t="shared" si="28"/>
        <v>Posgrado</v>
      </c>
      <c r="L889" s="95" t="s">
        <v>721</v>
      </c>
    </row>
    <row r="890" spans="3:12" ht="15.75" thickBot="1" x14ac:dyDescent="0.3">
      <c r="C890" s="133" t="s">
        <v>95</v>
      </c>
      <c r="D890" s="189"/>
      <c r="E890" s="148">
        <v>12</v>
      </c>
      <c r="F890" s="286">
        <f>HLOOKUP($C890,$BZ$2:$CM$3,2,0)</f>
        <v>12356.31</v>
      </c>
      <c r="G890" s="110">
        <f>D890*E890*F890</f>
        <v>0</v>
      </c>
      <c r="H890" s="161"/>
      <c r="I890" s="111" t="s">
        <v>151</v>
      </c>
      <c r="J890" s="111" t="str">
        <f>VLOOKUP(I890,Presupuesto!$B$11:$C$565,2,0)</f>
        <v>SUELDOS Y SALARIOS PERMANENTES</v>
      </c>
      <c r="K890" s="95" t="str">
        <f t="shared" ref="K890:K907" si="29">$K$857</f>
        <v>Posgrado</v>
      </c>
      <c r="L890" s="95" t="s">
        <v>721</v>
      </c>
    </row>
    <row r="891" spans="3:12" x14ac:dyDescent="0.25">
      <c r="C891" s="166" t="s">
        <v>1330</v>
      </c>
      <c r="D891" s="158"/>
      <c r="E891" s="150">
        <v>0</v>
      </c>
      <c r="F891" s="97">
        <f>IF(E890=0,"",(G890/E890)/12*E890)</f>
        <v>0</v>
      </c>
      <c r="G891" s="94">
        <f>F891</f>
        <v>0</v>
      </c>
      <c r="H891" s="159"/>
      <c r="I891" s="113" t="s">
        <v>164</v>
      </c>
      <c r="J891" s="113" t="str">
        <f>VLOOKUP(I891,Presupuesto!$B$11:$C$565,2,0)</f>
        <v>AGUINALDO Y DECIMO CUARTO MES</v>
      </c>
      <c r="K891" s="95" t="str">
        <f t="shared" si="29"/>
        <v>Posgrado</v>
      </c>
      <c r="L891" s="95" t="s">
        <v>721</v>
      </c>
    </row>
    <row r="892" spans="3:12" ht="15.75" thickBot="1" x14ac:dyDescent="0.3">
      <c r="C892" s="167" t="s">
        <v>1331</v>
      </c>
      <c r="D892" s="158"/>
      <c r="E892" s="150">
        <v>0</v>
      </c>
      <c r="F892" s="114">
        <f>IF(E890&lt;6,"",((E890-6)/12)*(G890/E890))</f>
        <v>0</v>
      </c>
      <c r="G892" s="94">
        <f>F892</f>
        <v>0</v>
      </c>
      <c r="H892" s="159"/>
      <c r="I892" s="98" t="s">
        <v>165</v>
      </c>
      <c r="J892" s="98" t="str">
        <f>VLOOKUP(I892,Presupuesto!$B$11:$C$565,2,0)</f>
        <v>DECIMOCUARTO MES</v>
      </c>
      <c r="K892" s="95" t="str">
        <f t="shared" si="29"/>
        <v>Posgrado</v>
      </c>
      <c r="L892" s="95" t="s">
        <v>721</v>
      </c>
    </row>
    <row r="893" spans="3:12" ht="15.75" thickBot="1" x14ac:dyDescent="0.3">
      <c r="C893" s="133" t="s">
        <v>96</v>
      </c>
      <c r="D893" s="189"/>
      <c r="E893" s="148">
        <v>12</v>
      </c>
      <c r="F893" s="286">
        <f>HLOOKUP($C893,$BZ$2:$CM$3,2,0)</f>
        <v>463.22</v>
      </c>
      <c r="G893" s="110">
        <f>D893*E893*F893</f>
        <v>0</v>
      </c>
      <c r="H893" s="161"/>
      <c r="I893" s="111" t="s">
        <v>151</v>
      </c>
      <c r="J893" s="111" t="str">
        <f>VLOOKUP(I893,Presupuesto!$B$11:$C$565,2,0)</f>
        <v>SUELDOS Y SALARIOS PERMANENTES</v>
      </c>
      <c r="K893" s="95" t="str">
        <f t="shared" si="29"/>
        <v>Posgrado</v>
      </c>
      <c r="L893" s="95" t="s">
        <v>721</v>
      </c>
    </row>
    <row r="894" spans="3:12" x14ac:dyDescent="0.25">
      <c r="C894" s="166" t="s">
        <v>1330</v>
      </c>
      <c r="D894" s="158"/>
      <c r="E894" s="150">
        <v>0</v>
      </c>
      <c r="F894" s="97">
        <f>IF(E893=0,"",(G893/E893)/12*E893)</f>
        <v>0</v>
      </c>
      <c r="G894" s="94">
        <f>F894</f>
        <v>0</v>
      </c>
      <c r="H894" s="159"/>
      <c r="I894" s="113" t="s">
        <v>164</v>
      </c>
      <c r="J894" s="113" t="str">
        <f>VLOOKUP(I894,Presupuesto!$B$11:$C$565,2,0)</f>
        <v>AGUINALDO Y DECIMO CUARTO MES</v>
      </c>
      <c r="K894" s="95" t="str">
        <f t="shared" si="29"/>
        <v>Posgrado</v>
      </c>
      <c r="L894" s="95" t="s">
        <v>721</v>
      </c>
    </row>
    <row r="895" spans="3:12" ht="15.75" thickBot="1" x14ac:dyDescent="0.3">
      <c r="C895" s="167" t="s">
        <v>1331</v>
      </c>
      <c r="D895" s="158"/>
      <c r="E895" s="150">
        <v>0</v>
      </c>
      <c r="F895" s="114">
        <f>IF(E893&lt;6,"",((E893-6)/12)*(G893/E893))</f>
        <v>0</v>
      </c>
      <c r="G895" s="94">
        <f>F895</f>
        <v>0</v>
      </c>
      <c r="H895" s="159"/>
      <c r="I895" s="98" t="s">
        <v>165</v>
      </c>
      <c r="J895" s="98" t="str">
        <f>VLOOKUP(I895,Presupuesto!$B$11:$C$565,2,0)</f>
        <v>DECIMOCUARTO MES</v>
      </c>
      <c r="K895" s="95" t="str">
        <f t="shared" si="29"/>
        <v>Posgrado</v>
      </c>
      <c r="L895" s="95" t="s">
        <v>721</v>
      </c>
    </row>
    <row r="896" spans="3:12" ht="15.75" thickBot="1" x14ac:dyDescent="0.3">
      <c r="C896" s="133" t="s">
        <v>97</v>
      </c>
      <c r="D896" s="189"/>
      <c r="E896" s="148">
        <v>12</v>
      </c>
      <c r="F896" s="286">
        <f>HLOOKUP($C896,$BZ$2:$CM$3,2,0)</f>
        <v>2007.3</v>
      </c>
      <c r="G896" s="110">
        <f>D896*E896*F896</f>
        <v>0</v>
      </c>
      <c r="H896" s="161"/>
      <c r="I896" s="111" t="s">
        <v>151</v>
      </c>
      <c r="J896" s="111" t="str">
        <f>VLOOKUP(I896,Presupuesto!$B$11:$C$565,2,0)</f>
        <v>SUELDOS Y SALARIOS PERMANENTES</v>
      </c>
      <c r="K896" s="95" t="str">
        <f t="shared" si="29"/>
        <v>Posgrado</v>
      </c>
      <c r="L896" s="95" t="s">
        <v>721</v>
      </c>
    </row>
    <row r="897" spans="3:12" x14ac:dyDescent="0.25">
      <c r="C897" s="166" t="s">
        <v>1330</v>
      </c>
      <c r="D897" s="158"/>
      <c r="E897" s="150">
        <v>0</v>
      </c>
      <c r="F897" s="97">
        <f>IF(E896=0,"",(G896/E896)/12*E896)</f>
        <v>0</v>
      </c>
      <c r="G897" s="94">
        <f>F897</f>
        <v>0</v>
      </c>
      <c r="H897" s="159"/>
      <c r="I897" s="113" t="s">
        <v>164</v>
      </c>
      <c r="J897" s="113" t="str">
        <f>VLOOKUP(I897,Presupuesto!$B$11:$C$565,2,0)</f>
        <v>AGUINALDO Y DECIMO CUARTO MES</v>
      </c>
      <c r="K897" s="95" t="str">
        <f t="shared" si="29"/>
        <v>Posgrado</v>
      </c>
      <c r="L897" s="95" t="s">
        <v>721</v>
      </c>
    </row>
    <row r="898" spans="3:12" ht="15.75" thickBot="1" x14ac:dyDescent="0.3">
      <c r="C898" s="167" t="s">
        <v>1331</v>
      </c>
      <c r="D898" s="158"/>
      <c r="E898" s="150">
        <v>0</v>
      </c>
      <c r="F898" s="114">
        <f>IF(E896&lt;6,"",((E896-6)/12)*(G896/E896))</f>
        <v>0</v>
      </c>
      <c r="G898" s="94">
        <f>F898</f>
        <v>0</v>
      </c>
      <c r="H898" s="159"/>
      <c r="I898" s="98" t="s">
        <v>165</v>
      </c>
      <c r="J898" s="98" t="str">
        <f>VLOOKUP(I898,Presupuesto!$B$11:$C$565,2,0)</f>
        <v>DECIMOCUARTO MES</v>
      </c>
      <c r="K898" s="95" t="str">
        <f t="shared" si="29"/>
        <v>Posgrado</v>
      </c>
      <c r="L898" s="95" t="s">
        <v>721</v>
      </c>
    </row>
    <row r="899" spans="3:12" ht="15.75" thickBot="1" x14ac:dyDescent="0.3">
      <c r="C899" s="136" t="s">
        <v>101</v>
      </c>
      <c r="D899" s="189"/>
      <c r="E899" s="148">
        <v>12</v>
      </c>
      <c r="F899" s="135">
        <v>30000</v>
      </c>
      <c r="G899" s="110">
        <f>D899*E899*F899</f>
        <v>0</v>
      </c>
      <c r="H899" s="161"/>
      <c r="I899" s="111" t="s">
        <v>200</v>
      </c>
      <c r="J899" s="111" t="str">
        <f>VLOOKUP(I899,Presupuesto!$B$11:$C$565,2,0)</f>
        <v>CONTRATOS ESPECIALES</v>
      </c>
      <c r="K899" s="95" t="str">
        <f t="shared" si="29"/>
        <v>Posgrado</v>
      </c>
      <c r="L899" s="95" t="s">
        <v>721</v>
      </c>
    </row>
    <row r="900" spans="3:12" x14ac:dyDescent="0.25">
      <c r="C900" s="166" t="s">
        <v>1330</v>
      </c>
      <c r="D900" s="158"/>
      <c r="E900" s="150">
        <v>0</v>
      </c>
      <c r="F900" s="114">
        <f>IF(E899=0,"",(G899/E899)/12*E899)</f>
        <v>0</v>
      </c>
      <c r="G900" s="94">
        <f>F900</f>
        <v>0</v>
      </c>
      <c r="H900" s="159"/>
      <c r="I900" s="98" t="s">
        <v>200</v>
      </c>
      <c r="J900" s="98" t="str">
        <f>VLOOKUP(I900,Presupuesto!$B$11:$C$565,2,0)</f>
        <v>CONTRATOS ESPECIALES</v>
      </c>
      <c r="K900" s="95" t="str">
        <f t="shared" si="29"/>
        <v>Posgrado</v>
      </c>
      <c r="L900" s="95" t="s">
        <v>719</v>
      </c>
    </row>
    <row r="901" spans="3:12" ht="15.75" thickBot="1" x14ac:dyDescent="0.3">
      <c r="C901" s="167" t="s">
        <v>1331</v>
      </c>
      <c r="D901" s="158"/>
      <c r="E901" s="150">
        <v>0</v>
      </c>
      <c r="F901" s="97">
        <f>IF(E899&lt;6,"",((E899-6)/12)*(G899/E899))</f>
        <v>0</v>
      </c>
      <c r="G901" s="94">
        <f>F901</f>
        <v>0</v>
      </c>
      <c r="H901" s="159"/>
      <c r="I901" s="98" t="s">
        <v>200</v>
      </c>
      <c r="J901" s="98" t="str">
        <f>VLOOKUP(I901,Presupuesto!$B$11:$C$565,2,0)</f>
        <v>CONTRATOS ESPECIALES</v>
      </c>
      <c r="K901" s="95" t="str">
        <f t="shared" si="29"/>
        <v>Posgrado</v>
      </c>
      <c r="L901" s="95" t="s">
        <v>727</v>
      </c>
    </row>
    <row r="902" spans="3:12" ht="15.75" thickBot="1" x14ac:dyDescent="0.3">
      <c r="C902" s="136" t="s">
        <v>102</v>
      </c>
      <c r="D902" s="189"/>
      <c r="E902" s="148">
        <v>12</v>
      </c>
      <c r="F902" s="115">
        <v>30000</v>
      </c>
      <c r="G902" s="110">
        <f>D902*E902*F902</f>
        <v>0</v>
      </c>
      <c r="H902" s="161"/>
      <c r="I902" s="111" t="s">
        <v>298</v>
      </c>
      <c r="J902" s="111" t="str">
        <f>VLOOKUP(I902,Presupuesto!$B$11:$C$565,2,0)</f>
        <v>OTROS SERVICIOS TECNICOS Y PROFESIONALES</v>
      </c>
      <c r="K902" s="95" t="str">
        <f t="shared" si="29"/>
        <v>Posgrado</v>
      </c>
      <c r="L902" s="95" t="s">
        <v>719</v>
      </c>
    </row>
    <row r="903" spans="3:12" x14ac:dyDescent="0.25">
      <c r="C903" s="166" t="s">
        <v>1330</v>
      </c>
      <c r="D903" s="158"/>
      <c r="E903" s="150">
        <v>0</v>
      </c>
      <c r="F903" s="97">
        <v>0</v>
      </c>
      <c r="G903" s="94">
        <f>F903</f>
        <v>0</v>
      </c>
      <c r="H903" s="159"/>
      <c r="I903" s="98" t="s">
        <v>298</v>
      </c>
      <c r="J903" s="98" t="str">
        <f>VLOOKUP(I903,Presupuesto!$B$11:$C$565,2,0)</f>
        <v>OTROS SERVICIOS TECNICOS Y PROFESIONALES</v>
      </c>
      <c r="K903" s="95" t="str">
        <f t="shared" si="29"/>
        <v>Posgrado</v>
      </c>
      <c r="L903" s="95" t="s">
        <v>719</v>
      </c>
    </row>
    <row r="904" spans="3:12" ht="15.75" thickBot="1" x14ac:dyDescent="0.3">
      <c r="C904" s="167" t="s">
        <v>1331</v>
      </c>
      <c r="D904" s="158"/>
      <c r="E904" s="150">
        <v>0</v>
      </c>
      <c r="F904" s="97">
        <v>0</v>
      </c>
      <c r="G904" s="94">
        <f>F904</f>
        <v>0</v>
      </c>
      <c r="H904" s="159"/>
      <c r="I904" s="98" t="s">
        <v>298</v>
      </c>
      <c r="J904" s="98" t="str">
        <f>VLOOKUP(I904,Presupuesto!$B$11:$C$565,2,0)</f>
        <v>OTROS SERVICIOS TECNICOS Y PROFESIONALES</v>
      </c>
      <c r="K904" s="95" t="str">
        <f t="shared" si="29"/>
        <v>Posgrado</v>
      </c>
      <c r="L904" s="95" t="s">
        <v>719</v>
      </c>
    </row>
    <row r="905" spans="3:12" ht="15.75" thickBot="1" x14ac:dyDescent="0.3">
      <c r="C905" s="136" t="s">
        <v>103</v>
      </c>
      <c r="D905" s="189"/>
      <c r="E905" s="148">
        <v>12</v>
      </c>
      <c r="F905" s="115">
        <v>30000</v>
      </c>
      <c r="G905" s="110">
        <f>D905*E905*F905</f>
        <v>0</v>
      </c>
      <c r="H905" s="161"/>
      <c r="I905" s="111" t="s">
        <v>151</v>
      </c>
      <c r="J905" s="111" t="str">
        <f>VLOOKUP(I905,Presupuesto!$B$11:$C$565,2,0)</f>
        <v>SUELDOS Y SALARIOS PERMANENTES</v>
      </c>
      <c r="K905" s="95" t="str">
        <f t="shared" si="29"/>
        <v>Posgrado</v>
      </c>
      <c r="L905" s="95" t="s">
        <v>719</v>
      </c>
    </row>
    <row r="906" spans="3:12" x14ac:dyDescent="0.25">
      <c r="C906" s="166" t="s">
        <v>1330</v>
      </c>
      <c r="D906" s="164"/>
      <c r="E906" s="127">
        <v>0</v>
      </c>
      <c r="F906" s="116">
        <f>IF(E905=0,"",(G905/E905)/12*E905)</f>
        <v>0</v>
      </c>
      <c r="G906" s="117">
        <f>F906</f>
        <v>0</v>
      </c>
      <c r="H906" s="159"/>
      <c r="I906" s="98" t="s">
        <v>164</v>
      </c>
      <c r="J906" s="98" t="str">
        <f>VLOOKUP(I906,Presupuesto!$B$11:$C$565,2,0)</f>
        <v>AGUINALDO Y DECIMO CUARTO MES</v>
      </c>
      <c r="K906" s="95" t="str">
        <f t="shared" si="29"/>
        <v>Posgrado</v>
      </c>
      <c r="L906" s="95" t="s">
        <v>719</v>
      </c>
    </row>
    <row r="907" spans="3:12" ht="15.75" thickBot="1" x14ac:dyDescent="0.3">
      <c r="C907" s="168" t="s">
        <v>1331</v>
      </c>
      <c r="D907" s="157"/>
      <c r="E907" s="128">
        <v>0</v>
      </c>
      <c r="F907" s="102">
        <f>IF(E905&lt;6,"",((E905-6)/12)*(G905/E905))</f>
        <v>0</v>
      </c>
      <c r="G907" s="102">
        <f>F907</f>
        <v>0</v>
      </c>
      <c r="H907" s="157"/>
      <c r="I907" s="103" t="s">
        <v>165</v>
      </c>
      <c r="J907" s="120" t="str">
        <f>VLOOKUP(I907,Presupuesto!$B$11:$C$565,2,0)</f>
        <v>DECIMOCUARTO MES</v>
      </c>
      <c r="K907" s="103" t="str">
        <f t="shared" si="29"/>
        <v>Posgrado</v>
      </c>
      <c r="L907" s="120" t="s">
        <v>719</v>
      </c>
    </row>
    <row r="909" spans="3:12" ht="15.75" thickBot="1" x14ac:dyDescent="0.3">
      <c r="C909" s="429"/>
      <c r="D909" s="418"/>
      <c r="E909" s="429"/>
      <c r="F909" s="429"/>
      <c r="G909" s="429"/>
      <c r="H909" s="418"/>
      <c r="I909" s="429"/>
      <c r="J909" s="429"/>
      <c r="K909" s="429"/>
      <c r="L909" s="429"/>
    </row>
    <row r="910" spans="3:12" ht="15.75" thickBot="1" x14ac:dyDescent="0.3">
      <c r="C910" s="68" t="s">
        <v>1308</v>
      </c>
      <c r="D910" s="30">
        <f>SUM(G917:G967)</f>
        <v>0</v>
      </c>
      <c r="E910" s="91"/>
      <c r="F910" s="91"/>
      <c r="G910" s="91"/>
      <c r="H910" s="75"/>
      <c r="I910" s="75"/>
      <c r="J910" s="75"/>
      <c r="K910" s="429"/>
      <c r="L910" s="429"/>
    </row>
    <row r="911" spans="3:12" x14ac:dyDescent="0.25">
      <c r="C911" s="429"/>
      <c r="D911" s="31"/>
      <c r="E911" s="91"/>
      <c r="F911" s="91"/>
      <c r="G911" s="91"/>
      <c r="H911" s="75"/>
      <c r="I911" s="75"/>
      <c r="J911" s="75"/>
      <c r="K911" s="429"/>
      <c r="L911" s="429"/>
    </row>
    <row r="912" spans="3:12" x14ac:dyDescent="0.25">
      <c r="C912" s="429"/>
      <c r="D912" s="31"/>
      <c r="E912" s="91"/>
      <c r="F912" s="91"/>
      <c r="G912" s="91"/>
      <c r="H912" s="75"/>
      <c r="I912" s="75"/>
      <c r="J912" s="75"/>
      <c r="K912" s="429"/>
      <c r="L912" s="429"/>
    </row>
    <row r="913" spans="3:12" ht="15.75" x14ac:dyDescent="0.25">
      <c r="C913" s="191" t="s">
        <v>1309</v>
      </c>
      <c r="D913" s="345"/>
      <c r="E913" s="91"/>
      <c r="F913" s="91"/>
      <c r="G913" s="91"/>
      <c r="H913" s="75"/>
      <c r="I913" s="75"/>
      <c r="J913" s="75"/>
      <c r="K913" s="429"/>
      <c r="L913" s="429"/>
    </row>
    <row r="914" spans="3:12" ht="18.75" x14ac:dyDescent="0.25">
      <c r="C914" s="199"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1"/>
      <c r="F914" s="91"/>
      <c r="G914" s="91"/>
      <c r="H914" s="75"/>
      <c r="I914" s="75"/>
      <c r="J914" s="75"/>
      <c r="K914" s="429"/>
      <c r="L914" s="429"/>
    </row>
    <row r="915" spans="3:12" ht="15.75" thickBot="1" x14ac:dyDescent="0.3">
      <c r="C915" s="172"/>
      <c r="D915" s="31"/>
      <c r="E915" s="91"/>
      <c r="F915" s="91"/>
      <c r="G915" s="91"/>
      <c r="H915" s="75"/>
      <c r="I915" s="75"/>
      <c r="J915" s="75"/>
      <c r="K915" s="149"/>
      <c r="L915" s="429"/>
    </row>
    <row r="916" spans="3:12" ht="30.75" thickBot="1" x14ac:dyDescent="0.3">
      <c r="C916" s="130" t="s">
        <v>1310</v>
      </c>
      <c r="D916" s="134" t="s">
        <v>99</v>
      </c>
      <c r="E916" s="165" t="s">
        <v>1329</v>
      </c>
      <c r="F916" s="134" t="s">
        <v>1312</v>
      </c>
      <c r="G916" s="131" t="s">
        <v>1313</v>
      </c>
      <c r="H916" s="129" t="s">
        <v>1314</v>
      </c>
      <c r="I916" s="132" t="s">
        <v>1315</v>
      </c>
      <c r="J916" s="132" t="s">
        <v>711</v>
      </c>
      <c r="K916" s="132" t="s">
        <v>1316</v>
      </c>
      <c r="L916" s="132" t="s">
        <v>1317</v>
      </c>
    </row>
    <row r="917" spans="3:12" ht="15.75" thickBot="1" x14ac:dyDescent="0.3">
      <c r="C917" s="133" t="s">
        <v>84</v>
      </c>
      <c r="D917" s="189"/>
      <c r="E917" s="148">
        <v>12</v>
      </c>
      <c r="F917" s="286">
        <f>HLOOKUP($C917,$BZ$2:$CM$3,2,0)</f>
        <v>43674.39</v>
      </c>
      <c r="G917" s="110">
        <f>D917*E917*F917</f>
        <v>0</v>
      </c>
      <c r="H917" s="161"/>
      <c r="I917" s="111" t="s">
        <v>151</v>
      </c>
      <c r="J917" s="111" t="str">
        <f>VLOOKUP(I917,Presupuesto!$B$11:$C$565,2,0)</f>
        <v>SUELDOS Y SALARIOS PERMANENTES</v>
      </c>
      <c r="K917" s="207" t="s">
        <v>81</v>
      </c>
      <c r="L917" s="95" t="s">
        <v>719</v>
      </c>
    </row>
    <row r="918" spans="3:12" x14ac:dyDescent="0.25">
      <c r="C918" s="166" t="s">
        <v>1330</v>
      </c>
      <c r="D918" s="158"/>
      <c r="E918" s="150">
        <v>0</v>
      </c>
      <c r="F918" s="97">
        <f>IF(E917=0,"",(G917/E917)/12*E917)</f>
        <v>0</v>
      </c>
      <c r="G918" s="94">
        <f>F918</f>
        <v>0</v>
      </c>
      <c r="H918" s="159"/>
      <c r="I918" s="113" t="s">
        <v>164</v>
      </c>
      <c r="J918" s="113" t="str">
        <f>VLOOKUP(I918,Presupuesto!$B$11:$C$565,2,0)</f>
        <v>AGUINALDO Y DECIMO CUARTO MES</v>
      </c>
      <c r="K918" s="95" t="str">
        <f t="shared" ref="K918:K949" si="30">$K$917</f>
        <v>Desarrollo del Sistema de Educación Superior</v>
      </c>
      <c r="L918" s="95" t="s">
        <v>720</v>
      </c>
    </row>
    <row r="919" spans="3:12" ht="15.75" thickBot="1" x14ac:dyDescent="0.3">
      <c r="C919" s="167" t="s">
        <v>1331</v>
      </c>
      <c r="D919" s="158"/>
      <c r="E919" s="150">
        <v>0</v>
      </c>
      <c r="F919" s="114">
        <f>IF(E917&lt;6,"",((E917-6)/12)*(G917/E917))</f>
        <v>0</v>
      </c>
      <c r="G919" s="94">
        <f>F919</f>
        <v>0</v>
      </c>
      <c r="H919" s="159"/>
      <c r="I919" s="98" t="s">
        <v>165</v>
      </c>
      <c r="J919" s="98" t="str">
        <f>VLOOKUP(I919,Presupuesto!$B$11:$C$565,2,0)</f>
        <v>DECIMOCUARTO MES</v>
      </c>
      <c r="K919" s="95" t="str">
        <f t="shared" si="30"/>
        <v>Desarrollo del Sistema de Educación Superior</v>
      </c>
      <c r="L919" s="95" t="s">
        <v>721</v>
      </c>
    </row>
    <row r="920" spans="3:12" ht="15.75" thickBot="1" x14ac:dyDescent="0.3">
      <c r="C920" s="133" t="s">
        <v>85</v>
      </c>
      <c r="D920" s="189"/>
      <c r="E920" s="148">
        <v>12</v>
      </c>
      <c r="F920" s="286">
        <f>HLOOKUP($C920,$BZ$2:$CM$3,2,0)</f>
        <v>39703.99</v>
      </c>
      <c r="G920" s="110">
        <f>D920*E920*F920</f>
        <v>0</v>
      </c>
      <c r="H920" s="161"/>
      <c r="I920" s="111" t="s">
        <v>151</v>
      </c>
      <c r="J920" s="111" t="str">
        <f>VLOOKUP(I920,Presupuesto!$B$11:$C$565,2,0)</f>
        <v>SUELDOS Y SALARIOS PERMANENTES</v>
      </c>
      <c r="K920" s="95" t="str">
        <f t="shared" si="30"/>
        <v>Desarrollo del Sistema de Educación Superior</v>
      </c>
      <c r="L920" s="95" t="s">
        <v>721</v>
      </c>
    </row>
    <row r="921" spans="3:12" x14ac:dyDescent="0.25">
      <c r="C921" s="166" t="s">
        <v>1330</v>
      </c>
      <c r="D921" s="158"/>
      <c r="E921" s="150">
        <v>0</v>
      </c>
      <c r="F921" s="97">
        <f>IF(E920=0,"",(G920/E920)/12*E920)</f>
        <v>0</v>
      </c>
      <c r="G921" s="94">
        <f>F921</f>
        <v>0</v>
      </c>
      <c r="H921" s="159"/>
      <c r="I921" s="113" t="s">
        <v>164</v>
      </c>
      <c r="J921" s="113" t="str">
        <f>VLOOKUP(I921,Presupuesto!$B$11:$C$565,2,0)</f>
        <v>AGUINALDO Y DECIMO CUARTO MES</v>
      </c>
      <c r="K921" s="95" t="str">
        <f t="shared" si="30"/>
        <v>Desarrollo del Sistema de Educación Superior</v>
      </c>
      <c r="L921" s="95" t="s">
        <v>721</v>
      </c>
    </row>
    <row r="922" spans="3:12" ht="15.75" thickBot="1" x14ac:dyDescent="0.3">
      <c r="C922" s="167" t="s">
        <v>1331</v>
      </c>
      <c r="D922" s="158"/>
      <c r="E922" s="150">
        <v>0</v>
      </c>
      <c r="F922" s="114">
        <f>IF(E920&lt;6,"",((E920-6)/12)*(G920/E920))</f>
        <v>0</v>
      </c>
      <c r="G922" s="94">
        <f>F922</f>
        <v>0</v>
      </c>
      <c r="H922" s="159"/>
      <c r="I922" s="98" t="s">
        <v>165</v>
      </c>
      <c r="J922" s="98" t="str">
        <f>VLOOKUP(I922,Presupuesto!$B$11:$C$565,2,0)</f>
        <v>DECIMOCUARTO MES</v>
      </c>
      <c r="K922" s="95" t="str">
        <f t="shared" si="30"/>
        <v>Desarrollo del Sistema de Educación Superior</v>
      </c>
      <c r="L922" s="95" t="s">
        <v>721</v>
      </c>
    </row>
    <row r="923" spans="3:12" ht="15.75" thickBot="1" x14ac:dyDescent="0.3">
      <c r="C923" s="133" t="s">
        <v>86</v>
      </c>
      <c r="D923" s="189"/>
      <c r="E923" s="148">
        <v>12</v>
      </c>
      <c r="F923" s="286">
        <f>HLOOKUP($C923,$BZ$2:$CM$3,2,0)</f>
        <v>35733.589999999997</v>
      </c>
      <c r="G923" s="110">
        <f>D923*E923*F923</f>
        <v>0</v>
      </c>
      <c r="H923" s="161"/>
      <c r="I923" s="111" t="s">
        <v>151</v>
      </c>
      <c r="J923" s="111" t="str">
        <f>VLOOKUP(I923,Presupuesto!$B$11:$C$565,2,0)</f>
        <v>SUELDOS Y SALARIOS PERMANENTES</v>
      </c>
      <c r="K923" s="95" t="str">
        <f t="shared" si="30"/>
        <v>Desarrollo del Sistema de Educación Superior</v>
      </c>
      <c r="L923" s="95" t="s">
        <v>721</v>
      </c>
    </row>
    <row r="924" spans="3:12" x14ac:dyDescent="0.25">
      <c r="C924" s="166" t="s">
        <v>1330</v>
      </c>
      <c r="D924" s="158"/>
      <c r="E924" s="150">
        <v>0</v>
      </c>
      <c r="F924" s="97">
        <f>IF(E923=0,"",(G923/E923)/12*E923)</f>
        <v>0</v>
      </c>
      <c r="G924" s="94">
        <f>F924</f>
        <v>0</v>
      </c>
      <c r="H924" s="159"/>
      <c r="I924" s="113" t="s">
        <v>164</v>
      </c>
      <c r="J924" s="113" t="str">
        <f>VLOOKUP(I924,Presupuesto!$B$11:$C$565,2,0)</f>
        <v>AGUINALDO Y DECIMO CUARTO MES</v>
      </c>
      <c r="K924" s="95" t="str">
        <f t="shared" si="30"/>
        <v>Desarrollo del Sistema de Educación Superior</v>
      </c>
      <c r="L924" s="95" t="s">
        <v>721</v>
      </c>
    </row>
    <row r="925" spans="3:12" ht="15.75" thickBot="1" x14ac:dyDescent="0.3">
      <c r="C925" s="167" t="s">
        <v>1331</v>
      </c>
      <c r="D925" s="158"/>
      <c r="E925" s="150">
        <v>0</v>
      </c>
      <c r="F925" s="114">
        <f>IF(E923&lt;6,"",((E923-6)/12)*(G923/E923))</f>
        <v>0</v>
      </c>
      <c r="G925" s="94">
        <f>F925</f>
        <v>0</v>
      </c>
      <c r="H925" s="159"/>
      <c r="I925" s="98" t="s">
        <v>165</v>
      </c>
      <c r="J925" s="98" t="str">
        <f>VLOOKUP(I925,Presupuesto!$B$11:$C$565,2,0)</f>
        <v>DECIMOCUARTO MES</v>
      </c>
      <c r="K925" s="95" t="str">
        <f t="shared" si="30"/>
        <v>Desarrollo del Sistema de Educación Superior</v>
      </c>
      <c r="L925" s="95" t="s">
        <v>721</v>
      </c>
    </row>
    <row r="926" spans="3:12" ht="15.75" thickBot="1" x14ac:dyDescent="0.3">
      <c r="C926" s="133" t="s">
        <v>87</v>
      </c>
      <c r="D926" s="189"/>
      <c r="E926" s="148">
        <v>12</v>
      </c>
      <c r="F926" s="286">
        <f>HLOOKUP($C926,$BZ$2:$CM$3,2,0)</f>
        <v>31763.19</v>
      </c>
      <c r="G926" s="110">
        <f>D926*E926*F926</f>
        <v>0</v>
      </c>
      <c r="H926" s="161"/>
      <c r="I926" s="111" t="s">
        <v>151</v>
      </c>
      <c r="J926" s="111" t="str">
        <f>VLOOKUP(I926,Presupuesto!$B$11:$C$565,2,0)</f>
        <v>SUELDOS Y SALARIOS PERMANENTES</v>
      </c>
      <c r="K926" s="95" t="str">
        <f t="shared" si="30"/>
        <v>Desarrollo del Sistema de Educación Superior</v>
      </c>
      <c r="L926" s="95" t="s">
        <v>721</v>
      </c>
    </row>
    <row r="927" spans="3:12" x14ac:dyDescent="0.25">
      <c r="C927" s="166" t="s">
        <v>1330</v>
      </c>
      <c r="D927" s="158"/>
      <c r="E927" s="150">
        <v>0</v>
      </c>
      <c r="F927" s="97">
        <f>IF(E926=0,"",(G926/E926)/12*E926)</f>
        <v>0</v>
      </c>
      <c r="G927" s="94">
        <f>F927</f>
        <v>0</v>
      </c>
      <c r="H927" s="159"/>
      <c r="I927" s="113" t="s">
        <v>164</v>
      </c>
      <c r="J927" s="113" t="str">
        <f>VLOOKUP(I927,Presupuesto!$B$11:$C$565,2,0)</f>
        <v>AGUINALDO Y DECIMO CUARTO MES</v>
      </c>
      <c r="K927" s="95" t="str">
        <f t="shared" si="30"/>
        <v>Desarrollo del Sistema de Educación Superior</v>
      </c>
      <c r="L927" s="95" t="s">
        <v>721</v>
      </c>
    </row>
    <row r="928" spans="3:12" ht="15.75" thickBot="1" x14ac:dyDescent="0.3">
      <c r="C928" s="167" t="s">
        <v>1331</v>
      </c>
      <c r="D928" s="158"/>
      <c r="E928" s="150">
        <v>0</v>
      </c>
      <c r="F928" s="114">
        <f>IF(E926&lt;6,"",((E926-6)/12)*(G926/E926))</f>
        <v>0</v>
      </c>
      <c r="G928" s="94">
        <f>F928</f>
        <v>0</v>
      </c>
      <c r="H928" s="159"/>
      <c r="I928" s="98" t="s">
        <v>165</v>
      </c>
      <c r="J928" s="98" t="str">
        <f>VLOOKUP(I928,Presupuesto!$B$11:$C$565,2,0)</f>
        <v>DECIMOCUARTO MES</v>
      </c>
      <c r="K928" s="95" t="str">
        <f t="shared" si="30"/>
        <v>Desarrollo del Sistema de Educación Superior</v>
      </c>
      <c r="L928" s="95" t="s">
        <v>721</v>
      </c>
    </row>
    <row r="929" spans="3:12" ht="15.75" thickBot="1" x14ac:dyDescent="0.3">
      <c r="C929" s="133" t="s">
        <v>88</v>
      </c>
      <c r="D929" s="189"/>
      <c r="E929" s="148">
        <v>12</v>
      </c>
      <c r="F929" s="286">
        <f>HLOOKUP($C929,$BZ$2:$CM$3,2,0)</f>
        <v>29777.99</v>
      </c>
      <c r="G929" s="110">
        <f>D929*E929*F929</f>
        <v>0</v>
      </c>
      <c r="H929" s="161"/>
      <c r="I929" s="111" t="s">
        <v>151</v>
      </c>
      <c r="J929" s="111" t="str">
        <f>VLOOKUP(I929,Presupuesto!$B$11:$C$565,2,0)</f>
        <v>SUELDOS Y SALARIOS PERMANENTES</v>
      </c>
      <c r="K929" s="95" t="str">
        <f t="shared" si="30"/>
        <v>Desarrollo del Sistema de Educación Superior</v>
      </c>
      <c r="L929" s="95" t="s">
        <v>721</v>
      </c>
    </row>
    <row r="930" spans="3:12" x14ac:dyDescent="0.25">
      <c r="C930" s="166" t="s">
        <v>1330</v>
      </c>
      <c r="D930" s="158"/>
      <c r="E930" s="150">
        <v>0</v>
      </c>
      <c r="F930" s="97">
        <f>IF(E929=0,"",(G929/E929)/12*E929)</f>
        <v>0</v>
      </c>
      <c r="G930" s="94">
        <f>F930</f>
        <v>0</v>
      </c>
      <c r="H930" s="159"/>
      <c r="I930" s="113" t="s">
        <v>164</v>
      </c>
      <c r="J930" s="113" t="str">
        <f>VLOOKUP(I930,Presupuesto!$B$11:$C$565,2,0)</f>
        <v>AGUINALDO Y DECIMO CUARTO MES</v>
      </c>
      <c r="K930" s="95" t="str">
        <f t="shared" si="30"/>
        <v>Desarrollo del Sistema de Educación Superior</v>
      </c>
      <c r="L930" s="95" t="s">
        <v>721</v>
      </c>
    </row>
    <row r="931" spans="3:12" ht="15.75" thickBot="1" x14ac:dyDescent="0.3">
      <c r="C931" s="167" t="s">
        <v>1331</v>
      </c>
      <c r="D931" s="158"/>
      <c r="E931" s="150">
        <v>0</v>
      </c>
      <c r="F931" s="114">
        <f>IF(E929&lt;6,"",((E929-6)/12)*(G929/E929))</f>
        <v>0</v>
      </c>
      <c r="G931" s="94">
        <f>F931</f>
        <v>0</v>
      </c>
      <c r="H931" s="159"/>
      <c r="I931" s="98" t="s">
        <v>165</v>
      </c>
      <c r="J931" s="98" t="str">
        <f>VLOOKUP(I931,Presupuesto!$B$11:$C$565,2,0)</f>
        <v>DECIMOCUARTO MES</v>
      </c>
      <c r="K931" s="95" t="str">
        <f t="shared" si="30"/>
        <v>Desarrollo del Sistema de Educación Superior</v>
      </c>
      <c r="L931" s="95" t="s">
        <v>721</v>
      </c>
    </row>
    <row r="932" spans="3:12" ht="15.75" thickBot="1" x14ac:dyDescent="0.3">
      <c r="C932" s="133" t="s">
        <v>89</v>
      </c>
      <c r="D932" s="189"/>
      <c r="E932" s="148">
        <v>12</v>
      </c>
      <c r="F932" s="286">
        <f>HLOOKUP($C932,$BZ$2:$CM$3,2,0)</f>
        <v>27792.79</v>
      </c>
      <c r="G932" s="110">
        <f>D932*E932*F932</f>
        <v>0</v>
      </c>
      <c r="H932" s="161"/>
      <c r="I932" s="111" t="s">
        <v>151</v>
      </c>
      <c r="J932" s="111" t="str">
        <f>VLOOKUP(I932,Presupuesto!$B$11:$C$565,2,0)</f>
        <v>SUELDOS Y SALARIOS PERMANENTES</v>
      </c>
      <c r="K932" s="95" t="str">
        <f t="shared" si="30"/>
        <v>Desarrollo del Sistema de Educación Superior</v>
      </c>
      <c r="L932" s="95" t="s">
        <v>721</v>
      </c>
    </row>
    <row r="933" spans="3:12" x14ac:dyDescent="0.25">
      <c r="C933" s="166" t="s">
        <v>1330</v>
      </c>
      <c r="D933" s="158"/>
      <c r="E933" s="150">
        <v>0</v>
      </c>
      <c r="F933" s="97">
        <f>IF(E932=0,"",(G932/E932)/12*E932)</f>
        <v>0</v>
      </c>
      <c r="G933" s="94">
        <f>F933</f>
        <v>0</v>
      </c>
      <c r="H933" s="159"/>
      <c r="I933" s="113" t="s">
        <v>164</v>
      </c>
      <c r="J933" s="113" t="str">
        <f>VLOOKUP(I933,Presupuesto!$B$11:$C$565,2,0)</f>
        <v>AGUINALDO Y DECIMO CUARTO MES</v>
      </c>
      <c r="K933" s="95" t="str">
        <f t="shared" si="30"/>
        <v>Desarrollo del Sistema de Educación Superior</v>
      </c>
      <c r="L933" s="95" t="s">
        <v>721</v>
      </c>
    </row>
    <row r="934" spans="3:12" ht="15.75" thickBot="1" x14ac:dyDescent="0.3">
      <c r="C934" s="167" t="s">
        <v>1331</v>
      </c>
      <c r="D934" s="158"/>
      <c r="E934" s="150">
        <v>0</v>
      </c>
      <c r="F934" s="114">
        <f>IF(E932&lt;6,"",((E932-6)/12)*(G932/E932))</f>
        <v>0</v>
      </c>
      <c r="G934" s="94">
        <f>F934</f>
        <v>0</v>
      </c>
      <c r="H934" s="159"/>
      <c r="I934" s="98" t="s">
        <v>165</v>
      </c>
      <c r="J934" s="98" t="str">
        <f>VLOOKUP(I934,Presupuesto!$B$11:$C$565,2,0)</f>
        <v>DECIMOCUARTO MES</v>
      </c>
      <c r="K934" s="95" t="str">
        <f t="shared" si="30"/>
        <v>Desarrollo del Sistema de Educación Superior</v>
      </c>
      <c r="L934" s="95" t="s">
        <v>721</v>
      </c>
    </row>
    <row r="935" spans="3:12" ht="15.75" thickBot="1" x14ac:dyDescent="0.3">
      <c r="C935" s="133" t="s">
        <v>90</v>
      </c>
      <c r="D935" s="189"/>
      <c r="E935" s="148">
        <v>12</v>
      </c>
      <c r="F935" s="286">
        <f>HLOOKUP($C935,$BZ$2:$CM$3,2,0)</f>
        <v>18859.39</v>
      </c>
      <c r="G935" s="110">
        <f>D935*E935*F935</f>
        <v>0</v>
      </c>
      <c r="H935" s="161"/>
      <c r="I935" s="111" t="s">
        <v>151</v>
      </c>
      <c r="J935" s="111" t="str">
        <f>VLOOKUP(I935,Presupuesto!$B$11:$C$565,2,0)</f>
        <v>SUELDOS Y SALARIOS PERMANENTES</v>
      </c>
      <c r="K935" s="95" t="str">
        <f t="shared" si="30"/>
        <v>Desarrollo del Sistema de Educación Superior</v>
      </c>
      <c r="L935" s="95" t="s">
        <v>721</v>
      </c>
    </row>
    <row r="936" spans="3:12" x14ac:dyDescent="0.25">
      <c r="C936" s="166" t="s">
        <v>1330</v>
      </c>
      <c r="D936" s="158"/>
      <c r="E936" s="150">
        <v>0</v>
      </c>
      <c r="F936" s="97">
        <f>IF(E935=0,"",(G935/E935)/12*E935)</f>
        <v>0</v>
      </c>
      <c r="G936" s="94">
        <f>F936</f>
        <v>0</v>
      </c>
      <c r="H936" s="159"/>
      <c r="I936" s="113" t="s">
        <v>164</v>
      </c>
      <c r="J936" s="113" t="str">
        <f>VLOOKUP(I936,Presupuesto!$B$11:$C$565,2,0)</f>
        <v>AGUINALDO Y DECIMO CUARTO MES</v>
      </c>
      <c r="K936" s="95" t="str">
        <f t="shared" si="30"/>
        <v>Desarrollo del Sistema de Educación Superior</v>
      </c>
      <c r="L936" s="95" t="s">
        <v>721</v>
      </c>
    </row>
    <row r="937" spans="3:12" ht="15.75" thickBot="1" x14ac:dyDescent="0.3">
      <c r="C937" s="167" t="s">
        <v>1331</v>
      </c>
      <c r="D937" s="158"/>
      <c r="E937" s="150">
        <v>0</v>
      </c>
      <c r="F937" s="114">
        <f>IF(E935&lt;6,"",((E935-6)/12)*(G935/E935))</f>
        <v>0</v>
      </c>
      <c r="G937" s="94">
        <f>F937</f>
        <v>0</v>
      </c>
      <c r="H937" s="159"/>
      <c r="I937" s="98" t="s">
        <v>165</v>
      </c>
      <c r="J937" s="98" t="str">
        <f>VLOOKUP(I937,Presupuesto!$B$11:$C$565,2,0)</f>
        <v>DECIMOCUARTO MES</v>
      </c>
      <c r="K937" s="95" t="str">
        <f t="shared" si="30"/>
        <v>Desarrollo del Sistema de Educación Superior</v>
      </c>
      <c r="L937" s="95" t="s">
        <v>721</v>
      </c>
    </row>
    <row r="938" spans="3:12" ht="15.75" thickBot="1" x14ac:dyDescent="0.3">
      <c r="C938" s="133" t="s">
        <v>91</v>
      </c>
      <c r="D938" s="189"/>
      <c r="E938" s="148">
        <v>12</v>
      </c>
      <c r="F938" s="286">
        <f>HLOOKUP($C938,$BZ$2:$CM$3,2,0)</f>
        <v>17866.8</v>
      </c>
      <c r="G938" s="110">
        <f>D938*E938*F938</f>
        <v>0</v>
      </c>
      <c r="H938" s="161"/>
      <c r="I938" s="111" t="s">
        <v>151</v>
      </c>
      <c r="J938" s="111" t="str">
        <f>VLOOKUP(I938,Presupuesto!$B$11:$C$565,2,0)</f>
        <v>SUELDOS Y SALARIOS PERMANENTES</v>
      </c>
      <c r="K938" s="95" t="str">
        <f t="shared" si="30"/>
        <v>Desarrollo del Sistema de Educación Superior</v>
      </c>
      <c r="L938" s="95" t="s">
        <v>721</v>
      </c>
    </row>
    <row r="939" spans="3:12" x14ac:dyDescent="0.25">
      <c r="C939" s="166" t="s">
        <v>1330</v>
      </c>
      <c r="D939" s="158"/>
      <c r="E939" s="150">
        <v>0</v>
      </c>
      <c r="F939" s="97">
        <f>IF(E938=0,"",(G938/E938)/12*E938)</f>
        <v>0</v>
      </c>
      <c r="G939" s="94">
        <f>F939</f>
        <v>0</v>
      </c>
      <c r="H939" s="159"/>
      <c r="I939" s="113" t="s">
        <v>164</v>
      </c>
      <c r="J939" s="113" t="str">
        <f>VLOOKUP(I939,Presupuesto!$B$11:$C$565,2,0)</f>
        <v>AGUINALDO Y DECIMO CUARTO MES</v>
      </c>
      <c r="K939" s="95" t="str">
        <f t="shared" si="30"/>
        <v>Desarrollo del Sistema de Educación Superior</v>
      </c>
      <c r="L939" s="95" t="s">
        <v>721</v>
      </c>
    </row>
    <row r="940" spans="3:12" ht="15.75" thickBot="1" x14ac:dyDescent="0.3">
      <c r="C940" s="167" t="s">
        <v>1331</v>
      </c>
      <c r="D940" s="158"/>
      <c r="E940" s="150">
        <v>0</v>
      </c>
      <c r="F940" s="114">
        <f>IF(E938&lt;6,"",((E938-6)/12)*(G938/E938))</f>
        <v>0</v>
      </c>
      <c r="G940" s="94">
        <f>F940</f>
        <v>0</v>
      </c>
      <c r="H940" s="159"/>
      <c r="I940" s="98" t="s">
        <v>165</v>
      </c>
      <c r="J940" s="98" t="str">
        <f>VLOOKUP(I940,Presupuesto!$B$11:$C$565,2,0)</f>
        <v>DECIMOCUARTO MES</v>
      </c>
      <c r="K940" s="95" t="str">
        <f t="shared" si="30"/>
        <v>Desarrollo del Sistema de Educación Superior</v>
      </c>
      <c r="L940" s="95" t="s">
        <v>721</v>
      </c>
    </row>
    <row r="941" spans="3:12" ht="15.75" thickBot="1" x14ac:dyDescent="0.3">
      <c r="C941" s="133" t="s">
        <v>92</v>
      </c>
      <c r="D941" s="189"/>
      <c r="E941" s="148">
        <v>12</v>
      </c>
      <c r="F941" s="286">
        <f>HLOOKUP($C941,$BZ$2:$CM$3,2,0)</f>
        <v>13896.4</v>
      </c>
      <c r="G941" s="110">
        <f>D941*E941*F941</f>
        <v>0</v>
      </c>
      <c r="H941" s="161"/>
      <c r="I941" s="111" t="s">
        <v>151</v>
      </c>
      <c r="J941" s="111" t="str">
        <f>VLOOKUP(I941,Presupuesto!$B$11:$C$565,2,0)</f>
        <v>SUELDOS Y SALARIOS PERMANENTES</v>
      </c>
      <c r="K941" s="95" t="str">
        <f t="shared" si="30"/>
        <v>Desarrollo del Sistema de Educación Superior</v>
      </c>
      <c r="L941" s="95" t="s">
        <v>721</v>
      </c>
    </row>
    <row r="942" spans="3:12" x14ac:dyDescent="0.25">
      <c r="C942" s="166" t="s">
        <v>1330</v>
      </c>
      <c r="D942" s="158"/>
      <c r="E942" s="150">
        <v>0</v>
      </c>
      <c r="F942" s="97">
        <f>IF(E941=0,"",(G941/E941)/12*E941)</f>
        <v>0</v>
      </c>
      <c r="G942" s="94">
        <f>F942</f>
        <v>0</v>
      </c>
      <c r="H942" s="159"/>
      <c r="I942" s="113" t="s">
        <v>164</v>
      </c>
      <c r="J942" s="113" t="str">
        <f>VLOOKUP(I942,Presupuesto!$B$11:$C$565,2,0)</f>
        <v>AGUINALDO Y DECIMO CUARTO MES</v>
      </c>
      <c r="K942" s="95" t="str">
        <f t="shared" si="30"/>
        <v>Desarrollo del Sistema de Educación Superior</v>
      </c>
      <c r="L942" s="95" t="s">
        <v>721</v>
      </c>
    </row>
    <row r="943" spans="3:12" ht="15.75" thickBot="1" x14ac:dyDescent="0.3">
      <c r="C943" s="167" t="s">
        <v>1331</v>
      </c>
      <c r="D943" s="158"/>
      <c r="E943" s="150">
        <v>0</v>
      </c>
      <c r="F943" s="114">
        <f>IF(E941&lt;6,"",((E941-6)/12)*(G941/E941))</f>
        <v>0</v>
      </c>
      <c r="G943" s="94">
        <f>F943</f>
        <v>0</v>
      </c>
      <c r="H943" s="159"/>
      <c r="I943" s="98" t="s">
        <v>165</v>
      </c>
      <c r="J943" s="98" t="str">
        <f>VLOOKUP(I943,Presupuesto!$B$11:$C$565,2,0)</f>
        <v>DECIMOCUARTO MES</v>
      </c>
      <c r="K943" s="95" t="str">
        <f t="shared" si="30"/>
        <v>Desarrollo del Sistema de Educación Superior</v>
      </c>
      <c r="L943" s="95" t="s">
        <v>721</v>
      </c>
    </row>
    <row r="944" spans="3:12" ht="15.75" thickBot="1" x14ac:dyDescent="0.3">
      <c r="C944" s="133" t="s">
        <v>93</v>
      </c>
      <c r="D944" s="189"/>
      <c r="E944" s="148">
        <v>12</v>
      </c>
      <c r="F944" s="286">
        <f>HLOOKUP($C944,$BZ$2:$CM$3,2,0)</f>
        <v>15004.09</v>
      </c>
      <c r="G944" s="110">
        <f>D944*E944*F944</f>
        <v>0</v>
      </c>
      <c r="H944" s="161"/>
      <c r="I944" s="111" t="s">
        <v>151</v>
      </c>
      <c r="J944" s="111" t="str">
        <f>VLOOKUP(I944,Presupuesto!$B$11:$C$565,2,0)</f>
        <v>SUELDOS Y SALARIOS PERMANENTES</v>
      </c>
      <c r="K944" s="95" t="str">
        <f t="shared" si="30"/>
        <v>Desarrollo del Sistema de Educación Superior</v>
      </c>
      <c r="L944" s="95" t="s">
        <v>721</v>
      </c>
    </row>
    <row r="945" spans="3:12" x14ac:dyDescent="0.25">
      <c r="C945" s="166" t="s">
        <v>1330</v>
      </c>
      <c r="D945" s="158"/>
      <c r="E945" s="150">
        <v>0</v>
      </c>
      <c r="F945" s="97">
        <f>IF(E944=0,"",(G944/E944)/12*E944)</f>
        <v>0</v>
      </c>
      <c r="G945" s="94">
        <f>F945</f>
        <v>0</v>
      </c>
      <c r="H945" s="159"/>
      <c r="I945" s="113" t="s">
        <v>164</v>
      </c>
      <c r="J945" s="113" t="str">
        <f>VLOOKUP(I945,Presupuesto!$B$11:$C$565,2,0)</f>
        <v>AGUINALDO Y DECIMO CUARTO MES</v>
      </c>
      <c r="K945" s="95" t="str">
        <f t="shared" si="30"/>
        <v>Desarrollo del Sistema de Educación Superior</v>
      </c>
      <c r="L945" s="95" t="s">
        <v>721</v>
      </c>
    </row>
    <row r="946" spans="3:12" ht="15.75" thickBot="1" x14ac:dyDescent="0.3">
      <c r="C946" s="167" t="s">
        <v>1331</v>
      </c>
      <c r="D946" s="158"/>
      <c r="E946" s="150">
        <v>0</v>
      </c>
      <c r="F946" s="114">
        <f>IF(E944&lt;6,"",((E944-6)/12)*(G944/E944))</f>
        <v>0</v>
      </c>
      <c r="G946" s="94">
        <f>F946</f>
        <v>0</v>
      </c>
      <c r="H946" s="159"/>
      <c r="I946" s="98" t="s">
        <v>165</v>
      </c>
      <c r="J946" s="98" t="str">
        <f>VLOOKUP(I946,Presupuesto!$B$11:$C$565,2,0)</f>
        <v>DECIMOCUARTO MES</v>
      </c>
      <c r="K946" s="95" t="str">
        <f t="shared" si="30"/>
        <v>Desarrollo del Sistema de Educación Superior</v>
      </c>
      <c r="L946" s="95" t="s">
        <v>721</v>
      </c>
    </row>
    <row r="947" spans="3:12" ht="15.75" thickBot="1" x14ac:dyDescent="0.3">
      <c r="C947" s="133" t="s">
        <v>94</v>
      </c>
      <c r="D947" s="189"/>
      <c r="E947" s="148">
        <v>12</v>
      </c>
      <c r="F947" s="286">
        <f>HLOOKUP($C947,$BZ$2:$CM$3,2,0)</f>
        <v>13238.9</v>
      </c>
      <c r="G947" s="110">
        <f>D947*E947*F947</f>
        <v>0</v>
      </c>
      <c r="H947" s="161"/>
      <c r="I947" s="111" t="s">
        <v>151</v>
      </c>
      <c r="J947" s="111" t="str">
        <f>VLOOKUP(I947,Presupuesto!$B$11:$C$565,2,0)</f>
        <v>SUELDOS Y SALARIOS PERMANENTES</v>
      </c>
      <c r="K947" s="95" t="str">
        <f t="shared" si="30"/>
        <v>Desarrollo del Sistema de Educación Superior</v>
      </c>
      <c r="L947" s="95" t="s">
        <v>721</v>
      </c>
    </row>
    <row r="948" spans="3:12" x14ac:dyDescent="0.25">
      <c r="C948" s="166" t="s">
        <v>1330</v>
      </c>
      <c r="D948" s="158"/>
      <c r="E948" s="150">
        <v>0</v>
      </c>
      <c r="F948" s="97">
        <f>IF(E947=0,"",(G947/E947)/12*E947)</f>
        <v>0</v>
      </c>
      <c r="G948" s="94">
        <f>F948</f>
        <v>0</v>
      </c>
      <c r="H948" s="159"/>
      <c r="I948" s="113" t="s">
        <v>164</v>
      </c>
      <c r="J948" s="113" t="str">
        <f>VLOOKUP(I948,Presupuesto!$B$11:$C$565,2,0)</f>
        <v>AGUINALDO Y DECIMO CUARTO MES</v>
      </c>
      <c r="K948" s="95" t="str">
        <f t="shared" si="30"/>
        <v>Desarrollo del Sistema de Educación Superior</v>
      </c>
      <c r="L948" s="95" t="s">
        <v>721</v>
      </c>
    </row>
    <row r="949" spans="3:12" ht="15.75" thickBot="1" x14ac:dyDescent="0.3">
      <c r="C949" s="167" t="s">
        <v>1331</v>
      </c>
      <c r="D949" s="158"/>
      <c r="E949" s="150">
        <v>0</v>
      </c>
      <c r="F949" s="114">
        <f>IF(E947&lt;6,"",((E947-6)/12)*(G947/E947))</f>
        <v>0</v>
      </c>
      <c r="G949" s="94">
        <f>F949</f>
        <v>0</v>
      </c>
      <c r="H949" s="159"/>
      <c r="I949" s="98" t="s">
        <v>165</v>
      </c>
      <c r="J949" s="98" t="str">
        <f>VLOOKUP(I949,Presupuesto!$B$11:$C$565,2,0)</f>
        <v>DECIMOCUARTO MES</v>
      </c>
      <c r="K949" s="95" t="str">
        <f t="shared" si="30"/>
        <v>Desarrollo del Sistema de Educación Superior</v>
      </c>
      <c r="L949" s="95" t="s">
        <v>721</v>
      </c>
    </row>
    <row r="950" spans="3:12" ht="15.75" thickBot="1" x14ac:dyDescent="0.3">
      <c r="C950" s="133" t="s">
        <v>95</v>
      </c>
      <c r="D950" s="189"/>
      <c r="E950" s="148">
        <v>12</v>
      </c>
      <c r="F950" s="286">
        <f>HLOOKUP($C950,$BZ$2:$CM$3,2,0)</f>
        <v>12356.31</v>
      </c>
      <c r="G950" s="110">
        <f>D950*E950*F950</f>
        <v>0</v>
      </c>
      <c r="H950" s="161"/>
      <c r="I950" s="111" t="s">
        <v>151</v>
      </c>
      <c r="J950" s="111" t="str">
        <f>VLOOKUP(I950,Presupuesto!$B$11:$C$565,2,0)</f>
        <v>SUELDOS Y SALARIOS PERMANENTES</v>
      </c>
      <c r="K950" s="95" t="str">
        <f t="shared" ref="K950:K967" si="31">$K$917</f>
        <v>Desarrollo del Sistema de Educación Superior</v>
      </c>
      <c r="L950" s="95" t="s">
        <v>721</v>
      </c>
    </row>
    <row r="951" spans="3:12" x14ac:dyDescent="0.25">
      <c r="C951" s="166" t="s">
        <v>1330</v>
      </c>
      <c r="D951" s="158"/>
      <c r="E951" s="150">
        <v>0</v>
      </c>
      <c r="F951" s="97">
        <f>IF(E950=0,"",(G950/E950)/12*E950)</f>
        <v>0</v>
      </c>
      <c r="G951" s="94">
        <f>F951</f>
        <v>0</v>
      </c>
      <c r="H951" s="159"/>
      <c r="I951" s="113" t="s">
        <v>164</v>
      </c>
      <c r="J951" s="113" t="str">
        <f>VLOOKUP(I951,Presupuesto!$B$11:$C$565,2,0)</f>
        <v>AGUINALDO Y DECIMO CUARTO MES</v>
      </c>
      <c r="K951" s="95" t="str">
        <f t="shared" si="31"/>
        <v>Desarrollo del Sistema de Educación Superior</v>
      </c>
      <c r="L951" s="95" t="s">
        <v>721</v>
      </c>
    </row>
    <row r="952" spans="3:12" ht="15.75" thickBot="1" x14ac:dyDescent="0.3">
      <c r="C952" s="167" t="s">
        <v>1331</v>
      </c>
      <c r="D952" s="158"/>
      <c r="E952" s="150">
        <v>0</v>
      </c>
      <c r="F952" s="114">
        <f>IF(E950&lt;6,"",((E950-6)/12)*(G950/E950))</f>
        <v>0</v>
      </c>
      <c r="G952" s="94">
        <f>F952</f>
        <v>0</v>
      </c>
      <c r="H952" s="159"/>
      <c r="I952" s="98" t="s">
        <v>165</v>
      </c>
      <c r="J952" s="98" t="str">
        <f>VLOOKUP(I952,Presupuesto!$B$11:$C$565,2,0)</f>
        <v>DECIMOCUARTO MES</v>
      </c>
      <c r="K952" s="95" t="str">
        <f t="shared" si="31"/>
        <v>Desarrollo del Sistema de Educación Superior</v>
      </c>
      <c r="L952" s="95" t="s">
        <v>721</v>
      </c>
    </row>
    <row r="953" spans="3:12" ht="15.75" thickBot="1" x14ac:dyDescent="0.3">
      <c r="C953" s="133" t="s">
        <v>96</v>
      </c>
      <c r="D953" s="189"/>
      <c r="E953" s="148">
        <v>12</v>
      </c>
      <c r="F953" s="286">
        <f>HLOOKUP($C953,$BZ$2:$CM$3,2,0)</f>
        <v>463.22</v>
      </c>
      <c r="G953" s="110">
        <f>D953*E953*F953</f>
        <v>0</v>
      </c>
      <c r="H953" s="161"/>
      <c r="I953" s="111" t="s">
        <v>151</v>
      </c>
      <c r="J953" s="111" t="str">
        <f>VLOOKUP(I953,Presupuesto!$B$11:$C$565,2,0)</f>
        <v>SUELDOS Y SALARIOS PERMANENTES</v>
      </c>
      <c r="K953" s="95" t="str">
        <f t="shared" si="31"/>
        <v>Desarrollo del Sistema de Educación Superior</v>
      </c>
      <c r="L953" s="95" t="s">
        <v>721</v>
      </c>
    </row>
    <row r="954" spans="3:12" x14ac:dyDescent="0.25">
      <c r="C954" s="166" t="s">
        <v>1330</v>
      </c>
      <c r="D954" s="158"/>
      <c r="E954" s="150">
        <v>0</v>
      </c>
      <c r="F954" s="97">
        <f>IF(E953=0,"",(G953/E953)/12*E953)</f>
        <v>0</v>
      </c>
      <c r="G954" s="94">
        <f>F954</f>
        <v>0</v>
      </c>
      <c r="H954" s="159"/>
      <c r="I954" s="113" t="s">
        <v>164</v>
      </c>
      <c r="J954" s="113" t="str">
        <f>VLOOKUP(I954,Presupuesto!$B$11:$C$565,2,0)</f>
        <v>AGUINALDO Y DECIMO CUARTO MES</v>
      </c>
      <c r="K954" s="95" t="str">
        <f t="shared" si="31"/>
        <v>Desarrollo del Sistema de Educación Superior</v>
      </c>
      <c r="L954" s="95" t="s">
        <v>721</v>
      </c>
    </row>
    <row r="955" spans="3:12" ht="15.75" thickBot="1" x14ac:dyDescent="0.3">
      <c r="C955" s="167" t="s">
        <v>1331</v>
      </c>
      <c r="D955" s="158"/>
      <c r="E955" s="150">
        <v>0</v>
      </c>
      <c r="F955" s="114">
        <f>IF(E953&lt;6,"",((E953-6)/12)*(G953/E953))</f>
        <v>0</v>
      </c>
      <c r="G955" s="94">
        <f>F955</f>
        <v>0</v>
      </c>
      <c r="H955" s="159"/>
      <c r="I955" s="98" t="s">
        <v>165</v>
      </c>
      <c r="J955" s="98" t="str">
        <f>VLOOKUP(I955,Presupuesto!$B$11:$C$565,2,0)</f>
        <v>DECIMOCUARTO MES</v>
      </c>
      <c r="K955" s="95" t="str">
        <f t="shared" si="31"/>
        <v>Desarrollo del Sistema de Educación Superior</v>
      </c>
      <c r="L955" s="95" t="s">
        <v>721</v>
      </c>
    </row>
    <row r="956" spans="3:12" ht="15.75" thickBot="1" x14ac:dyDescent="0.3">
      <c r="C956" s="133" t="s">
        <v>97</v>
      </c>
      <c r="D956" s="189"/>
      <c r="E956" s="148">
        <v>12</v>
      </c>
      <c r="F956" s="286">
        <f>HLOOKUP($C956,$BZ$2:$CM$3,2,0)</f>
        <v>2007.3</v>
      </c>
      <c r="G956" s="110">
        <f>D956*E956*F956</f>
        <v>0</v>
      </c>
      <c r="H956" s="161"/>
      <c r="I956" s="111" t="s">
        <v>151</v>
      </c>
      <c r="J956" s="111" t="str">
        <f>VLOOKUP(I956,Presupuesto!$B$11:$C$565,2,0)</f>
        <v>SUELDOS Y SALARIOS PERMANENTES</v>
      </c>
      <c r="K956" s="95" t="str">
        <f t="shared" si="31"/>
        <v>Desarrollo del Sistema de Educación Superior</v>
      </c>
      <c r="L956" s="95" t="s">
        <v>721</v>
      </c>
    </row>
    <row r="957" spans="3:12" x14ac:dyDescent="0.25">
      <c r="C957" s="166" t="s">
        <v>1330</v>
      </c>
      <c r="D957" s="158"/>
      <c r="E957" s="150">
        <v>0</v>
      </c>
      <c r="F957" s="97">
        <f>IF(E956=0,"",(G956/E956)/12*E956)</f>
        <v>0</v>
      </c>
      <c r="G957" s="94">
        <f>F957</f>
        <v>0</v>
      </c>
      <c r="H957" s="159"/>
      <c r="I957" s="113" t="s">
        <v>164</v>
      </c>
      <c r="J957" s="113" t="str">
        <f>VLOOKUP(I957,Presupuesto!$B$11:$C$565,2,0)</f>
        <v>AGUINALDO Y DECIMO CUARTO MES</v>
      </c>
      <c r="K957" s="95" t="str">
        <f t="shared" si="31"/>
        <v>Desarrollo del Sistema de Educación Superior</v>
      </c>
      <c r="L957" s="95" t="s">
        <v>721</v>
      </c>
    </row>
    <row r="958" spans="3:12" ht="15.75" thickBot="1" x14ac:dyDescent="0.3">
      <c r="C958" s="167" t="s">
        <v>1331</v>
      </c>
      <c r="D958" s="158"/>
      <c r="E958" s="150">
        <v>0</v>
      </c>
      <c r="F958" s="114">
        <f>IF(E956&lt;6,"",((E956-6)/12)*(G956/E956))</f>
        <v>0</v>
      </c>
      <c r="G958" s="94">
        <f>F958</f>
        <v>0</v>
      </c>
      <c r="H958" s="159"/>
      <c r="I958" s="98" t="s">
        <v>165</v>
      </c>
      <c r="J958" s="98" t="str">
        <f>VLOOKUP(I958,Presupuesto!$B$11:$C$565,2,0)</f>
        <v>DECIMOCUARTO MES</v>
      </c>
      <c r="K958" s="95" t="str">
        <f t="shared" si="31"/>
        <v>Desarrollo del Sistema de Educación Superior</v>
      </c>
      <c r="L958" s="95" t="s">
        <v>721</v>
      </c>
    </row>
    <row r="959" spans="3:12" ht="15.75" thickBot="1" x14ac:dyDescent="0.3">
      <c r="C959" s="136" t="s">
        <v>101</v>
      </c>
      <c r="D959" s="189"/>
      <c r="E959" s="148">
        <v>12</v>
      </c>
      <c r="F959" s="135">
        <v>30000</v>
      </c>
      <c r="G959" s="110">
        <f>D959*E959*F959</f>
        <v>0</v>
      </c>
      <c r="H959" s="161"/>
      <c r="I959" s="111" t="s">
        <v>200</v>
      </c>
      <c r="J959" s="111" t="str">
        <f>VLOOKUP(I959,Presupuesto!$B$11:$C$565,2,0)</f>
        <v>CONTRATOS ESPECIALES</v>
      </c>
      <c r="K959" s="95" t="str">
        <f t="shared" si="31"/>
        <v>Desarrollo del Sistema de Educación Superior</v>
      </c>
      <c r="L959" s="95" t="s">
        <v>721</v>
      </c>
    </row>
    <row r="960" spans="3:12" x14ac:dyDescent="0.25">
      <c r="C960" s="166" t="s">
        <v>1330</v>
      </c>
      <c r="D960" s="158"/>
      <c r="E960" s="150">
        <v>0</v>
      </c>
      <c r="F960" s="114">
        <f>IF(E959=0,"",(G959/E959)/12*E959)</f>
        <v>0</v>
      </c>
      <c r="G960" s="94">
        <f>F960</f>
        <v>0</v>
      </c>
      <c r="H960" s="159"/>
      <c r="I960" s="98" t="s">
        <v>200</v>
      </c>
      <c r="J960" s="98" t="str">
        <f>VLOOKUP(I960,Presupuesto!$B$11:$C$565,2,0)</f>
        <v>CONTRATOS ESPECIALES</v>
      </c>
      <c r="K960" s="95" t="str">
        <f t="shared" si="31"/>
        <v>Desarrollo del Sistema de Educación Superior</v>
      </c>
      <c r="L960" s="95" t="s">
        <v>719</v>
      </c>
    </row>
    <row r="961" spans="3:12" ht="15.75" thickBot="1" x14ac:dyDescent="0.3">
      <c r="C961" s="167" t="s">
        <v>1331</v>
      </c>
      <c r="D961" s="158"/>
      <c r="E961" s="150">
        <v>0</v>
      </c>
      <c r="F961" s="97">
        <f>IF(E959&lt;6,"",((E959-6)/12)*(G959/E959))</f>
        <v>0</v>
      </c>
      <c r="G961" s="94">
        <f>F961</f>
        <v>0</v>
      </c>
      <c r="H961" s="159"/>
      <c r="I961" s="98" t="s">
        <v>200</v>
      </c>
      <c r="J961" s="98" t="str">
        <f>VLOOKUP(I961,Presupuesto!$B$11:$C$565,2,0)</f>
        <v>CONTRATOS ESPECIALES</v>
      </c>
      <c r="K961" s="95" t="str">
        <f t="shared" si="31"/>
        <v>Desarrollo del Sistema de Educación Superior</v>
      </c>
      <c r="L961" s="95" t="s">
        <v>727</v>
      </c>
    </row>
    <row r="962" spans="3:12" ht="15.75" thickBot="1" x14ac:dyDescent="0.3">
      <c r="C962" s="136" t="s">
        <v>102</v>
      </c>
      <c r="D962" s="189"/>
      <c r="E962" s="148">
        <v>12</v>
      </c>
      <c r="F962" s="115">
        <v>30000</v>
      </c>
      <c r="G962" s="110">
        <f>D962*E962*F962</f>
        <v>0</v>
      </c>
      <c r="H962" s="161"/>
      <c r="I962" s="111" t="s">
        <v>298</v>
      </c>
      <c r="J962" s="111" t="str">
        <f>VLOOKUP(I962,Presupuesto!$B$11:$C$565,2,0)</f>
        <v>OTROS SERVICIOS TECNICOS Y PROFESIONALES</v>
      </c>
      <c r="K962" s="95" t="str">
        <f t="shared" si="31"/>
        <v>Desarrollo del Sistema de Educación Superior</v>
      </c>
      <c r="L962" s="95" t="s">
        <v>719</v>
      </c>
    </row>
    <row r="963" spans="3:12" x14ac:dyDescent="0.25">
      <c r="C963" s="166" t="s">
        <v>1330</v>
      </c>
      <c r="D963" s="158"/>
      <c r="E963" s="150">
        <v>0</v>
      </c>
      <c r="F963" s="97">
        <v>0</v>
      </c>
      <c r="G963" s="94">
        <f>F963</f>
        <v>0</v>
      </c>
      <c r="H963" s="159"/>
      <c r="I963" s="98" t="s">
        <v>298</v>
      </c>
      <c r="J963" s="98" t="str">
        <f>VLOOKUP(I963,Presupuesto!$B$11:$C$565,2,0)</f>
        <v>OTROS SERVICIOS TECNICOS Y PROFESIONALES</v>
      </c>
      <c r="K963" s="95" t="str">
        <f t="shared" si="31"/>
        <v>Desarrollo del Sistema de Educación Superior</v>
      </c>
      <c r="L963" s="95" t="s">
        <v>719</v>
      </c>
    </row>
    <row r="964" spans="3:12" ht="15.75" thickBot="1" x14ac:dyDescent="0.3">
      <c r="C964" s="167" t="s">
        <v>1331</v>
      </c>
      <c r="D964" s="158"/>
      <c r="E964" s="150">
        <v>0</v>
      </c>
      <c r="F964" s="97">
        <v>0</v>
      </c>
      <c r="G964" s="94">
        <f>F964</f>
        <v>0</v>
      </c>
      <c r="H964" s="159"/>
      <c r="I964" s="98" t="s">
        <v>298</v>
      </c>
      <c r="J964" s="98" t="str">
        <f>VLOOKUP(I964,Presupuesto!$B$11:$C$565,2,0)</f>
        <v>OTROS SERVICIOS TECNICOS Y PROFESIONALES</v>
      </c>
      <c r="K964" s="95" t="str">
        <f t="shared" si="31"/>
        <v>Desarrollo del Sistema de Educación Superior</v>
      </c>
      <c r="L964" s="95" t="s">
        <v>719</v>
      </c>
    </row>
    <row r="965" spans="3:12" ht="15.75" thickBot="1" x14ac:dyDescent="0.3">
      <c r="C965" s="136" t="s">
        <v>103</v>
      </c>
      <c r="D965" s="189"/>
      <c r="E965" s="148">
        <v>12</v>
      </c>
      <c r="F965" s="115">
        <v>30000</v>
      </c>
      <c r="G965" s="110">
        <f>D965*E965*F965</f>
        <v>0</v>
      </c>
      <c r="H965" s="161"/>
      <c r="I965" s="111" t="s">
        <v>151</v>
      </c>
      <c r="J965" s="111" t="str">
        <f>VLOOKUP(I965,Presupuesto!$B$11:$C$565,2,0)</f>
        <v>SUELDOS Y SALARIOS PERMANENTES</v>
      </c>
      <c r="K965" s="95" t="str">
        <f t="shared" si="31"/>
        <v>Desarrollo del Sistema de Educación Superior</v>
      </c>
      <c r="L965" s="95" t="s">
        <v>719</v>
      </c>
    </row>
    <row r="966" spans="3:12" x14ac:dyDescent="0.25">
      <c r="C966" s="166" t="s">
        <v>1330</v>
      </c>
      <c r="D966" s="164"/>
      <c r="E966" s="127">
        <v>0</v>
      </c>
      <c r="F966" s="116">
        <f>IF(E965=0,"",(G965/E965)/12*E965)</f>
        <v>0</v>
      </c>
      <c r="G966" s="117">
        <f>F966</f>
        <v>0</v>
      </c>
      <c r="H966" s="159"/>
      <c r="I966" s="98" t="s">
        <v>164</v>
      </c>
      <c r="J966" s="98" t="str">
        <f>VLOOKUP(I966,Presupuesto!$B$11:$C$565,2,0)</f>
        <v>AGUINALDO Y DECIMO CUARTO MES</v>
      </c>
      <c r="K966" s="95" t="str">
        <f t="shared" si="31"/>
        <v>Desarrollo del Sistema de Educación Superior</v>
      </c>
      <c r="L966" s="95" t="s">
        <v>719</v>
      </c>
    </row>
    <row r="967" spans="3:12" ht="15.75" thickBot="1" x14ac:dyDescent="0.3">
      <c r="C967" s="168" t="s">
        <v>1331</v>
      </c>
      <c r="D967" s="157"/>
      <c r="E967" s="128">
        <v>0</v>
      </c>
      <c r="F967" s="102">
        <f>IF(E965&lt;6,"",((E965-6)/12)*(G965/E965))</f>
        <v>0</v>
      </c>
      <c r="G967" s="102">
        <f>F967</f>
        <v>0</v>
      </c>
      <c r="H967" s="157"/>
      <c r="I967" s="103" t="s">
        <v>165</v>
      </c>
      <c r="J967" s="120" t="str">
        <f>VLOOKUP(I967,Presupuesto!$B$11:$C$565,2,0)</f>
        <v>DECIMOCUARTO MES</v>
      </c>
      <c r="K967" s="103" t="str">
        <f t="shared" si="31"/>
        <v>Desarrollo del Sistema de Educación Superior</v>
      </c>
      <c r="L967" s="120" t="s">
        <v>719</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E14" sqref="E14"/>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430" t="s">
        <v>49</v>
      </c>
      <c r="B2" s="430" t="s">
        <v>51</v>
      </c>
      <c r="C2" s="430" t="s">
        <v>53</v>
      </c>
      <c r="D2" s="430" t="s">
        <v>57</v>
      </c>
      <c r="E2" s="430" t="s">
        <v>60</v>
      </c>
      <c r="F2" s="430" t="s">
        <v>63</v>
      </c>
      <c r="G2" s="431" t="s">
        <v>66</v>
      </c>
      <c r="H2" s="430" t="s">
        <v>718</v>
      </c>
      <c r="I2" s="430" t="s">
        <v>69</v>
      </c>
      <c r="J2" s="430" t="s">
        <v>72</v>
      </c>
      <c r="K2" s="430" t="s">
        <v>74</v>
      </c>
      <c r="L2" s="430" t="s">
        <v>75</v>
      </c>
      <c r="M2" s="430" t="s">
        <v>78</v>
      </c>
      <c r="N2" s="430" t="s">
        <v>79</v>
      </c>
      <c r="O2" s="430" t="s">
        <v>80</v>
      </c>
      <c r="P2" s="430" t="s">
        <v>81</v>
      </c>
      <c r="Q2" s="430" t="s">
        <v>82</v>
      </c>
      <c r="R2" s="425" t="str">
        <f>+Presupuesto!D11</f>
        <v>Recurrente</v>
      </c>
      <c r="S2" s="425" t="str">
        <f>+Presupuesto!E11</f>
        <v>Programa / Proyecto 2017</v>
      </c>
      <c r="T2" s="430"/>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202" t="s">
        <v>1265</v>
      </c>
      <c r="AI2" s="202" t="s">
        <v>1266</v>
      </c>
      <c r="AJ2" s="202" t="s">
        <v>1267</v>
      </c>
      <c r="AK2" s="202" t="s">
        <v>1268</v>
      </c>
      <c r="AL2" s="202" t="s">
        <v>1269</v>
      </c>
      <c r="AM2" s="202" t="s">
        <v>1270</v>
      </c>
      <c r="AN2" s="202" t="s">
        <v>1271</v>
      </c>
      <c r="AO2" s="202" t="s">
        <v>1272</v>
      </c>
      <c r="AP2" s="202" t="s">
        <v>1273</v>
      </c>
      <c r="AQ2" s="202" t="s">
        <v>1274</v>
      </c>
      <c r="AR2" s="202" t="s">
        <v>1275</v>
      </c>
      <c r="AS2" s="202" t="s">
        <v>1276</v>
      </c>
      <c r="AT2" s="202" t="s">
        <v>1277</v>
      </c>
      <c r="AU2" s="202" t="s">
        <v>1278</v>
      </c>
      <c r="AV2" s="202" t="s">
        <v>1279</v>
      </c>
      <c r="AW2" s="202" t="s">
        <v>1280</v>
      </c>
      <c r="AX2" s="202" t="s">
        <v>1281</v>
      </c>
      <c r="AY2" s="202" t="s">
        <v>1282</v>
      </c>
      <c r="AZ2" s="202" t="s">
        <v>1283</v>
      </c>
      <c r="BA2" s="202" t="s">
        <v>1284</v>
      </c>
      <c r="BB2" s="202" t="s">
        <v>1285</v>
      </c>
      <c r="BC2" s="202" t="s">
        <v>1286</v>
      </c>
      <c r="BD2" s="202" t="s">
        <v>1287</v>
      </c>
      <c r="BE2" s="202" t="s">
        <v>1288</v>
      </c>
      <c r="BF2" s="202" t="s">
        <v>1289</v>
      </c>
      <c r="BG2" s="202" t="s">
        <v>1290</v>
      </c>
      <c r="BH2" s="202" t="s">
        <v>1291</v>
      </c>
      <c r="BI2" s="202" t="s">
        <v>1292</v>
      </c>
      <c r="BJ2" s="202" t="s">
        <v>1293</v>
      </c>
      <c r="BK2" s="202" t="s">
        <v>1294</v>
      </c>
      <c r="BL2" s="202" t="s">
        <v>1295</v>
      </c>
      <c r="BM2" s="202" t="s">
        <v>1296</v>
      </c>
      <c r="BN2" s="202" t="s">
        <v>1297</v>
      </c>
      <c r="BO2" s="202" t="s">
        <v>1298</v>
      </c>
      <c r="BP2" s="202" t="s">
        <v>1299</v>
      </c>
      <c r="BQ2" s="202" t="s">
        <v>1300</v>
      </c>
      <c r="BR2" s="202" t="s">
        <v>1301</v>
      </c>
      <c r="BS2" s="202" t="s">
        <v>1302</v>
      </c>
      <c r="BT2" s="202" t="s">
        <v>1303</v>
      </c>
      <c r="BU2" s="202" t="s">
        <v>1304</v>
      </c>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hidden="1" x14ac:dyDescent="0.25">
      <c r="A3" s="429"/>
      <c r="B3" s="429"/>
      <c r="C3" s="429"/>
      <c r="D3" s="429"/>
      <c r="E3" s="429"/>
      <c r="F3" s="429"/>
      <c r="G3" s="418"/>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203">
        <v>2500</v>
      </c>
      <c r="AI3" s="203">
        <v>1900</v>
      </c>
      <c r="AJ3" s="203">
        <v>1650</v>
      </c>
      <c r="AK3" s="203">
        <v>1580</v>
      </c>
      <c r="AL3" s="203">
        <v>2250</v>
      </c>
      <c r="AM3" s="203">
        <v>1650</v>
      </c>
      <c r="AN3" s="203">
        <v>1400</v>
      </c>
      <c r="AO3" s="204">
        <v>1340</v>
      </c>
      <c r="AP3" s="204">
        <v>2000</v>
      </c>
      <c r="AQ3" s="204">
        <v>1400</v>
      </c>
      <c r="AR3" s="204">
        <v>1150</v>
      </c>
      <c r="AS3" s="204">
        <v>1100</v>
      </c>
      <c r="AT3" s="204">
        <v>1750</v>
      </c>
      <c r="AU3" s="204">
        <v>1150</v>
      </c>
      <c r="AV3" s="204">
        <v>900</v>
      </c>
      <c r="AW3" s="204">
        <v>860</v>
      </c>
      <c r="AX3" s="204">
        <v>1200</v>
      </c>
      <c r="AY3" s="430">
        <v>900</v>
      </c>
      <c r="AZ3" s="430">
        <v>650</v>
      </c>
      <c r="BA3" s="430">
        <v>620</v>
      </c>
      <c r="BB3" s="203">
        <f>+'Cuadro Resumen'!C213</f>
        <v>5759.1495000000004</v>
      </c>
      <c r="BC3" s="203">
        <f>+'Cuadro Resumen'!D213</f>
        <v>5307.4515000000001</v>
      </c>
      <c r="BD3" s="203">
        <f>+'Cuadro Resumen'!E213</f>
        <v>6775.47</v>
      </c>
      <c r="BE3" s="203">
        <f>+'Cuadro Resumen'!F213</f>
        <v>6323.7719999999999</v>
      </c>
      <c r="BF3" s="203">
        <f>+'Cuadro Resumen'!C214</f>
        <v>5081.6025</v>
      </c>
      <c r="BG3" s="203">
        <f>+'Cuadro Resumen'!D214</f>
        <v>4629.9045000000006</v>
      </c>
      <c r="BH3" s="203">
        <f>+'Cuadro Resumen'!E214</f>
        <v>6097.9230000000007</v>
      </c>
      <c r="BI3" s="203">
        <f>+'Cuadro Resumen'!F214</f>
        <v>5646.2250000000004</v>
      </c>
      <c r="BJ3" s="204">
        <f>+'Cuadro Resumen'!C215</f>
        <v>4404.0555000000004</v>
      </c>
      <c r="BK3" s="204">
        <f>+'Cuadro Resumen'!D215</f>
        <v>4065.2820000000002</v>
      </c>
      <c r="BL3" s="204">
        <f>+'Cuadro Resumen'!E215</f>
        <v>5420.3760000000002</v>
      </c>
      <c r="BM3" s="204">
        <f>+'Cuadro Resumen'!F215</f>
        <v>4968.6779999999999</v>
      </c>
      <c r="BN3" s="204">
        <f>+'Cuadro Resumen'!C216</f>
        <v>3726.5085000000004</v>
      </c>
      <c r="BO3" s="204">
        <f>+'Cuadro Resumen'!D216</f>
        <v>3387.7350000000001</v>
      </c>
      <c r="BP3" s="204">
        <f>+'Cuadro Resumen'!E216</f>
        <v>4742.8290000000006</v>
      </c>
      <c r="BQ3" s="204">
        <f>+'Cuadro Resumen'!F216</f>
        <v>4404.0555000000004</v>
      </c>
      <c r="BR3" s="204">
        <f>+'Cuadro Resumen'!C217</f>
        <v>3274.8105</v>
      </c>
      <c r="BS3" s="204">
        <f>+'Cuadro Resumen'!D217</f>
        <v>3048.9615000000003</v>
      </c>
      <c r="BT3" s="204">
        <f>+'Cuadro Resumen'!E217</f>
        <v>4178.2065000000002</v>
      </c>
      <c r="BU3" s="204">
        <f>+'Cuadro Resumen'!F217</f>
        <v>3839.433</v>
      </c>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row>
    <row r="5" spans="1:555" ht="52.5" x14ac:dyDescent="0.25">
      <c r="A5" s="429"/>
      <c r="B5" s="429"/>
      <c r="C5" s="86" t="s">
        <v>1332</v>
      </c>
      <c r="D5" s="424">
        <f>SUMIF($C:$C,$C$10,D:D)</f>
        <v>0</v>
      </c>
      <c r="E5" s="429"/>
      <c r="F5" s="429"/>
      <c r="G5" s="418"/>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8" spans="1:555" x14ac:dyDescent="0.25">
      <c r="A8" s="429"/>
      <c r="B8" s="429"/>
      <c r="C8" s="69" t="s">
        <v>1333</v>
      </c>
      <c r="D8" s="69"/>
      <c r="E8" s="69"/>
      <c r="F8" s="69"/>
      <c r="G8" s="78"/>
      <c r="H8" s="69"/>
      <c r="I8" s="6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429"/>
      <c r="C9" s="69"/>
      <c r="D9" s="69"/>
      <c r="E9" s="69"/>
      <c r="F9" s="69"/>
      <c r="G9" s="78"/>
      <c r="H9" s="69"/>
      <c r="I9" s="6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429"/>
      <c r="C10" s="29" t="s">
        <v>1308</v>
      </c>
      <c r="D10" s="30">
        <f>SUM(F17:F26)</f>
        <v>0</v>
      </c>
      <c r="E10" s="172"/>
      <c r="F10" s="172"/>
      <c r="G10" s="78"/>
      <c r="H10" s="172"/>
      <c r="I10" s="172"/>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91"/>
      <c r="C11" s="69"/>
      <c r="D11" s="31"/>
      <c r="E11" s="91"/>
      <c r="F11" s="91"/>
      <c r="G11" s="91"/>
      <c r="H11" s="75"/>
      <c r="I11" s="75"/>
      <c r="J11" s="75"/>
      <c r="K11" s="10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x14ac:dyDescent="0.25">
      <c r="A12" s="429"/>
      <c r="B12" s="91"/>
      <c r="C12" s="69"/>
      <c r="D12" s="31"/>
      <c r="E12" s="91"/>
      <c r="F12" s="91"/>
      <c r="G12" s="91"/>
      <c r="H12" s="75"/>
      <c r="I12" s="75"/>
      <c r="J12" s="75"/>
      <c r="K12" s="10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5.75" x14ac:dyDescent="0.25">
      <c r="A13" s="429"/>
      <c r="B13" s="91"/>
      <c r="C13" s="191" t="s">
        <v>1309</v>
      </c>
      <c r="D13" s="345"/>
      <c r="E13" s="91"/>
      <c r="F13" s="91"/>
      <c r="G13" s="91"/>
      <c r="H13" s="75"/>
      <c r="I13" s="75"/>
      <c r="J13" s="75"/>
      <c r="K13" s="10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ht="18.75" x14ac:dyDescent="0.25">
      <c r="A14" s="429"/>
      <c r="B14" s="91"/>
      <c r="C14" s="19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ht="15.75" thickBot="1" x14ac:dyDescent="0.3">
      <c r="A15" s="429"/>
      <c r="B15" s="91"/>
      <c r="C15" s="69"/>
      <c r="D15" s="31"/>
      <c r="E15" s="91"/>
      <c r="F15" s="91"/>
      <c r="G15" s="91"/>
      <c r="H15" s="75"/>
      <c r="I15" s="75"/>
      <c r="J15" s="75"/>
      <c r="K15" s="10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30.75" thickBot="1" x14ac:dyDescent="0.3">
      <c r="A16" s="429"/>
      <c r="B16" s="91"/>
      <c r="C16" s="122" t="s">
        <v>1310</v>
      </c>
      <c r="D16" s="124" t="s">
        <v>99</v>
      </c>
      <c r="E16" s="124" t="s">
        <v>1312</v>
      </c>
      <c r="F16" s="123" t="s">
        <v>1313</v>
      </c>
      <c r="G16" s="129" t="s">
        <v>1314</v>
      </c>
      <c r="H16" s="124" t="s">
        <v>1315</v>
      </c>
      <c r="I16" s="124" t="s">
        <v>711</v>
      </c>
      <c r="J16" s="124" t="s">
        <v>1316</v>
      </c>
      <c r="K16" s="124" t="s">
        <v>1317</v>
      </c>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2:11" x14ac:dyDescent="0.25">
      <c r="B17" s="91"/>
      <c r="C17" s="92" t="s">
        <v>105</v>
      </c>
      <c r="D17" s="154"/>
      <c r="E17" s="93">
        <v>2800</v>
      </c>
      <c r="F17" s="94">
        <f>D17*E17</f>
        <v>0</v>
      </c>
      <c r="G17" s="156"/>
      <c r="H17" s="95" t="s">
        <v>470</v>
      </c>
      <c r="I17" s="95" t="str">
        <f>VLOOKUP(H17,Presupuesto!$B$11:$C$565,2,0)</f>
        <v>MUEBLES VARIOS DE OFICINA</v>
      </c>
      <c r="J17" s="207" t="s">
        <v>72</v>
      </c>
      <c r="K17" s="95" t="s">
        <v>733</v>
      </c>
    </row>
    <row r="18" spans="2:11" ht="32.25" customHeight="1" x14ac:dyDescent="0.25">
      <c r="B18" s="91"/>
      <c r="C18" s="96" t="s">
        <v>106</v>
      </c>
      <c r="D18" s="147"/>
      <c r="E18" s="97">
        <v>2400</v>
      </c>
      <c r="F18" s="94">
        <f>D18*E18</f>
        <v>0</v>
      </c>
      <c r="G18" s="156"/>
      <c r="H18" s="98" t="s">
        <v>470</v>
      </c>
      <c r="I18" s="95" t="str">
        <f>VLOOKUP(H18,Presupuesto!$B$11:$C$565,2,0)</f>
        <v>MUEBLES VARIOS DE OFICINA</v>
      </c>
      <c r="J18" s="95" t="str">
        <f t="shared" ref="J18:J26" si="0">$J$17</f>
        <v>Posgrado</v>
      </c>
      <c r="K18" s="95" t="s">
        <v>720</v>
      </c>
    </row>
    <row r="19" spans="2:11" x14ac:dyDescent="0.25">
      <c r="B19" s="91"/>
      <c r="C19" s="96" t="s">
        <v>107</v>
      </c>
      <c r="D19" s="147"/>
      <c r="E19" s="97">
        <v>1000</v>
      </c>
      <c r="F19" s="94">
        <f t="shared" ref="F19:F26" si="1">D19*E19</f>
        <v>0</v>
      </c>
      <c r="G19" s="156"/>
      <c r="H19" s="98" t="s">
        <v>470</v>
      </c>
      <c r="I19" s="95" t="str">
        <f>VLOOKUP(H19,Presupuesto!$B$11:$C$565,2,0)</f>
        <v>MUEBLES VARIOS DE OFICINA</v>
      </c>
      <c r="J19" s="95" t="str">
        <f t="shared" si="0"/>
        <v>Posgrado</v>
      </c>
      <c r="K19" s="95" t="s">
        <v>721</v>
      </c>
    </row>
    <row r="20" spans="2:11" x14ac:dyDescent="0.25">
      <c r="B20" s="91"/>
      <c r="C20" s="96" t="s">
        <v>108</v>
      </c>
      <c r="D20" s="147"/>
      <c r="E20" s="97">
        <v>6000</v>
      </c>
      <c r="F20" s="94">
        <f t="shared" si="1"/>
        <v>0</v>
      </c>
      <c r="G20" s="156"/>
      <c r="H20" s="98" t="s">
        <v>470</v>
      </c>
      <c r="I20" s="95" t="str">
        <f>VLOOKUP(H20,Presupuesto!$B$11:$C$565,2,0)</f>
        <v>MUEBLES VARIOS DE OFICINA</v>
      </c>
      <c r="J20" s="95" t="str">
        <f t="shared" si="0"/>
        <v>Posgrado</v>
      </c>
      <c r="K20" s="95" t="s">
        <v>721</v>
      </c>
    </row>
    <row r="21" spans="2:11" x14ac:dyDescent="0.25">
      <c r="B21" s="91"/>
      <c r="C21" s="96" t="s">
        <v>109</v>
      </c>
      <c r="D21" s="147"/>
      <c r="E21" s="97">
        <v>3000</v>
      </c>
      <c r="F21" s="94">
        <f t="shared" si="1"/>
        <v>0</v>
      </c>
      <c r="G21" s="156"/>
      <c r="H21" s="98" t="s">
        <v>470</v>
      </c>
      <c r="I21" s="95" t="str">
        <f>VLOOKUP(H21,Presupuesto!$B$11:$C$565,2,0)</f>
        <v>MUEBLES VARIOS DE OFICINA</v>
      </c>
      <c r="J21" s="95" t="str">
        <f t="shared" si="0"/>
        <v>Posgrado</v>
      </c>
      <c r="K21" s="95" t="s">
        <v>721</v>
      </c>
    </row>
    <row r="22" spans="2:11" x14ac:dyDescent="0.25">
      <c r="B22" s="91"/>
      <c r="C22" s="96" t="s">
        <v>110</v>
      </c>
      <c r="D22" s="147"/>
      <c r="E22" s="97">
        <v>10000</v>
      </c>
      <c r="F22" s="94">
        <f t="shared" si="1"/>
        <v>0</v>
      </c>
      <c r="G22" s="156"/>
      <c r="H22" s="98" t="s">
        <v>470</v>
      </c>
      <c r="I22" s="95" t="str">
        <f>VLOOKUP(H22,Presupuesto!$B$11:$C$565,2,0)</f>
        <v>MUEBLES VARIOS DE OFICINA</v>
      </c>
      <c r="J22" s="95" t="str">
        <f t="shared" si="0"/>
        <v>Posgrado</v>
      </c>
      <c r="K22" s="95" t="s">
        <v>721</v>
      </c>
    </row>
    <row r="23" spans="2:11" x14ac:dyDescent="0.25">
      <c r="B23" s="91"/>
      <c r="C23" s="96" t="s">
        <v>111</v>
      </c>
      <c r="D23" s="147"/>
      <c r="E23" s="97">
        <v>8000</v>
      </c>
      <c r="F23" s="94">
        <f t="shared" si="1"/>
        <v>0</v>
      </c>
      <c r="G23" s="156"/>
      <c r="H23" s="98" t="s">
        <v>472</v>
      </c>
      <c r="I23" s="95" t="str">
        <f>VLOOKUP(H23,Presupuesto!$B$11:$C$565,2,0)</f>
        <v>EQUIPOS VARIOS DE OFICINA</v>
      </c>
      <c r="J23" s="95" t="str">
        <f t="shared" si="0"/>
        <v>Posgrado</v>
      </c>
      <c r="K23" s="95" t="s">
        <v>721</v>
      </c>
    </row>
    <row r="24" spans="2:11" x14ac:dyDescent="0.25">
      <c r="B24" s="91"/>
      <c r="C24" s="96" t="s">
        <v>112</v>
      </c>
      <c r="D24" s="147"/>
      <c r="E24" s="97">
        <v>2000</v>
      </c>
      <c r="F24" s="94">
        <f t="shared" si="1"/>
        <v>0</v>
      </c>
      <c r="G24" s="156"/>
      <c r="H24" s="98" t="s">
        <v>472</v>
      </c>
      <c r="I24" s="95" t="str">
        <f>VLOOKUP(H24,Presupuesto!$B$11:$C$565,2,0)</f>
        <v>EQUIPOS VARIOS DE OFICINA</v>
      </c>
      <c r="J24" s="95" t="str">
        <f t="shared" si="0"/>
        <v>Posgrado</v>
      </c>
      <c r="K24" s="95" t="s">
        <v>732</v>
      </c>
    </row>
    <row r="25" spans="2:11" x14ac:dyDescent="0.25">
      <c r="B25" s="91"/>
      <c r="C25" s="96" t="s">
        <v>113</v>
      </c>
      <c r="D25" s="147"/>
      <c r="E25" s="97">
        <v>5000</v>
      </c>
      <c r="F25" s="94">
        <f t="shared" si="1"/>
        <v>0</v>
      </c>
      <c r="G25" s="156"/>
      <c r="H25" s="98" t="s">
        <v>472</v>
      </c>
      <c r="I25" s="95" t="str">
        <f>VLOOKUP(H25,Presupuesto!$B$11:$C$565,2,0)</f>
        <v>EQUIPOS VARIOS DE OFICINA</v>
      </c>
      <c r="J25" s="95" t="str">
        <f t="shared" si="0"/>
        <v>Posgrado</v>
      </c>
      <c r="K25" s="95" t="s">
        <v>727</v>
      </c>
    </row>
    <row r="26" spans="2:11" ht="15.75" thickBot="1" x14ac:dyDescent="0.3">
      <c r="B26" s="91"/>
      <c r="C26" s="99" t="s">
        <v>114</v>
      </c>
      <c r="D26" s="155"/>
      <c r="E26" s="101">
        <v>100000</v>
      </c>
      <c r="F26" s="102">
        <f t="shared" si="1"/>
        <v>0</v>
      </c>
      <c r="G26" s="157"/>
      <c r="H26" s="103" t="s">
        <v>472</v>
      </c>
      <c r="I26" s="103" t="str">
        <f>VLOOKUP(H26,Presupuesto!$B$11:$C$565,2,0)</f>
        <v>EQUIPOS VARIOS DE OFICINA</v>
      </c>
      <c r="J26" s="103" t="str">
        <f t="shared" si="0"/>
        <v>Posgrado</v>
      </c>
      <c r="K26" s="120" t="s">
        <v>719</v>
      </c>
    </row>
    <row r="27" spans="2:11" x14ac:dyDescent="0.25">
      <c r="B27" s="91"/>
      <c r="C27" s="429"/>
      <c r="D27" s="429"/>
      <c r="E27" s="429"/>
      <c r="F27" s="429"/>
      <c r="G27" s="418"/>
      <c r="H27" s="429"/>
      <c r="I27" s="429"/>
      <c r="J27" s="429"/>
      <c r="K27" s="429"/>
    </row>
    <row r="28" spans="2:11" ht="15.75" thickBot="1" x14ac:dyDescent="0.3">
      <c r="B28" s="91"/>
      <c r="C28" s="315"/>
      <c r="D28" s="316"/>
      <c r="E28" s="317"/>
      <c r="F28" s="317"/>
      <c r="G28" s="318"/>
      <c r="H28" s="317"/>
      <c r="I28" s="317"/>
      <c r="J28" s="151"/>
      <c r="K28" s="151"/>
    </row>
    <row r="29" spans="2:11" ht="15.75" thickBot="1" x14ac:dyDescent="0.3">
      <c r="B29" s="91"/>
      <c r="C29" s="29" t="s">
        <v>1308</v>
      </c>
      <c r="D29" s="30">
        <f>SUM(F36:F45)</f>
        <v>0</v>
      </c>
      <c r="E29" s="172"/>
      <c r="F29" s="172"/>
      <c r="G29" s="78"/>
      <c r="H29" s="172"/>
      <c r="I29" s="172"/>
      <c r="J29" s="429"/>
      <c r="K29" s="429"/>
    </row>
    <row r="30" spans="2:11" x14ac:dyDescent="0.25">
      <c r="B30" s="429"/>
      <c r="C30" s="69"/>
      <c r="D30" s="31"/>
      <c r="E30" s="91"/>
      <c r="F30" s="91"/>
      <c r="G30" s="91"/>
      <c r="H30" s="75"/>
      <c r="I30" s="75"/>
      <c r="J30" s="75"/>
      <c r="K30" s="109"/>
    </row>
    <row r="31" spans="2:11" x14ac:dyDescent="0.25">
      <c r="B31" s="429"/>
      <c r="C31" s="69"/>
      <c r="D31" s="31"/>
      <c r="E31" s="91"/>
      <c r="F31" s="91"/>
      <c r="G31" s="91"/>
      <c r="H31" s="75"/>
      <c r="I31" s="75"/>
      <c r="J31" s="75"/>
      <c r="K31" s="109"/>
    </row>
    <row r="32" spans="2:11" ht="15.75" x14ac:dyDescent="0.25">
      <c r="B32" s="429"/>
      <c r="C32" s="191" t="s">
        <v>1309</v>
      </c>
      <c r="D32" s="345"/>
      <c r="E32" s="91"/>
      <c r="F32" s="91"/>
      <c r="G32" s="91"/>
      <c r="H32" s="75"/>
      <c r="I32" s="75"/>
      <c r="J32" s="75"/>
      <c r="K32" s="109"/>
    </row>
    <row r="33" spans="3:11" ht="18.75" x14ac:dyDescent="0.25">
      <c r="C33" s="199"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1"/>
      <c r="F33" s="91"/>
      <c r="G33" s="91"/>
      <c r="H33" s="75"/>
      <c r="I33" s="75"/>
      <c r="J33" s="75"/>
      <c r="K33" s="109"/>
    </row>
    <row r="34" spans="3:11" ht="15.75" thickBot="1" x14ac:dyDescent="0.3">
      <c r="C34" s="69"/>
      <c r="D34" s="31"/>
      <c r="E34" s="91"/>
      <c r="F34" s="91"/>
      <c r="G34" s="91"/>
      <c r="H34" s="75"/>
      <c r="I34" s="75"/>
      <c r="J34" s="75"/>
      <c r="K34" s="109"/>
    </row>
    <row r="35" spans="3:11" ht="30.75" thickBot="1" x14ac:dyDescent="0.3">
      <c r="C35" s="122" t="s">
        <v>1310</v>
      </c>
      <c r="D35" s="124" t="s">
        <v>99</v>
      </c>
      <c r="E35" s="124" t="s">
        <v>1312</v>
      </c>
      <c r="F35" s="123" t="s">
        <v>1313</v>
      </c>
      <c r="G35" s="129" t="s">
        <v>1314</v>
      </c>
      <c r="H35" s="124" t="s">
        <v>1315</v>
      </c>
      <c r="I35" s="124" t="s">
        <v>711</v>
      </c>
      <c r="J35" s="124" t="s">
        <v>1316</v>
      </c>
      <c r="K35" s="124" t="s">
        <v>1317</v>
      </c>
    </row>
    <row r="36" spans="3:11" x14ac:dyDescent="0.25">
      <c r="C36" s="92" t="s">
        <v>105</v>
      </c>
      <c r="D36" s="154"/>
      <c r="E36" s="93">
        <v>2800</v>
      </c>
      <c r="F36" s="94">
        <f>D36*E36</f>
        <v>0</v>
      </c>
      <c r="G36" s="156"/>
      <c r="H36" s="95" t="s">
        <v>470</v>
      </c>
      <c r="I36" s="95" t="str">
        <f>VLOOKUP(H36,Presupuesto!$B$11:$C$565,2,0)</f>
        <v>MUEBLES VARIOS DE OFICINA</v>
      </c>
      <c r="J36" s="207" t="s">
        <v>72</v>
      </c>
      <c r="K36" s="95" t="s">
        <v>733</v>
      </c>
    </row>
    <row r="37" spans="3:11" x14ac:dyDescent="0.25">
      <c r="C37" s="96" t="s">
        <v>106</v>
      </c>
      <c r="D37" s="147"/>
      <c r="E37" s="97">
        <v>2400</v>
      </c>
      <c r="F37" s="94">
        <f>D37*E37</f>
        <v>0</v>
      </c>
      <c r="G37" s="156"/>
      <c r="H37" s="98" t="s">
        <v>470</v>
      </c>
      <c r="I37" s="95" t="str">
        <f>VLOOKUP(H37,Presupuesto!$B$11:$C$565,2,0)</f>
        <v>MUEBLES VARIOS DE OFICINA</v>
      </c>
      <c r="J37" s="95" t="str">
        <f>$J$36</f>
        <v>Posgrado</v>
      </c>
      <c r="K37" s="95" t="s">
        <v>720</v>
      </c>
    </row>
    <row r="38" spans="3:11" x14ac:dyDescent="0.25">
      <c r="C38" s="96" t="s">
        <v>107</v>
      </c>
      <c r="D38" s="147"/>
      <c r="E38" s="97">
        <v>1000</v>
      </c>
      <c r="F38" s="94">
        <f t="shared" ref="F38:F45" si="2">D38*E38</f>
        <v>0</v>
      </c>
      <c r="G38" s="156"/>
      <c r="H38" s="98" t="s">
        <v>470</v>
      </c>
      <c r="I38" s="95" t="str">
        <f>VLOOKUP(H38,Presupuesto!$B$11:$C$565,2,0)</f>
        <v>MUEBLES VARIOS DE OFICINA</v>
      </c>
      <c r="J38" s="95" t="str">
        <f t="shared" ref="J38:J45" si="3">$J$36</f>
        <v>Posgrado</v>
      </c>
      <c r="K38" s="95" t="s">
        <v>721</v>
      </c>
    </row>
    <row r="39" spans="3:11" x14ac:dyDescent="0.25">
      <c r="C39" s="96" t="s">
        <v>108</v>
      </c>
      <c r="D39" s="147"/>
      <c r="E39" s="97">
        <v>6000</v>
      </c>
      <c r="F39" s="94">
        <f t="shared" si="2"/>
        <v>0</v>
      </c>
      <c r="G39" s="156"/>
      <c r="H39" s="98" t="s">
        <v>470</v>
      </c>
      <c r="I39" s="95" t="str">
        <f>VLOOKUP(H39,Presupuesto!$B$11:$C$565,2,0)</f>
        <v>MUEBLES VARIOS DE OFICINA</v>
      </c>
      <c r="J39" s="95" t="str">
        <f t="shared" si="3"/>
        <v>Posgrado</v>
      </c>
      <c r="K39" s="95" t="s">
        <v>721</v>
      </c>
    </row>
    <row r="40" spans="3:11" x14ac:dyDescent="0.25">
      <c r="C40" s="96" t="s">
        <v>109</v>
      </c>
      <c r="D40" s="147"/>
      <c r="E40" s="97">
        <v>3000</v>
      </c>
      <c r="F40" s="94">
        <f t="shared" si="2"/>
        <v>0</v>
      </c>
      <c r="G40" s="156"/>
      <c r="H40" s="98" t="s">
        <v>470</v>
      </c>
      <c r="I40" s="95" t="str">
        <f>VLOOKUP(H40,Presupuesto!$B$11:$C$565,2,0)</f>
        <v>MUEBLES VARIOS DE OFICINA</v>
      </c>
      <c r="J40" s="95" t="str">
        <f t="shared" si="3"/>
        <v>Posgrado</v>
      </c>
      <c r="K40" s="95" t="s">
        <v>721</v>
      </c>
    </row>
    <row r="41" spans="3:11" x14ac:dyDescent="0.25">
      <c r="C41" s="96" t="s">
        <v>110</v>
      </c>
      <c r="D41" s="147"/>
      <c r="E41" s="97">
        <v>10000</v>
      </c>
      <c r="F41" s="94">
        <f t="shared" si="2"/>
        <v>0</v>
      </c>
      <c r="G41" s="156"/>
      <c r="H41" s="98" t="s">
        <v>470</v>
      </c>
      <c r="I41" s="95" t="str">
        <f>VLOOKUP(H41,Presupuesto!$B$11:$C$565,2,0)</f>
        <v>MUEBLES VARIOS DE OFICINA</v>
      </c>
      <c r="J41" s="95" t="str">
        <f t="shared" si="3"/>
        <v>Posgrado</v>
      </c>
      <c r="K41" s="95" t="s">
        <v>721</v>
      </c>
    </row>
    <row r="42" spans="3:11" x14ac:dyDescent="0.25">
      <c r="C42" s="96" t="s">
        <v>111</v>
      </c>
      <c r="D42" s="147"/>
      <c r="E42" s="97">
        <v>8000</v>
      </c>
      <c r="F42" s="94">
        <f t="shared" si="2"/>
        <v>0</v>
      </c>
      <c r="G42" s="156"/>
      <c r="H42" s="98" t="s">
        <v>472</v>
      </c>
      <c r="I42" s="95" t="str">
        <f>VLOOKUP(H42,Presupuesto!$B$11:$C$565,2,0)</f>
        <v>EQUIPOS VARIOS DE OFICINA</v>
      </c>
      <c r="J42" s="95" t="str">
        <f t="shared" si="3"/>
        <v>Posgrado</v>
      </c>
      <c r="K42" s="95" t="s">
        <v>721</v>
      </c>
    </row>
    <row r="43" spans="3:11" x14ac:dyDescent="0.25">
      <c r="C43" s="96" t="s">
        <v>112</v>
      </c>
      <c r="D43" s="147"/>
      <c r="E43" s="97">
        <v>2000</v>
      </c>
      <c r="F43" s="94">
        <f t="shared" si="2"/>
        <v>0</v>
      </c>
      <c r="G43" s="156"/>
      <c r="H43" s="98" t="s">
        <v>472</v>
      </c>
      <c r="I43" s="95" t="str">
        <f>VLOOKUP(H43,Presupuesto!$B$11:$C$565,2,0)</f>
        <v>EQUIPOS VARIOS DE OFICINA</v>
      </c>
      <c r="J43" s="95" t="str">
        <f t="shared" si="3"/>
        <v>Posgrado</v>
      </c>
      <c r="K43" s="95" t="s">
        <v>732</v>
      </c>
    </row>
    <row r="44" spans="3:11" x14ac:dyDescent="0.25">
      <c r="C44" s="96" t="s">
        <v>113</v>
      </c>
      <c r="D44" s="147"/>
      <c r="E44" s="97">
        <v>5000</v>
      </c>
      <c r="F44" s="94">
        <f t="shared" si="2"/>
        <v>0</v>
      </c>
      <c r="G44" s="156"/>
      <c r="H44" s="98" t="s">
        <v>472</v>
      </c>
      <c r="I44" s="95" t="str">
        <f>VLOOKUP(H44,Presupuesto!$B$11:$C$565,2,0)</f>
        <v>EQUIPOS VARIOS DE OFICINA</v>
      </c>
      <c r="J44" s="95" t="str">
        <f t="shared" si="3"/>
        <v>Posgrado</v>
      </c>
      <c r="K44" s="95" t="s">
        <v>727</v>
      </c>
    </row>
    <row r="45" spans="3:11" ht="15.75" thickBot="1" x14ac:dyDescent="0.3">
      <c r="C45" s="99" t="s">
        <v>114</v>
      </c>
      <c r="D45" s="155"/>
      <c r="E45" s="101">
        <v>100000</v>
      </c>
      <c r="F45" s="102">
        <f t="shared" si="2"/>
        <v>0</v>
      </c>
      <c r="G45" s="157"/>
      <c r="H45" s="103" t="s">
        <v>472</v>
      </c>
      <c r="I45" s="103" t="str">
        <f>VLOOKUP(H45,Presupuesto!$B$11:$C$565,2,0)</f>
        <v>EQUIPOS VARIOS DE OFICINA</v>
      </c>
      <c r="J45" s="103" t="str">
        <f t="shared" si="3"/>
        <v>Posgrado</v>
      </c>
      <c r="K45" s="120" t="s">
        <v>719</v>
      </c>
    </row>
    <row r="47" spans="3:11" ht="15.75" thickBot="1" x14ac:dyDescent="0.3">
      <c r="C47" s="429"/>
      <c r="D47" s="429"/>
      <c r="E47" s="429"/>
      <c r="F47" s="429"/>
      <c r="G47" s="418"/>
      <c r="H47" s="429"/>
      <c r="I47" s="429"/>
      <c r="J47" s="429"/>
      <c r="K47" s="429"/>
    </row>
    <row r="48" spans="3:11" ht="15.75" thickBot="1" x14ac:dyDescent="0.3">
      <c r="C48" s="29" t="s">
        <v>1308</v>
      </c>
      <c r="D48" s="30">
        <f>SUM(F55:F64)</f>
        <v>0</v>
      </c>
      <c r="E48" s="172"/>
      <c r="F48" s="172"/>
      <c r="G48" s="78"/>
      <c r="H48" s="172"/>
      <c r="I48" s="172"/>
      <c r="J48" s="429"/>
      <c r="K48" s="429"/>
    </row>
    <row r="49" spans="3:11" x14ac:dyDescent="0.25">
      <c r="C49" s="69"/>
      <c r="D49" s="31"/>
      <c r="E49" s="91"/>
      <c r="F49" s="91"/>
      <c r="G49" s="91"/>
      <c r="H49" s="75"/>
      <c r="I49" s="75"/>
      <c r="J49" s="75"/>
      <c r="K49" s="109"/>
    </row>
    <row r="50" spans="3:11" x14ac:dyDescent="0.25">
      <c r="C50" s="69"/>
      <c r="D50" s="31"/>
      <c r="E50" s="91"/>
      <c r="F50" s="91"/>
      <c r="G50" s="91"/>
      <c r="H50" s="75"/>
      <c r="I50" s="75"/>
      <c r="J50" s="75"/>
      <c r="K50" s="109"/>
    </row>
    <row r="51" spans="3:11" ht="15.75" x14ac:dyDescent="0.25">
      <c r="C51" s="191" t="s">
        <v>1309</v>
      </c>
      <c r="D51" s="345"/>
      <c r="E51" s="91"/>
      <c r="F51" s="91"/>
      <c r="G51" s="91"/>
      <c r="H51" s="75"/>
      <c r="I51" s="75"/>
      <c r="J51" s="75"/>
      <c r="K51" s="109"/>
    </row>
    <row r="52" spans="3:11" ht="18.75" x14ac:dyDescent="0.25">
      <c r="C52" s="199"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1"/>
      <c r="F52" s="91"/>
      <c r="G52" s="91"/>
      <c r="H52" s="75"/>
      <c r="I52" s="75"/>
      <c r="J52" s="75"/>
      <c r="K52" s="109"/>
    </row>
    <row r="53" spans="3:11" ht="15.75" thickBot="1" x14ac:dyDescent="0.3">
      <c r="C53" s="69"/>
      <c r="D53" s="31"/>
      <c r="E53" s="91"/>
      <c r="F53" s="91"/>
      <c r="G53" s="91"/>
      <c r="H53" s="75"/>
      <c r="I53" s="75"/>
      <c r="J53" s="75"/>
      <c r="K53" s="109"/>
    </row>
    <row r="54" spans="3:11" ht="30.75" thickBot="1" x14ac:dyDescent="0.3">
      <c r="C54" s="122" t="s">
        <v>1310</v>
      </c>
      <c r="D54" s="124" t="s">
        <v>99</v>
      </c>
      <c r="E54" s="124" t="s">
        <v>1312</v>
      </c>
      <c r="F54" s="123" t="s">
        <v>1313</v>
      </c>
      <c r="G54" s="129" t="s">
        <v>1314</v>
      </c>
      <c r="H54" s="124" t="s">
        <v>1315</v>
      </c>
      <c r="I54" s="124" t="s">
        <v>711</v>
      </c>
      <c r="J54" s="124" t="s">
        <v>1316</v>
      </c>
      <c r="K54" s="124" t="s">
        <v>1317</v>
      </c>
    </row>
    <row r="55" spans="3:11" x14ac:dyDescent="0.25">
      <c r="C55" s="92" t="s">
        <v>105</v>
      </c>
      <c r="D55" s="154"/>
      <c r="E55" s="93">
        <v>2800</v>
      </c>
      <c r="F55" s="94">
        <f>D55*E55</f>
        <v>0</v>
      </c>
      <c r="G55" s="156"/>
      <c r="H55" s="95" t="s">
        <v>470</v>
      </c>
      <c r="I55" s="95" t="str">
        <f>VLOOKUP(H55,Presupuesto!$B$11:$C$565,2,0)</f>
        <v>MUEBLES VARIOS DE OFICINA</v>
      </c>
      <c r="J55" s="207" t="s">
        <v>72</v>
      </c>
      <c r="K55" s="95" t="s">
        <v>733</v>
      </c>
    </row>
    <row r="56" spans="3:11" x14ac:dyDescent="0.25">
      <c r="C56" s="96" t="s">
        <v>106</v>
      </c>
      <c r="D56" s="147"/>
      <c r="E56" s="97">
        <v>2400</v>
      </c>
      <c r="F56" s="94">
        <f>D56*E56</f>
        <v>0</v>
      </c>
      <c r="G56" s="156"/>
      <c r="H56" s="98" t="s">
        <v>470</v>
      </c>
      <c r="I56" s="95" t="str">
        <f>VLOOKUP(H56,Presupuesto!$B$11:$C$565,2,0)</f>
        <v>MUEBLES VARIOS DE OFICINA</v>
      </c>
      <c r="J56" s="95" t="str">
        <f>$J$55</f>
        <v>Posgrado</v>
      </c>
      <c r="K56" s="95" t="s">
        <v>720</v>
      </c>
    </row>
    <row r="57" spans="3:11" x14ac:dyDescent="0.25">
      <c r="C57" s="96" t="s">
        <v>107</v>
      </c>
      <c r="D57" s="147"/>
      <c r="E57" s="97">
        <v>1000</v>
      </c>
      <c r="F57" s="94">
        <f t="shared" ref="F57:F64" si="4">D57*E57</f>
        <v>0</v>
      </c>
      <c r="G57" s="156"/>
      <c r="H57" s="98" t="s">
        <v>470</v>
      </c>
      <c r="I57" s="95" t="str">
        <f>VLOOKUP(H57,Presupuesto!$B$11:$C$565,2,0)</f>
        <v>MUEBLES VARIOS DE OFICINA</v>
      </c>
      <c r="J57" s="95" t="str">
        <f t="shared" ref="J57:J64" si="5">$J$17</f>
        <v>Posgrado</v>
      </c>
      <c r="K57" s="95" t="s">
        <v>721</v>
      </c>
    </row>
    <row r="58" spans="3:11" x14ac:dyDescent="0.25">
      <c r="C58" s="96" t="s">
        <v>108</v>
      </c>
      <c r="D58" s="147"/>
      <c r="E58" s="97">
        <v>6000</v>
      </c>
      <c r="F58" s="94">
        <f t="shared" si="4"/>
        <v>0</v>
      </c>
      <c r="G58" s="156"/>
      <c r="H58" s="98" t="s">
        <v>470</v>
      </c>
      <c r="I58" s="95" t="str">
        <f>VLOOKUP(H58,Presupuesto!$B$11:$C$565,2,0)</f>
        <v>MUEBLES VARIOS DE OFICINA</v>
      </c>
      <c r="J58" s="95" t="str">
        <f t="shared" si="5"/>
        <v>Posgrado</v>
      </c>
      <c r="K58" s="95" t="s">
        <v>721</v>
      </c>
    </row>
    <row r="59" spans="3:11" x14ac:dyDescent="0.25">
      <c r="C59" s="96" t="s">
        <v>109</v>
      </c>
      <c r="D59" s="147"/>
      <c r="E59" s="97">
        <v>3000</v>
      </c>
      <c r="F59" s="94">
        <f t="shared" si="4"/>
        <v>0</v>
      </c>
      <c r="G59" s="156"/>
      <c r="H59" s="98" t="s">
        <v>470</v>
      </c>
      <c r="I59" s="95" t="str">
        <f>VLOOKUP(H59,Presupuesto!$B$11:$C$565,2,0)</f>
        <v>MUEBLES VARIOS DE OFICINA</v>
      </c>
      <c r="J59" s="95" t="str">
        <f t="shared" si="5"/>
        <v>Posgrado</v>
      </c>
      <c r="K59" s="95" t="s">
        <v>721</v>
      </c>
    </row>
    <row r="60" spans="3:11" x14ac:dyDescent="0.25">
      <c r="C60" s="96" t="s">
        <v>110</v>
      </c>
      <c r="D60" s="147"/>
      <c r="E60" s="97">
        <v>10000</v>
      </c>
      <c r="F60" s="94">
        <f t="shared" si="4"/>
        <v>0</v>
      </c>
      <c r="G60" s="156"/>
      <c r="H60" s="98" t="s">
        <v>470</v>
      </c>
      <c r="I60" s="95" t="str">
        <f>VLOOKUP(H60,Presupuesto!$B$11:$C$565,2,0)</f>
        <v>MUEBLES VARIOS DE OFICINA</v>
      </c>
      <c r="J60" s="95" t="str">
        <f t="shared" si="5"/>
        <v>Posgrado</v>
      </c>
      <c r="K60" s="95" t="s">
        <v>721</v>
      </c>
    </row>
    <row r="61" spans="3:11" x14ac:dyDescent="0.25">
      <c r="C61" s="96" t="s">
        <v>111</v>
      </c>
      <c r="D61" s="147"/>
      <c r="E61" s="97">
        <v>8000</v>
      </c>
      <c r="F61" s="94">
        <f t="shared" si="4"/>
        <v>0</v>
      </c>
      <c r="G61" s="156"/>
      <c r="H61" s="98" t="s">
        <v>472</v>
      </c>
      <c r="I61" s="95" t="str">
        <f>VLOOKUP(H61,Presupuesto!$B$11:$C$565,2,0)</f>
        <v>EQUIPOS VARIOS DE OFICINA</v>
      </c>
      <c r="J61" s="95" t="str">
        <f t="shared" si="5"/>
        <v>Posgrado</v>
      </c>
      <c r="K61" s="95" t="s">
        <v>721</v>
      </c>
    </row>
    <row r="62" spans="3:11" x14ac:dyDescent="0.25">
      <c r="C62" s="96" t="s">
        <v>112</v>
      </c>
      <c r="D62" s="147"/>
      <c r="E62" s="97">
        <v>2000</v>
      </c>
      <c r="F62" s="94">
        <f t="shared" si="4"/>
        <v>0</v>
      </c>
      <c r="G62" s="156"/>
      <c r="H62" s="98" t="s">
        <v>472</v>
      </c>
      <c r="I62" s="95" t="str">
        <f>VLOOKUP(H62,Presupuesto!$B$11:$C$565,2,0)</f>
        <v>EQUIPOS VARIOS DE OFICINA</v>
      </c>
      <c r="J62" s="95" t="str">
        <f t="shared" si="5"/>
        <v>Posgrado</v>
      </c>
      <c r="K62" s="95" t="s">
        <v>732</v>
      </c>
    </row>
    <row r="63" spans="3:11" x14ac:dyDescent="0.25">
      <c r="C63" s="96" t="s">
        <v>113</v>
      </c>
      <c r="D63" s="147"/>
      <c r="E63" s="97">
        <v>5000</v>
      </c>
      <c r="F63" s="94">
        <f t="shared" si="4"/>
        <v>0</v>
      </c>
      <c r="G63" s="156"/>
      <c r="H63" s="98" t="s">
        <v>472</v>
      </c>
      <c r="I63" s="95" t="str">
        <f>VLOOKUP(H63,Presupuesto!$B$11:$C$565,2,0)</f>
        <v>EQUIPOS VARIOS DE OFICINA</v>
      </c>
      <c r="J63" s="95" t="str">
        <f t="shared" si="5"/>
        <v>Posgrado</v>
      </c>
      <c r="K63" s="95" t="s">
        <v>727</v>
      </c>
    </row>
    <row r="64" spans="3:11" ht="15.75" thickBot="1" x14ac:dyDescent="0.3">
      <c r="C64" s="99" t="s">
        <v>114</v>
      </c>
      <c r="D64" s="155"/>
      <c r="E64" s="101">
        <v>100000</v>
      </c>
      <c r="F64" s="102">
        <f t="shared" si="4"/>
        <v>0</v>
      </c>
      <c r="G64" s="157"/>
      <c r="H64" s="103" t="s">
        <v>472</v>
      </c>
      <c r="I64" s="103" t="str">
        <f>VLOOKUP(H64,Presupuesto!$B$11:$C$565,2,0)</f>
        <v>EQUIPOS VARIOS DE OFICINA</v>
      </c>
      <c r="J64" s="103" t="str">
        <f t="shared" si="5"/>
        <v>Posgrado</v>
      </c>
      <c r="K64" s="120" t="s">
        <v>719</v>
      </c>
    </row>
    <row r="66" spans="3:11" ht="15.75" thickBot="1" x14ac:dyDescent="0.3">
      <c r="C66" s="315"/>
      <c r="D66" s="316"/>
      <c r="E66" s="317"/>
      <c r="F66" s="317"/>
      <c r="G66" s="318"/>
      <c r="H66" s="317"/>
      <c r="I66" s="317"/>
      <c r="J66" s="151"/>
      <c r="K66" s="151"/>
    </row>
    <row r="67" spans="3:11" ht="15.75" thickBot="1" x14ac:dyDescent="0.3">
      <c r="C67" s="29" t="s">
        <v>1308</v>
      </c>
      <c r="D67" s="30">
        <f>SUM(F74:F83)</f>
        <v>0</v>
      </c>
      <c r="E67" s="172"/>
      <c r="F67" s="172"/>
      <c r="G67" s="78"/>
      <c r="H67" s="172"/>
      <c r="I67" s="172"/>
      <c r="J67" s="429"/>
      <c r="K67" s="429"/>
    </row>
    <row r="68" spans="3:11" x14ac:dyDescent="0.25">
      <c r="C68" s="69"/>
      <c r="D68" s="31"/>
      <c r="E68" s="91"/>
      <c r="F68" s="91"/>
      <c r="G68" s="91"/>
      <c r="H68" s="75"/>
      <c r="I68" s="75"/>
      <c r="J68" s="75"/>
      <c r="K68" s="109"/>
    </row>
    <row r="69" spans="3:11" x14ac:dyDescent="0.25">
      <c r="C69" s="69"/>
      <c r="D69" s="31"/>
      <c r="E69" s="91"/>
      <c r="F69" s="91"/>
      <c r="G69" s="91"/>
      <c r="H69" s="75"/>
      <c r="I69" s="75"/>
      <c r="J69" s="75"/>
      <c r="K69" s="109"/>
    </row>
    <row r="70" spans="3:11" ht="15.75" x14ac:dyDescent="0.25">
      <c r="C70" s="191" t="s">
        <v>1309</v>
      </c>
      <c r="D70" s="345"/>
      <c r="E70" s="91"/>
      <c r="F70" s="91"/>
      <c r="G70" s="91"/>
      <c r="H70" s="75"/>
      <c r="I70" s="75"/>
      <c r="J70" s="75"/>
      <c r="K70" s="109"/>
    </row>
    <row r="71" spans="3:11" ht="18.75" x14ac:dyDescent="0.25">
      <c r="C71" s="199"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1"/>
      <c r="F71" s="91"/>
      <c r="G71" s="91"/>
      <c r="H71" s="75"/>
      <c r="I71" s="75"/>
      <c r="J71" s="75"/>
      <c r="K71" s="109"/>
    </row>
    <row r="72" spans="3:11" ht="15.75" thickBot="1" x14ac:dyDescent="0.3">
      <c r="C72" s="69"/>
      <c r="D72" s="31"/>
      <c r="E72" s="91"/>
      <c r="F72" s="91"/>
      <c r="G72" s="91"/>
      <c r="H72" s="75"/>
      <c r="I72" s="75"/>
      <c r="J72" s="75"/>
      <c r="K72" s="109"/>
    </row>
    <row r="73" spans="3:11" ht="30.75" thickBot="1" x14ac:dyDescent="0.3">
      <c r="C73" s="122" t="s">
        <v>1310</v>
      </c>
      <c r="D73" s="124" t="s">
        <v>99</v>
      </c>
      <c r="E73" s="124" t="s">
        <v>1312</v>
      </c>
      <c r="F73" s="123" t="s">
        <v>1313</v>
      </c>
      <c r="G73" s="129" t="s">
        <v>1314</v>
      </c>
      <c r="H73" s="124" t="s">
        <v>1315</v>
      </c>
      <c r="I73" s="124" t="s">
        <v>711</v>
      </c>
      <c r="J73" s="124" t="s">
        <v>1316</v>
      </c>
      <c r="K73" s="124" t="s">
        <v>1317</v>
      </c>
    </row>
    <row r="74" spans="3:11" x14ac:dyDescent="0.25">
      <c r="C74" s="92" t="s">
        <v>105</v>
      </c>
      <c r="D74" s="154"/>
      <c r="E74" s="93">
        <v>2800</v>
      </c>
      <c r="F74" s="94">
        <f>D74*E74</f>
        <v>0</v>
      </c>
      <c r="G74" s="156"/>
      <c r="H74" s="95" t="s">
        <v>470</v>
      </c>
      <c r="I74" s="95" t="str">
        <f>VLOOKUP(H74,Presupuesto!$B$11:$C$565,2,0)</f>
        <v>MUEBLES VARIOS DE OFICINA</v>
      </c>
      <c r="J74" s="207" t="s">
        <v>72</v>
      </c>
      <c r="K74" s="95" t="s">
        <v>733</v>
      </c>
    </row>
    <row r="75" spans="3:11" x14ac:dyDescent="0.25">
      <c r="C75" s="96" t="s">
        <v>106</v>
      </c>
      <c r="D75" s="147"/>
      <c r="E75" s="97">
        <v>2400</v>
      </c>
      <c r="F75" s="94">
        <f>D75*E75</f>
        <v>0</v>
      </c>
      <c r="G75" s="156"/>
      <c r="H75" s="98" t="s">
        <v>470</v>
      </c>
      <c r="I75" s="95" t="str">
        <f>VLOOKUP(H75,Presupuesto!$B$11:$C$565,2,0)</f>
        <v>MUEBLES VARIOS DE OFICINA</v>
      </c>
      <c r="J75" s="95" t="str">
        <f>$J$74</f>
        <v>Posgrado</v>
      </c>
      <c r="K75" s="95" t="s">
        <v>720</v>
      </c>
    </row>
    <row r="76" spans="3:11" x14ac:dyDescent="0.25">
      <c r="C76" s="96" t="s">
        <v>107</v>
      </c>
      <c r="D76" s="147"/>
      <c r="E76" s="97">
        <v>1000</v>
      </c>
      <c r="F76" s="94">
        <f t="shared" ref="F76:F83" si="6">D76*E76</f>
        <v>0</v>
      </c>
      <c r="G76" s="156"/>
      <c r="H76" s="98" t="s">
        <v>470</v>
      </c>
      <c r="I76" s="95" t="str">
        <f>VLOOKUP(H76,Presupuesto!$B$11:$C$565,2,0)</f>
        <v>MUEBLES VARIOS DE OFICINA</v>
      </c>
      <c r="J76" s="95" t="str">
        <f t="shared" ref="J76:J83" si="7">$J$74</f>
        <v>Posgrado</v>
      </c>
      <c r="K76" s="95" t="s">
        <v>721</v>
      </c>
    </row>
    <row r="77" spans="3:11" x14ac:dyDescent="0.25">
      <c r="C77" s="96" t="s">
        <v>108</v>
      </c>
      <c r="D77" s="147"/>
      <c r="E77" s="97">
        <v>6000</v>
      </c>
      <c r="F77" s="94">
        <f t="shared" si="6"/>
        <v>0</v>
      </c>
      <c r="G77" s="156"/>
      <c r="H77" s="98" t="s">
        <v>470</v>
      </c>
      <c r="I77" s="95" t="str">
        <f>VLOOKUP(H77,Presupuesto!$B$11:$C$565,2,0)</f>
        <v>MUEBLES VARIOS DE OFICINA</v>
      </c>
      <c r="J77" s="95" t="str">
        <f t="shared" si="7"/>
        <v>Posgrado</v>
      </c>
      <c r="K77" s="95" t="s">
        <v>721</v>
      </c>
    </row>
    <row r="78" spans="3:11" x14ac:dyDescent="0.25">
      <c r="C78" s="96" t="s">
        <v>109</v>
      </c>
      <c r="D78" s="147"/>
      <c r="E78" s="97">
        <v>3000</v>
      </c>
      <c r="F78" s="94">
        <f t="shared" si="6"/>
        <v>0</v>
      </c>
      <c r="G78" s="156"/>
      <c r="H78" s="98" t="s">
        <v>470</v>
      </c>
      <c r="I78" s="95" t="str">
        <f>VLOOKUP(H78,Presupuesto!$B$11:$C$565,2,0)</f>
        <v>MUEBLES VARIOS DE OFICINA</v>
      </c>
      <c r="J78" s="95" t="str">
        <f t="shared" si="7"/>
        <v>Posgrado</v>
      </c>
      <c r="K78" s="95" t="s">
        <v>721</v>
      </c>
    </row>
    <row r="79" spans="3:11" x14ac:dyDescent="0.25">
      <c r="C79" s="96" t="s">
        <v>110</v>
      </c>
      <c r="D79" s="147"/>
      <c r="E79" s="97">
        <v>10000</v>
      </c>
      <c r="F79" s="94">
        <f t="shared" si="6"/>
        <v>0</v>
      </c>
      <c r="G79" s="156"/>
      <c r="H79" s="98" t="s">
        <v>470</v>
      </c>
      <c r="I79" s="95" t="str">
        <f>VLOOKUP(H79,Presupuesto!$B$11:$C$565,2,0)</f>
        <v>MUEBLES VARIOS DE OFICINA</v>
      </c>
      <c r="J79" s="95" t="str">
        <f t="shared" si="7"/>
        <v>Posgrado</v>
      </c>
      <c r="K79" s="95" t="s">
        <v>721</v>
      </c>
    </row>
    <row r="80" spans="3:11" x14ac:dyDescent="0.25">
      <c r="C80" s="96" t="s">
        <v>111</v>
      </c>
      <c r="D80" s="147"/>
      <c r="E80" s="97">
        <v>8000</v>
      </c>
      <c r="F80" s="94">
        <f t="shared" si="6"/>
        <v>0</v>
      </c>
      <c r="G80" s="156"/>
      <c r="H80" s="98" t="s">
        <v>472</v>
      </c>
      <c r="I80" s="95" t="str">
        <f>VLOOKUP(H80,Presupuesto!$B$11:$C$565,2,0)</f>
        <v>EQUIPOS VARIOS DE OFICINA</v>
      </c>
      <c r="J80" s="95" t="str">
        <f t="shared" si="7"/>
        <v>Posgrado</v>
      </c>
      <c r="K80" s="95" t="s">
        <v>721</v>
      </c>
    </row>
    <row r="81" spans="3:11" x14ac:dyDescent="0.25">
      <c r="C81" s="96" t="s">
        <v>112</v>
      </c>
      <c r="D81" s="147"/>
      <c r="E81" s="97">
        <v>2000</v>
      </c>
      <c r="F81" s="94">
        <f t="shared" si="6"/>
        <v>0</v>
      </c>
      <c r="G81" s="156"/>
      <c r="H81" s="98" t="s">
        <v>472</v>
      </c>
      <c r="I81" s="95" t="str">
        <f>VLOOKUP(H81,Presupuesto!$B$11:$C$565,2,0)</f>
        <v>EQUIPOS VARIOS DE OFICINA</v>
      </c>
      <c r="J81" s="95" t="str">
        <f t="shared" si="7"/>
        <v>Posgrado</v>
      </c>
      <c r="K81" s="95" t="s">
        <v>732</v>
      </c>
    </row>
    <row r="82" spans="3:11" x14ac:dyDescent="0.25">
      <c r="C82" s="96" t="s">
        <v>113</v>
      </c>
      <c r="D82" s="147"/>
      <c r="E82" s="97">
        <v>5000</v>
      </c>
      <c r="F82" s="94">
        <f t="shared" si="6"/>
        <v>0</v>
      </c>
      <c r="G82" s="156"/>
      <c r="H82" s="98" t="s">
        <v>472</v>
      </c>
      <c r="I82" s="95" t="str">
        <f>VLOOKUP(H82,Presupuesto!$B$11:$C$565,2,0)</f>
        <v>EQUIPOS VARIOS DE OFICINA</v>
      </c>
      <c r="J82" s="95" t="str">
        <f t="shared" si="7"/>
        <v>Posgrado</v>
      </c>
      <c r="K82" s="95" t="s">
        <v>727</v>
      </c>
    </row>
    <row r="83" spans="3:11" ht="15.75" thickBot="1" x14ac:dyDescent="0.3">
      <c r="C83" s="99" t="s">
        <v>114</v>
      </c>
      <c r="D83" s="155"/>
      <c r="E83" s="101">
        <v>100000</v>
      </c>
      <c r="F83" s="102">
        <f t="shared" si="6"/>
        <v>0</v>
      </c>
      <c r="G83" s="157"/>
      <c r="H83" s="103" t="s">
        <v>472</v>
      </c>
      <c r="I83" s="103" t="str">
        <f>VLOOKUP(H83,Presupuesto!$B$11:$C$565,2,0)</f>
        <v>EQUIPOS VARIOS DE OFICINA</v>
      </c>
      <c r="J83" s="103" t="str">
        <f t="shared" si="7"/>
        <v>Posgrado</v>
      </c>
      <c r="K83" s="120" t="s">
        <v>719</v>
      </c>
    </row>
    <row r="85" spans="3:11" ht="15.75" thickBot="1" x14ac:dyDescent="0.3">
      <c r="C85" s="429"/>
      <c r="D85" s="429"/>
      <c r="E85" s="429"/>
      <c r="F85" s="429"/>
      <c r="G85" s="418"/>
      <c r="H85" s="429"/>
      <c r="I85" s="429"/>
      <c r="J85" s="429"/>
      <c r="K85" s="429"/>
    </row>
    <row r="86" spans="3:11" ht="15.75" thickBot="1" x14ac:dyDescent="0.3">
      <c r="C86" s="29" t="s">
        <v>1308</v>
      </c>
      <c r="D86" s="30">
        <f>SUM(F93:F102)</f>
        <v>0</v>
      </c>
      <c r="E86" s="172"/>
      <c r="F86" s="172"/>
      <c r="G86" s="78"/>
      <c r="H86" s="172"/>
      <c r="I86" s="172"/>
      <c r="J86" s="429"/>
      <c r="K86" s="429"/>
    </row>
    <row r="87" spans="3:11" x14ac:dyDescent="0.25">
      <c r="C87" s="69"/>
      <c r="D87" s="31"/>
      <c r="E87" s="91"/>
      <c r="F87" s="91"/>
      <c r="G87" s="91"/>
      <c r="H87" s="75"/>
      <c r="I87" s="75"/>
      <c r="J87" s="75"/>
      <c r="K87" s="109"/>
    </row>
    <row r="88" spans="3:11" x14ac:dyDescent="0.25">
      <c r="C88" s="69"/>
      <c r="D88" s="31"/>
      <c r="E88" s="91"/>
      <c r="F88" s="91"/>
      <c r="G88" s="91"/>
      <c r="H88" s="75"/>
      <c r="I88" s="75"/>
      <c r="J88" s="75"/>
      <c r="K88" s="109"/>
    </row>
    <row r="89" spans="3:11" ht="15.75" x14ac:dyDescent="0.25">
      <c r="C89" s="191" t="s">
        <v>1309</v>
      </c>
      <c r="D89" s="345"/>
      <c r="E89" s="91"/>
      <c r="F89" s="91"/>
      <c r="G89" s="91"/>
      <c r="H89" s="75"/>
      <c r="I89" s="75"/>
      <c r="J89" s="75"/>
      <c r="K89" s="109"/>
    </row>
    <row r="90" spans="3:11" ht="18.75" x14ac:dyDescent="0.25">
      <c r="C90" s="199"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1"/>
      <c r="F90" s="91"/>
      <c r="G90" s="91"/>
      <c r="H90" s="75"/>
      <c r="I90" s="75"/>
      <c r="J90" s="75"/>
      <c r="K90" s="109"/>
    </row>
    <row r="91" spans="3:11" ht="15.75" thickBot="1" x14ac:dyDescent="0.3">
      <c r="C91" s="69"/>
      <c r="D91" s="31"/>
      <c r="E91" s="91"/>
      <c r="F91" s="91"/>
      <c r="G91" s="91"/>
      <c r="H91" s="75"/>
      <c r="I91" s="75"/>
      <c r="J91" s="75"/>
      <c r="K91" s="109"/>
    </row>
    <row r="92" spans="3:11" ht="30.75" thickBot="1" x14ac:dyDescent="0.3">
      <c r="C92" s="122" t="s">
        <v>1310</v>
      </c>
      <c r="D92" s="124" t="s">
        <v>99</v>
      </c>
      <c r="E92" s="124" t="s">
        <v>1312</v>
      </c>
      <c r="F92" s="123" t="s">
        <v>1313</v>
      </c>
      <c r="G92" s="129" t="s">
        <v>1314</v>
      </c>
      <c r="H92" s="124" t="s">
        <v>1315</v>
      </c>
      <c r="I92" s="124" t="s">
        <v>711</v>
      </c>
      <c r="J92" s="124" t="s">
        <v>1316</v>
      </c>
      <c r="K92" s="124" t="s">
        <v>1317</v>
      </c>
    </row>
    <row r="93" spans="3:11" x14ac:dyDescent="0.25">
      <c r="C93" s="92" t="s">
        <v>105</v>
      </c>
      <c r="D93" s="154"/>
      <c r="E93" s="93">
        <v>2800</v>
      </c>
      <c r="F93" s="94">
        <f>D93*E93</f>
        <v>0</v>
      </c>
      <c r="G93" s="156"/>
      <c r="H93" s="95" t="s">
        <v>470</v>
      </c>
      <c r="I93" s="95" t="str">
        <f>VLOOKUP(H93,Presupuesto!$B$11:$C$565,2,0)</f>
        <v>MUEBLES VARIOS DE OFICINA</v>
      </c>
      <c r="J93" s="207" t="s">
        <v>72</v>
      </c>
      <c r="K93" s="95" t="s">
        <v>733</v>
      </c>
    </row>
    <row r="94" spans="3:11" x14ac:dyDescent="0.25">
      <c r="C94" s="96" t="s">
        <v>106</v>
      </c>
      <c r="D94" s="147"/>
      <c r="E94" s="97">
        <v>2400</v>
      </c>
      <c r="F94" s="94">
        <f>D94*E94</f>
        <v>0</v>
      </c>
      <c r="G94" s="156"/>
      <c r="H94" s="98" t="s">
        <v>470</v>
      </c>
      <c r="I94" s="95" t="str">
        <f>VLOOKUP(H94,Presupuesto!$B$11:$C$565,2,0)</f>
        <v>MUEBLES VARIOS DE OFICINA</v>
      </c>
      <c r="J94" s="95" t="str">
        <f>$J$93</f>
        <v>Posgrado</v>
      </c>
      <c r="K94" s="95" t="s">
        <v>720</v>
      </c>
    </row>
    <row r="95" spans="3:11" x14ac:dyDescent="0.25">
      <c r="C95" s="96" t="s">
        <v>107</v>
      </c>
      <c r="D95" s="147"/>
      <c r="E95" s="97">
        <v>1000</v>
      </c>
      <c r="F95" s="94">
        <f t="shared" ref="F95:F102" si="8">D95*E95</f>
        <v>0</v>
      </c>
      <c r="G95" s="156"/>
      <c r="H95" s="98" t="s">
        <v>470</v>
      </c>
      <c r="I95" s="95" t="str">
        <f>VLOOKUP(H95,Presupuesto!$B$11:$C$565,2,0)</f>
        <v>MUEBLES VARIOS DE OFICINA</v>
      </c>
      <c r="J95" s="95" t="str">
        <f t="shared" ref="J95:J102" si="9">$J$93</f>
        <v>Posgrado</v>
      </c>
      <c r="K95" s="95" t="s">
        <v>721</v>
      </c>
    </row>
    <row r="96" spans="3:11" x14ac:dyDescent="0.25">
      <c r="C96" s="96" t="s">
        <v>108</v>
      </c>
      <c r="D96" s="147"/>
      <c r="E96" s="97">
        <v>6000</v>
      </c>
      <c r="F96" s="94">
        <f t="shared" si="8"/>
        <v>0</v>
      </c>
      <c r="G96" s="156"/>
      <c r="H96" s="98" t="s">
        <v>470</v>
      </c>
      <c r="I96" s="95" t="str">
        <f>VLOOKUP(H96,Presupuesto!$B$11:$C$565,2,0)</f>
        <v>MUEBLES VARIOS DE OFICINA</v>
      </c>
      <c r="J96" s="95" t="str">
        <f t="shared" si="9"/>
        <v>Posgrado</v>
      </c>
      <c r="K96" s="95" t="s">
        <v>721</v>
      </c>
    </row>
    <row r="97" spans="3:11" x14ac:dyDescent="0.25">
      <c r="C97" s="96" t="s">
        <v>109</v>
      </c>
      <c r="D97" s="147"/>
      <c r="E97" s="97">
        <v>3000</v>
      </c>
      <c r="F97" s="94">
        <f t="shared" si="8"/>
        <v>0</v>
      </c>
      <c r="G97" s="156"/>
      <c r="H97" s="98" t="s">
        <v>470</v>
      </c>
      <c r="I97" s="95" t="str">
        <f>VLOOKUP(H97,Presupuesto!$B$11:$C$565,2,0)</f>
        <v>MUEBLES VARIOS DE OFICINA</v>
      </c>
      <c r="J97" s="95" t="str">
        <f t="shared" si="9"/>
        <v>Posgrado</v>
      </c>
      <c r="K97" s="95" t="s">
        <v>721</v>
      </c>
    </row>
    <row r="98" spans="3:11" x14ac:dyDescent="0.25">
      <c r="C98" s="96" t="s">
        <v>110</v>
      </c>
      <c r="D98" s="147"/>
      <c r="E98" s="97">
        <v>10000</v>
      </c>
      <c r="F98" s="94">
        <f t="shared" si="8"/>
        <v>0</v>
      </c>
      <c r="G98" s="156"/>
      <c r="H98" s="98" t="s">
        <v>470</v>
      </c>
      <c r="I98" s="95" t="str">
        <f>VLOOKUP(H98,Presupuesto!$B$11:$C$565,2,0)</f>
        <v>MUEBLES VARIOS DE OFICINA</v>
      </c>
      <c r="J98" s="95" t="str">
        <f t="shared" si="9"/>
        <v>Posgrado</v>
      </c>
      <c r="K98" s="95" t="s">
        <v>721</v>
      </c>
    </row>
    <row r="99" spans="3:11" x14ac:dyDescent="0.25">
      <c r="C99" s="96" t="s">
        <v>111</v>
      </c>
      <c r="D99" s="147"/>
      <c r="E99" s="97">
        <v>8000</v>
      </c>
      <c r="F99" s="94">
        <f t="shared" si="8"/>
        <v>0</v>
      </c>
      <c r="G99" s="156"/>
      <c r="H99" s="98" t="s">
        <v>472</v>
      </c>
      <c r="I99" s="95" t="str">
        <f>VLOOKUP(H99,Presupuesto!$B$11:$C$565,2,0)</f>
        <v>EQUIPOS VARIOS DE OFICINA</v>
      </c>
      <c r="J99" s="95" t="str">
        <f t="shared" si="9"/>
        <v>Posgrado</v>
      </c>
      <c r="K99" s="95" t="s">
        <v>721</v>
      </c>
    </row>
    <row r="100" spans="3:11" x14ac:dyDescent="0.25">
      <c r="C100" s="96" t="s">
        <v>112</v>
      </c>
      <c r="D100" s="147"/>
      <c r="E100" s="97">
        <v>2000</v>
      </c>
      <c r="F100" s="94">
        <f t="shared" si="8"/>
        <v>0</v>
      </c>
      <c r="G100" s="156"/>
      <c r="H100" s="98" t="s">
        <v>472</v>
      </c>
      <c r="I100" s="95" t="str">
        <f>VLOOKUP(H100,Presupuesto!$B$11:$C$565,2,0)</f>
        <v>EQUIPOS VARIOS DE OFICINA</v>
      </c>
      <c r="J100" s="95" t="str">
        <f t="shared" si="9"/>
        <v>Posgrado</v>
      </c>
      <c r="K100" s="95" t="s">
        <v>732</v>
      </c>
    </row>
    <row r="101" spans="3:11" x14ac:dyDescent="0.25">
      <c r="C101" s="96" t="s">
        <v>113</v>
      </c>
      <c r="D101" s="147"/>
      <c r="E101" s="97">
        <v>5000</v>
      </c>
      <c r="F101" s="94">
        <f t="shared" si="8"/>
        <v>0</v>
      </c>
      <c r="G101" s="156"/>
      <c r="H101" s="98" t="s">
        <v>472</v>
      </c>
      <c r="I101" s="95" t="str">
        <f>VLOOKUP(H101,Presupuesto!$B$11:$C$565,2,0)</f>
        <v>EQUIPOS VARIOS DE OFICINA</v>
      </c>
      <c r="J101" s="95" t="str">
        <f t="shared" si="9"/>
        <v>Posgrado</v>
      </c>
      <c r="K101" s="95" t="s">
        <v>727</v>
      </c>
    </row>
    <row r="102" spans="3:11" ht="15.75" thickBot="1" x14ac:dyDescent="0.3">
      <c r="C102" s="99" t="s">
        <v>114</v>
      </c>
      <c r="D102" s="155"/>
      <c r="E102" s="101">
        <v>100000</v>
      </c>
      <c r="F102" s="102">
        <f t="shared" si="8"/>
        <v>0</v>
      </c>
      <c r="G102" s="157"/>
      <c r="H102" s="103" t="s">
        <v>472</v>
      </c>
      <c r="I102" s="103" t="str">
        <f>VLOOKUP(H102,Presupuesto!$B$11:$C$565,2,0)</f>
        <v>EQUIPOS VARIOS DE OFICINA</v>
      </c>
      <c r="J102" s="103" t="str">
        <f t="shared" si="9"/>
        <v>Posgrado</v>
      </c>
      <c r="K102" s="120" t="s">
        <v>719</v>
      </c>
    </row>
    <row r="104" spans="3:11" ht="15.75" thickBot="1" x14ac:dyDescent="0.3">
      <c r="C104" s="315"/>
      <c r="D104" s="316"/>
      <c r="E104" s="317"/>
      <c r="F104" s="317"/>
      <c r="G104" s="318"/>
      <c r="H104" s="317"/>
      <c r="I104" s="317"/>
      <c r="J104" s="151"/>
      <c r="K104" s="151"/>
    </row>
    <row r="105" spans="3:11" ht="15.75" thickBot="1" x14ac:dyDescent="0.3">
      <c r="C105" s="29" t="s">
        <v>1308</v>
      </c>
      <c r="D105" s="30">
        <f>SUM(F112:F121)</f>
        <v>0</v>
      </c>
      <c r="E105" s="172"/>
      <c r="F105" s="172"/>
      <c r="G105" s="78"/>
      <c r="H105" s="172"/>
      <c r="I105" s="172"/>
      <c r="J105" s="429"/>
      <c r="K105" s="429"/>
    </row>
    <row r="106" spans="3:11" x14ac:dyDescent="0.25">
      <c r="C106" s="69"/>
      <c r="D106" s="31"/>
      <c r="E106" s="91"/>
      <c r="F106" s="91"/>
      <c r="G106" s="91"/>
      <c r="H106" s="75"/>
      <c r="I106" s="75"/>
      <c r="J106" s="75"/>
      <c r="K106" s="109"/>
    </row>
    <row r="107" spans="3:11" x14ac:dyDescent="0.25">
      <c r="C107" s="69"/>
      <c r="D107" s="31"/>
      <c r="E107" s="91"/>
      <c r="F107" s="91"/>
      <c r="G107" s="91"/>
      <c r="H107" s="75"/>
      <c r="I107" s="75"/>
      <c r="J107" s="75"/>
      <c r="K107" s="109"/>
    </row>
    <row r="108" spans="3:11" ht="15.75" x14ac:dyDescent="0.25">
      <c r="C108" s="191" t="s">
        <v>1309</v>
      </c>
      <c r="D108" s="345"/>
      <c r="E108" s="91"/>
      <c r="F108" s="91"/>
      <c r="G108" s="91"/>
      <c r="H108" s="75"/>
      <c r="I108" s="75"/>
      <c r="J108" s="75"/>
      <c r="K108" s="109"/>
    </row>
    <row r="109" spans="3:11" ht="18.75" x14ac:dyDescent="0.25">
      <c r="C109" s="199"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1"/>
      <c r="F109" s="91"/>
      <c r="G109" s="91"/>
      <c r="H109" s="75"/>
      <c r="I109" s="75"/>
      <c r="J109" s="75"/>
      <c r="K109" s="109"/>
    </row>
    <row r="110" spans="3:11" ht="15.75" thickBot="1" x14ac:dyDescent="0.3">
      <c r="C110" s="69"/>
      <c r="D110" s="31"/>
      <c r="E110" s="91"/>
      <c r="F110" s="91"/>
      <c r="G110" s="91"/>
      <c r="H110" s="75"/>
      <c r="I110" s="75"/>
      <c r="J110" s="75"/>
      <c r="K110" s="109"/>
    </row>
    <row r="111" spans="3:11" ht="30.75" thickBot="1" x14ac:dyDescent="0.3">
      <c r="C111" s="122" t="s">
        <v>1310</v>
      </c>
      <c r="D111" s="124" t="s">
        <v>99</v>
      </c>
      <c r="E111" s="124" t="s">
        <v>1312</v>
      </c>
      <c r="F111" s="123" t="s">
        <v>1313</v>
      </c>
      <c r="G111" s="129" t="s">
        <v>1314</v>
      </c>
      <c r="H111" s="124" t="s">
        <v>1315</v>
      </c>
      <c r="I111" s="124" t="s">
        <v>711</v>
      </c>
      <c r="J111" s="124" t="s">
        <v>1316</v>
      </c>
      <c r="K111" s="124" t="s">
        <v>1317</v>
      </c>
    </row>
    <row r="112" spans="3:11" x14ac:dyDescent="0.25">
      <c r="C112" s="92" t="s">
        <v>105</v>
      </c>
      <c r="D112" s="154"/>
      <c r="E112" s="93">
        <v>2800</v>
      </c>
      <c r="F112" s="94">
        <f>D112*E112</f>
        <v>0</v>
      </c>
      <c r="G112" s="156"/>
      <c r="H112" s="95" t="s">
        <v>470</v>
      </c>
      <c r="I112" s="95" t="str">
        <f>VLOOKUP(H112,Presupuesto!$B$11:$C$565,2,0)</f>
        <v>MUEBLES VARIOS DE OFICINA</v>
      </c>
      <c r="J112" s="207" t="s">
        <v>72</v>
      </c>
      <c r="K112" s="95" t="s">
        <v>733</v>
      </c>
    </row>
    <row r="113" spans="3:11" x14ac:dyDescent="0.25">
      <c r="C113" s="96" t="s">
        <v>106</v>
      </c>
      <c r="D113" s="147"/>
      <c r="E113" s="97">
        <v>2400</v>
      </c>
      <c r="F113" s="94">
        <f>D113*E113</f>
        <v>0</v>
      </c>
      <c r="G113" s="156"/>
      <c r="H113" s="98" t="s">
        <v>470</v>
      </c>
      <c r="I113" s="95" t="str">
        <f>VLOOKUP(H113,Presupuesto!$B$11:$C$565,2,0)</f>
        <v>MUEBLES VARIOS DE OFICINA</v>
      </c>
      <c r="J113" s="95" t="str">
        <f>$J$112</f>
        <v>Posgrado</v>
      </c>
      <c r="K113" s="95" t="s">
        <v>720</v>
      </c>
    </row>
    <row r="114" spans="3:11" x14ac:dyDescent="0.25">
      <c r="C114" s="96" t="s">
        <v>107</v>
      </c>
      <c r="D114" s="147"/>
      <c r="E114" s="97">
        <v>1000</v>
      </c>
      <c r="F114" s="94">
        <f t="shared" ref="F114:F121" si="10">D114*E114</f>
        <v>0</v>
      </c>
      <c r="G114" s="156"/>
      <c r="H114" s="98" t="s">
        <v>470</v>
      </c>
      <c r="I114" s="95" t="str">
        <f>VLOOKUP(H114,Presupuesto!$B$11:$C$565,2,0)</f>
        <v>MUEBLES VARIOS DE OFICINA</v>
      </c>
      <c r="J114" s="95" t="str">
        <f t="shared" ref="J114:J121" si="11">$J$112</f>
        <v>Posgrado</v>
      </c>
      <c r="K114" s="95" t="s">
        <v>721</v>
      </c>
    </row>
    <row r="115" spans="3:11" x14ac:dyDescent="0.25">
      <c r="C115" s="96" t="s">
        <v>108</v>
      </c>
      <c r="D115" s="147"/>
      <c r="E115" s="97">
        <v>6000</v>
      </c>
      <c r="F115" s="94">
        <f t="shared" si="10"/>
        <v>0</v>
      </c>
      <c r="G115" s="156"/>
      <c r="H115" s="98" t="s">
        <v>470</v>
      </c>
      <c r="I115" s="95" t="str">
        <f>VLOOKUP(H115,Presupuesto!$B$11:$C$565,2,0)</f>
        <v>MUEBLES VARIOS DE OFICINA</v>
      </c>
      <c r="J115" s="95" t="str">
        <f t="shared" si="11"/>
        <v>Posgrado</v>
      </c>
      <c r="K115" s="95" t="s">
        <v>721</v>
      </c>
    </row>
    <row r="116" spans="3:11" x14ac:dyDescent="0.25">
      <c r="C116" s="96" t="s">
        <v>109</v>
      </c>
      <c r="D116" s="147"/>
      <c r="E116" s="97">
        <v>3000</v>
      </c>
      <c r="F116" s="94">
        <f t="shared" si="10"/>
        <v>0</v>
      </c>
      <c r="G116" s="156"/>
      <c r="H116" s="98" t="s">
        <v>470</v>
      </c>
      <c r="I116" s="95" t="str">
        <f>VLOOKUP(H116,Presupuesto!$B$11:$C$565,2,0)</f>
        <v>MUEBLES VARIOS DE OFICINA</v>
      </c>
      <c r="J116" s="95" t="str">
        <f t="shared" si="11"/>
        <v>Posgrado</v>
      </c>
      <c r="K116" s="95" t="s">
        <v>721</v>
      </c>
    </row>
    <row r="117" spans="3:11" x14ac:dyDescent="0.25">
      <c r="C117" s="96" t="s">
        <v>110</v>
      </c>
      <c r="D117" s="147"/>
      <c r="E117" s="97">
        <v>10000</v>
      </c>
      <c r="F117" s="94">
        <f t="shared" si="10"/>
        <v>0</v>
      </c>
      <c r="G117" s="156"/>
      <c r="H117" s="98" t="s">
        <v>470</v>
      </c>
      <c r="I117" s="95" t="str">
        <f>VLOOKUP(H117,Presupuesto!$B$11:$C$565,2,0)</f>
        <v>MUEBLES VARIOS DE OFICINA</v>
      </c>
      <c r="J117" s="95" t="str">
        <f t="shared" si="11"/>
        <v>Posgrado</v>
      </c>
      <c r="K117" s="95" t="s">
        <v>721</v>
      </c>
    </row>
    <row r="118" spans="3:11" x14ac:dyDescent="0.25">
      <c r="C118" s="96" t="s">
        <v>111</v>
      </c>
      <c r="D118" s="147"/>
      <c r="E118" s="97">
        <v>8000</v>
      </c>
      <c r="F118" s="94">
        <f t="shared" si="10"/>
        <v>0</v>
      </c>
      <c r="G118" s="156"/>
      <c r="H118" s="98" t="s">
        <v>472</v>
      </c>
      <c r="I118" s="95" t="str">
        <f>VLOOKUP(H118,Presupuesto!$B$11:$C$565,2,0)</f>
        <v>EQUIPOS VARIOS DE OFICINA</v>
      </c>
      <c r="J118" s="95" t="str">
        <f t="shared" si="11"/>
        <v>Posgrado</v>
      </c>
      <c r="K118" s="95" t="s">
        <v>721</v>
      </c>
    </row>
    <row r="119" spans="3:11" x14ac:dyDescent="0.25">
      <c r="C119" s="96" t="s">
        <v>112</v>
      </c>
      <c r="D119" s="147"/>
      <c r="E119" s="97">
        <v>2000</v>
      </c>
      <c r="F119" s="94">
        <f t="shared" si="10"/>
        <v>0</v>
      </c>
      <c r="G119" s="156"/>
      <c r="H119" s="98" t="s">
        <v>472</v>
      </c>
      <c r="I119" s="95" t="str">
        <f>VLOOKUP(H119,Presupuesto!$B$11:$C$565,2,0)</f>
        <v>EQUIPOS VARIOS DE OFICINA</v>
      </c>
      <c r="J119" s="95" t="str">
        <f t="shared" si="11"/>
        <v>Posgrado</v>
      </c>
      <c r="K119" s="95" t="s">
        <v>732</v>
      </c>
    </row>
    <row r="120" spans="3:11" x14ac:dyDescent="0.25">
      <c r="C120" s="96" t="s">
        <v>113</v>
      </c>
      <c r="D120" s="147"/>
      <c r="E120" s="97">
        <v>5000</v>
      </c>
      <c r="F120" s="94">
        <f t="shared" si="10"/>
        <v>0</v>
      </c>
      <c r="G120" s="156"/>
      <c r="H120" s="98" t="s">
        <v>472</v>
      </c>
      <c r="I120" s="95" t="str">
        <f>VLOOKUP(H120,Presupuesto!$B$11:$C$565,2,0)</f>
        <v>EQUIPOS VARIOS DE OFICINA</v>
      </c>
      <c r="J120" s="95" t="str">
        <f t="shared" si="11"/>
        <v>Posgrado</v>
      </c>
      <c r="K120" s="95" t="s">
        <v>727</v>
      </c>
    </row>
    <row r="121" spans="3:11" ht="15.75" thickBot="1" x14ac:dyDescent="0.3">
      <c r="C121" s="99" t="s">
        <v>114</v>
      </c>
      <c r="D121" s="155"/>
      <c r="E121" s="101">
        <v>100000</v>
      </c>
      <c r="F121" s="102">
        <f t="shared" si="10"/>
        <v>0</v>
      </c>
      <c r="G121" s="157"/>
      <c r="H121" s="103" t="s">
        <v>472</v>
      </c>
      <c r="I121" s="103" t="str">
        <f>VLOOKUP(H121,Presupuesto!$B$11:$C$565,2,0)</f>
        <v>EQUIPOS VARIOS DE OFICINA</v>
      </c>
      <c r="J121" s="103" t="str">
        <f t="shared" si="11"/>
        <v>Posgrado</v>
      </c>
      <c r="K121" s="120" t="s">
        <v>719</v>
      </c>
    </row>
    <row r="123" spans="3:11" ht="15.75" thickBot="1" x14ac:dyDescent="0.3">
      <c r="C123" s="429"/>
      <c r="D123" s="429"/>
      <c r="E123" s="429"/>
      <c r="F123" s="429"/>
      <c r="G123" s="418"/>
      <c r="H123" s="429"/>
      <c r="I123" s="429"/>
      <c r="J123" s="429"/>
      <c r="K123" s="429"/>
    </row>
    <row r="124" spans="3:11" ht="15.75" thickBot="1" x14ac:dyDescent="0.3">
      <c r="C124" s="29" t="s">
        <v>1308</v>
      </c>
      <c r="D124" s="30">
        <f>SUM(F131:F140)</f>
        <v>0</v>
      </c>
      <c r="E124" s="172"/>
      <c r="F124" s="172"/>
      <c r="G124" s="78"/>
      <c r="H124" s="172"/>
      <c r="I124" s="172"/>
      <c r="J124" s="429"/>
      <c r="K124" s="429"/>
    </row>
    <row r="125" spans="3:11" x14ac:dyDescent="0.25">
      <c r="C125" s="69"/>
      <c r="D125" s="31"/>
      <c r="E125" s="91"/>
      <c r="F125" s="91"/>
      <c r="G125" s="91"/>
      <c r="H125" s="75"/>
      <c r="I125" s="75"/>
      <c r="J125" s="75"/>
      <c r="K125" s="109"/>
    </row>
    <row r="126" spans="3:11" x14ac:dyDescent="0.25">
      <c r="C126" s="69"/>
      <c r="D126" s="31"/>
      <c r="E126" s="91"/>
      <c r="F126" s="91"/>
      <c r="G126" s="91"/>
      <c r="H126" s="75"/>
      <c r="I126" s="75"/>
      <c r="J126" s="75"/>
      <c r="K126" s="109"/>
    </row>
    <row r="127" spans="3:11" ht="15.75" x14ac:dyDescent="0.25">
      <c r="C127" s="191" t="s">
        <v>1309</v>
      </c>
      <c r="D127" s="345"/>
      <c r="E127" s="91"/>
      <c r="F127" s="91"/>
      <c r="G127" s="91"/>
      <c r="H127" s="75"/>
      <c r="I127" s="75"/>
      <c r="J127" s="75"/>
      <c r="K127" s="109"/>
    </row>
    <row r="128" spans="3:11" ht="18.75" x14ac:dyDescent="0.25">
      <c r="C128" s="199"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1"/>
      <c r="F128" s="91"/>
      <c r="G128" s="91"/>
      <c r="H128" s="75"/>
      <c r="I128" s="75"/>
      <c r="J128" s="75"/>
      <c r="K128" s="109"/>
    </row>
    <row r="129" spans="3:11" ht="15.75" thickBot="1" x14ac:dyDescent="0.3">
      <c r="C129" s="69"/>
      <c r="D129" s="31"/>
      <c r="E129" s="91"/>
      <c r="F129" s="91"/>
      <c r="G129" s="91"/>
      <c r="H129" s="75"/>
      <c r="I129" s="75"/>
      <c r="J129" s="75"/>
      <c r="K129" s="109"/>
    </row>
    <row r="130" spans="3:11" ht="30.75" thickBot="1" x14ac:dyDescent="0.3">
      <c r="C130" s="122" t="s">
        <v>1310</v>
      </c>
      <c r="D130" s="124" t="s">
        <v>99</v>
      </c>
      <c r="E130" s="124" t="s">
        <v>1312</v>
      </c>
      <c r="F130" s="123" t="s">
        <v>1313</v>
      </c>
      <c r="G130" s="129" t="s">
        <v>1314</v>
      </c>
      <c r="H130" s="124" t="s">
        <v>1315</v>
      </c>
      <c r="I130" s="124" t="s">
        <v>711</v>
      </c>
      <c r="J130" s="124" t="s">
        <v>1316</v>
      </c>
      <c r="K130" s="124" t="s">
        <v>1317</v>
      </c>
    </row>
    <row r="131" spans="3:11" x14ac:dyDescent="0.25">
      <c r="C131" s="92" t="s">
        <v>105</v>
      </c>
      <c r="D131" s="154"/>
      <c r="E131" s="93">
        <v>2800</v>
      </c>
      <c r="F131" s="94">
        <f>D131*E131</f>
        <v>0</v>
      </c>
      <c r="G131" s="156"/>
      <c r="H131" s="95" t="s">
        <v>470</v>
      </c>
      <c r="I131" s="95" t="str">
        <f>VLOOKUP(H131,Presupuesto!$B$11:$C$565,2,0)</f>
        <v>MUEBLES VARIOS DE OFICINA</v>
      </c>
      <c r="J131" s="207" t="s">
        <v>72</v>
      </c>
      <c r="K131" s="95" t="s">
        <v>733</v>
      </c>
    </row>
    <row r="132" spans="3:11" x14ac:dyDescent="0.25">
      <c r="C132" s="96" t="s">
        <v>106</v>
      </c>
      <c r="D132" s="147"/>
      <c r="E132" s="97">
        <v>2400</v>
      </c>
      <c r="F132" s="94">
        <f>D132*E132</f>
        <v>0</v>
      </c>
      <c r="G132" s="156"/>
      <c r="H132" s="98" t="s">
        <v>470</v>
      </c>
      <c r="I132" s="95" t="str">
        <f>VLOOKUP(H132,Presupuesto!$B$11:$C$565,2,0)</f>
        <v>MUEBLES VARIOS DE OFICINA</v>
      </c>
      <c r="J132" s="95" t="str">
        <f>$J$131</f>
        <v>Posgrado</v>
      </c>
      <c r="K132" s="95" t="s">
        <v>720</v>
      </c>
    </row>
    <row r="133" spans="3:11" x14ac:dyDescent="0.25">
      <c r="C133" s="96" t="s">
        <v>107</v>
      </c>
      <c r="D133" s="147"/>
      <c r="E133" s="97">
        <v>1000</v>
      </c>
      <c r="F133" s="94">
        <f t="shared" ref="F133:F140" si="12">D133*E133</f>
        <v>0</v>
      </c>
      <c r="G133" s="156"/>
      <c r="H133" s="98" t="s">
        <v>470</v>
      </c>
      <c r="I133" s="95" t="str">
        <f>VLOOKUP(H133,Presupuesto!$B$11:$C$565,2,0)</f>
        <v>MUEBLES VARIOS DE OFICINA</v>
      </c>
      <c r="J133" s="95" t="str">
        <f t="shared" ref="J133:J140" si="13">$J$131</f>
        <v>Posgrado</v>
      </c>
      <c r="K133" s="95" t="s">
        <v>721</v>
      </c>
    </row>
    <row r="134" spans="3:11" x14ac:dyDescent="0.25">
      <c r="C134" s="96" t="s">
        <v>108</v>
      </c>
      <c r="D134" s="147"/>
      <c r="E134" s="97">
        <v>6000</v>
      </c>
      <c r="F134" s="94">
        <f t="shared" si="12"/>
        <v>0</v>
      </c>
      <c r="G134" s="156"/>
      <c r="H134" s="98" t="s">
        <v>470</v>
      </c>
      <c r="I134" s="95" t="str">
        <f>VLOOKUP(H134,Presupuesto!$B$11:$C$565,2,0)</f>
        <v>MUEBLES VARIOS DE OFICINA</v>
      </c>
      <c r="J134" s="95" t="str">
        <f t="shared" si="13"/>
        <v>Posgrado</v>
      </c>
      <c r="K134" s="95" t="s">
        <v>721</v>
      </c>
    </row>
    <row r="135" spans="3:11" x14ac:dyDescent="0.25">
      <c r="C135" s="96" t="s">
        <v>109</v>
      </c>
      <c r="D135" s="147"/>
      <c r="E135" s="97">
        <v>3000</v>
      </c>
      <c r="F135" s="94">
        <f t="shared" si="12"/>
        <v>0</v>
      </c>
      <c r="G135" s="156"/>
      <c r="H135" s="98" t="s">
        <v>470</v>
      </c>
      <c r="I135" s="95" t="str">
        <f>VLOOKUP(H135,Presupuesto!$B$11:$C$565,2,0)</f>
        <v>MUEBLES VARIOS DE OFICINA</v>
      </c>
      <c r="J135" s="95" t="str">
        <f t="shared" si="13"/>
        <v>Posgrado</v>
      </c>
      <c r="K135" s="95" t="s">
        <v>721</v>
      </c>
    </row>
    <row r="136" spans="3:11" x14ac:dyDescent="0.25">
      <c r="C136" s="96" t="s">
        <v>110</v>
      </c>
      <c r="D136" s="147"/>
      <c r="E136" s="97">
        <v>10000</v>
      </c>
      <c r="F136" s="94">
        <f t="shared" si="12"/>
        <v>0</v>
      </c>
      <c r="G136" s="156"/>
      <c r="H136" s="98" t="s">
        <v>470</v>
      </c>
      <c r="I136" s="95" t="str">
        <f>VLOOKUP(H136,Presupuesto!$B$11:$C$565,2,0)</f>
        <v>MUEBLES VARIOS DE OFICINA</v>
      </c>
      <c r="J136" s="95" t="str">
        <f t="shared" si="13"/>
        <v>Posgrado</v>
      </c>
      <c r="K136" s="95" t="s">
        <v>721</v>
      </c>
    </row>
    <row r="137" spans="3:11" x14ac:dyDescent="0.25">
      <c r="C137" s="96" t="s">
        <v>111</v>
      </c>
      <c r="D137" s="147"/>
      <c r="E137" s="97">
        <v>8000</v>
      </c>
      <c r="F137" s="94">
        <f t="shared" si="12"/>
        <v>0</v>
      </c>
      <c r="G137" s="156"/>
      <c r="H137" s="98" t="s">
        <v>472</v>
      </c>
      <c r="I137" s="95" t="str">
        <f>VLOOKUP(H137,Presupuesto!$B$11:$C$565,2,0)</f>
        <v>EQUIPOS VARIOS DE OFICINA</v>
      </c>
      <c r="J137" s="95" t="str">
        <f t="shared" si="13"/>
        <v>Posgrado</v>
      </c>
      <c r="K137" s="95" t="s">
        <v>721</v>
      </c>
    </row>
    <row r="138" spans="3:11" x14ac:dyDescent="0.25">
      <c r="C138" s="96" t="s">
        <v>112</v>
      </c>
      <c r="D138" s="147"/>
      <c r="E138" s="97">
        <v>2000</v>
      </c>
      <c r="F138" s="94">
        <f t="shared" si="12"/>
        <v>0</v>
      </c>
      <c r="G138" s="156"/>
      <c r="H138" s="98" t="s">
        <v>472</v>
      </c>
      <c r="I138" s="95" t="str">
        <f>VLOOKUP(H138,Presupuesto!$B$11:$C$565,2,0)</f>
        <v>EQUIPOS VARIOS DE OFICINA</v>
      </c>
      <c r="J138" s="95" t="str">
        <f t="shared" si="13"/>
        <v>Posgrado</v>
      </c>
      <c r="K138" s="95" t="s">
        <v>732</v>
      </c>
    </row>
    <row r="139" spans="3:11" x14ac:dyDescent="0.25">
      <c r="C139" s="96" t="s">
        <v>113</v>
      </c>
      <c r="D139" s="147"/>
      <c r="E139" s="97">
        <v>5000</v>
      </c>
      <c r="F139" s="94">
        <f t="shared" si="12"/>
        <v>0</v>
      </c>
      <c r="G139" s="156"/>
      <c r="H139" s="98" t="s">
        <v>472</v>
      </c>
      <c r="I139" s="95" t="str">
        <f>VLOOKUP(H139,Presupuesto!$B$11:$C$565,2,0)</f>
        <v>EQUIPOS VARIOS DE OFICINA</v>
      </c>
      <c r="J139" s="95" t="str">
        <f t="shared" si="13"/>
        <v>Posgrado</v>
      </c>
      <c r="K139" s="95" t="s">
        <v>727</v>
      </c>
    </row>
    <row r="140" spans="3:11" ht="15.75" thickBot="1" x14ac:dyDescent="0.3">
      <c r="C140" s="99" t="s">
        <v>114</v>
      </c>
      <c r="D140" s="155"/>
      <c r="E140" s="101">
        <v>100000</v>
      </c>
      <c r="F140" s="102">
        <f t="shared" si="12"/>
        <v>0</v>
      </c>
      <c r="G140" s="157"/>
      <c r="H140" s="103" t="s">
        <v>472</v>
      </c>
      <c r="I140" s="103" t="str">
        <f>VLOOKUP(H140,Presupuesto!$B$11:$C$565,2,0)</f>
        <v>EQUIPOS VARIOS DE OFICINA</v>
      </c>
      <c r="J140" s="103" t="str">
        <f t="shared" si="13"/>
        <v>Posgrado</v>
      </c>
      <c r="K140" s="120" t="s">
        <v>719</v>
      </c>
    </row>
    <row r="142" spans="3:11" ht="15.75" thickBot="1" x14ac:dyDescent="0.3">
      <c r="C142" s="315"/>
      <c r="D142" s="316"/>
      <c r="E142" s="317"/>
      <c r="F142" s="317"/>
      <c r="G142" s="318"/>
      <c r="H142" s="317"/>
      <c r="I142" s="317"/>
      <c r="J142" s="151"/>
      <c r="K142" s="151"/>
    </row>
    <row r="143" spans="3:11" ht="15.75" thickBot="1" x14ac:dyDescent="0.3">
      <c r="C143" s="29" t="s">
        <v>1308</v>
      </c>
      <c r="D143" s="30">
        <f>SUM(F150:F159)</f>
        <v>0</v>
      </c>
      <c r="E143" s="172"/>
      <c r="F143" s="172"/>
      <c r="G143" s="78"/>
      <c r="H143" s="172"/>
      <c r="I143" s="172"/>
      <c r="J143" s="429"/>
      <c r="K143" s="429"/>
    </row>
    <row r="144" spans="3:11" x14ac:dyDescent="0.25">
      <c r="C144" s="69"/>
      <c r="D144" s="31"/>
      <c r="E144" s="91"/>
      <c r="F144" s="91"/>
      <c r="G144" s="91"/>
      <c r="H144" s="75"/>
      <c r="I144" s="75"/>
      <c r="J144" s="75"/>
      <c r="K144" s="109"/>
    </row>
    <row r="145" spans="3:11" x14ac:dyDescent="0.25">
      <c r="C145" s="69"/>
      <c r="D145" s="31"/>
      <c r="E145" s="91"/>
      <c r="F145" s="91"/>
      <c r="G145" s="91"/>
      <c r="H145" s="75"/>
      <c r="I145" s="75"/>
      <c r="J145" s="75"/>
      <c r="K145" s="109"/>
    </row>
    <row r="146" spans="3:11" ht="15.75" x14ac:dyDescent="0.25">
      <c r="C146" s="191" t="s">
        <v>1309</v>
      </c>
      <c r="D146" s="345"/>
      <c r="E146" s="91"/>
      <c r="F146" s="91"/>
      <c r="G146" s="91"/>
      <c r="H146" s="75"/>
      <c r="I146" s="75"/>
      <c r="J146" s="75"/>
      <c r="K146" s="109"/>
    </row>
    <row r="147" spans="3:11" ht="18.75" x14ac:dyDescent="0.25">
      <c r="C147" s="199"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1"/>
      <c r="F147" s="91"/>
      <c r="G147" s="91"/>
      <c r="H147" s="75"/>
      <c r="I147" s="75"/>
      <c r="J147" s="75"/>
      <c r="K147" s="109"/>
    </row>
    <row r="148" spans="3:11" ht="15.75" thickBot="1" x14ac:dyDescent="0.3">
      <c r="C148" s="69"/>
      <c r="D148" s="31"/>
      <c r="E148" s="91"/>
      <c r="F148" s="91"/>
      <c r="G148" s="91"/>
      <c r="H148" s="75"/>
      <c r="I148" s="75"/>
      <c r="J148" s="75"/>
      <c r="K148" s="109"/>
    </row>
    <row r="149" spans="3:11" ht="30.75" thickBot="1" x14ac:dyDescent="0.3">
      <c r="C149" s="122" t="s">
        <v>1310</v>
      </c>
      <c r="D149" s="124" t="s">
        <v>99</v>
      </c>
      <c r="E149" s="124" t="s">
        <v>1312</v>
      </c>
      <c r="F149" s="123" t="s">
        <v>1313</v>
      </c>
      <c r="G149" s="129" t="s">
        <v>1314</v>
      </c>
      <c r="H149" s="124" t="s">
        <v>1315</v>
      </c>
      <c r="I149" s="124" t="s">
        <v>711</v>
      </c>
      <c r="J149" s="124" t="s">
        <v>1316</v>
      </c>
      <c r="K149" s="124" t="s">
        <v>1317</v>
      </c>
    </row>
    <row r="150" spans="3:11" x14ac:dyDescent="0.25">
      <c r="C150" s="92" t="s">
        <v>105</v>
      </c>
      <c r="D150" s="154"/>
      <c r="E150" s="93">
        <v>2800</v>
      </c>
      <c r="F150" s="94">
        <f>D150*E150</f>
        <v>0</v>
      </c>
      <c r="G150" s="156"/>
      <c r="H150" s="95" t="s">
        <v>470</v>
      </c>
      <c r="I150" s="95" t="str">
        <f>VLOOKUP(H150,Presupuesto!$B$11:$C$565,2,0)</f>
        <v>MUEBLES VARIOS DE OFICINA</v>
      </c>
      <c r="J150" s="207" t="s">
        <v>72</v>
      </c>
      <c r="K150" s="95" t="s">
        <v>733</v>
      </c>
    </row>
    <row r="151" spans="3:11" x14ac:dyDescent="0.25">
      <c r="C151" s="96" t="s">
        <v>106</v>
      </c>
      <c r="D151" s="147"/>
      <c r="E151" s="97">
        <v>2400</v>
      </c>
      <c r="F151" s="94">
        <f>D151*E151</f>
        <v>0</v>
      </c>
      <c r="G151" s="156"/>
      <c r="H151" s="98" t="s">
        <v>470</v>
      </c>
      <c r="I151" s="95" t="str">
        <f>VLOOKUP(H151,Presupuesto!$B$11:$C$565,2,0)</f>
        <v>MUEBLES VARIOS DE OFICINA</v>
      </c>
      <c r="J151" s="95" t="str">
        <f>$J$150</f>
        <v>Posgrado</v>
      </c>
      <c r="K151" s="95" t="s">
        <v>720</v>
      </c>
    </row>
    <row r="152" spans="3:11" x14ac:dyDescent="0.25">
      <c r="C152" s="96" t="s">
        <v>107</v>
      </c>
      <c r="D152" s="147"/>
      <c r="E152" s="97">
        <v>1000</v>
      </c>
      <c r="F152" s="94">
        <f t="shared" ref="F152:F159" si="14">D152*E152</f>
        <v>0</v>
      </c>
      <c r="G152" s="156"/>
      <c r="H152" s="98" t="s">
        <v>470</v>
      </c>
      <c r="I152" s="95" t="str">
        <f>VLOOKUP(H152,Presupuesto!$B$11:$C$565,2,0)</f>
        <v>MUEBLES VARIOS DE OFICINA</v>
      </c>
      <c r="J152" s="95" t="str">
        <f t="shared" ref="J152:J159" si="15">$J$150</f>
        <v>Posgrado</v>
      </c>
      <c r="K152" s="95" t="s">
        <v>721</v>
      </c>
    </row>
    <row r="153" spans="3:11" x14ac:dyDescent="0.25">
      <c r="C153" s="96" t="s">
        <v>108</v>
      </c>
      <c r="D153" s="147"/>
      <c r="E153" s="97">
        <v>6000</v>
      </c>
      <c r="F153" s="94">
        <f t="shared" si="14"/>
        <v>0</v>
      </c>
      <c r="G153" s="156"/>
      <c r="H153" s="98" t="s">
        <v>470</v>
      </c>
      <c r="I153" s="95" t="str">
        <f>VLOOKUP(H153,Presupuesto!$B$11:$C$565,2,0)</f>
        <v>MUEBLES VARIOS DE OFICINA</v>
      </c>
      <c r="J153" s="95" t="str">
        <f t="shared" si="15"/>
        <v>Posgrado</v>
      </c>
      <c r="K153" s="95" t="s">
        <v>721</v>
      </c>
    </row>
    <row r="154" spans="3:11" x14ac:dyDescent="0.25">
      <c r="C154" s="96" t="s">
        <v>109</v>
      </c>
      <c r="D154" s="147"/>
      <c r="E154" s="97">
        <v>3000</v>
      </c>
      <c r="F154" s="94">
        <f t="shared" si="14"/>
        <v>0</v>
      </c>
      <c r="G154" s="156"/>
      <c r="H154" s="98" t="s">
        <v>470</v>
      </c>
      <c r="I154" s="95" t="str">
        <f>VLOOKUP(H154,Presupuesto!$B$11:$C$565,2,0)</f>
        <v>MUEBLES VARIOS DE OFICINA</v>
      </c>
      <c r="J154" s="95" t="str">
        <f t="shared" si="15"/>
        <v>Posgrado</v>
      </c>
      <c r="K154" s="95" t="s">
        <v>721</v>
      </c>
    </row>
    <row r="155" spans="3:11" x14ac:dyDescent="0.25">
      <c r="C155" s="96" t="s">
        <v>110</v>
      </c>
      <c r="D155" s="147"/>
      <c r="E155" s="97">
        <v>10000</v>
      </c>
      <c r="F155" s="94">
        <f t="shared" si="14"/>
        <v>0</v>
      </c>
      <c r="G155" s="156"/>
      <c r="H155" s="98" t="s">
        <v>470</v>
      </c>
      <c r="I155" s="95" t="str">
        <f>VLOOKUP(H155,Presupuesto!$B$11:$C$565,2,0)</f>
        <v>MUEBLES VARIOS DE OFICINA</v>
      </c>
      <c r="J155" s="95" t="str">
        <f t="shared" si="15"/>
        <v>Posgrado</v>
      </c>
      <c r="K155" s="95" t="s">
        <v>721</v>
      </c>
    </row>
    <row r="156" spans="3:11" x14ac:dyDescent="0.25">
      <c r="C156" s="96" t="s">
        <v>111</v>
      </c>
      <c r="D156" s="147"/>
      <c r="E156" s="97">
        <v>8000</v>
      </c>
      <c r="F156" s="94">
        <f t="shared" si="14"/>
        <v>0</v>
      </c>
      <c r="G156" s="156"/>
      <c r="H156" s="98" t="s">
        <v>472</v>
      </c>
      <c r="I156" s="95" t="str">
        <f>VLOOKUP(H156,Presupuesto!$B$11:$C$565,2,0)</f>
        <v>EQUIPOS VARIOS DE OFICINA</v>
      </c>
      <c r="J156" s="95" t="str">
        <f t="shared" si="15"/>
        <v>Posgrado</v>
      </c>
      <c r="K156" s="95" t="s">
        <v>721</v>
      </c>
    </row>
    <row r="157" spans="3:11" x14ac:dyDescent="0.25">
      <c r="C157" s="96" t="s">
        <v>112</v>
      </c>
      <c r="D157" s="147"/>
      <c r="E157" s="97">
        <v>2000</v>
      </c>
      <c r="F157" s="94">
        <f t="shared" si="14"/>
        <v>0</v>
      </c>
      <c r="G157" s="156"/>
      <c r="H157" s="98" t="s">
        <v>472</v>
      </c>
      <c r="I157" s="95" t="str">
        <f>VLOOKUP(H157,Presupuesto!$B$11:$C$565,2,0)</f>
        <v>EQUIPOS VARIOS DE OFICINA</v>
      </c>
      <c r="J157" s="95" t="str">
        <f t="shared" si="15"/>
        <v>Posgrado</v>
      </c>
      <c r="K157" s="95" t="s">
        <v>732</v>
      </c>
    </row>
    <row r="158" spans="3:11" x14ac:dyDescent="0.25">
      <c r="C158" s="96" t="s">
        <v>113</v>
      </c>
      <c r="D158" s="147"/>
      <c r="E158" s="97">
        <v>5000</v>
      </c>
      <c r="F158" s="94">
        <f t="shared" si="14"/>
        <v>0</v>
      </c>
      <c r="G158" s="156"/>
      <c r="H158" s="98" t="s">
        <v>472</v>
      </c>
      <c r="I158" s="95" t="str">
        <f>VLOOKUP(H158,Presupuesto!$B$11:$C$565,2,0)</f>
        <v>EQUIPOS VARIOS DE OFICINA</v>
      </c>
      <c r="J158" s="95" t="str">
        <f t="shared" si="15"/>
        <v>Posgrado</v>
      </c>
      <c r="K158" s="95" t="s">
        <v>727</v>
      </c>
    </row>
    <row r="159" spans="3:11" ht="15.75" thickBot="1" x14ac:dyDescent="0.3">
      <c r="C159" s="99" t="s">
        <v>114</v>
      </c>
      <c r="D159" s="155"/>
      <c r="E159" s="101">
        <v>100000</v>
      </c>
      <c r="F159" s="102">
        <f t="shared" si="14"/>
        <v>0</v>
      </c>
      <c r="G159" s="157"/>
      <c r="H159" s="103" t="s">
        <v>472</v>
      </c>
      <c r="I159" s="103" t="str">
        <f>VLOOKUP(H159,Presupuesto!$B$11:$C$565,2,0)</f>
        <v>EQUIPOS VARIOS DE OFICINA</v>
      </c>
      <c r="J159" s="103" t="str">
        <f t="shared" si="15"/>
        <v>Posgrado</v>
      </c>
      <c r="K159" s="120" t="s">
        <v>719</v>
      </c>
    </row>
    <row r="161" spans="3:11" ht="15.75" thickBot="1" x14ac:dyDescent="0.3">
      <c r="C161" s="429"/>
      <c r="D161" s="429"/>
      <c r="E161" s="429"/>
      <c r="F161" s="429"/>
      <c r="G161" s="418"/>
      <c r="H161" s="429"/>
      <c r="I161" s="429"/>
      <c r="J161" s="429"/>
      <c r="K161" s="429"/>
    </row>
    <row r="162" spans="3:11" ht="15.75" thickBot="1" x14ac:dyDescent="0.3">
      <c r="C162" s="29" t="s">
        <v>1308</v>
      </c>
      <c r="D162" s="30">
        <f>SUM(F169:F178)</f>
        <v>0</v>
      </c>
      <c r="E162" s="172"/>
      <c r="F162" s="172"/>
      <c r="G162" s="78"/>
      <c r="H162" s="172"/>
      <c r="I162" s="172"/>
      <c r="J162" s="429"/>
      <c r="K162" s="429"/>
    </row>
    <row r="163" spans="3:11" x14ac:dyDescent="0.25">
      <c r="C163" s="69"/>
      <c r="D163" s="31"/>
      <c r="E163" s="91"/>
      <c r="F163" s="91"/>
      <c r="G163" s="91"/>
      <c r="H163" s="75"/>
      <c r="I163" s="75"/>
      <c r="J163" s="75"/>
      <c r="K163" s="109"/>
    </row>
    <row r="164" spans="3:11" x14ac:dyDescent="0.25">
      <c r="C164" s="69"/>
      <c r="D164" s="31"/>
      <c r="E164" s="91"/>
      <c r="F164" s="91"/>
      <c r="G164" s="91"/>
      <c r="H164" s="75"/>
      <c r="I164" s="75"/>
      <c r="J164" s="75"/>
      <c r="K164" s="109"/>
    </row>
    <row r="165" spans="3:11" ht="15.75" x14ac:dyDescent="0.25">
      <c r="C165" s="191" t="s">
        <v>1309</v>
      </c>
      <c r="D165" s="345"/>
      <c r="E165" s="91"/>
      <c r="F165" s="91"/>
      <c r="G165" s="91"/>
      <c r="H165" s="75"/>
      <c r="I165" s="75"/>
      <c r="J165" s="75"/>
      <c r="K165" s="109"/>
    </row>
    <row r="166" spans="3:11" ht="18.75" x14ac:dyDescent="0.25">
      <c r="C166" s="199"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1"/>
      <c r="F166" s="91"/>
      <c r="G166" s="91"/>
      <c r="H166" s="75"/>
      <c r="I166" s="75"/>
      <c r="J166" s="75"/>
      <c r="K166" s="109"/>
    </row>
    <row r="167" spans="3:11" ht="15.75" thickBot="1" x14ac:dyDescent="0.3">
      <c r="C167" s="69"/>
      <c r="D167" s="31"/>
      <c r="E167" s="91"/>
      <c r="F167" s="91"/>
      <c r="G167" s="91"/>
      <c r="H167" s="75"/>
      <c r="I167" s="75"/>
      <c r="J167" s="75"/>
      <c r="K167" s="109"/>
    </row>
    <row r="168" spans="3:11" ht="30.75" thickBot="1" x14ac:dyDescent="0.3">
      <c r="C168" s="122" t="s">
        <v>1310</v>
      </c>
      <c r="D168" s="124" t="s">
        <v>99</v>
      </c>
      <c r="E168" s="124" t="s">
        <v>1312</v>
      </c>
      <c r="F168" s="123" t="s">
        <v>1313</v>
      </c>
      <c r="G168" s="129" t="s">
        <v>1314</v>
      </c>
      <c r="H168" s="124" t="s">
        <v>1315</v>
      </c>
      <c r="I168" s="124" t="s">
        <v>711</v>
      </c>
      <c r="J168" s="124" t="s">
        <v>1316</v>
      </c>
      <c r="K168" s="124" t="s">
        <v>1317</v>
      </c>
    </row>
    <row r="169" spans="3:11" x14ac:dyDescent="0.25">
      <c r="C169" s="92" t="s">
        <v>105</v>
      </c>
      <c r="D169" s="154"/>
      <c r="E169" s="93">
        <v>2800</v>
      </c>
      <c r="F169" s="94">
        <f>D169*E169</f>
        <v>0</v>
      </c>
      <c r="G169" s="156"/>
      <c r="H169" s="95" t="s">
        <v>470</v>
      </c>
      <c r="I169" s="95" t="str">
        <f>VLOOKUP(H169,Presupuesto!$B$11:$C$565,2,0)</f>
        <v>MUEBLES VARIOS DE OFICINA</v>
      </c>
      <c r="J169" s="207" t="s">
        <v>72</v>
      </c>
      <c r="K169" s="95" t="s">
        <v>733</v>
      </c>
    </row>
    <row r="170" spans="3:11" x14ac:dyDescent="0.25">
      <c r="C170" s="96" t="s">
        <v>106</v>
      </c>
      <c r="D170" s="147"/>
      <c r="E170" s="97">
        <v>2400</v>
      </c>
      <c r="F170" s="94">
        <f>D170*E170</f>
        <v>0</v>
      </c>
      <c r="G170" s="156"/>
      <c r="H170" s="98" t="s">
        <v>470</v>
      </c>
      <c r="I170" s="95" t="str">
        <f>VLOOKUP(H170,Presupuesto!$B$11:$C$565,2,0)</f>
        <v>MUEBLES VARIOS DE OFICINA</v>
      </c>
      <c r="J170" s="95" t="str">
        <f>$J$169</f>
        <v>Posgrado</v>
      </c>
      <c r="K170" s="95" t="s">
        <v>720</v>
      </c>
    </row>
    <row r="171" spans="3:11" x14ac:dyDescent="0.25">
      <c r="C171" s="96" t="s">
        <v>107</v>
      </c>
      <c r="D171" s="147"/>
      <c r="E171" s="97">
        <v>1000</v>
      </c>
      <c r="F171" s="94">
        <f t="shared" ref="F171:F178" si="16">D171*E171</f>
        <v>0</v>
      </c>
      <c r="G171" s="156"/>
      <c r="H171" s="98" t="s">
        <v>470</v>
      </c>
      <c r="I171" s="95" t="str">
        <f>VLOOKUP(H171,Presupuesto!$B$11:$C$565,2,0)</f>
        <v>MUEBLES VARIOS DE OFICINA</v>
      </c>
      <c r="J171" s="95" t="str">
        <f t="shared" ref="J171:J178" si="17">$J$169</f>
        <v>Posgrado</v>
      </c>
      <c r="K171" s="95" t="s">
        <v>721</v>
      </c>
    </row>
    <row r="172" spans="3:11" x14ac:dyDescent="0.25">
      <c r="C172" s="96" t="s">
        <v>108</v>
      </c>
      <c r="D172" s="147"/>
      <c r="E172" s="97">
        <v>6000</v>
      </c>
      <c r="F172" s="94">
        <f t="shared" si="16"/>
        <v>0</v>
      </c>
      <c r="G172" s="156"/>
      <c r="H172" s="98" t="s">
        <v>470</v>
      </c>
      <c r="I172" s="95" t="str">
        <f>VLOOKUP(H172,Presupuesto!$B$11:$C$565,2,0)</f>
        <v>MUEBLES VARIOS DE OFICINA</v>
      </c>
      <c r="J172" s="95" t="str">
        <f t="shared" si="17"/>
        <v>Posgrado</v>
      </c>
      <c r="K172" s="95" t="s">
        <v>721</v>
      </c>
    </row>
    <row r="173" spans="3:11" x14ac:dyDescent="0.25">
      <c r="C173" s="96" t="s">
        <v>109</v>
      </c>
      <c r="D173" s="147"/>
      <c r="E173" s="97">
        <v>3000</v>
      </c>
      <c r="F173" s="94">
        <f t="shared" si="16"/>
        <v>0</v>
      </c>
      <c r="G173" s="156"/>
      <c r="H173" s="98" t="s">
        <v>470</v>
      </c>
      <c r="I173" s="95" t="str">
        <f>VLOOKUP(H173,Presupuesto!$B$11:$C$565,2,0)</f>
        <v>MUEBLES VARIOS DE OFICINA</v>
      </c>
      <c r="J173" s="95" t="str">
        <f t="shared" si="17"/>
        <v>Posgrado</v>
      </c>
      <c r="K173" s="95" t="s">
        <v>721</v>
      </c>
    </row>
    <row r="174" spans="3:11" x14ac:dyDescent="0.25">
      <c r="C174" s="96" t="s">
        <v>110</v>
      </c>
      <c r="D174" s="147"/>
      <c r="E174" s="97">
        <v>10000</v>
      </c>
      <c r="F174" s="94">
        <f t="shared" si="16"/>
        <v>0</v>
      </c>
      <c r="G174" s="156"/>
      <c r="H174" s="98" t="s">
        <v>470</v>
      </c>
      <c r="I174" s="95" t="str">
        <f>VLOOKUP(H174,Presupuesto!$B$11:$C$565,2,0)</f>
        <v>MUEBLES VARIOS DE OFICINA</v>
      </c>
      <c r="J174" s="95" t="str">
        <f t="shared" si="17"/>
        <v>Posgrado</v>
      </c>
      <c r="K174" s="95" t="s">
        <v>721</v>
      </c>
    </row>
    <row r="175" spans="3:11" x14ac:dyDescent="0.25">
      <c r="C175" s="96" t="s">
        <v>111</v>
      </c>
      <c r="D175" s="147"/>
      <c r="E175" s="97">
        <v>8000</v>
      </c>
      <c r="F175" s="94">
        <f t="shared" si="16"/>
        <v>0</v>
      </c>
      <c r="G175" s="156"/>
      <c r="H175" s="98" t="s">
        <v>472</v>
      </c>
      <c r="I175" s="95" t="str">
        <f>VLOOKUP(H175,Presupuesto!$B$11:$C$565,2,0)</f>
        <v>EQUIPOS VARIOS DE OFICINA</v>
      </c>
      <c r="J175" s="95" t="str">
        <f t="shared" si="17"/>
        <v>Posgrado</v>
      </c>
      <c r="K175" s="95" t="s">
        <v>721</v>
      </c>
    </row>
    <row r="176" spans="3:11" x14ac:dyDescent="0.25">
      <c r="C176" s="96" t="s">
        <v>112</v>
      </c>
      <c r="D176" s="147"/>
      <c r="E176" s="97">
        <v>2000</v>
      </c>
      <c r="F176" s="94">
        <f t="shared" si="16"/>
        <v>0</v>
      </c>
      <c r="G176" s="156"/>
      <c r="H176" s="98" t="s">
        <v>472</v>
      </c>
      <c r="I176" s="95" t="str">
        <f>VLOOKUP(H176,Presupuesto!$B$11:$C$565,2,0)</f>
        <v>EQUIPOS VARIOS DE OFICINA</v>
      </c>
      <c r="J176" s="95" t="str">
        <f t="shared" si="17"/>
        <v>Posgrado</v>
      </c>
      <c r="K176" s="95" t="s">
        <v>732</v>
      </c>
    </row>
    <row r="177" spans="3:11" x14ac:dyDescent="0.25">
      <c r="C177" s="96" t="s">
        <v>113</v>
      </c>
      <c r="D177" s="147"/>
      <c r="E177" s="97">
        <v>5000</v>
      </c>
      <c r="F177" s="94">
        <f t="shared" si="16"/>
        <v>0</v>
      </c>
      <c r="G177" s="156"/>
      <c r="H177" s="98" t="s">
        <v>472</v>
      </c>
      <c r="I177" s="95" t="str">
        <f>VLOOKUP(H177,Presupuesto!$B$11:$C$565,2,0)</f>
        <v>EQUIPOS VARIOS DE OFICINA</v>
      </c>
      <c r="J177" s="95" t="str">
        <f t="shared" si="17"/>
        <v>Posgrado</v>
      </c>
      <c r="K177" s="95" t="s">
        <v>727</v>
      </c>
    </row>
    <row r="178" spans="3:11" ht="15.75" thickBot="1" x14ac:dyDescent="0.3">
      <c r="C178" s="99" t="s">
        <v>114</v>
      </c>
      <c r="D178" s="155"/>
      <c r="E178" s="101">
        <v>100000</v>
      </c>
      <c r="F178" s="102">
        <f t="shared" si="16"/>
        <v>0</v>
      </c>
      <c r="G178" s="157"/>
      <c r="H178" s="103" t="s">
        <v>472</v>
      </c>
      <c r="I178" s="103" t="str">
        <f>VLOOKUP(H178,Presupuesto!$B$11:$C$565,2,0)</f>
        <v>EQUIPOS VARIOS DE OFICINA</v>
      </c>
      <c r="J178" s="103" t="str">
        <f t="shared" si="17"/>
        <v>Posgrado</v>
      </c>
      <c r="K178" s="120" t="s">
        <v>719</v>
      </c>
    </row>
    <row r="180" spans="3:11" ht="15.75" thickBot="1" x14ac:dyDescent="0.3">
      <c r="C180" s="315"/>
      <c r="D180" s="316"/>
      <c r="E180" s="317"/>
      <c r="F180" s="317"/>
      <c r="G180" s="318"/>
      <c r="H180" s="317"/>
      <c r="I180" s="317"/>
      <c r="J180" s="151"/>
      <c r="K180" s="151"/>
    </row>
    <row r="181" spans="3:11" ht="15.75" thickBot="1" x14ac:dyDescent="0.3">
      <c r="C181" s="29" t="s">
        <v>1308</v>
      </c>
      <c r="D181" s="30">
        <f>SUM(F188:F197)</f>
        <v>0</v>
      </c>
      <c r="E181" s="172"/>
      <c r="F181" s="172"/>
      <c r="G181" s="78"/>
      <c r="H181" s="172"/>
      <c r="I181" s="172"/>
      <c r="J181" s="429"/>
      <c r="K181" s="429"/>
    </row>
    <row r="182" spans="3:11" x14ac:dyDescent="0.25">
      <c r="C182" s="69"/>
      <c r="D182" s="31"/>
      <c r="E182" s="91"/>
      <c r="F182" s="91"/>
      <c r="G182" s="91"/>
      <c r="H182" s="75"/>
      <c r="I182" s="75"/>
      <c r="J182" s="75"/>
      <c r="K182" s="109"/>
    </row>
    <row r="183" spans="3:11" x14ac:dyDescent="0.25">
      <c r="C183" s="69"/>
      <c r="D183" s="31"/>
      <c r="E183" s="91"/>
      <c r="F183" s="91"/>
      <c r="G183" s="91"/>
      <c r="H183" s="75"/>
      <c r="I183" s="75"/>
      <c r="J183" s="75"/>
      <c r="K183" s="109"/>
    </row>
    <row r="184" spans="3:11" ht="15.75" x14ac:dyDescent="0.25">
      <c r="C184" s="191" t="s">
        <v>1309</v>
      </c>
      <c r="D184" s="345"/>
      <c r="E184" s="91"/>
      <c r="F184" s="91"/>
      <c r="G184" s="91"/>
      <c r="H184" s="75"/>
      <c r="I184" s="75"/>
      <c r="J184" s="75"/>
      <c r="K184" s="109"/>
    </row>
    <row r="185" spans="3:11" ht="18.75" x14ac:dyDescent="0.25">
      <c r="C185" s="199"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1"/>
      <c r="F185" s="91"/>
      <c r="G185" s="91"/>
      <c r="H185" s="75"/>
      <c r="I185" s="75"/>
      <c r="J185" s="75"/>
      <c r="K185" s="109"/>
    </row>
    <row r="186" spans="3:11" ht="15.75" thickBot="1" x14ac:dyDescent="0.3">
      <c r="C186" s="69"/>
      <c r="D186" s="31"/>
      <c r="E186" s="91"/>
      <c r="F186" s="91"/>
      <c r="G186" s="91"/>
      <c r="H186" s="75"/>
      <c r="I186" s="75"/>
      <c r="J186" s="75"/>
      <c r="K186" s="109"/>
    </row>
    <row r="187" spans="3:11" ht="30.75" thickBot="1" x14ac:dyDescent="0.3">
      <c r="C187" s="122" t="s">
        <v>1310</v>
      </c>
      <c r="D187" s="124" t="s">
        <v>99</v>
      </c>
      <c r="E187" s="124" t="s">
        <v>1312</v>
      </c>
      <c r="F187" s="123" t="s">
        <v>1313</v>
      </c>
      <c r="G187" s="129" t="s">
        <v>1314</v>
      </c>
      <c r="H187" s="124" t="s">
        <v>1315</v>
      </c>
      <c r="I187" s="124" t="s">
        <v>711</v>
      </c>
      <c r="J187" s="124" t="s">
        <v>1316</v>
      </c>
      <c r="K187" s="124" t="s">
        <v>1317</v>
      </c>
    </row>
    <row r="188" spans="3:11" x14ac:dyDescent="0.25">
      <c r="C188" s="92" t="s">
        <v>105</v>
      </c>
      <c r="D188" s="154"/>
      <c r="E188" s="93">
        <v>2800</v>
      </c>
      <c r="F188" s="94">
        <f>D188*E188</f>
        <v>0</v>
      </c>
      <c r="G188" s="156"/>
      <c r="H188" s="95" t="s">
        <v>470</v>
      </c>
      <c r="I188" s="95" t="str">
        <f>VLOOKUP(H188,Presupuesto!$B$11:$C$565,2,0)</f>
        <v>MUEBLES VARIOS DE OFICINA</v>
      </c>
      <c r="J188" s="207" t="s">
        <v>72</v>
      </c>
      <c r="K188" s="95" t="s">
        <v>733</v>
      </c>
    </row>
    <row r="189" spans="3:11" x14ac:dyDescent="0.25">
      <c r="C189" s="96" t="s">
        <v>106</v>
      </c>
      <c r="D189" s="147"/>
      <c r="E189" s="97">
        <v>2400</v>
      </c>
      <c r="F189" s="94">
        <f>D189*E189</f>
        <v>0</v>
      </c>
      <c r="G189" s="156"/>
      <c r="H189" s="98" t="s">
        <v>470</v>
      </c>
      <c r="I189" s="95" t="str">
        <f>VLOOKUP(H189,Presupuesto!$B$11:$C$565,2,0)</f>
        <v>MUEBLES VARIOS DE OFICINA</v>
      </c>
      <c r="J189" s="95" t="str">
        <f>$J$188</f>
        <v>Posgrado</v>
      </c>
      <c r="K189" s="95" t="s">
        <v>720</v>
      </c>
    </row>
    <row r="190" spans="3:11" x14ac:dyDescent="0.25">
      <c r="C190" s="96" t="s">
        <v>107</v>
      </c>
      <c r="D190" s="147"/>
      <c r="E190" s="97">
        <v>1000</v>
      </c>
      <c r="F190" s="94">
        <f t="shared" ref="F190:F197" si="18">D190*E190</f>
        <v>0</v>
      </c>
      <c r="G190" s="156"/>
      <c r="H190" s="98" t="s">
        <v>470</v>
      </c>
      <c r="I190" s="95" t="str">
        <f>VLOOKUP(H190,Presupuesto!$B$11:$C$565,2,0)</f>
        <v>MUEBLES VARIOS DE OFICINA</v>
      </c>
      <c r="J190" s="95" t="str">
        <f t="shared" ref="J190:J197" si="19">$J$188</f>
        <v>Posgrado</v>
      </c>
      <c r="K190" s="95" t="s">
        <v>721</v>
      </c>
    </row>
    <row r="191" spans="3:11" x14ac:dyDescent="0.25">
      <c r="C191" s="96" t="s">
        <v>108</v>
      </c>
      <c r="D191" s="147"/>
      <c r="E191" s="97">
        <v>6000</v>
      </c>
      <c r="F191" s="94">
        <f t="shared" si="18"/>
        <v>0</v>
      </c>
      <c r="G191" s="156"/>
      <c r="H191" s="98" t="s">
        <v>470</v>
      </c>
      <c r="I191" s="95" t="str">
        <f>VLOOKUP(H191,Presupuesto!$B$11:$C$565,2,0)</f>
        <v>MUEBLES VARIOS DE OFICINA</v>
      </c>
      <c r="J191" s="95" t="str">
        <f t="shared" si="19"/>
        <v>Posgrado</v>
      </c>
      <c r="K191" s="95" t="s">
        <v>721</v>
      </c>
    </row>
    <row r="192" spans="3:11" x14ac:dyDescent="0.25">
      <c r="C192" s="96" t="s">
        <v>109</v>
      </c>
      <c r="D192" s="147"/>
      <c r="E192" s="97">
        <v>3000</v>
      </c>
      <c r="F192" s="94">
        <f t="shared" si="18"/>
        <v>0</v>
      </c>
      <c r="G192" s="156"/>
      <c r="H192" s="98" t="s">
        <v>470</v>
      </c>
      <c r="I192" s="95" t="str">
        <f>VLOOKUP(H192,Presupuesto!$B$11:$C$565,2,0)</f>
        <v>MUEBLES VARIOS DE OFICINA</v>
      </c>
      <c r="J192" s="95" t="str">
        <f t="shared" si="19"/>
        <v>Posgrado</v>
      </c>
      <c r="K192" s="95" t="s">
        <v>721</v>
      </c>
    </row>
    <row r="193" spans="3:11" x14ac:dyDescent="0.25">
      <c r="C193" s="96" t="s">
        <v>110</v>
      </c>
      <c r="D193" s="147"/>
      <c r="E193" s="97">
        <v>10000</v>
      </c>
      <c r="F193" s="94">
        <f t="shared" si="18"/>
        <v>0</v>
      </c>
      <c r="G193" s="156"/>
      <c r="H193" s="98" t="s">
        <v>470</v>
      </c>
      <c r="I193" s="95" t="str">
        <f>VLOOKUP(H193,Presupuesto!$B$11:$C$565,2,0)</f>
        <v>MUEBLES VARIOS DE OFICINA</v>
      </c>
      <c r="J193" s="95" t="str">
        <f t="shared" si="19"/>
        <v>Posgrado</v>
      </c>
      <c r="K193" s="95" t="s">
        <v>721</v>
      </c>
    </row>
    <row r="194" spans="3:11" x14ac:dyDescent="0.25">
      <c r="C194" s="96" t="s">
        <v>111</v>
      </c>
      <c r="D194" s="147"/>
      <c r="E194" s="97">
        <v>8000</v>
      </c>
      <c r="F194" s="94">
        <f t="shared" si="18"/>
        <v>0</v>
      </c>
      <c r="G194" s="156"/>
      <c r="H194" s="98" t="s">
        <v>472</v>
      </c>
      <c r="I194" s="95" t="str">
        <f>VLOOKUP(H194,Presupuesto!$B$11:$C$565,2,0)</f>
        <v>EQUIPOS VARIOS DE OFICINA</v>
      </c>
      <c r="J194" s="95" t="str">
        <f t="shared" si="19"/>
        <v>Posgrado</v>
      </c>
      <c r="K194" s="95" t="s">
        <v>721</v>
      </c>
    </row>
    <row r="195" spans="3:11" x14ac:dyDescent="0.25">
      <c r="C195" s="96" t="s">
        <v>112</v>
      </c>
      <c r="D195" s="147"/>
      <c r="E195" s="97">
        <v>2000</v>
      </c>
      <c r="F195" s="94">
        <f t="shared" si="18"/>
        <v>0</v>
      </c>
      <c r="G195" s="156"/>
      <c r="H195" s="98" t="s">
        <v>472</v>
      </c>
      <c r="I195" s="95" t="str">
        <f>VLOOKUP(H195,Presupuesto!$B$11:$C$565,2,0)</f>
        <v>EQUIPOS VARIOS DE OFICINA</v>
      </c>
      <c r="J195" s="95" t="str">
        <f t="shared" si="19"/>
        <v>Posgrado</v>
      </c>
      <c r="K195" s="95" t="s">
        <v>732</v>
      </c>
    </row>
    <row r="196" spans="3:11" x14ac:dyDescent="0.25">
      <c r="C196" s="96" t="s">
        <v>113</v>
      </c>
      <c r="D196" s="147"/>
      <c r="E196" s="97">
        <v>5000</v>
      </c>
      <c r="F196" s="94">
        <f t="shared" si="18"/>
        <v>0</v>
      </c>
      <c r="G196" s="156"/>
      <c r="H196" s="98" t="s">
        <v>472</v>
      </c>
      <c r="I196" s="95" t="str">
        <f>VLOOKUP(H196,Presupuesto!$B$11:$C$565,2,0)</f>
        <v>EQUIPOS VARIOS DE OFICINA</v>
      </c>
      <c r="J196" s="95" t="str">
        <f t="shared" si="19"/>
        <v>Posgrado</v>
      </c>
      <c r="K196" s="95" t="s">
        <v>727</v>
      </c>
    </row>
    <row r="197" spans="3:11" ht="15.75" thickBot="1" x14ac:dyDescent="0.3">
      <c r="C197" s="99" t="s">
        <v>114</v>
      </c>
      <c r="D197" s="155"/>
      <c r="E197" s="101">
        <v>100000</v>
      </c>
      <c r="F197" s="102">
        <f t="shared" si="18"/>
        <v>0</v>
      </c>
      <c r="G197" s="157"/>
      <c r="H197" s="103" t="s">
        <v>472</v>
      </c>
      <c r="I197" s="103" t="str">
        <f>VLOOKUP(H197,Presupuesto!$B$11:$C$565,2,0)</f>
        <v>EQUIPOS VARIOS DE OFICINA</v>
      </c>
      <c r="J197" s="103" t="str">
        <f t="shared" si="19"/>
        <v>Posgrado</v>
      </c>
      <c r="K197" s="120" t="s">
        <v>719</v>
      </c>
    </row>
    <row r="199" spans="3:11" ht="15.75" thickBot="1" x14ac:dyDescent="0.3">
      <c r="C199" s="429"/>
      <c r="D199" s="429"/>
      <c r="E199" s="429"/>
      <c r="F199" s="429"/>
      <c r="G199" s="418"/>
      <c r="H199" s="429"/>
      <c r="I199" s="429"/>
      <c r="J199" s="429"/>
      <c r="K199" s="429"/>
    </row>
    <row r="200" spans="3:11" ht="15.75" thickBot="1" x14ac:dyDescent="0.3">
      <c r="C200" s="29" t="s">
        <v>1308</v>
      </c>
      <c r="D200" s="30">
        <f>SUM(F207:F216)</f>
        <v>0</v>
      </c>
      <c r="E200" s="172"/>
      <c r="F200" s="172"/>
      <c r="G200" s="78"/>
      <c r="H200" s="172"/>
      <c r="I200" s="172"/>
      <c r="J200" s="429"/>
      <c r="K200" s="429"/>
    </row>
    <row r="201" spans="3:11" x14ac:dyDescent="0.25">
      <c r="C201" s="69"/>
      <c r="D201" s="31"/>
      <c r="E201" s="91"/>
      <c r="F201" s="91"/>
      <c r="G201" s="91"/>
      <c r="H201" s="75"/>
      <c r="I201" s="75"/>
      <c r="J201" s="75"/>
      <c r="K201" s="109"/>
    </row>
    <row r="202" spans="3:11" x14ac:dyDescent="0.25">
      <c r="C202" s="69"/>
      <c r="D202" s="31"/>
      <c r="E202" s="91"/>
      <c r="F202" s="91"/>
      <c r="G202" s="91"/>
      <c r="H202" s="75"/>
      <c r="I202" s="75"/>
      <c r="J202" s="75"/>
      <c r="K202" s="109"/>
    </row>
    <row r="203" spans="3:11" ht="15.75" x14ac:dyDescent="0.25">
      <c r="C203" s="191" t="s">
        <v>1309</v>
      </c>
      <c r="D203" s="345"/>
      <c r="E203" s="91"/>
      <c r="F203" s="91"/>
      <c r="G203" s="91"/>
      <c r="H203" s="75"/>
      <c r="I203" s="75"/>
      <c r="J203" s="75"/>
      <c r="K203" s="109"/>
    </row>
    <row r="204" spans="3:11" ht="18.75" x14ac:dyDescent="0.25">
      <c r="C204" s="199"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1"/>
      <c r="F204" s="91"/>
      <c r="G204" s="91"/>
      <c r="H204" s="75"/>
      <c r="I204" s="75"/>
      <c r="J204" s="75"/>
      <c r="K204" s="109"/>
    </row>
    <row r="205" spans="3:11" ht="15.75" thickBot="1" x14ac:dyDescent="0.3">
      <c r="C205" s="69"/>
      <c r="D205" s="31"/>
      <c r="E205" s="91"/>
      <c r="F205" s="91"/>
      <c r="G205" s="91"/>
      <c r="H205" s="75"/>
      <c r="I205" s="75"/>
      <c r="J205" s="75"/>
      <c r="K205" s="109"/>
    </row>
    <row r="206" spans="3:11" ht="30.75" thickBot="1" x14ac:dyDescent="0.3">
      <c r="C206" s="122" t="s">
        <v>1310</v>
      </c>
      <c r="D206" s="124" t="s">
        <v>99</v>
      </c>
      <c r="E206" s="124" t="s">
        <v>1312</v>
      </c>
      <c r="F206" s="123" t="s">
        <v>1313</v>
      </c>
      <c r="G206" s="129" t="s">
        <v>1314</v>
      </c>
      <c r="H206" s="124" t="s">
        <v>1315</v>
      </c>
      <c r="I206" s="124" t="s">
        <v>711</v>
      </c>
      <c r="J206" s="124" t="s">
        <v>1316</v>
      </c>
      <c r="K206" s="124" t="s">
        <v>1317</v>
      </c>
    </row>
    <row r="207" spans="3:11" x14ac:dyDescent="0.25">
      <c r="C207" s="92" t="s">
        <v>105</v>
      </c>
      <c r="D207" s="154"/>
      <c r="E207" s="93">
        <v>2800</v>
      </c>
      <c r="F207" s="94">
        <f>D207*E207</f>
        <v>0</v>
      </c>
      <c r="G207" s="156"/>
      <c r="H207" s="95" t="s">
        <v>470</v>
      </c>
      <c r="I207" s="95" t="str">
        <f>VLOOKUP(H207,Presupuesto!$B$11:$C$565,2,0)</f>
        <v>MUEBLES VARIOS DE OFICINA</v>
      </c>
      <c r="J207" s="207" t="s">
        <v>72</v>
      </c>
      <c r="K207" s="95" t="s">
        <v>733</v>
      </c>
    </row>
    <row r="208" spans="3:11" x14ac:dyDescent="0.25">
      <c r="C208" s="96" t="s">
        <v>106</v>
      </c>
      <c r="D208" s="147"/>
      <c r="E208" s="97">
        <v>2400</v>
      </c>
      <c r="F208" s="94">
        <f>D208*E208</f>
        <v>0</v>
      </c>
      <c r="G208" s="156"/>
      <c r="H208" s="98" t="s">
        <v>470</v>
      </c>
      <c r="I208" s="95" t="str">
        <f>VLOOKUP(H208,Presupuesto!$B$11:$C$565,2,0)</f>
        <v>MUEBLES VARIOS DE OFICINA</v>
      </c>
      <c r="J208" s="95" t="str">
        <f>$J$207</f>
        <v>Posgrado</v>
      </c>
      <c r="K208" s="95" t="s">
        <v>720</v>
      </c>
    </row>
    <row r="209" spans="3:11" x14ac:dyDescent="0.25">
      <c r="C209" s="96" t="s">
        <v>107</v>
      </c>
      <c r="D209" s="147"/>
      <c r="E209" s="97">
        <v>1000</v>
      </c>
      <c r="F209" s="94">
        <f t="shared" ref="F209:F216" si="20">D209*E209</f>
        <v>0</v>
      </c>
      <c r="G209" s="156"/>
      <c r="H209" s="98" t="s">
        <v>470</v>
      </c>
      <c r="I209" s="95" t="str">
        <f>VLOOKUP(H209,Presupuesto!$B$11:$C$565,2,0)</f>
        <v>MUEBLES VARIOS DE OFICINA</v>
      </c>
      <c r="J209" s="95" t="str">
        <f t="shared" ref="J209:J216" si="21">$J$207</f>
        <v>Posgrado</v>
      </c>
      <c r="K209" s="95" t="s">
        <v>721</v>
      </c>
    </row>
    <row r="210" spans="3:11" x14ac:dyDescent="0.25">
      <c r="C210" s="96" t="s">
        <v>108</v>
      </c>
      <c r="D210" s="147"/>
      <c r="E210" s="97">
        <v>6000</v>
      </c>
      <c r="F210" s="94">
        <f t="shared" si="20"/>
        <v>0</v>
      </c>
      <c r="G210" s="156"/>
      <c r="H210" s="98" t="s">
        <v>470</v>
      </c>
      <c r="I210" s="95" t="str">
        <f>VLOOKUP(H210,Presupuesto!$B$11:$C$565,2,0)</f>
        <v>MUEBLES VARIOS DE OFICINA</v>
      </c>
      <c r="J210" s="95" t="str">
        <f t="shared" si="21"/>
        <v>Posgrado</v>
      </c>
      <c r="K210" s="95" t="s">
        <v>721</v>
      </c>
    </row>
    <row r="211" spans="3:11" x14ac:dyDescent="0.25">
      <c r="C211" s="96" t="s">
        <v>109</v>
      </c>
      <c r="D211" s="147"/>
      <c r="E211" s="97">
        <v>3000</v>
      </c>
      <c r="F211" s="94">
        <f t="shared" si="20"/>
        <v>0</v>
      </c>
      <c r="G211" s="156"/>
      <c r="H211" s="98" t="s">
        <v>470</v>
      </c>
      <c r="I211" s="95" t="str">
        <f>VLOOKUP(H211,Presupuesto!$B$11:$C$565,2,0)</f>
        <v>MUEBLES VARIOS DE OFICINA</v>
      </c>
      <c r="J211" s="95" t="str">
        <f t="shared" si="21"/>
        <v>Posgrado</v>
      </c>
      <c r="K211" s="95" t="s">
        <v>721</v>
      </c>
    </row>
    <row r="212" spans="3:11" x14ac:dyDescent="0.25">
      <c r="C212" s="96" t="s">
        <v>110</v>
      </c>
      <c r="D212" s="147"/>
      <c r="E212" s="97">
        <v>10000</v>
      </c>
      <c r="F212" s="94">
        <f t="shared" si="20"/>
        <v>0</v>
      </c>
      <c r="G212" s="156"/>
      <c r="H212" s="98" t="s">
        <v>470</v>
      </c>
      <c r="I212" s="95" t="str">
        <f>VLOOKUP(H212,Presupuesto!$B$11:$C$565,2,0)</f>
        <v>MUEBLES VARIOS DE OFICINA</v>
      </c>
      <c r="J212" s="95" t="str">
        <f t="shared" si="21"/>
        <v>Posgrado</v>
      </c>
      <c r="K212" s="95" t="s">
        <v>721</v>
      </c>
    </row>
    <row r="213" spans="3:11" x14ac:dyDescent="0.25">
      <c r="C213" s="96" t="s">
        <v>111</v>
      </c>
      <c r="D213" s="147"/>
      <c r="E213" s="97">
        <v>8000</v>
      </c>
      <c r="F213" s="94">
        <f t="shared" si="20"/>
        <v>0</v>
      </c>
      <c r="G213" s="156"/>
      <c r="H213" s="98" t="s">
        <v>472</v>
      </c>
      <c r="I213" s="95" t="str">
        <f>VLOOKUP(H213,Presupuesto!$B$11:$C$565,2,0)</f>
        <v>EQUIPOS VARIOS DE OFICINA</v>
      </c>
      <c r="J213" s="95" t="str">
        <f t="shared" si="21"/>
        <v>Posgrado</v>
      </c>
      <c r="K213" s="95" t="s">
        <v>721</v>
      </c>
    </row>
    <row r="214" spans="3:11" x14ac:dyDescent="0.25">
      <c r="C214" s="96" t="s">
        <v>112</v>
      </c>
      <c r="D214" s="147"/>
      <c r="E214" s="97">
        <v>2000</v>
      </c>
      <c r="F214" s="94">
        <f t="shared" si="20"/>
        <v>0</v>
      </c>
      <c r="G214" s="156"/>
      <c r="H214" s="98" t="s">
        <v>472</v>
      </c>
      <c r="I214" s="95" t="str">
        <f>VLOOKUP(H214,Presupuesto!$B$11:$C$565,2,0)</f>
        <v>EQUIPOS VARIOS DE OFICINA</v>
      </c>
      <c r="J214" s="95" t="str">
        <f t="shared" si="21"/>
        <v>Posgrado</v>
      </c>
      <c r="K214" s="95" t="s">
        <v>732</v>
      </c>
    </row>
    <row r="215" spans="3:11" x14ac:dyDescent="0.25">
      <c r="C215" s="96" t="s">
        <v>113</v>
      </c>
      <c r="D215" s="147"/>
      <c r="E215" s="97">
        <v>5000</v>
      </c>
      <c r="F215" s="94">
        <f t="shared" si="20"/>
        <v>0</v>
      </c>
      <c r="G215" s="156"/>
      <c r="H215" s="98" t="s">
        <v>472</v>
      </c>
      <c r="I215" s="95" t="str">
        <f>VLOOKUP(H215,Presupuesto!$B$11:$C$565,2,0)</f>
        <v>EQUIPOS VARIOS DE OFICINA</v>
      </c>
      <c r="J215" s="95" t="str">
        <f t="shared" si="21"/>
        <v>Posgrado</v>
      </c>
      <c r="K215" s="95" t="s">
        <v>727</v>
      </c>
    </row>
    <row r="216" spans="3:11" ht="15.75" thickBot="1" x14ac:dyDescent="0.3">
      <c r="C216" s="99" t="s">
        <v>114</v>
      </c>
      <c r="D216" s="155"/>
      <c r="E216" s="101">
        <v>100000</v>
      </c>
      <c r="F216" s="102">
        <f t="shared" si="20"/>
        <v>0</v>
      </c>
      <c r="G216" s="157"/>
      <c r="H216" s="103" t="s">
        <v>472</v>
      </c>
      <c r="I216" s="103" t="str">
        <f>VLOOKUP(H216,Presupuesto!$B$11:$C$565,2,0)</f>
        <v>EQUIPOS VARIOS DE OFICINA</v>
      </c>
      <c r="J216" s="103" t="str">
        <f t="shared" si="21"/>
        <v>Posgrado</v>
      </c>
      <c r="K216" s="120" t="s">
        <v>719</v>
      </c>
    </row>
    <row r="218" spans="3:11" ht="15.75" thickBot="1" x14ac:dyDescent="0.3">
      <c r="C218" s="315"/>
      <c r="D218" s="316"/>
      <c r="E218" s="317"/>
      <c r="F218" s="317"/>
      <c r="G218" s="318"/>
      <c r="H218" s="317"/>
      <c r="I218" s="317"/>
      <c r="J218" s="151"/>
      <c r="K218" s="151"/>
    </row>
    <row r="219" spans="3:11" ht="15.75" thickBot="1" x14ac:dyDescent="0.3">
      <c r="C219" s="29" t="s">
        <v>1308</v>
      </c>
      <c r="D219" s="30">
        <f>SUM(F226:F235)</f>
        <v>0</v>
      </c>
      <c r="E219" s="172"/>
      <c r="F219" s="172"/>
      <c r="G219" s="78"/>
      <c r="H219" s="172"/>
      <c r="I219" s="172"/>
      <c r="J219" s="429"/>
      <c r="K219" s="429"/>
    </row>
    <row r="220" spans="3:11" x14ac:dyDescent="0.25">
      <c r="C220" s="69"/>
      <c r="D220" s="31"/>
      <c r="E220" s="91"/>
      <c r="F220" s="91"/>
      <c r="G220" s="91"/>
      <c r="H220" s="75"/>
      <c r="I220" s="75"/>
      <c r="J220" s="75"/>
      <c r="K220" s="109"/>
    </row>
    <row r="221" spans="3:11" x14ac:dyDescent="0.25">
      <c r="C221" s="69"/>
      <c r="D221" s="31"/>
      <c r="E221" s="91"/>
      <c r="F221" s="91"/>
      <c r="G221" s="91"/>
      <c r="H221" s="75"/>
      <c r="I221" s="75"/>
      <c r="J221" s="75"/>
      <c r="K221" s="109"/>
    </row>
    <row r="222" spans="3:11" ht="15.75" x14ac:dyDescent="0.25">
      <c r="C222" s="191" t="s">
        <v>1309</v>
      </c>
      <c r="D222" s="345"/>
      <c r="E222" s="91"/>
      <c r="F222" s="91"/>
      <c r="G222" s="91"/>
      <c r="H222" s="75"/>
      <c r="I222" s="75"/>
      <c r="J222" s="75"/>
      <c r="K222" s="109"/>
    </row>
    <row r="223" spans="3:11" ht="18.75" x14ac:dyDescent="0.25">
      <c r="C223" s="199"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1"/>
      <c r="F223" s="91"/>
      <c r="G223" s="91"/>
      <c r="H223" s="75"/>
      <c r="I223" s="75"/>
      <c r="J223" s="75"/>
      <c r="K223" s="109"/>
    </row>
    <row r="224" spans="3:11" ht="15.75" thickBot="1" x14ac:dyDescent="0.3">
      <c r="C224" s="69"/>
      <c r="D224" s="31"/>
      <c r="E224" s="91"/>
      <c r="F224" s="91"/>
      <c r="G224" s="91"/>
      <c r="H224" s="75"/>
      <c r="I224" s="75"/>
      <c r="J224" s="75"/>
      <c r="K224" s="109"/>
    </row>
    <row r="225" spans="3:11" ht="30.75" thickBot="1" x14ac:dyDescent="0.3">
      <c r="C225" s="122" t="s">
        <v>1310</v>
      </c>
      <c r="D225" s="124" t="s">
        <v>99</v>
      </c>
      <c r="E225" s="124" t="s">
        <v>1312</v>
      </c>
      <c r="F225" s="123" t="s">
        <v>1313</v>
      </c>
      <c r="G225" s="129" t="s">
        <v>1314</v>
      </c>
      <c r="H225" s="124" t="s">
        <v>1315</v>
      </c>
      <c r="I225" s="124" t="s">
        <v>711</v>
      </c>
      <c r="J225" s="124" t="s">
        <v>1316</v>
      </c>
      <c r="K225" s="124" t="s">
        <v>1317</v>
      </c>
    </row>
    <row r="226" spans="3:11" x14ac:dyDescent="0.25">
      <c r="C226" s="92" t="s">
        <v>105</v>
      </c>
      <c r="D226" s="154"/>
      <c r="E226" s="93">
        <v>2800</v>
      </c>
      <c r="F226" s="94">
        <f>D226*E226</f>
        <v>0</v>
      </c>
      <c r="G226" s="156"/>
      <c r="H226" s="95" t="s">
        <v>470</v>
      </c>
      <c r="I226" s="95" t="str">
        <f>VLOOKUP(H226,Presupuesto!$B$11:$C$565,2,0)</f>
        <v>MUEBLES VARIOS DE OFICINA</v>
      </c>
      <c r="J226" s="207" t="s">
        <v>81</v>
      </c>
      <c r="K226" s="95" t="s">
        <v>733</v>
      </c>
    </row>
    <row r="227" spans="3:11" x14ac:dyDescent="0.25">
      <c r="C227" s="96" t="s">
        <v>106</v>
      </c>
      <c r="D227" s="147"/>
      <c r="E227" s="97">
        <v>2400</v>
      </c>
      <c r="F227" s="94">
        <f>D227*E227</f>
        <v>0</v>
      </c>
      <c r="G227" s="156"/>
      <c r="H227" s="98" t="s">
        <v>470</v>
      </c>
      <c r="I227" s="95" t="str">
        <f>VLOOKUP(H227,Presupuesto!$B$11:$C$565,2,0)</f>
        <v>MUEBLES VARIOS DE OFICINA</v>
      </c>
      <c r="J227" s="95" t="str">
        <f>$J$226</f>
        <v>Desarrollo del Sistema de Educación Superior</v>
      </c>
      <c r="K227" s="95" t="s">
        <v>720</v>
      </c>
    </row>
    <row r="228" spans="3:11" x14ac:dyDescent="0.25">
      <c r="C228" s="96" t="s">
        <v>107</v>
      </c>
      <c r="D228" s="147"/>
      <c r="E228" s="97">
        <v>1000</v>
      </c>
      <c r="F228" s="94">
        <f t="shared" ref="F228:F235" si="22">D228*E228</f>
        <v>0</v>
      </c>
      <c r="G228" s="156"/>
      <c r="H228" s="98" t="s">
        <v>470</v>
      </c>
      <c r="I228" s="95" t="str">
        <f>VLOOKUP(H228,Presupuesto!$B$11:$C$565,2,0)</f>
        <v>MUEBLES VARIOS DE OFICINA</v>
      </c>
      <c r="J228" s="95" t="str">
        <f t="shared" ref="J228:J235" si="23">$J$226</f>
        <v>Desarrollo del Sistema de Educación Superior</v>
      </c>
      <c r="K228" s="95" t="s">
        <v>721</v>
      </c>
    </row>
    <row r="229" spans="3:11" x14ac:dyDescent="0.25">
      <c r="C229" s="96" t="s">
        <v>108</v>
      </c>
      <c r="D229" s="147"/>
      <c r="E229" s="97">
        <v>6000</v>
      </c>
      <c r="F229" s="94">
        <f t="shared" si="22"/>
        <v>0</v>
      </c>
      <c r="G229" s="156"/>
      <c r="H229" s="98" t="s">
        <v>470</v>
      </c>
      <c r="I229" s="95" t="str">
        <f>VLOOKUP(H229,Presupuesto!$B$11:$C$565,2,0)</f>
        <v>MUEBLES VARIOS DE OFICINA</v>
      </c>
      <c r="J229" s="95" t="str">
        <f t="shared" si="23"/>
        <v>Desarrollo del Sistema de Educación Superior</v>
      </c>
      <c r="K229" s="95" t="s">
        <v>721</v>
      </c>
    </row>
    <row r="230" spans="3:11" x14ac:dyDescent="0.25">
      <c r="C230" s="96" t="s">
        <v>109</v>
      </c>
      <c r="D230" s="147"/>
      <c r="E230" s="97">
        <v>3000</v>
      </c>
      <c r="F230" s="94">
        <f t="shared" si="22"/>
        <v>0</v>
      </c>
      <c r="G230" s="156"/>
      <c r="H230" s="98" t="s">
        <v>470</v>
      </c>
      <c r="I230" s="95" t="str">
        <f>VLOOKUP(H230,Presupuesto!$B$11:$C$565,2,0)</f>
        <v>MUEBLES VARIOS DE OFICINA</v>
      </c>
      <c r="J230" s="95" t="str">
        <f t="shared" si="23"/>
        <v>Desarrollo del Sistema de Educación Superior</v>
      </c>
      <c r="K230" s="95" t="s">
        <v>721</v>
      </c>
    </row>
    <row r="231" spans="3:11" x14ac:dyDescent="0.25">
      <c r="C231" s="96" t="s">
        <v>110</v>
      </c>
      <c r="D231" s="147"/>
      <c r="E231" s="97">
        <v>10000</v>
      </c>
      <c r="F231" s="94">
        <f t="shared" si="22"/>
        <v>0</v>
      </c>
      <c r="G231" s="156"/>
      <c r="H231" s="98" t="s">
        <v>470</v>
      </c>
      <c r="I231" s="95" t="str">
        <f>VLOOKUP(H231,Presupuesto!$B$11:$C$565,2,0)</f>
        <v>MUEBLES VARIOS DE OFICINA</v>
      </c>
      <c r="J231" s="95" t="str">
        <f t="shared" si="23"/>
        <v>Desarrollo del Sistema de Educación Superior</v>
      </c>
      <c r="K231" s="95" t="s">
        <v>721</v>
      </c>
    </row>
    <row r="232" spans="3:11" x14ac:dyDescent="0.25">
      <c r="C232" s="96" t="s">
        <v>111</v>
      </c>
      <c r="D232" s="147"/>
      <c r="E232" s="97">
        <v>8000</v>
      </c>
      <c r="F232" s="94">
        <f t="shared" si="22"/>
        <v>0</v>
      </c>
      <c r="G232" s="156"/>
      <c r="H232" s="98" t="s">
        <v>472</v>
      </c>
      <c r="I232" s="95" t="str">
        <f>VLOOKUP(H232,Presupuesto!$B$11:$C$565,2,0)</f>
        <v>EQUIPOS VARIOS DE OFICINA</v>
      </c>
      <c r="J232" s="95" t="str">
        <f t="shared" si="23"/>
        <v>Desarrollo del Sistema de Educación Superior</v>
      </c>
      <c r="K232" s="95" t="s">
        <v>721</v>
      </c>
    </row>
    <row r="233" spans="3:11" x14ac:dyDescent="0.25">
      <c r="C233" s="96" t="s">
        <v>112</v>
      </c>
      <c r="D233" s="147"/>
      <c r="E233" s="97">
        <v>2000</v>
      </c>
      <c r="F233" s="94">
        <f t="shared" si="22"/>
        <v>0</v>
      </c>
      <c r="G233" s="156"/>
      <c r="H233" s="98" t="s">
        <v>472</v>
      </c>
      <c r="I233" s="95" t="str">
        <f>VLOOKUP(H233,Presupuesto!$B$11:$C$565,2,0)</f>
        <v>EQUIPOS VARIOS DE OFICINA</v>
      </c>
      <c r="J233" s="95" t="str">
        <f t="shared" si="23"/>
        <v>Desarrollo del Sistema de Educación Superior</v>
      </c>
      <c r="K233" s="95" t="s">
        <v>732</v>
      </c>
    </row>
    <row r="234" spans="3:11" x14ac:dyDescent="0.25">
      <c r="C234" s="96" t="s">
        <v>113</v>
      </c>
      <c r="D234" s="147"/>
      <c r="E234" s="97">
        <v>5000</v>
      </c>
      <c r="F234" s="94">
        <f t="shared" si="22"/>
        <v>0</v>
      </c>
      <c r="G234" s="156"/>
      <c r="H234" s="98" t="s">
        <v>472</v>
      </c>
      <c r="I234" s="95" t="str">
        <f>VLOOKUP(H234,Presupuesto!$B$11:$C$565,2,0)</f>
        <v>EQUIPOS VARIOS DE OFICINA</v>
      </c>
      <c r="J234" s="95" t="str">
        <f t="shared" si="23"/>
        <v>Desarrollo del Sistema de Educación Superior</v>
      </c>
      <c r="K234" s="95" t="s">
        <v>727</v>
      </c>
    </row>
    <row r="235" spans="3:11" ht="15.75" thickBot="1" x14ac:dyDescent="0.3">
      <c r="C235" s="99" t="s">
        <v>114</v>
      </c>
      <c r="D235" s="155"/>
      <c r="E235" s="101">
        <v>100000</v>
      </c>
      <c r="F235" s="102">
        <f t="shared" si="22"/>
        <v>0</v>
      </c>
      <c r="G235" s="157"/>
      <c r="H235" s="103" t="s">
        <v>472</v>
      </c>
      <c r="I235" s="103" t="str">
        <f>VLOOKUP(H235,Presupuesto!$B$11:$C$565,2,0)</f>
        <v>EQUIPOS VARIOS DE OFICINA</v>
      </c>
      <c r="J235" s="103" t="str">
        <f t="shared" si="23"/>
        <v>Desarrollo del Sistema de Educación Superior</v>
      </c>
      <c r="K235" s="120" t="s">
        <v>719</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C14" sqref="C14"/>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430" t="s">
        <v>49</v>
      </c>
      <c r="B2" s="430" t="s">
        <v>51</v>
      </c>
      <c r="C2" s="430" t="s">
        <v>53</v>
      </c>
      <c r="D2" s="430" t="s">
        <v>57</v>
      </c>
      <c r="E2" s="430" t="s">
        <v>60</v>
      </c>
      <c r="F2" s="430" t="s">
        <v>63</v>
      </c>
      <c r="G2" s="431" t="s">
        <v>66</v>
      </c>
      <c r="H2" s="430" t="s">
        <v>718</v>
      </c>
      <c r="I2" s="430" t="s">
        <v>69</v>
      </c>
      <c r="J2" s="430" t="s">
        <v>72</v>
      </c>
      <c r="K2" s="430" t="s">
        <v>74</v>
      </c>
      <c r="L2" s="430" t="s">
        <v>75</v>
      </c>
      <c r="M2" s="430" t="s">
        <v>78</v>
      </c>
      <c r="N2" s="430" t="s">
        <v>79</v>
      </c>
      <c r="O2" s="430" t="s">
        <v>80</v>
      </c>
      <c r="P2" s="430" t="s">
        <v>81</v>
      </c>
      <c r="Q2" s="430" t="s">
        <v>82</v>
      </c>
      <c r="R2" s="425" t="str">
        <f>+Presupuesto!D11</f>
        <v>Recurrente</v>
      </c>
      <c r="S2" s="425" t="str">
        <f>+Presupuesto!E11</f>
        <v>Programa / Proyecto 2017</v>
      </c>
      <c r="T2" s="430"/>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420" t="s">
        <v>1265</v>
      </c>
      <c r="AI2" s="420" t="s">
        <v>1266</v>
      </c>
      <c r="AJ2" s="420" t="s">
        <v>1267</v>
      </c>
      <c r="AK2" s="420" t="s">
        <v>1268</v>
      </c>
      <c r="AL2" s="420" t="s">
        <v>1269</v>
      </c>
      <c r="AM2" s="420" t="s">
        <v>1270</v>
      </c>
      <c r="AN2" s="420" t="s">
        <v>1271</v>
      </c>
      <c r="AO2" s="420" t="s">
        <v>1272</v>
      </c>
      <c r="AP2" s="420" t="s">
        <v>1273</v>
      </c>
      <c r="AQ2" s="420" t="s">
        <v>1274</v>
      </c>
      <c r="AR2" s="420" t="s">
        <v>1275</v>
      </c>
      <c r="AS2" s="420" t="s">
        <v>1276</v>
      </c>
      <c r="AT2" s="420" t="s">
        <v>1277</v>
      </c>
      <c r="AU2" s="420" t="s">
        <v>1278</v>
      </c>
      <c r="AV2" s="420" t="s">
        <v>1279</v>
      </c>
      <c r="AW2" s="420" t="s">
        <v>1280</v>
      </c>
      <c r="AX2" s="420" t="s">
        <v>1281</v>
      </c>
      <c r="AY2" s="420" t="s">
        <v>1282</v>
      </c>
      <c r="AZ2" s="420" t="s">
        <v>1283</v>
      </c>
      <c r="BA2" s="420" t="s">
        <v>1284</v>
      </c>
      <c r="BB2" s="420" t="s">
        <v>1285</v>
      </c>
      <c r="BC2" s="420" t="s">
        <v>1286</v>
      </c>
      <c r="BD2" s="420" t="s">
        <v>1287</v>
      </c>
      <c r="BE2" s="420" t="s">
        <v>1288</v>
      </c>
      <c r="BF2" s="420" t="s">
        <v>1289</v>
      </c>
      <c r="BG2" s="420" t="s">
        <v>1290</v>
      </c>
      <c r="BH2" s="420" t="s">
        <v>1291</v>
      </c>
      <c r="BI2" s="420" t="s">
        <v>1292</v>
      </c>
      <c r="BJ2" s="420" t="s">
        <v>1293</v>
      </c>
      <c r="BK2" s="420" t="s">
        <v>1294</v>
      </c>
      <c r="BL2" s="420" t="s">
        <v>1295</v>
      </c>
      <c r="BM2" s="420" t="s">
        <v>1296</v>
      </c>
      <c r="BN2" s="420" t="s">
        <v>1297</v>
      </c>
      <c r="BO2" s="420" t="s">
        <v>1298</v>
      </c>
      <c r="BP2" s="420" t="s">
        <v>1299</v>
      </c>
      <c r="BQ2" s="420" t="s">
        <v>1300</v>
      </c>
      <c r="BR2" s="420" t="s">
        <v>1301</v>
      </c>
      <c r="BS2" s="420" t="s">
        <v>1302</v>
      </c>
      <c r="BT2" s="420" t="s">
        <v>1303</v>
      </c>
      <c r="BU2" s="420" t="s">
        <v>1304</v>
      </c>
      <c r="BV2" s="430"/>
      <c r="BW2" s="430"/>
      <c r="BX2" s="430"/>
      <c r="BY2" s="430"/>
      <c r="BZ2" s="430"/>
      <c r="CA2" s="430"/>
      <c r="CB2" s="430" t="s">
        <v>117</v>
      </c>
      <c r="CC2" s="430" t="s">
        <v>118</v>
      </c>
      <c r="CD2" s="430" t="s">
        <v>119</v>
      </c>
      <c r="CE2" s="430" t="s">
        <v>120</v>
      </c>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hidden="1" x14ac:dyDescent="0.25">
      <c r="A3" s="429"/>
      <c r="B3" s="429"/>
      <c r="C3" s="429"/>
      <c r="D3" s="429"/>
      <c r="E3" s="429"/>
      <c r="F3" s="429"/>
      <c r="G3" s="418"/>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1">
        <v>2500</v>
      </c>
      <c r="AI3" s="421">
        <v>1900</v>
      </c>
      <c r="AJ3" s="421">
        <v>1650</v>
      </c>
      <c r="AK3" s="421">
        <v>1580</v>
      </c>
      <c r="AL3" s="421">
        <v>2250</v>
      </c>
      <c r="AM3" s="421">
        <v>1650</v>
      </c>
      <c r="AN3" s="421">
        <v>1400</v>
      </c>
      <c r="AO3" s="422">
        <v>1340</v>
      </c>
      <c r="AP3" s="422">
        <v>2000</v>
      </c>
      <c r="AQ3" s="422">
        <v>1400</v>
      </c>
      <c r="AR3" s="422">
        <v>1150</v>
      </c>
      <c r="AS3" s="422">
        <v>1100</v>
      </c>
      <c r="AT3" s="422">
        <v>1750</v>
      </c>
      <c r="AU3" s="422">
        <v>1150</v>
      </c>
      <c r="AV3" s="422">
        <v>900</v>
      </c>
      <c r="AW3" s="422">
        <v>860</v>
      </c>
      <c r="AX3" s="422">
        <v>1200</v>
      </c>
      <c r="AY3" s="423">
        <v>900</v>
      </c>
      <c r="AZ3" s="423">
        <v>650</v>
      </c>
      <c r="BA3" s="423">
        <v>620</v>
      </c>
      <c r="BB3" s="421">
        <f>+'Cuadro Resumen'!C213</f>
        <v>5759.1495000000004</v>
      </c>
      <c r="BC3" s="421">
        <f>+'Cuadro Resumen'!D213</f>
        <v>5307.4515000000001</v>
      </c>
      <c r="BD3" s="421">
        <f>+'Cuadro Resumen'!E213</f>
        <v>6775.47</v>
      </c>
      <c r="BE3" s="421">
        <f>+'Cuadro Resumen'!F213</f>
        <v>6323.7719999999999</v>
      </c>
      <c r="BF3" s="421">
        <f>+'Cuadro Resumen'!C214</f>
        <v>5081.6025</v>
      </c>
      <c r="BG3" s="421">
        <f>+'Cuadro Resumen'!D214</f>
        <v>4629.9045000000006</v>
      </c>
      <c r="BH3" s="421">
        <f>+'Cuadro Resumen'!E214</f>
        <v>6097.9230000000007</v>
      </c>
      <c r="BI3" s="421">
        <f>+'Cuadro Resumen'!F214</f>
        <v>5646.2250000000004</v>
      </c>
      <c r="BJ3" s="422">
        <f>+'Cuadro Resumen'!C215</f>
        <v>4404.0555000000004</v>
      </c>
      <c r="BK3" s="422">
        <f>+'Cuadro Resumen'!D215</f>
        <v>4065.2820000000002</v>
      </c>
      <c r="BL3" s="422">
        <f>+'Cuadro Resumen'!E215</f>
        <v>5420.3760000000002</v>
      </c>
      <c r="BM3" s="422">
        <f>+'Cuadro Resumen'!F215</f>
        <v>4968.6779999999999</v>
      </c>
      <c r="BN3" s="422">
        <f>+'Cuadro Resumen'!C216</f>
        <v>3726.5085000000004</v>
      </c>
      <c r="BO3" s="422">
        <f>+'Cuadro Resumen'!D216</f>
        <v>3387.7350000000001</v>
      </c>
      <c r="BP3" s="422">
        <f>+'Cuadro Resumen'!E216</f>
        <v>4742.8290000000006</v>
      </c>
      <c r="BQ3" s="422">
        <f>+'Cuadro Resumen'!F216</f>
        <v>4404.0555000000004</v>
      </c>
      <c r="BR3" s="422">
        <f>+'Cuadro Resumen'!C217</f>
        <v>3274.8105</v>
      </c>
      <c r="BS3" s="422">
        <f>+'Cuadro Resumen'!D217</f>
        <v>3048.9615000000003</v>
      </c>
      <c r="BT3" s="422">
        <f>+'Cuadro Resumen'!E217</f>
        <v>4178.2065000000002</v>
      </c>
      <c r="BU3" s="422">
        <f>+'Cuadro Resumen'!F217</f>
        <v>3839.433</v>
      </c>
      <c r="BV3" s="429"/>
      <c r="BW3" s="429"/>
      <c r="BX3" s="429"/>
      <c r="BY3" s="429"/>
      <c r="BZ3" s="429"/>
      <c r="CA3" s="429"/>
      <c r="CB3" s="429">
        <v>35000</v>
      </c>
      <c r="CC3" s="429">
        <v>15000</v>
      </c>
      <c r="CD3" s="429">
        <v>35000</v>
      </c>
      <c r="CE3" s="429">
        <v>15000</v>
      </c>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row>
    <row r="4" spans="1:555" ht="15.75" thickBot="1" x14ac:dyDescent="0.3">
      <c r="A4" s="429"/>
      <c r="B4" s="429"/>
      <c r="C4" s="429"/>
      <c r="D4" s="429"/>
      <c r="E4" s="429"/>
      <c r="F4" s="429"/>
      <c r="G4" s="418"/>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29"/>
      <c r="JP4" s="429"/>
      <c r="JQ4" s="429"/>
      <c r="JR4" s="429"/>
      <c r="JS4" s="429"/>
      <c r="JT4" s="429"/>
      <c r="JU4" s="429"/>
      <c r="JV4" s="429"/>
      <c r="JW4" s="429"/>
      <c r="JX4" s="429"/>
      <c r="JY4" s="429"/>
      <c r="JZ4" s="429"/>
      <c r="KA4" s="429"/>
      <c r="KB4" s="429"/>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29"/>
      <c r="LA4" s="429"/>
      <c r="LB4" s="429"/>
      <c r="LC4" s="429"/>
      <c r="LD4" s="429"/>
      <c r="LE4" s="429"/>
      <c r="LF4" s="429"/>
      <c r="LG4" s="429"/>
      <c r="LH4" s="429"/>
      <c r="LI4" s="429"/>
      <c r="LJ4" s="429"/>
      <c r="LK4" s="429"/>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29"/>
      <c r="OZ4" s="429"/>
      <c r="PA4" s="429"/>
      <c r="PB4" s="429"/>
      <c r="PC4" s="429"/>
      <c r="PD4" s="429"/>
      <c r="PE4" s="429"/>
      <c r="PF4" s="429"/>
      <c r="PG4" s="429"/>
      <c r="PH4" s="429"/>
      <c r="PI4" s="429"/>
      <c r="PJ4" s="429"/>
      <c r="PK4" s="429"/>
      <c r="PL4" s="429"/>
      <c r="PM4" s="429"/>
      <c r="PN4" s="429"/>
      <c r="PO4" s="429"/>
      <c r="PP4" s="429"/>
      <c r="PQ4" s="429"/>
      <c r="PR4" s="429"/>
      <c r="PS4" s="429"/>
      <c r="PT4" s="429"/>
      <c r="PU4" s="429"/>
      <c r="PV4" s="429"/>
      <c r="PW4" s="429"/>
      <c r="PX4" s="429"/>
      <c r="PY4" s="429"/>
      <c r="PZ4" s="429"/>
      <c r="QA4" s="429"/>
      <c r="QB4" s="429"/>
      <c r="QC4" s="429"/>
      <c r="QD4" s="429"/>
      <c r="QE4" s="429"/>
      <c r="QF4" s="429"/>
      <c r="QG4" s="429"/>
      <c r="QH4" s="429"/>
      <c r="QI4" s="429"/>
      <c r="QJ4" s="429"/>
      <c r="QK4" s="429"/>
      <c r="QL4" s="429"/>
      <c r="QM4" s="429"/>
      <c r="QN4" s="429"/>
      <c r="QO4" s="429"/>
      <c r="QP4" s="429"/>
      <c r="QQ4" s="429"/>
      <c r="QR4" s="429"/>
      <c r="QS4" s="429"/>
      <c r="QT4" s="429"/>
      <c r="QU4" s="429"/>
      <c r="QV4" s="429"/>
      <c r="QW4" s="429"/>
      <c r="QX4" s="429"/>
      <c r="QY4" s="429"/>
      <c r="QZ4" s="429"/>
      <c r="RA4" s="429"/>
      <c r="RB4" s="429"/>
      <c r="RC4" s="429"/>
      <c r="RD4" s="429"/>
      <c r="RE4" s="429"/>
      <c r="RF4" s="429"/>
      <c r="RG4" s="429"/>
      <c r="RH4" s="429"/>
      <c r="RI4" s="429"/>
      <c r="RJ4" s="429"/>
      <c r="RK4" s="429"/>
      <c r="RL4" s="429"/>
      <c r="RM4" s="429"/>
      <c r="RN4" s="429"/>
      <c r="RO4" s="429"/>
      <c r="RP4" s="429"/>
      <c r="RQ4" s="429"/>
      <c r="RR4" s="429"/>
      <c r="RS4" s="429"/>
      <c r="RT4" s="429"/>
      <c r="RU4" s="429"/>
      <c r="RV4" s="429"/>
      <c r="RW4" s="429"/>
      <c r="RX4" s="429"/>
      <c r="RY4" s="429"/>
      <c r="RZ4" s="429"/>
      <c r="SA4" s="429"/>
      <c r="SB4" s="429"/>
      <c r="SC4" s="429"/>
      <c r="SD4" s="429"/>
      <c r="SE4" s="429"/>
      <c r="SF4" s="429"/>
      <c r="SG4" s="429"/>
      <c r="SH4" s="429"/>
      <c r="SI4" s="429"/>
      <c r="SJ4" s="429"/>
      <c r="SK4" s="429"/>
      <c r="SL4" s="429"/>
      <c r="SM4" s="429"/>
      <c r="SN4" s="429"/>
      <c r="SO4" s="429"/>
      <c r="SP4" s="429"/>
      <c r="SQ4" s="429"/>
      <c r="SR4" s="429"/>
      <c r="SS4" s="429"/>
      <c r="ST4" s="429"/>
      <c r="SU4" s="429"/>
      <c r="SV4" s="429"/>
      <c r="SW4" s="429"/>
      <c r="SX4" s="429"/>
      <c r="SY4" s="429"/>
      <c r="SZ4" s="429"/>
      <c r="TA4" s="429"/>
      <c r="TB4" s="429"/>
      <c r="TC4" s="429"/>
      <c r="TD4" s="429"/>
      <c r="TE4" s="429"/>
      <c r="TF4" s="429"/>
      <c r="TG4" s="429"/>
      <c r="TH4" s="429"/>
      <c r="TI4" s="429"/>
      <c r="TJ4" s="429"/>
      <c r="TK4" s="429"/>
      <c r="TL4" s="429"/>
      <c r="TM4" s="429"/>
      <c r="TN4" s="429"/>
      <c r="TO4" s="429"/>
      <c r="TP4" s="429"/>
      <c r="TQ4" s="429"/>
      <c r="TR4" s="429"/>
      <c r="TS4" s="429"/>
      <c r="TT4" s="429"/>
      <c r="TU4" s="429"/>
      <c r="TV4" s="429"/>
      <c r="TW4" s="429"/>
      <c r="TX4" s="429"/>
      <c r="TY4" s="429"/>
      <c r="TZ4" s="429"/>
      <c r="UA4" s="429"/>
      <c r="UB4" s="429"/>
      <c r="UC4" s="429"/>
      <c r="UD4" s="429"/>
      <c r="UE4" s="429"/>
      <c r="UF4" s="429"/>
      <c r="UG4" s="429"/>
      <c r="UH4" s="429"/>
      <c r="UI4" s="429"/>
    </row>
    <row r="5" spans="1:555" ht="53.25" thickBot="1" x14ac:dyDescent="0.3">
      <c r="A5" s="429"/>
      <c r="B5" s="429"/>
      <c r="C5" s="86" t="s">
        <v>1334</v>
      </c>
      <c r="D5" s="188">
        <f>SUMIF(C:C,$C$10,D:D)</f>
        <v>0</v>
      </c>
      <c r="E5" s="429"/>
      <c r="F5" s="429"/>
      <c r="G5" s="418"/>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8" spans="1:555" x14ac:dyDescent="0.25">
      <c r="A8" s="429"/>
      <c r="B8" s="429"/>
      <c r="C8" s="104"/>
      <c r="D8" s="104"/>
      <c r="E8" s="104"/>
      <c r="F8" s="104"/>
      <c r="G8" s="77"/>
      <c r="H8" s="104"/>
      <c r="I8" s="104"/>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429"/>
      <c r="C9" s="104"/>
      <c r="D9" s="104"/>
      <c r="E9" s="104"/>
      <c r="F9" s="104"/>
      <c r="G9" s="77"/>
      <c r="H9" s="104"/>
      <c r="I9" s="104"/>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91"/>
      <c r="C10" s="29" t="s">
        <v>1308</v>
      </c>
      <c r="D10" s="105">
        <f>SUM(F17:F30)</f>
        <v>0</v>
      </c>
      <c r="E10" s="429"/>
      <c r="F10" s="69"/>
      <c r="G10" s="78"/>
      <c r="H10" s="69"/>
      <c r="I10" s="6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91"/>
      <c r="C11" s="69"/>
      <c r="D11" s="31"/>
      <c r="E11" s="91"/>
      <c r="F11" s="91"/>
      <c r="G11" s="91"/>
      <c r="H11" s="75"/>
      <c r="I11" s="75"/>
      <c r="J11" s="75"/>
      <c r="K11" s="10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x14ac:dyDescent="0.25">
      <c r="A12" s="429"/>
      <c r="B12" s="91"/>
      <c r="C12" s="69"/>
      <c r="D12" s="31"/>
      <c r="E12" s="91"/>
      <c r="F12" s="91"/>
      <c r="G12" s="91"/>
      <c r="H12" s="75"/>
      <c r="I12" s="75"/>
      <c r="J12" s="75"/>
      <c r="K12" s="10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5.75" x14ac:dyDescent="0.25">
      <c r="A13" s="429"/>
      <c r="B13" s="91"/>
      <c r="C13" s="191" t="s">
        <v>1309</v>
      </c>
      <c r="D13" s="345"/>
      <c r="E13" s="91"/>
      <c r="F13" s="91"/>
      <c r="G13" s="91"/>
      <c r="H13" s="75"/>
      <c r="I13" s="75"/>
      <c r="J13" s="75"/>
      <c r="K13" s="10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ht="18.75" x14ac:dyDescent="0.25">
      <c r="A14" s="429"/>
      <c r="B14" s="91"/>
      <c r="C14" s="19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x14ac:dyDescent="0.25">
      <c r="A15" s="429"/>
      <c r="B15" s="91"/>
      <c r="C15" s="429"/>
      <c r="D15" s="429"/>
      <c r="E15" s="429"/>
      <c r="F15" s="91"/>
      <c r="G15" s="75"/>
      <c r="H15" s="75"/>
      <c r="I15" s="75"/>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32.25" customHeight="1" thickBot="1" x14ac:dyDescent="0.3">
      <c r="A16" s="429"/>
      <c r="B16" s="91"/>
      <c r="C16" s="145" t="s">
        <v>1310</v>
      </c>
      <c r="D16" s="145" t="s">
        <v>99</v>
      </c>
      <c r="E16" s="145" t="s">
        <v>1312</v>
      </c>
      <c r="F16" s="146" t="s">
        <v>1313</v>
      </c>
      <c r="G16" s="146" t="s">
        <v>1314</v>
      </c>
      <c r="H16" s="145" t="s">
        <v>1315</v>
      </c>
      <c r="I16" s="145" t="s">
        <v>711</v>
      </c>
      <c r="J16" s="145" t="s">
        <v>1316</v>
      </c>
      <c r="K16" s="145" t="s">
        <v>1317</v>
      </c>
      <c r="L16" s="145" t="s">
        <v>1335</v>
      </c>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2:12" ht="15.75" thickBot="1" x14ac:dyDescent="0.3">
      <c r="B17" s="91"/>
      <c r="C17" s="287" t="s">
        <v>120</v>
      </c>
      <c r="D17" s="154"/>
      <c r="E17" s="93">
        <f>HLOOKUP($C17,$CB$2:$CE$3,2,0)</f>
        <v>15000</v>
      </c>
      <c r="F17" s="94">
        <f>D17*E17</f>
        <v>0</v>
      </c>
      <c r="G17" s="160"/>
      <c r="H17" s="95" t="s">
        <v>488</v>
      </c>
      <c r="I17" s="95" t="str">
        <f>VLOOKUP(H17,Presupuesto!$B$11:$C$565,2,0)</f>
        <v>EQUIPO DE COMPUTACION</v>
      </c>
      <c r="J17" s="207" t="s">
        <v>72</v>
      </c>
      <c r="K17" s="95" t="s">
        <v>719</v>
      </c>
      <c r="L17" s="95"/>
    </row>
    <row r="18" spans="2:12" x14ac:dyDescent="0.25">
      <c r="B18" s="91"/>
      <c r="C18" s="287" t="s">
        <v>117</v>
      </c>
      <c r="D18" s="147"/>
      <c r="E18" s="93">
        <f>HLOOKUP($C18,$CB$2:$CE$3,2,0)</f>
        <v>35000</v>
      </c>
      <c r="F18" s="94">
        <f>D18*E18</f>
        <v>0</v>
      </c>
      <c r="G18" s="160"/>
      <c r="H18" s="98" t="s">
        <v>488</v>
      </c>
      <c r="I18" s="98" t="str">
        <f>VLOOKUP(H18,Presupuesto!$B$11:$C$565,2,0)</f>
        <v>EQUIPO DE COMPUTACION</v>
      </c>
      <c r="J18" s="95" t="str">
        <f t="shared" ref="J18:J29" si="0">$J$17</f>
        <v>Posgrado</v>
      </c>
      <c r="K18" s="95" t="s">
        <v>720</v>
      </c>
      <c r="L18" s="95"/>
    </row>
    <row r="19" spans="2:12" x14ac:dyDescent="0.25">
      <c r="B19" s="91"/>
      <c r="C19" s="96" t="s">
        <v>122</v>
      </c>
      <c r="D19" s="147"/>
      <c r="E19" s="97">
        <v>4000</v>
      </c>
      <c r="F19" s="94">
        <f t="shared" ref="F19:F30" si="1">D19*E19</f>
        <v>0</v>
      </c>
      <c r="G19" s="160"/>
      <c r="H19" s="98" t="s">
        <v>471</v>
      </c>
      <c r="I19" s="98" t="str">
        <f>VLOOKUP(H19,Presupuesto!$B$11:$C$565,2,0)</f>
        <v>EQUIPOS VARIOS DE OFICINA</v>
      </c>
      <c r="J19" s="95" t="str">
        <f t="shared" si="0"/>
        <v>Posgrado</v>
      </c>
      <c r="K19" s="95" t="s">
        <v>721</v>
      </c>
      <c r="L19" s="95"/>
    </row>
    <row r="20" spans="2:12" x14ac:dyDescent="0.25">
      <c r="B20" s="91"/>
      <c r="C20" s="96" t="s">
        <v>123</v>
      </c>
      <c r="D20" s="147"/>
      <c r="E20" s="97">
        <v>8000</v>
      </c>
      <c r="F20" s="94">
        <f t="shared" si="1"/>
        <v>0</v>
      </c>
      <c r="G20" s="160"/>
      <c r="H20" s="98" t="s">
        <v>488</v>
      </c>
      <c r="I20" s="98" t="str">
        <f>VLOOKUP(H20,Presupuesto!$B$11:$C$565,2,0)</f>
        <v>EQUIPO DE COMPUTACION</v>
      </c>
      <c r="J20" s="95" t="str">
        <f t="shared" si="0"/>
        <v>Posgrado</v>
      </c>
      <c r="K20" s="95" t="s">
        <v>721</v>
      </c>
      <c r="L20" s="95"/>
    </row>
    <row r="21" spans="2:12" x14ac:dyDescent="0.25">
      <c r="B21" s="91"/>
      <c r="C21" s="96" t="s">
        <v>124</v>
      </c>
      <c r="D21" s="147"/>
      <c r="E21" s="97">
        <v>5000</v>
      </c>
      <c r="F21" s="94">
        <f t="shared" si="1"/>
        <v>0</v>
      </c>
      <c r="G21" s="160"/>
      <c r="H21" s="98" t="s">
        <v>488</v>
      </c>
      <c r="I21" s="98" t="str">
        <f>VLOOKUP(H21,Presupuesto!$B$11:$C$565,2,0)</f>
        <v>EQUIPO DE COMPUTACION</v>
      </c>
      <c r="J21" s="95" t="str">
        <f t="shared" si="0"/>
        <v>Posgrado</v>
      </c>
      <c r="K21" s="95" t="s">
        <v>721</v>
      </c>
      <c r="L21" s="95"/>
    </row>
    <row r="22" spans="2:12" x14ac:dyDescent="0.25">
      <c r="B22" s="91"/>
      <c r="C22" s="96" t="s">
        <v>125</v>
      </c>
      <c r="D22" s="147"/>
      <c r="E22" s="97">
        <v>13000</v>
      </c>
      <c r="F22" s="94">
        <f t="shared" si="1"/>
        <v>0</v>
      </c>
      <c r="G22" s="160"/>
      <c r="H22" s="98" t="s">
        <v>479</v>
      </c>
      <c r="I22" s="98" t="str">
        <f>VLOOKUP(H22,Presupuesto!$B$11:$C$565,2,0)</f>
        <v>EQUIPO DE TRANSPORTE TRACCION Y ELEVACION</v>
      </c>
      <c r="J22" s="95" t="str">
        <f t="shared" si="0"/>
        <v>Posgrado</v>
      </c>
      <c r="K22" s="95" t="s">
        <v>721</v>
      </c>
      <c r="L22" s="95"/>
    </row>
    <row r="23" spans="2:12" x14ac:dyDescent="0.25">
      <c r="B23" s="91"/>
      <c r="C23" s="96" t="s">
        <v>126</v>
      </c>
      <c r="D23" s="147"/>
      <c r="E23" s="97">
        <v>15000</v>
      </c>
      <c r="F23" s="94">
        <f t="shared" si="1"/>
        <v>0</v>
      </c>
      <c r="G23" s="160"/>
      <c r="H23" s="98" t="s">
        <v>479</v>
      </c>
      <c r="I23" s="98" t="str">
        <f>VLOOKUP(H23,Presupuesto!$B$11:$C$565,2,0)</f>
        <v>EQUIPO DE TRANSPORTE TRACCION Y ELEVACION</v>
      </c>
      <c r="J23" s="95" t="str">
        <f t="shared" si="0"/>
        <v>Posgrado</v>
      </c>
      <c r="K23" s="95" t="s">
        <v>721</v>
      </c>
      <c r="L23" s="95"/>
    </row>
    <row r="24" spans="2:12" x14ac:dyDescent="0.25">
      <c r="B24" s="91"/>
      <c r="C24" s="96" t="s">
        <v>127</v>
      </c>
      <c r="D24" s="147"/>
      <c r="E24" s="97">
        <v>10000</v>
      </c>
      <c r="F24" s="94">
        <f t="shared" si="1"/>
        <v>0</v>
      </c>
      <c r="G24" s="160"/>
      <c r="H24" s="98" t="s">
        <v>479</v>
      </c>
      <c r="I24" s="98" t="str">
        <f>VLOOKUP(H24,Presupuesto!$B$11:$C$565,2,0)</f>
        <v>EQUIPO DE TRANSPORTE TRACCION Y ELEVACION</v>
      </c>
      <c r="J24" s="95" t="str">
        <f t="shared" si="0"/>
        <v>Posgrado</v>
      </c>
      <c r="K24" s="95" t="s">
        <v>732</v>
      </c>
      <c r="L24" s="95"/>
    </row>
    <row r="25" spans="2:12" x14ac:dyDescent="0.25">
      <c r="B25" s="429"/>
      <c r="C25" s="96" t="s">
        <v>128</v>
      </c>
      <c r="D25" s="147"/>
      <c r="E25" s="97">
        <v>10000</v>
      </c>
      <c r="F25" s="94">
        <f t="shared" si="1"/>
        <v>0</v>
      </c>
      <c r="G25" s="160"/>
      <c r="H25" s="98" t="s">
        <v>507</v>
      </c>
      <c r="I25" s="98" t="str">
        <f>VLOOKUP(H25,Presupuesto!$B$11:$C$565,2,0)</f>
        <v>APLICACIONES INFORMATICAS</v>
      </c>
      <c r="J25" s="95" t="str">
        <f t="shared" si="0"/>
        <v>Posgrado</v>
      </c>
      <c r="K25" s="95" t="s">
        <v>727</v>
      </c>
      <c r="L25" s="95"/>
    </row>
    <row r="26" spans="2:12" x14ac:dyDescent="0.25">
      <c r="B26" s="429"/>
      <c r="C26" s="106" t="s">
        <v>129</v>
      </c>
      <c r="D26" s="147"/>
      <c r="E26" s="97">
        <v>2000</v>
      </c>
      <c r="F26" s="94">
        <f t="shared" si="1"/>
        <v>0</v>
      </c>
      <c r="G26" s="160"/>
      <c r="H26" s="107" t="s">
        <v>488</v>
      </c>
      <c r="I26" s="107" t="str">
        <f>VLOOKUP(H26,Presupuesto!$B$11:$C$565,2,0)</f>
        <v>EQUIPO DE COMPUTACION</v>
      </c>
      <c r="J26" s="95" t="str">
        <f t="shared" si="0"/>
        <v>Posgrado</v>
      </c>
      <c r="K26" s="95" t="s">
        <v>721</v>
      </c>
      <c r="L26" s="95"/>
    </row>
    <row r="27" spans="2:12" x14ac:dyDescent="0.25">
      <c r="B27" s="429"/>
      <c r="C27" s="106" t="s">
        <v>130</v>
      </c>
      <c r="D27" s="147"/>
      <c r="E27" s="97">
        <v>1500</v>
      </c>
      <c r="F27" s="94">
        <f t="shared" si="1"/>
        <v>0</v>
      </c>
      <c r="G27" s="160"/>
      <c r="H27" s="107" t="s">
        <v>453</v>
      </c>
      <c r="I27" s="107" t="str">
        <f>VLOOKUP(H27,Presupuesto!$B$11:$C$565,2,0)</f>
        <v>UTILES Y MATERIALES ELECTRICOS</v>
      </c>
      <c r="J27" s="95" t="str">
        <f t="shared" si="0"/>
        <v>Posgrado</v>
      </c>
      <c r="K27" s="95" t="s">
        <v>721</v>
      </c>
      <c r="L27" s="95"/>
    </row>
    <row r="28" spans="2:12" x14ac:dyDescent="0.25">
      <c r="B28" s="429"/>
      <c r="C28" s="106" t="s">
        <v>131</v>
      </c>
      <c r="D28" s="147"/>
      <c r="E28" s="97">
        <v>1500</v>
      </c>
      <c r="F28" s="94">
        <f t="shared" si="1"/>
        <v>0</v>
      </c>
      <c r="G28" s="160"/>
      <c r="H28" s="107" t="s">
        <v>488</v>
      </c>
      <c r="I28" s="107" t="str">
        <f>VLOOKUP(H28,Presupuesto!$B$11:$C$565,2,0)</f>
        <v>EQUIPO DE COMPUTACION</v>
      </c>
      <c r="J28" s="95" t="str">
        <f t="shared" si="0"/>
        <v>Posgrado</v>
      </c>
      <c r="K28" s="95" t="s">
        <v>721</v>
      </c>
      <c r="L28" s="95"/>
    </row>
    <row r="29" spans="2:12" x14ac:dyDescent="0.25">
      <c r="B29" s="429"/>
      <c r="C29" s="106" t="s">
        <v>132</v>
      </c>
      <c r="D29" s="147"/>
      <c r="E29" s="97">
        <v>500</v>
      </c>
      <c r="F29" s="94">
        <f t="shared" si="1"/>
        <v>0</v>
      </c>
      <c r="G29" s="160"/>
      <c r="H29" s="107" t="s">
        <v>458</v>
      </c>
      <c r="I29" s="107" t="str">
        <f>VLOOKUP(H29,Presupuesto!$B$11:$C$565,2,0)</f>
        <v>OTROS RESPUESTOS Y ACCESORIOS MENORES</v>
      </c>
      <c r="J29" s="95" t="str">
        <f t="shared" si="0"/>
        <v>Posgrado</v>
      </c>
      <c r="K29" s="95" t="s">
        <v>721</v>
      </c>
      <c r="L29" s="95"/>
    </row>
    <row r="30" spans="2:12" ht="15.75" thickBot="1" x14ac:dyDescent="0.3">
      <c r="B30" s="91"/>
      <c r="C30" s="99" t="s">
        <v>133</v>
      </c>
      <c r="D30" s="155"/>
      <c r="E30" s="101">
        <v>20</v>
      </c>
      <c r="F30" s="102">
        <f t="shared" si="1"/>
        <v>0</v>
      </c>
      <c r="G30" s="157"/>
      <c r="H30" s="103" t="s">
        <v>458</v>
      </c>
      <c r="I30" s="103" t="str">
        <f>VLOOKUP(H30,Presupuesto!$B$11:$C$565,2,0)</f>
        <v>OTROS RESPUESTOS Y ACCESORIOS MENORES</v>
      </c>
      <c r="J30" s="103" t="str">
        <f t="shared" ref="J30" si="2">$J$17</f>
        <v>Posgrado</v>
      </c>
      <c r="K30" s="120" t="s">
        <v>719</v>
      </c>
      <c r="L30" s="120"/>
    </row>
    <row r="31" spans="2:12" x14ac:dyDescent="0.25">
      <c r="B31" s="91"/>
      <c r="C31" s="429"/>
      <c r="D31" s="429"/>
      <c r="E31" s="429"/>
      <c r="F31" s="91"/>
      <c r="G31" s="75"/>
      <c r="H31" s="75"/>
      <c r="I31" s="75"/>
      <c r="J31" s="429"/>
      <c r="K31" s="429"/>
      <c r="L31" s="429"/>
    </row>
    <row r="32" spans="2:12" ht="15.75" thickBot="1" x14ac:dyDescent="0.3">
      <c r="B32" s="429"/>
      <c r="C32" s="429"/>
      <c r="D32" s="429"/>
      <c r="E32" s="429"/>
      <c r="F32" s="429"/>
      <c r="G32" s="418"/>
      <c r="H32" s="429"/>
      <c r="I32" s="429"/>
      <c r="J32" s="429"/>
      <c r="K32" s="429"/>
      <c r="L32" s="429"/>
    </row>
    <row r="33" spans="3:12" ht="15.75" thickBot="1" x14ac:dyDescent="0.3">
      <c r="C33" s="29" t="s">
        <v>1308</v>
      </c>
      <c r="D33" s="105">
        <f>SUM(F40:F53)</f>
        <v>0</v>
      </c>
      <c r="E33" s="429"/>
      <c r="F33" s="69"/>
      <c r="G33" s="78"/>
      <c r="H33" s="69"/>
      <c r="I33" s="69"/>
      <c r="J33" s="429"/>
      <c r="K33" s="429"/>
      <c r="L33" s="429"/>
    </row>
    <row r="34" spans="3:12" x14ac:dyDescent="0.25">
      <c r="C34" s="69"/>
      <c r="D34" s="31"/>
      <c r="E34" s="91"/>
      <c r="F34" s="91"/>
      <c r="G34" s="91"/>
      <c r="H34" s="75"/>
      <c r="I34" s="75"/>
      <c r="J34" s="75"/>
      <c r="K34" s="109"/>
      <c r="L34" s="429"/>
    </row>
    <row r="35" spans="3:12" x14ac:dyDescent="0.25">
      <c r="C35" s="69"/>
      <c r="D35" s="31"/>
      <c r="E35" s="91"/>
      <c r="F35" s="91"/>
      <c r="G35" s="91"/>
      <c r="H35" s="75"/>
      <c r="I35" s="75"/>
      <c r="J35" s="75"/>
      <c r="K35" s="109"/>
      <c r="L35" s="429"/>
    </row>
    <row r="36" spans="3:12" ht="15.75" x14ac:dyDescent="0.25">
      <c r="C36" s="191" t="s">
        <v>1309</v>
      </c>
      <c r="D36" s="345"/>
      <c r="E36" s="91"/>
      <c r="F36" s="91"/>
      <c r="G36" s="91"/>
      <c r="H36" s="75"/>
      <c r="I36" s="75"/>
      <c r="J36" s="75"/>
      <c r="K36" s="109"/>
      <c r="L36" s="429"/>
    </row>
    <row r="37" spans="3:12" ht="18.75" x14ac:dyDescent="0.25">
      <c r="C37" s="199"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1"/>
      <c r="F37" s="91"/>
      <c r="G37" s="91"/>
      <c r="H37" s="75"/>
      <c r="I37" s="75"/>
      <c r="J37" s="75"/>
      <c r="K37" s="109"/>
      <c r="L37" s="429"/>
    </row>
    <row r="38" spans="3:12" x14ac:dyDescent="0.25">
      <c r="C38" s="429"/>
      <c r="D38" s="429"/>
      <c r="E38" s="429"/>
      <c r="F38" s="91"/>
      <c r="G38" s="75"/>
      <c r="H38" s="75"/>
      <c r="I38" s="75"/>
      <c r="J38" s="429"/>
      <c r="K38" s="429"/>
      <c r="L38" s="429"/>
    </row>
    <row r="39" spans="3:12" ht="30.75" thickBot="1" x14ac:dyDescent="0.3">
      <c r="C39" s="145" t="s">
        <v>1310</v>
      </c>
      <c r="D39" s="145" t="s">
        <v>99</v>
      </c>
      <c r="E39" s="145" t="s">
        <v>1312</v>
      </c>
      <c r="F39" s="146" t="s">
        <v>1313</v>
      </c>
      <c r="G39" s="146" t="s">
        <v>1314</v>
      </c>
      <c r="H39" s="145" t="s">
        <v>1315</v>
      </c>
      <c r="I39" s="145" t="s">
        <v>711</v>
      </c>
      <c r="J39" s="145" t="s">
        <v>1316</v>
      </c>
      <c r="K39" s="145" t="s">
        <v>1317</v>
      </c>
      <c r="L39" s="145" t="s">
        <v>1335</v>
      </c>
    </row>
    <row r="40" spans="3:12" ht="15.75" thickBot="1" x14ac:dyDescent="0.3">
      <c r="C40" s="287" t="s">
        <v>120</v>
      </c>
      <c r="D40" s="154"/>
      <c r="E40" s="93">
        <f>HLOOKUP($C40,$CB$2:$CE$3,2,0)</f>
        <v>15000</v>
      </c>
      <c r="F40" s="94">
        <f>D40*E40</f>
        <v>0</v>
      </c>
      <c r="G40" s="160"/>
      <c r="H40" s="95" t="s">
        <v>488</v>
      </c>
      <c r="I40" s="95" t="str">
        <f>VLOOKUP(H40,Presupuesto!$B$11:$C$565,2,0)</f>
        <v>EQUIPO DE COMPUTACION</v>
      </c>
      <c r="J40" s="207" t="s">
        <v>72</v>
      </c>
      <c r="K40" s="95" t="s">
        <v>719</v>
      </c>
      <c r="L40" s="95"/>
    </row>
    <row r="41" spans="3:12" x14ac:dyDescent="0.25">
      <c r="C41" s="287" t="s">
        <v>117</v>
      </c>
      <c r="D41" s="147"/>
      <c r="E41" s="93">
        <f>HLOOKUP($C41,$CB$2:$CE$3,2,0)</f>
        <v>35000</v>
      </c>
      <c r="F41" s="94">
        <f>D41*E41</f>
        <v>0</v>
      </c>
      <c r="G41" s="160"/>
      <c r="H41" s="98" t="s">
        <v>488</v>
      </c>
      <c r="I41" s="98" t="str">
        <f>VLOOKUP(H41,Presupuesto!$B$11:$C$565,2,0)</f>
        <v>EQUIPO DE COMPUTACION</v>
      </c>
      <c r="J41" s="95" t="str">
        <f>$J$40</f>
        <v>Posgrado</v>
      </c>
      <c r="K41" s="95" t="s">
        <v>720</v>
      </c>
      <c r="L41" s="95"/>
    </row>
    <row r="42" spans="3:12" x14ac:dyDescent="0.25">
      <c r="C42" s="96" t="s">
        <v>122</v>
      </c>
      <c r="D42" s="147"/>
      <c r="E42" s="97">
        <v>4000</v>
      </c>
      <c r="F42" s="94">
        <f t="shared" ref="F42:F53" si="3">D42*E42</f>
        <v>0</v>
      </c>
      <c r="G42" s="160"/>
      <c r="H42" s="98" t="s">
        <v>471</v>
      </c>
      <c r="I42" s="98" t="str">
        <f>VLOOKUP(H42,Presupuesto!$B$11:$C$565,2,0)</f>
        <v>EQUIPOS VARIOS DE OFICINA</v>
      </c>
      <c r="J42" s="95" t="str">
        <f t="shared" ref="J42:J53" si="4">$J$40</f>
        <v>Posgrado</v>
      </c>
      <c r="K42" s="95" t="s">
        <v>721</v>
      </c>
      <c r="L42" s="95"/>
    </row>
    <row r="43" spans="3:12" x14ac:dyDescent="0.25">
      <c r="C43" s="96" t="s">
        <v>123</v>
      </c>
      <c r="D43" s="147"/>
      <c r="E43" s="97">
        <v>8000</v>
      </c>
      <c r="F43" s="94">
        <f t="shared" si="3"/>
        <v>0</v>
      </c>
      <c r="G43" s="160"/>
      <c r="H43" s="98" t="s">
        <v>488</v>
      </c>
      <c r="I43" s="98" t="str">
        <f>VLOOKUP(H43,Presupuesto!$B$11:$C$565,2,0)</f>
        <v>EQUIPO DE COMPUTACION</v>
      </c>
      <c r="J43" s="95" t="str">
        <f t="shared" si="4"/>
        <v>Posgrado</v>
      </c>
      <c r="K43" s="95" t="s">
        <v>721</v>
      </c>
      <c r="L43" s="95"/>
    </row>
    <row r="44" spans="3:12" x14ac:dyDescent="0.25">
      <c r="C44" s="96" t="s">
        <v>124</v>
      </c>
      <c r="D44" s="147"/>
      <c r="E44" s="97">
        <v>5000</v>
      </c>
      <c r="F44" s="94">
        <f t="shared" si="3"/>
        <v>0</v>
      </c>
      <c r="G44" s="160"/>
      <c r="H44" s="98" t="s">
        <v>488</v>
      </c>
      <c r="I44" s="98" t="str">
        <f>VLOOKUP(H44,Presupuesto!$B$11:$C$565,2,0)</f>
        <v>EQUIPO DE COMPUTACION</v>
      </c>
      <c r="J44" s="95" t="str">
        <f t="shared" si="4"/>
        <v>Posgrado</v>
      </c>
      <c r="K44" s="95" t="s">
        <v>721</v>
      </c>
      <c r="L44" s="95"/>
    </row>
    <row r="45" spans="3:12" x14ac:dyDescent="0.25">
      <c r="C45" s="96" t="s">
        <v>125</v>
      </c>
      <c r="D45" s="147"/>
      <c r="E45" s="97">
        <v>13000</v>
      </c>
      <c r="F45" s="94">
        <f t="shared" si="3"/>
        <v>0</v>
      </c>
      <c r="G45" s="160"/>
      <c r="H45" s="98" t="s">
        <v>479</v>
      </c>
      <c r="I45" s="98" t="str">
        <f>VLOOKUP(H45,Presupuesto!$B$11:$C$565,2,0)</f>
        <v>EQUIPO DE TRANSPORTE TRACCION Y ELEVACION</v>
      </c>
      <c r="J45" s="95" t="str">
        <f t="shared" si="4"/>
        <v>Posgrado</v>
      </c>
      <c r="K45" s="95" t="s">
        <v>721</v>
      </c>
      <c r="L45" s="95"/>
    </row>
    <row r="46" spans="3:12" x14ac:dyDescent="0.25">
      <c r="C46" s="96" t="s">
        <v>126</v>
      </c>
      <c r="D46" s="147"/>
      <c r="E46" s="97">
        <v>15000</v>
      </c>
      <c r="F46" s="94">
        <f t="shared" si="3"/>
        <v>0</v>
      </c>
      <c r="G46" s="160"/>
      <c r="H46" s="98" t="s">
        <v>479</v>
      </c>
      <c r="I46" s="98" t="str">
        <f>VLOOKUP(H46,Presupuesto!$B$11:$C$565,2,0)</f>
        <v>EQUIPO DE TRANSPORTE TRACCION Y ELEVACION</v>
      </c>
      <c r="J46" s="95" t="str">
        <f t="shared" si="4"/>
        <v>Posgrado</v>
      </c>
      <c r="K46" s="95" t="s">
        <v>721</v>
      </c>
      <c r="L46" s="95"/>
    </row>
    <row r="47" spans="3:12" x14ac:dyDescent="0.25">
      <c r="C47" s="96" t="s">
        <v>127</v>
      </c>
      <c r="D47" s="147"/>
      <c r="E47" s="97">
        <v>10000</v>
      </c>
      <c r="F47" s="94">
        <f t="shared" si="3"/>
        <v>0</v>
      </c>
      <c r="G47" s="160"/>
      <c r="H47" s="98" t="s">
        <v>479</v>
      </c>
      <c r="I47" s="98" t="str">
        <f>VLOOKUP(H47,Presupuesto!$B$11:$C$565,2,0)</f>
        <v>EQUIPO DE TRANSPORTE TRACCION Y ELEVACION</v>
      </c>
      <c r="J47" s="95" t="str">
        <f t="shared" si="4"/>
        <v>Posgrado</v>
      </c>
      <c r="K47" s="95" t="s">
        <v>732</v>
      </c>
      <c r="L47" s="95"/>
    </row>
    <row r="48" spans="3:12" x14ac:dyDescent="0.25">
      <c r="C48" s="96" t="s">
        <v>128</v>
      </c>
      <c r="D48" s="147"/>
      <c r="E48" s="97">
        <v>10000</v>
      </c>
      <c r="F48" s="94">
        <f t="shared" si="3"/>
        <v>0</v>
      </c>
      <c r="G48" s="160"/>
      <c r="H48" s="98" t="s">
        <v>507</v>
      </c>
      <c r="I48" s="98" t="str">
        <f>VLOOKUP(H48,Presupuesto!$B$11:$C$565,2,0)</f>
        <v>APLICACIONES INFORMATICAS</v>
      </c>
      <c r="J48" s="95" t="str">
        <f t="shared" si="4"/>
        <v>Posgrado</v>
      </c>
      <c r="K48" s="95" t="s">
        <v>727</v>
      </c>
      <c r="L48" s="95"/>
    </row>
    <row r="49" spans="3:12" x14ac:dyDescent="0.25">
      <c r="C49" s="106" t="s">
        <v>129</v>
      </c>
      <c r="D49" s="147"/>
      <c r="E49" s="97">
        <v>2000</v>
      </c>
      <c r="F49" s="94">
        <f t="shared" si="3"/>
        <v>0</v>
      </c>
      <c r="G49" s="160"/>
      <c r="H49" s="107" t="s">
        <v>488</v>
      </c>
      <c r="I49" s="107" t="str">
        <f>VLOOKUP(H49,Presupuesto!$B$11:$C$565,2,0)</f>
        <v>EQUIPO DE COMPUTACION</v>
      </c>
      <c r="J49" s="95" t="str">
        <f t="shared" si="4"/>
        <v>Posgrado</v>
      </c>
      <c r="K49" s="95" t="s">
        <v>721</v>
      </c>
      <c r="L49" s="95"/>
    </row>
    <row r="50" spans="3:12" x14ac:dyDescent="0.25">
      <c r="C50" s="106" t="s">
        <v>130</v>
      </c>
      <c r="D50" s="147"/>
      <c r="E50" s="97">
        <v>1500</v>
      </c>
      <c r="F50" s="94">
        <f t="shared" si="3"/>
        <v>0</v>
      </c>
      <c r="G50" s="160"/>
      <c r="H50" s="107" t="s">
        <v>453</v>
      </c>
      <c r="I50" s="107" t="str">
        <f>VLOOKUP(H50,Presupuesto!$B$11:$C$565,2,0)</f>
        <v>UTILES Y MATERIALES ELECTRICOS</v>
      </c>
      <c r="J50" s="95" t="str">
        <f t="shared" si="4"/>
        <v>Posgrado</v>
      </c>
      <c r="K50" s="95" t="s">
        <v>721</v>
      </c>
      <c r="L50" s="95"/>
    </row>
    <row r="51" spans="3:12" x14ac:dyDescent="0.25">
      <c r="C51" s="106" t="s">
        <v>131</v>
      </c>
      <c r="D51" s="147"/>
      <c r="E51" s="97">
        <v>1500</v>
      </c>
      <c r="F51" s="94">
        <f t="shared" si="3"/>
        <v>0</v>
      </c>
      <c r="G51" s="160"/>
      <c r="H51" s="107" t="s">
        <v>488</v>
      </c>
      <c r="I51" s="107" t="str">
        <f>VLOOKUP(H51,Presupuesto!$B$11:$C$565,2,0)</f>
        <v>EQUIPO DE COMPUTACION</v>
      </c>
      <c r="J51" s="95" t="str">
        <f t="shared" si="4"/>
        <v>Posgrado</v>
      </c>
      <c r="K51" s="95" t="s">
        <v>721</v>
      </c>
      <c r="L51" s="95"/>
    </row>
    <row r="52" spans="3:12" x14ac:dyDescent="0.25">
      <c r="C52" s="106" t="s">
        <v>132</v>
      </c>
      <c r="D52" s="147"/>
      <c r="E52" s="97">
        <v>500</v>
      </c>
      <c r="F52" s="94">
        <f t="shared" si="3"/>
        <v>0</v>
      </c>
      <c r="G52" s="160"/>
      <c r="H52" s="107" t="s">
        <v>458</v>
      </c>
      <c r="I52" s="107" t="str">
        <f>VLOOKUP(H52,Presupuesto!$B$11:$C$565,2,0)</f>
        <v>OTROS RESPUESTOS Y ACCESORIOS MENORES</v>
      </c>
      <c r="J52" s="95" t="str">
        <f t="shared" si="4"/>
        <v>Posgrado</v>
      </c>
      <c r="K52" s="95" t="s">
        <v>721</v>
      </c>
      <c r="L52" s="95"/>
    </row>
    <row r="53" spans="3:12" ht="15.75" thickBot="1" x14ac:dyDescent="0.3">
      <c r="C53" s="99" t="s">
        <v>133</v>
      </c>
      <c r="D53" s="155"/>
      <c r="E53" s="101">
        <v>20</v>
      </c>
      <c r="F53" s="102">
        <f t="shared" si="3"/>
        <v>0</v>
      </c>
      <c r="G53" s="157"/>
      <c r="H53" s="103" t="s">
        <v>458</v>
      </c>
      <c r="I53" s="103" t="str">
        <f>VLOOKUP(H53,Presupuesto!$B$11:$C$565,2,0)</f>
        <v>OTROS RESPUESTOS Y ACCESORIOS MENORES</v>
      </c>
      <c r="J53" s="103" t="str">
        <f t="shared" si="4"/>
        <v>Posgrado</v>
      </c>
      <c r="K53" s="120" t="s">
        <v>719</v>
      </c>
      <c r="L53" s="120"/>
    </row>
    <row r="55" spans="3:12" ht="15.75" thickBot="1" x14ac:dyDescent="0.3">
      <c r="C55" s="429"/>
      <c r="D55" s="429"/>
      <c r="E55" s="429"/>
      <c r="F55" s="429"/>
      <c r="G55" s="418"/>
      <c r="H55" s="429"/>
      <c r="I55" s="429"/>
      <c r="J55" s="429"/>
      <c r="K55" s="429"/>
      <c r="L55" s="429"/>
    </row>
    <row r="56" spans="3:12" ht="15.75" thickBot="1" x14ac:dyDescent="0.3">
      <c r="C56" s="29" t="s">
        <v>1308</v>
      </c>
      <c r="D56" s="105">
        <f>SUM(F63:F76)</f>
        <v>0</v>
      </c>
      <c r="E56" s="429"/>
      <c r="F56" s="69"/>
      <c r="G56" s="78"/>
      <c r="H56" s="69"/>
      <c r="I56" s="69"/>
      <c r="J56" s="429"/>
      <c r="K56" s="429"/>
      <c r="L56" s="429"/>
    </row>
    <row r="57" spans="3:12" x14ac:dyDescent="0.25">
      <c r="C57" s="69"/>
      <c r="D57" s="31"/>
      <c r="E57" s="91"/>
      <c r="F57" s="91"/>
      <c r="G57" s="91"/>
      <c r="H57" s="75"/>
      <c r="I57" s="75"/>
      <c r="J57" s="75"/>
      <c r="K57" s="109"/>
      <c r="L57" s="429"/>
    </row>
    <row r="58" spans="3:12" x14ac:dyDescent="0.25">
      <c r="C58" s="69"/>
      <c r="D58" s="31"/>
      <c r="E58" s="91"/>
      <c r="F58" s="91"/>
      <c r="G58" s="91"/>
      <c r="H58" s="75"/>
      <c r="I58" s="75"/>
      <c r="J58" s="75"/>
      <c r="K58" s="109"/>
      <c r="L58" s="429"/>
    </row>
    <row r="59" spans="3:12" ht="15.75" x14ac:dyDescent="0.25">
      <c r="C59" s="191" t="s">
        <v>1309</v>
      </c>
      <c r="D59" s="345"/>
      <c r="E59" s="91"/>
      <c r="F59" s="91"/>
      <c r="G59" s="91"/>
      <c r="H59" s="75"/>
      <c r="I59" s="75"/>
      <c r="J59" s="75"/>
      <c r="K59" s="109"/>
      <c r="L59" s="429"/>
    </row>
    <row r="60" spans="3:12" ht="18.75" x14ac:dyDescent="0.25">
      <c r="C60" s="199"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1"/>
      <c r="F60" s="91"/>
      <c r="G60" s="91"/>
      <c r="H60" s="75"/>
      <c r="I60" s="75"/>
      <c r="J60" s="75"/>
      <c r="K60" s="109"/>
      <c r="L60" s="429"/>
    </row>
    <row r="61" spans="3:12" x14ac:dyDescent="0.25">
      <c r="C61" s="429"/>
      <c r="D61" s="429"/>
      <c r="E61" s="429"/>
      <c r="F61" s="91"/>
      <c r="G61" s="75"/>
      <c r="H61" s="75"/>
      <c r="I61" s="75"/>
      <c r="J61" s="429"/>
      <c r="K61" s="429"/>
      <c r="L61" s="429"/>
    </row>
    <row r="62" spans="3:12" ht="30.75" thickBot="1" x14ac:dyDescent="0.3">
      <c r="C62" s="145" t="s">
        <v>1310</v>
      </c>
      <c r="D62" s="145" t="s">
        <v>99</v>
      </c>
      <c r="E62" s="145" t="s">
        <v>1312</v>
      </c>
      <c r="F62" s="146" t="s">
        <v>1313</v>
      </c>
      <c r="G62" s="146" t="s">
        <v>1314</v>
      </c>
      <c r="H62" s="145" t="s">
        <v>1315</v>
      </c>
      <c r="I62" s="145" t="s">
        <v>711</v>
      </c>
      <c r="J62" s="145" t="s">
        <v>1316</v>
      </c>
      <c r="K62" s="145" t="s">
        <v>1317</v>
      </c>
      <c r="L62" s="145" t="s">
        <v>1335</v>
      </c>
    </row>
    <row r="63" spans="3:12" ht="15.75" thickBot="1" x14ac:dyDescent="0.3">
      <c r="C63" s="287" t="s">
        <v>120</v>
      </c>
      <c r="D63" s="154"/>
      <c r="E63" s="93">
        <f>HLOOKUP($C63,$CB$2:$CE$3,2,0)</f>
        <v>15000</v>
      </c>
      <c r="F63" s="94">
        <f>D63*E63</f>
        <v>0</v>
      </c>
      <c r="G63" s="160"/>
      <c r="H63" s="95" t="s">
        <v>488</v>
      </c>
      <c r="I63" s="95" t="str">
        <f>VLOOKUP(H63,Presupuesto!$B$11:$C$565,2,0)</f>
        <v>EQUIPO DE COMPUTACION</v>
      </c>
      <c r="J63" s="207" t="s">
        <v>72</v>
      </c>
      <c r="K63" s="95" t="s">
        <v>719</v>
      </c>
      <c r="L63" s="95"/>
    </row>
    <row r="64" spans="3:12" x14ac:dyDescent="0.25">
      <c r="C64" s="287" t="s">
        <v>117</v>
      </c>
      <c r="D64" s="147"/>
      <c r="E64" s="93">
        <f>HLOOKUP($C64,$CB$2:$CE$3,2,0)</f>
        <v>35000</v>
      </c>
      <c r="F64" s="94">
        <f>D64*E64</f>
        <v>0</v>
      </c>
      <c r="G64" s="160"/>
      <c r="H64" s="98" t="s">
        <v>488</v>
      </c>
      <c r="I64" s="98" t="str">
        <f>VLOOKUP(H64,Presupuesto!$B$11:$C$565,2,0)</f>
        <v>EQUIPO DE COMPUTACION</v>
      </c>
      <c r="J64" s="95" t="str">
        <f>$J$63</f>
        <v>Posgrado</v>
      </c>
      <c r="K64" s="95" t="s">
        <v>720</v>
      </c>
      <c r="L64" s="95"/>
    </row>
    <row r="65" spans="3:12" x14ac:dyDescent="0.25">
      <c r="C65" s="96" t="s">
        <v>122</v>
      </c>
      <c r="D65" s="147"/>
      <c r="E65" s="97">
        <v>4000</v>
      </c>
      <c r="F65" s="94">
        <f t="shared" ref="F65:F76" si="5">D65*E65</f>
        <v>0</v>
      </c>
      <c r="G65" s="160"/>
      <c r="H65" s="98" t="s">
        <v>471</v>
      </c>
      <c r="I65" s="98" t="str">
        <f>VLOOKUP(H65,Presupuesto!$B$11:$C$565,2,0)</f>
        <v>EQUIPOS VARIOS DE OFICINA</v>
      </c>
      <c r="J65" s="95" t="str">
        <f t="shared" ref="J65:J76" si="6">$J$63</f>
        <v>Posgrado</v>
      </c>
      <c r="K65" s="95" t="s">
        <v>721</v>
      </c>
      <c r="L65" s="95"/>
    </row>
    <row r="66" spans="3:12" x14ac:dyDescent="0.25">
      <c r="C66" s="96" t="s">
        <v>123</v>
      </c>
      <c r="D66" s="147"/>
      <c r="E66" s="97">
        <v>8000</v>
      </c>
      <c r="F66" s="94">
        <f t="shared" si="5"/>
        <v>0</v>
      </c>
      <c r="G66" s="160"/>
      <c r="H66" s="98" t="s">
        <v>488</v>
      </c>
      <c r="I66" s="98" t="str">
        <f>VLOOKUP(H66,Presupuesto!$B$11:$C$565,2,0)</f>
        <v>EQUIPO DE COMPUTACION</v>
      </c>
      <c r="J66" s="95" t="str">
        <f t="shared" si="6"/>
        <v>Posgrado</v>
      </c>
      <c r="K66" s="95" t="s">
        <v>721</v>
      </c>
      <c r="L66" s="95"/>
    </row>
    <row r="67" spans="3:12" x14ac:dyDescent="0.25">
      <c r="C67" s="96" t="s">
        <v>124</v>
      </c>
      <c r="D67" s="147"/>
      <c r="E67" s="97">
        <v>5000</v>
      </c>
      <c r="F67" s="94">
        <f t="shared" si="5"/>
        <v>0</v>
      </c>
      <c r="G67" s="160"/>
      <c r="H67" s="98" t="s">
        <v>488</v>
      </c>
      <c r="I67" s="98" t="str">
        <f>VLOOKUP(H67,Presupuesto!$B$11:$C$565,2,0)</f>
        <v>EQUIPO DE COMPUTACION</v>
      </c>
      <c r="J67" s="95" t="str">
        <f t="shared" si="6"/>
        <v>Posgrado</v>
      </c>
      <c r="K67" s="95" t="s">
        <v>721</v>
      </c>
      <c r="L67" s="95"/>
    </row>
    <row r="68" spans="3:12" x14ac:dyDescent="0.25">
      <c r="C68" s="96" t="s">
        <v>125</v>
      </c>
      <c r="D68" s="147"/>
      <c r="E68" s="97">
        <v>13000</v>
      </c>
      <c r="F68" s="94">
        <f t="shared" si="5"/>
        <v>0</v>
      </c>
      <c r="G68" s="160"/>
      <c r="H68" s="98" t="s">
        <v>479</v>
      </c>
      <c r="I68" s="98" t="str">
        <f>VLOOKUP(H68,Presupuesto!$B$11:$C$565,2,0)</f>
        <v>EQUIPO DE TRANSPORTE TRACCION Y ELEVACION</v>
      </c>
      <c r="J68" s="95" t="str">
        <f t="shared" si="6"/>
        <v>Posgrado</v>
      </c>
      <c r="K68" s="95" t="s">
        <v>721</v>
      </c>
      <c r="L68" s="95"/>
    </row>
    <row r="69" spans="3:12" x14ac:dyDescent="0.25">
      <c r="C69" s="96" t="s">
        <v>126</v>
      </c>
      <c r="D69" s="147"/>
      <c r="E69" s="97">
        <v>15000</v>
      </c>
      <c r="F69" s="94">
        <f t="shared" si="5"/>
        <v>0</v>
      </c>
      <c r="G69" s="160"/>
      <c r="H69" s="98" t="s">
        <v>479</v>
      </c>
      <c r="I69" s="98" t="str">
        <f>VLOOKUP(H69,Presupuesto!$B$11:$C$565,2,0)</f>
        <v>EQUIPO DE TRANSPORTE TRACCION Y ELEVACION</v>
      </c>
      <c r="J69" s="95" t="str">
        <f t="shared" si="6"/>
        <v>Posgrado</v>
      </c>
      <c r="K69" s="95" t="s">
        <v>721</v>
      </c>
      <c r="L69" s="95"/>
    </row>
    <row r="70" spans="3:12" x14ac:dyDescent="0.25">
      <c r="C70" s="96" t="s">
        <v>127</v>
      </c>
      <c r="D70" s="147"/>
      <c r="E70" s="97">
        <v>10000</v>
      </c>
      <c r="F70" s="94">
        <f t="shared" si="5"/>
        <v>0</v>
      </c>
      <c r="G70" s="160"/>
      <c r="H70" s="98" t="s">
        <v>479</v>
      </c>
      <c r="I70" s="98" t="str">
        <f>VLOOKUP(H70,Presupuesto!$B$11:$C$565,2,0)</f>
        <v>EQUIPO DE TRANSPORTE TRACCION Y ELEVACION</v>
      </c>
      <c r="J70" s="95" t="str">
        <f t="shared" si="6"/>
        <v>Posgrado</v>
      </c>
      <c r="K70" s="95" t="s">
        <v>732</v>
      </c>
      <c r="L70" s="95"/>
    </row>
    <row r="71" spans="3:12" x14ac:dyDescent="0.25">
      <c r="C71" s="96" t="s">
        <v>128</v>
      </c>
      <c r="D71" s="147"/>
      <c r="E71" s="97">
        <v>10000</v>
      </c>
      <c r="F71" s="94">
        <f t="shared" si="5"/>
        <v>0</v>
      </c>
      <c r="G71" s="160"/>
      <c r="H71" s="98" t="s">
        <v>507</v>
      </c>
      <c r="I71" s="98" t="str">
        <f>VLOOKUP(H71,Presupuesto!$B$11:$C$565,2,0)</f>
        <v>APLICACIONES INFORMATICAS</v>
      </c>
      <c r="J71" s="95" t="str">
        <f t="shared" si="6"/>
        <v>Posgrado</v>
      </c>
      <c r="K71" s="95" t="s">
        <v>727</v>
      </c>
      <c r="L71" s="95"/>
    </row>
    <row r="72" spans="3:12" x14ac:dyDescent="0.25">
      <c r="C72" s="106" t="s">
        <v>129</v>
      </c>
      <c r="D72" s="147"/>
      <c r="E72" s="97">
        <v>2000</v>
      </c>
      <c r="F72" s="94">
        <f t="shared" si="5"/>
        <v>0</v>
      </c>
      <c r="G72" s="160"/>
      <c r="H72" s="107" t="s">
        <v>488</v>
      </c>
      <c r="I72" s="107" t="str">
        <f>VLOOKUP(H72,Presupuesto!$B$11:$C$565,2,0)</f>
        <v>EQUIPO DE COMPUTACION</v>
      </c>
      <c r="J72" s="95" t="str">
        <f t="shared" si="6"/>
        <v>Posgrado</v>
      </c>
      <c r="K72" s="95" t="s">
        <v>721</v>
      </c>
      <c r="L72" s="95"/>
    </row>
    <row r="73" spans="3:12" x14ac:dyDescent="0.25">
      <c r="C73" s="106" t="s">
        <v>130</v>
      </c>
      <c r="D73" s="147"/>
      <c r="E73" s="97">
        <v>1500</v>
      </c>
      <c r="F73" s="94">
        <f t="shared" si="5"/>
        <v>0</v>
      </c>
      <c r="G73" s="160"/>
      <c r="H73" s="107" t="s">
        <v>453</v>
      </c>
      <c r="I73" s="107" t="str">
        <f>VLOOKUP(H73,Presupuesto!$B$11:$C$565,2,0)</f>
        <v>UTILES Y MATERIALES ELECTRICOS</v>
      </c>
      <c r="J73" s="95" t="str">
        <f t="shared" si="6"/>
        <v>Posgrado</v>
      </c>
      <c r="K73" s="95" t="s">
        <v>721</v>
      </c>
      <c r="L73" s="95"/>
    </row>
    <row r="74" spans="3:12" x14ac:dyDescent="0.25">
      <c r="C74" s="106" t="s">
        <v>131</v>
      </c>
      <c r="D74" s="147"/>
      <c r="E74" s="97">
        <v>1500</v>
      </c>
      <c r="F74" s="94">
        <f t="shared" si="5"/>
        <v>0</v>
      </c>
      <c r="G74" s="160"/>
      <c r="H74" s="107" t="s">
        <v>488</v>
      </c>
      <c r="I74" s="107" t="str">
        <f>VLOOKUP(H74,Presupuesto!$B$11:$C$565,2,0)</f>
        <v>EQUIPO DE COMPUTACION</v>
      </c>
      <c r="J74" s="95" t="str">
        <f t="shared" si="6"/>
        <v>Posgrado</v>
      </c>
      <c r="K74" s="95" t="s">
        <v>721</v>
      </c>
      <c r="L74" s="95"/>
    </row>
    <row r="75" spans="3:12" x14ac:dyDescent="0.25">
      <c r="C75" s="106" t="s">
        <v>132</v>
      </c>
      <c r="D75" s="147"/>
      <c r="E75" s="97">
        <v>500</v>
      </c>
      <c r="F75" s="94">
        <f t="shared" si="5"/>
        <v>0</v>
      </c>
      <c r="G75" s="160"/>
      <c r="H75" s="107" t="s">
        <v>458</v>
      </c>
      <c r="I75" s="107" t="str">
        <f>VLOOKUP(H75,Presupuesto!$B$11:$C$565,2,0)</f>
        <v>OTROS RESPUESTOS Y ACCESORIOS MENORES</v>
      </c>
      <c r="J75" s="95" t="str">
        <f t="shared" si="6"/>
        <v>Posgrado</v>
      </c>
      <c r="K75" s="95" t="s">
        <v>721</v>
      </c>
      <c r="L75" s="95"/>
    </row>
    <row r="76" spans="3:12" ht="15.75" thickBot="1" x14ac:dyDescent="0.3">
      <c r="C76" s="99" t="s">
        <v>133</v>
      </c>
      <c r="D76" s="155"/>
      <c r="E76" s="101">
        <v>20</v>
      </c>
      <c r="F76" s="102">
        <f t="shared" si="5"/>
        <v>0</v>
      </c>
      <c r="G76" s="157"/>
      <c r="H76" s="103" t="s">
        <v>458</v>
      </c>
      <c r="I76" s="103" t="str">
        <f>VLOOKUP(H76,Presupuesto!$B$11:$C$565,2,0)</f>
        <v>OTROS RESPUESTOS Y ACCESORIOS MENORES</v>
      </c>
      <c r="J76" s="103" t="str">
        <f t="shared" si="6"/>
        <v>Posgrado</v>
      </c>
      <c r="K76" s="120" t="s">
        <v>719</v>
      </c>
      <c r="L76" s="120"/>
    </row>
    <row r="77" spans="3:12" x14ac:dyDescent="0.25">
      <c r="C77" s="429"/>
      <c r="D77" s="429"/>
      <c r="E77" s="429"/>
      <c r="F77" s="91"/>
      <c r="G77" s="75"/>
      <c r="H77" s="75"/>
      <c r="I77" s="75"/>
      <c r="J77" s="429"/>
      <c r="K77" s="429"/>
      <c r="L77" s="429"/>
    </row>
    <row r="78" spans="3:12" ht="15.75" thickBot="1" x14ac:dyDescent="0.3">
      <c r="C78" s="429"/>
      <c r="D78" s="429"/>
      <c r="E78" s="429"/>
      <c r="F78" s="429"/>
      <c r="G78" s="418"/>
      <c r="H78" s="429"/>
      <c r="I78" s="429"/>
      <c r="J78" s="429"/>
      <c r="K78" s="429"/>
      <c r="L78" s="429"/>
    </row>
    <row r="79" spans="3:12" ht="15.75" thickBot="1" x14ac:dyDescent="0.3">
      <c r="C79" s="29" t="s">
        <v>1308</v>
      </c>
      <c r="D79" s="105">
        <f>SUM(F86:F99)</f>
        <v>0</v>
      </c>
      <c r="E79" s="429"/>
      <c r="F79" s="69"/>
      <c r="G79" s="78"/>
      <c r="H79" s="69"/>
      <c r="I79" s="69"/>
      <c r="J79" s="429"/>
      <c r="K79" s="429"/>
      <c r="L79" s="429"/>
    </row>
    <row r="80" spans="3:12" x14ac:dyDescent="0.25">
      <c r="C80" s="69"/>
      <c r="D80" s="31"/>
      <c r="E80" s="91"/>
      <c r="F80" s="91"/>
      <c r="G80" s="91"/>
      <c r="H80" s="75"/>
      <c r="I80" s="75"/>
      <c r="J80" s="75"/>
      <c r="K80" s="109"/>
      <c r="L80" s="429"/>
    </row>
    <row r="81" spans="3:12" x14ac:dyDescent="0.25">
      <c r="C81" s="69"/>
      <c r="D81" s="31"/>
      <c r="E81" s="91"/>
      <c r="F81" s="91"/>
      <c r="G81" s="91"/>
      <c r="H81" s="75"/>
      <c r="I81" s="75"/>
      <c r="J81" s="75"/>
      <c r="K81" s="109"/>
      <c r="L81" s="429"/>
    </row>
    <row r="82" spans="3:12" ht="15.75" x14ac:dyDescent="0.25">
      <c r="C82" s="191" t="s">
        <v>1309</v>
      </c>
      <c r="D82" s="345"/>
      <c r="E82" s="91"/>
      <c r="F82" s="91"/>
      <c r="G82" s="91"/>
      <c r="H82" s="75"/>
      <c r="I82" s="75"/>
      <c r="J82" s="75"/>
      <c r="K82" s="109"/>
      <c r="L82" s="429"/>
    </row>
    <row r="83" spans="3:12" ht="18.75" x14ac:dyDescent="0.25">
      <c r="C83" s="199"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1"/>
      <c r="F83" s="91"/>
      <c r="G83" s="91"/>
      <c r="H83" s="75"/>
      <c r="I83" s="75"/>
      <c r="J83" s="75"/>
      <c r="K83" s="109"/>
      <c r="L83" s="429"/>
    </row>
    <row r="84" spans="3:12" x14ac:dyDescent="0.25">
      <c r="C84" s="429"/>
      <c r="D84" s="429"/>
      <c r="E84" s="429"/>
      <c r="F84" s="91"/>
      <c r="G84" s="75"/>
      <c r="H84" s="75"/>
      <c r="I84" s="75"/>
      <c r="J84" s="429"/>
      <c r="K84" s="429"/>
      <c r="L84" s="429"/>
    </row>
    <row r="85" spans="3:12" ht="30.75" thickBot="1" x14ac:dyDescent="0.3">
      <c r="C85" s="145" t="s">
        <v>1310</v>
      </c>
      <c r="D85" s="145" t="s">
        <v>99</v>
      </c>
      <c r="E85" s="145" t="s">
        <v>1312</v>
      </c>
      <c r="F85" s="146" t="s">
        <v>1313</v>
      </c>
      <c r="G85" s="146" t="s">
        <v>1314</v>
      </c>
      <c r="H85" s="145" t="s">
        <v>1315</v>
      </c>
      <c r="I85" s="145" t="s">
        <v>711</v>
      </c>
      <c r="J85" s="145" t="s">
        <v>1316</v>
      </c>
      <c r="K85" s="145" t="s">
        <v>1317</v>
      </c>
      <c r="L85" s="145" t="s">
        <v>1335</v>
      </c>
    </row>
    <row r="86" spans="3:12" ht="15.75" thickBot="1" x14ac:dyDescent="0.3">
      <c r="C86" s="287" t="s">
        <v>120</v>
      </c>
      <c r="D86" s="154"/>
      <c r="E86" s="93">
        <f>HLOOKUP($C86,$CB$2:$CE$3,2,0)</f>
        <v>15000</v>
      </c>
      <c r="F86" s="94">
        <f>D86*E86</f>
        <v>0</v>
      </c>
      <c r="G86" s="160"/>
      <c r="H86" s="95" t="s">
        <v>488</v>
      </c>
      <c r="I86" s="95" t="str">
        <f>VLOOKUP(H86,Presupuesto!$B$11:$C$565,2,0)</f>
        <v>EQUIPO DE COMPUTACION</v>
      </c>
      <c r="J86" s="207" t="s">
        <v>72</v>
      </c>
      <c r="K86" s="95" t="s">
        <v>719</v>
      </c>
      <c r="L86" s="95"/>
    </row>
    <row r="87" spans="3:12" x14ac:dyDescent="0.25">
      <c r="C87" s="287" t="s">
        <v>117</v>
      </c>
      <c r="D87" s="147"/>
      <c r="E87" s="93">
        <f>HLOOKUP($C87,$CB$2:$CE$3,2,0)</f>
        <v>35000</v>
      </c>
      <c r="F87" s="94">
        <f>D87*E87</f>
        <v>0</v>
      </c>
      <c r="G87" s="160"/>
      <c r="H87" s="98" t="s">
        <v>488</v>
      </c>
      <c r="I87" s="98" t="str">
        <f>VLOOKUP(H87,Presupuesto!$B$11:$C$565,2,0)</f>
        <v>EQUIPO DE COMPUTACION</v>
      </c>
      <c r="J87" s="95" t="str">
        <f>$J$86</f>
        <v>Posgrado</v>
      </c>
      <c r="K87" s="95" t="s">
        <v>720</v>
      </c>
      <c r="L87" s="95"/>
    </row>
    <row r="88" spans="3:12" x14ac:dyDescent="0.25">
      <c r="C88" s="96" t="s">
        <v>122</v>
      </c>
      <c r="D88" s="147"/>
      <c r="E88" s="97">
        <v>4000</v>
      </c>
      <c r="F88" s="94">
        <f t="shared" ref="F88:F99" si="7">D88*E88</f>
        <v>0</v>
      </c>
      <c r="G88" s="160"/>
      <c r="H88" s="98" t="s">
        <v>471</v>
      </c>
      <c r="I88" s="98" t="str">
        <f>VLOOKUP(H88,Presupuesto!$B$11:$C$565,2,0)</f>
        <v>EQUIPOS VARIOS DE OFICINA</v>
      </c>
      <c r="J88" s="95" t="str">
        <f t="shared" ref="J88:J99" si="8">$J$86</f>
        <v>Posgrado</v>
      </c>
      <c r="K88" s="95" t="s">
        <v>721</v>
      </c>
      <c r="L88" s="95"/>
    </row>
    <row r="89" spans="3:12" x14ac:dyDescent="0.25">
      <c r="C89" s="96" t="s">
        <v>123</v>
      </c>
      <c r="D89" s="147"/>
      <c r="E89" s="97">
        <v>8000</v>
      </c>
      <c r="F89" s="94">
        <f t="shared" si="7"/>
        <v>0</v>
      </c>
      <c r="G89" s="160"/>
      <c r="H89" s="98" t="s">
        <v>488</v>
      </c>
      <c r="I89" s="98" t="str">
        <f>VLOOKUP(H89,Presupuesto!$B$11:$C$565,2,0)</f>
        <v>EQUIPO DE COMPUTACION</v>
      </c>
      <c r="J89" s="95" t="str">
        <f t="shared" si="8"/>
        <v>Posgrado</v>
      </c>
      <c r="K89" s="95" t="s">
        <v>721</v>
      </c>
      <c r="L89" s="95"/>
    </row>
    <row r="90" spans="3:12" x14ac:dyDescent="0.25">
      <c r="C90" s="96" t="s">
        <v>124</v>
      </c>
      <c r="D90" s="147"/>
      <c r="E90" s="97">
        <v>5000</v>
      </c>
      <c r="F90" s="94">
        <f t="shared" si="7"/>
        <v>0</v>
      </c>
      <c r="G90" s="160"/>
      <c r="H90" s="98" t="s">
        <v>488</v>
      </c>
      <c r="I90" s="98" t="str">
        <f>VLOOKUP(H90,Presupuesto!$B$11:$C$565,2,0)</f>
        <v>EQUIPO DE COMPUTACION</v>
      </c>
      <c r="J90" s="95" t="str">
        <f t="shared" si="8"/>
        <v>Posgrado</v>
      </c>
      <c r="K90" s="95" t="s">
        <v>721</v>
      </c>
      <c r="L90" s="95"/>
    </row>
    <row r="91" spans="3:12" x14ac:dyDescent="0.25">
      <c r="C91" s="96" t="s">
        <v>125</v>
      </c>
      <c r="D91" s="147"/>
      <c r="E91" s="97">
        <v>13000</v>
      </c>
      <c r="F91" s="94">
        <f t="shared" si="7"/>
        <v>0</v>
      </c>
      <c r="G91" s="160"/>
      <c r="H91" s="98" t="s">
        <v>479</v>
      </c>
      <c r="I91" s="98" t="str">
        <f>VLOOKUP(H91,Presupuesto!$B$11:$C$565,2,0)</f>
        <v>EQUIPO DE TRANSPORTE TRACCION Y ELEVACION</v>
      </c>
      <c r="J91" s="95" t="str">
        <f t="shared" si="8"/>
        <v>Posgrado</v>
      </c>
      <c r="K91" s="95" t="s">
        <v>721</v>
      </c>
      <c r="L91" s="95"/>
    </row>
    <row r="92" spans="3:12" x14ac:dyDescent="0.25">
      <c r="C92" s="96" t="s">
        <v>126</v>
      </c>
      <c r="D92" s="147"/>
      <c r="E92" s="97">
        <v>15000</v>
      </c>
      <c r="F92" s="94">
        <f t="shared" si="7"/>
        <v>0</v>
      </c>
      <c r="G92" s="160"/>
      <c r="H92" s="98" t="s">
        <v>479</v>
      </c>
      <c r="I92" s="98" t="str">
        <f>VLOOKUP(H92,Presupuesto!$B$11:$C$565,2,0)</f>
        <v>EQUIPO DE TRANSPORTE TRACCION Y ELEVACION</v>
      </c>
      <c r="J92" s="95" t="str">
        <f t="shared" si="8"/>
        <v>Posgrado</v>
      </c>
      <c r="K92" s="95" t="s">
        <v>721</v>
      </c>
      <c r="L92" s="95"/>
    </row>
    <row r="93" spans="3:12" x14ac:dyDescent="0.25">
      <c r="C93" s="96" t="s">
        <v>127</v>
      </c>
      <c r="D93" s="147"/>
      <c r="E93" s="97">
        <v>10000</v>
      </c>
      <c r="F93" s="94">
        <f t="shared" si="7"/>
        <v>0</v>
      </c>
      <c r="G93" s="160"/>
      <c r="H93" s="98" t="s">
        <v>479</v>
      </c>
      <c r="I93" s="98" t="str">
        <f>VLOOKUP(H93,Presupuesto!$B$11:$C$565,2,0)</f>
        <v>EQUIPO DE TRANSPORTE TRACCION Y ELEVACION</v>
      </c>
      <c r="J93" s="95" t="str">
        <f t="shared" si="8"/>
        <v>Posgrado</v>
      </c>
      <c r="K93" s="95" t="s">
        <v>732</v>
      </c>
      <c r="L93" s="95"/>
    </row>
    <row r="94" spans="3:12" x14ac:dyDescent="0.25">
      <c r="C94" s="96" t="s">
        <v>128</v>
      </c>
      <c r="D94" s="147"/>
      <c r="E94" s="97">
        <v>10000</v>
      </c>
      <c r="F94" s="94">
        <f t="shared" si="7"/>
        <v>0</v>
      </c>
      <c r="G94" s="160"/>
      <c r="H94" s="98" t="s">
        <v>507</v>
      </c>
      <c r="I94" s="98" t="str">
        <f>VLOOKUP(H94,Presupuesto!$B$11:$C$565,2,0)</f>
        <v>APLICACIONES INFORMATICAS</v>
      </c>
      <c r="J94" s="95" t="str">
        <f t="shared" si="8"/>
        <v>Posgrado</v>
      </c>
      <c r="K94" s="95" t="s">
        <v>727</v>
      </c>
      <c r="L94" s="95"/>
    </row>
    <row r="95" spans="3:12" x14ac:dyDescent="0.25">
      <c r="C95" s="106" t="s">
        <v>129</v>
      </c>
      <c r="D95" s="147"/>
      <c r="E95" s="97">
        <v>2000</v>
      </c>
      <c r="F95" s="94">
        <f t="shared" si="7"/>
        <v>0</v>
      </c>
      <c r="G95" s="160"/>
      <c r="H95" s="107" t="s">
        <v>488</v>
      </c>
      <c r="I95" s="107" t="str">
        <f>VLOOKUP(H95,Presupuesto!$B$11:$C$565,2,0)</f>
        <v>EQUIPO DE COMPUTACION</v>
      </c>
      <c r="J95" s="95" t="str">
        <f t="shared" si="8"/>
        <v>Posgrado</v>
      </c>
      <c r="K95" s="95" t="s">
        <v>721</v>
      </c>
      <c r="L95" s="95"/>
    </row>
    <row r="96" spans="3:12" x14ac:dyDescent="0.25">
      <c r="C96" s="106" t="s">
        <v>130</v>
      </c>
      <c r="D96" s="147"/>
      <c r="E96" s="97">
        <v>1500</v>
      </c>
      <c r="F96" s="94">
        <f t="shared" si="7"/>
        <v>0</v>
      </c>
      <c r="G96" s="160"/>
      <c r="H96" s="107" t="s">
        <v>453</v>
      </c>
      <c r="I96" s="107" t="str">
        <f>VLOOKUP(H96,Presupuesto!$B$11:$C$565,2,0)</f>
        <v>UTILES Y MATERIALES ELECTRICOS</v>
      </c>
      <c r="J96" s="95" t="str">
        <f t="shared" si="8"/>
        <v>Posgrado</v>
      </c>
      <c r="K96" s="95" t="s">
        <v>721</v>
      </c>
      <c r="L96" s="95"/>
    </row>
    <row r="97" spans="3:12" x14ac:dyDescent="0.25">
      <c r="C97" s="106" t="s">
        <v>131</v>
      </c>
      <c r="D97" s="147"/>
      <c r="E97" s="97">
        <v>1500</v>
      </c>
      <c r="F97" s="94">
        <f t="shared" si="7"/>
        <v>0</v>
      </c>
      <c r="G97" s="160"/>
      <c r="H97" s="107" t="s">
        <v>488</v>
      </c>
      <c r="I97" s="107" t="str">
        <f>VLOOKUP(H97,Presupuesto!$B$11:$C$565,2,0)</f>
        <v>EQUIPO DE COMPUTACION</v>
      </c>
      <c r="J97" s="95" t="str">
        <f t="shared" si="8"/>
        <v>Posgrado</v>
      </c>
      <c r="K97" s="95" t="s">
        <v>721</v>
      </c>
      <c r="L97" s="95"/>
    </row>
    <row r="98" spans="3:12" x14ac:dyDescent="0.25">
      <c r="C98" s="106" t="s">
        <v>132</v>
      </c>
      <c r="D98" s="147"/>
      <c r="E98" s="97">
        <v>500</v>
      </c>
      <c r="F98" s="94">
        <f t="shared" si="7"/>
        <v>0</v>
      </c>
      <c r="G98" s="160"/>
      <c r="H98" s="107" t="s">
        <v>458</v>
      </c>
      <c r="I98" s="107" t="str">
        <f>VLOOKUP(H98,Presupuesto!$B$11:$C$565,2,0)</f>
        <v>OTROS RESPUESTOS Y ACCESORIOS MENORES</v>
      </c>
      <c r="J98" s="95" t="str">
        <f t="shared" si="8"/>
        <v>Posgrado</v>
      </c>
      <c r="K98" s="95" t="s">
        <v>721</v>
      </c>
      <c r="L98" s="95"/>
    </row>
    <row r="99" spans="3:12" ht="15.75" thickBot="1" x14ac:dyDescent="0.3">
      <c r="C99" s="99" t="s">
        <v>133</v>
      </c>
      <c r="D99" s="155"/>
      <c r="E99" s="101">
        <v>20</v>
      </c>
      <c r="F99" s="102">
        <f t="shared" si="7"/>
        <v>0</v>
      </c>
      <c r="G99" s="157"/>
      <c r="H99" s="103" t="s">
        <v>458</v>
      </c>
      <c r="I99" s="103" t="str">
        <f>VLOOKUP(H99,Presupuesto!$B$11:$C$565,2,0)</f>
        <v>OTROS RESPUESTOS Y ACCESORIOS MENORES</v>
      </c>
      <c r="J99" s="103" t="str">
        <f t="shared" si="8"/>
        <v>Posgrado</v>
      </c>
      <c r="K99" s="120" t="s">
        <v>719</v>
      </c>
      <c r="L99" s="120"/>
    </row>
    <row r="101" spans="3:12" ht="15.75" thickBot="1" x14ac:dyDescent="0.3">
      <c r="C101" s="429"/>
      <c r="D101" s="429"/>
      <c r="E101" s="429"/>
      <c r="F101" s="429"/>
      <c r="G101" s="418"/>
      <c r="H101" s="429"/>
      <c r="I101" s="429"/>
      <c r="J101" s="429"/>
      <c r="K101" s="429"/>
      <c r="L101" s="429"/>
    </row>
    <row r="102" spans="3:12" ht="15.75" thickBot="1" x14ac:dyDescent="0.3">
      <c r="C102" s="29" t="s">
        <v>1308</v>
      </c>
      <c r="D102" s="105">
        <f>SUM(F109:F122)</f>
        <v>0</v>
      </c>
      <c r="E102" s="429"/>
      <c r="F102" s="69"/>
      <c r="G102" s="78"/>
      <c r="H102" s="69"/>
      <c r="I102" s="69"/>
      <c r="J102" s="429"/>
      <c r="K102" s="429"/>
      <c r="L102" s="429"/>
    </row>
    <row r="103" spans="3:12" x14ac:dyDescent="0.25">
      <c r="C103" s="69"/>
      <c r="D103" s="31"/>
      <c r="E103" s="91"/>
      <c r="F103" s="91"/>
      <c r="G103" s="91"/>
      <c r="H103" s="75"/>
      <c r="I103" s="75"/>
      <c r="J103" s="75"/>
      <c r="K103" s="109"/>
      <c r="L103" s="429"/>
    </row>
    <row r="104" spans="3:12" x14ac:dyDescent="0.25">
      <c r="C104" s="69"/>
      <c r="D104" s="31"/>
      <c r="E104" s="91"/>
      <c r="F104" s="91"/>
      <c r="G104" s="91"/>
      <c r="H104" s="75"/>
      <c r="I104" s="75"/>
      <c r="J104" s="75"/>
      <c r="K104" s="109"/>
      <c r="L104" s="429"/>
    </row>
    <row r="105" spans="3:12" ht="15.75" x14ac:dyDescent="0.25">
      <c r="C105" s="191" t="s">
        <v>1309</v>
      </c>
      <c r="D105" s="345"/>
      <c r="E105" s="91"/>
      <c r="F105" s="91"/>
      <c r="G105" s="91"/>
      <c r="H105" s="75"/>
      <c r="I105" s="75"/>
      <c r="J105" s="75"/>
      <c r="K105" s="109"/>
      <c r="L105" s="429"/>
    </row>
    <row r="106" spans="3:12" ht="18.75" x14ac:dyDescent="0.25">
      <c r="C106" s="199"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1"/>
      <c r="F106" s="91"/>
      <c r="G106" s="91"/>
      <c r="H106" s="75"/>
      <c r="I106" s="75"/>
      <c r="J106" s="75"/>
      <c r="K106" s="109"/>
      <c r="L106" s="429"/>
    </row>
    <row r="107" spans="3:12" x14ac:dyDescent="0.25">
      <c r="C107" s="429"/>
      <c r="D107" s="429"/>
      <c r="E107" s="429"/>
      <c r="F107" s="91"/>
      <c r="G107" s="75"/>
      <c r="H107" s="75"/>
      <c r="I107" s="75"/>
      <c r="J107" s="429"/>
      <c r="K107" s="429"/>
      <c r="L107" s="429"/>
    </row>
    <row r="108" spans="3:12" ht="30.75" thickBot="1" x14ac:dyDescent="0.3">
      <c r="C108" s="145" t="s">
        <v>1310</v>
      </c>
      <c r="D108" s="145" t="s">
        <v>99</v>
      </c>
      <c r="E108" s="145" t="s">
        <v>1312</v>
      </c>
      <c r="F108" s="146" t="s">
        <v>1313</v>
      </c>
      <c r="G108" s="146" t="s">
        <v>1314</v>
      </c>
      <c r="H108" s="145" t="s">
        <v>1315</v>
      </c>
      <c r="I108" s="145" t="s">
        <v>711</v>
      </c>
      <c r="J108" s="145" t="s">
        <v>1316</v>
      </c>
      <c r="K108" s="145" t="s">
        <v>1317</v>
      </c>
      <c r="L108" s="145" t="s">
        <v>1335</v>
      </c>
    </row>
    <row r="109" spans="3:12" ht="15.75" thickBot="1" x14ac:dyDescent="0.3">
      <c r="C109" s="287" t="s">
        <v>120</v>
      </c>
      <c r="D109" s="154"/>
      <c r="E109" s="93">
        <f>HLOOKUP($C109,$CB$2:$CE$3,2,0)</f>
        <v>15000</v>
      </c>
      <c r="F109" s="94">
        <f>D109*E109</f>
        <v>0</v>
      </c>
      <c r="G109" s="160"/>
      <c r="H109" s="95" t="s">
        <v>488</v>
      </c>
      <c r="I109" s="95" t="str">
        <f>VLOOKUP(H109,Presupuesto!$B$11:$C$565,2,0)</f>
        <v>EQUIPO DE COMPUTACION</v>
      </c>
      <c r="J109" s="207" t="s">
        <v>82</v>
      </c>
      <c r="K109" s="95" t="s">
        <v>719</v>
      </c>
      <c r="L109" s="95"/>
    </row>
    <row r="110" spans="3:12" x14ac:dyDescent="0.25">
      <c r="C110" s="287" t="s">
        <v>117</v>
      </c>
      <c r="D110" s="147"/>
      <c r="E110" s="93">
        <f>HLOOKUP($C110,$CB$2:$CE$3,2,0)</f>
        <v>35000</v>
      </c>
      <c r="F110" s="94">
        <f>D110*E110</f>
        <v>0</v>
      </c>
      <c r="G110" s="160"/>
      <c r="H110" s="98" t="s">
        <v>488</v>
      </c>
      <c r="I110" s="98" t="str">
        <f>VLOOKUP(H110,Presupuesto!$B$11:$C$565,2,0)</f>
        <v>EQUIPO DE COMPUTACION</v>
      </c>
      <c r="J110" s="95" t="str">
        <f>$J$109</f>
        <v>Gestión Tecnologías de Información y Comunicación</v>
      </c>
      <c r="K110" s="95" t="s">
        <v>720</v>
      </c>
      <c r="L110" s="95"/>
    </row>
    <row r="111" spans="3:12" x14ac:dyDescent="0.25">
      <c r="C111" s="96" t="s">
        <v>122</v>
      </c>
      <c r="D111" s="147"/>
      <c r="E111" s="97">
        <v>4000</v>
      </c>
      <c r="F111" s="94">
        <f t="shared" ref="F111:F122" si="9">D111*E111</f>
        <v>0</v>
      </c>
      <c r="G111" s="160"/>
      <c r="H111" s="98" t="s">
        <v>471</v>
      </c>
      <c r="I111" s="98" t="str">
        <f>VLOOKUP(H111,Presupuesto!$B$11:$C$565,2,0)</f>
        <v>EQUIPOS VARIOS DE OFICINA</v>
      </c>
      <c r="J111" s="95" t="str">
        <f t="shared" ref="J111:J122" si="10">$J$109</f>
        <v>Gestión Tecnologías de Información y Comunicación</v>
      </c>
      <c r="K111" s="95" t="s">
        <v>721</v>
      </c>
      <c r="L111" s="95"/>
    </row>
    <row r="112" spans="3:12" x14ac:dyDescent="0.25">
      <c r="C112" s="96" t="s">
        <v>123</v>
      </c>
      <c r="D112" s="147"/>
      <c r="E112" s="97">
        <v>8000</v>
      </c>
      <c r="F112" s="94">
        <f t="shared" si="9"/>
        <v>0</v>
      </c>
      <c r="G112" s="160"/>
      <c r="H112" s="98" t="s">
        <v>488</v>
      </c>
      <c r="I112" s="98" t="str">
        <f>VLOOKUP(H112,Presupuesto!$B$11:$C$565,2,0)</f>
        <v>EQUIPO DE COMPUTACION</v>
      </c>
      <c r="J112" s="95" t="str">
        <f t="shared" si="10"/>
        <v>Gestión Tecnologías de Información y Comunicación</v>
      </c>
      <c r="K112" s="95" t="s">
        <v>721</v>
      </c>
      <c r="L112" s="95"/>
    </row>
    <row r="113" spans="3:12" x14ac:dyDescent="0.25">
      <c r="C113" s="96" t="s">
        <v>124</v>
      </c>
      <c r="D113" s="147"/>
      <c r="E113" s="97">
        <v>5000</v>
      </c>
      <c r="F113" s="94">
        <f t="shared" si="9"/>
        <v>0</v>
      </c>
      <c r="G113" s="160"/>
      <c r="H113" s="98" t="s">
        <v>488</v>
      </c>
      <c r="I113" s="98" t="str">
        <f>VLOOKUP(H113,Presupuesto!$B$11:$C$565,2,0)</f>
        <v>EQUIPO DE COMPUTACION</v>
      </c>
      <c r="J113" s="95" t="str">
        <f t="shared" si="10"/>
        <v>Gestión Tecnologías de Información y Comunicación</v>
      </c>
      <c r="K113" s="95" t="s">
        <v>721</v>
      </c>
      <c r="L113" s="95"/>
    </row>
    <row r="114" spans="3:12" x14ac:dyDescent="0.25">
      <c r="C114" s="96" t="s">
        <v>125</v>
      </c>
      <c r="D114" s="147"/>
      <c r="E114" s="97">
        <v>13000</v>
      </c>
      <c r="F114" s="94">
        <f t="shared" si="9"/>
        <v>0</v>
      </c>
      <c r="G114" s="160"/>
      <c r="H114" s="98" t="s">
        <v>479</v>
      </c>
      <c r="I114" s="98" t="str">
        <f>VLOOKUP(H114,Presupuesto!$B$11:$C$565,2,0)</f>
        <v>EQUIPO DE TRANSPORTE TRACCION Y ELEVACION</v>
      </c>
      <c r="J114" s="95" t="str">
        <f t="shared" si="10"/>
        <v>Gestión Tecnologías de Información y Comunicación</v>
      </c>
      <c r="K114" s="95" t="s">
        <v>721</v>
      </c>
      <c r="L114" s="95"/>
    </row>
    <row r="115" spans="3:12" x14ac:dyDescent="0.25">
      <c r="C115" s="96" t="s">
        <v>126</v>
      </c>
      <c r="D115" s="147"/>
      <c r="E115" s="97">
        <v>15000</v>
      </c>
      <c r="F115" s="94">
        <f t="shared" si="9"/>
        <v>0</v>
      </c>
      <c r="G115" s="160"/>
      <c r="H115" s="98" t="s">
        <v>479</v>
      </c>
      <c r="I115" s="98" t="str">
        <f>VLOOKUP(H115,Presupuesto!$B$11:$C$565,2,0)</f>
        <v>EQUIPO DE TRANSPORTE TRACCION Y ELEVACION</v>
      </c>
      <c r="J115" s="95" t="str">
        <f t="shared" si="10"/>
        <v>Gestión Tecnologías de Información y Comunicación</v>
      </c>
      <c r="K115" s="95" t="s">
        <v>721</v>
      </c>
      <c r="L115" s="95"/>
    </row>
    <row r="116" spans="3:12" x14ac:dyDescent="0.25">
      <c r="C116" s="96" t="s">
        <v>127</v>
      </c>
      <c r="D116" s="147"/>
      <c r="E116" s="97">
        <v>10000</v>
      </c>
      <c r="F116" s="94">
        <f t="shared" si="9"/>
        <v>0</v>
      </c>
      <c r="G116" s="160"/>
      <c r="H116" s="98" t="s">
        <v>479</v>
      </c>
      <c r="I116" s="98" t="str">
        <f>VLOOKUP(H116,Presupuesto!$B$11:$C$565,2,0)</f>
        <v>EQUIPO DE TRANSPORTE TRACCION Y ELEVACION</v>
      </c>
      <c r="J116" s="95" t="str">
        <f t="shared" si="10"/>
        <v>Gestión Tecnologías de Información y Comunicación</v>
      </c>
      <c r="K116" s="95" t="s">
        <v>732</v>
      </c>
      <c r="L116" s="95"/>
    </row>
    <row r="117" spans="3:12" x14ac:dyDescent="0.25">
      <c r="C117" s="96" t="s">
        <v>128</v>
      </c>
      <c r="D117" s="147"/>
      <c r="E117" s="97">
        <v>10000</v>
      </c>
      <c r="F117" s="94">
        <f t="shared" si="9"/>
        <v>0</v>
      </c>
      <c r="G117" s="160"/>
      <c r="H117" s="98" t="s">
        <v>507</v>
      </c>
      <c r="I117" s="98" t="str">
        <f>VLOOKUP(H117,Presupuesto!$B$11:$C$565,2,0)</f>
        <v>APLICACIONES INFORMATICAS</v>
      </c>
      <c r="J117" s="95" t="str">
        <f t="shared" si="10"/>
        <v>Gestión Tecnologías de Información y Comunicación</v>
      </c>
      <c r="K117" s="95" t="s">
        <v>727</v>
      </c>
      <c r="L117" s="95"/>
    </row>
    <row r="118" spans="3:12" x14ac:dyDescent="0.25">
      <c r="C118" s="106" t="s">
        <v>129</v>
      </c>
      <c r="D118" s="147"/>
      <c r="E118" s="97">
        <v>2000</v>
      </c>
      <c r="F118" s="94">
        <f t="shared" si="9"/>
        <v>0</v>
      </c>
      <c r="G118" s="160"/>
      <c r="H118" s="107" t="s">
        <v>488</v>
      </c>
      <c r="I118" s="107" t="str">
        <f>VLOOKUP(H118,Presupuesto!$B$11:$C$565,2,0)</f>
        <v>EQUIPO DE COMPUTACION</v>
      </c>
      <c r="J118" s="95" t="str">
        <f t="shared" si="10"/>
        <v>Gestión Tecnologías de Información y Comunicación</v>
      </c>
      <c r="K118" s="95" t="s">
        <v>721</v>
      </c>
      <c r="L118" s="95"/>
    </row>
    <row r="119" spans="3:12" x14ac:dyDescent="0.25">
      <c r="C119" s="106" t="s">
        <v>130</v>
      </c>
      <c r="D119" s="147"/>
      <c r="E119" s="97">
        <v>1500</v>
      </c>
      <c r="F119" s="94">
        <f t="shared" si="9"/>
        <v>0</v>
      </c>
      <c r="G119" s="160"/>
      <c r="H119" s="107" t="s">
        <v>453</v>
      </c>
      <c r="I119" s="107" t="str">
        <f>VLOOKUP(H119,Presupuesto!$B$11:$C$565,2,0)</f>
        <v>UTILES Y MATERIALES ELECTRICOS</v>
      </c>
      <c r="J119" s="95" t="str">
        <f t="shared" si="10"/>
        <v>Gestión Tecnologías de Información y Comunicación</v>
      </c>
      <c r="K119" s="95" t="s">
        <v>721</v>
      </c>
      <c r="L119" s="95"/>
    </row>
    <row r="120" spans="3:12" x14ac:dyDescent="0.25">
      <c r="C120" s="106" t="s">
        <v>131</v>
      </c>
      <c r="D120" s="147"/>
      <c r="E120" s="97">
        <v>1500</v>
      </c>
      <c r="F120" s="94">
        <f t="shared" si="9"/>
        <v>0</v>
      </c>
      <c r="G120" s="160"/>
      <c r="H120" s="107" t="s">
        <v>488</v>
      </c>
      <c r="I120" s="107" t="str">
        <f>VLOOKUP(H120,Presupuesto!$B$11:$C$565,2,0)</f>
        <v>EQUIPO DE COMPUTACION</v>
      </c>
      <c r="J120" s="95" t="str">
        <f t="shared" si="10"/>
        <v>Gestión Tecnologías de Información y Comunicación</v>
      </c>
      <c r="K120" s="95" t="s">
        <v>721</v>
      </c>
      <c r="L120" s="95"/>
    </row>
    <row r="121" spans="3:12" x14ac:dyDescent="0.25">
      <c r="C121" s="106" t="s">
        <v>132</v>
      </c>
      <c r="D121" s="147"/>
      <c r="E121" s="97">
        <v>500</v>
      </c>
      <c r="F121" s="94">
        <f t="shared" si="9"/>
        <v>0</v>
      </c>
      <c r="G121" s="160"/>
      <c r="H121" s="107" t="s">
        <v>458</v>
      </c>
      <c r="I121" s="107" t="str">
        <f>VLOOKUP(H121,Presupuesto!$B$11:$C$565,2,0)</f>
        <v>OTROS RESPUESTOS Y ACCESORIOS MENORES</v>
      </c>
      <c r="J121" s="95" t="str">
        <f t="shared" si="10"/>
        <v>Gestión Tecnologías de Información y Comunicación</v>
      </c>
      <c r="K121" s="95" t="s">
        <v>721</v>
      </c>
      <c r="L121" s="95"/>
    </row>
    <row r="122" spans="3:12" ht="15.75" thickBot="1" x14ac:dyDescent="0.3">
      <c r="C122" s="99" t="s">
        <v>133</v>
      </c>
      <c r="D122" s="155"/>
      <c r="E122" s="101">
        <v>20</v>
      </c>
      <c r="F122" s="102">
        <f t="shared" si="9"/>
        <v>0</v>
      </c>
      <c r="G122" s="157"/>
      <c r="H122" s="103" t="s">
        <v>458</v>
      </c>
      <c r="I122" s="103" t="str">
        <f>VLOOKUP(H122,Presupuesto!$B$11:$C$565,2,0)</f>
        <v>OTROS RESPUESTOS Y ACCESORIOS MENORES</v>
      </c>
      <c r="J122" s="103" t="str">
        <f t="shared" si="10"/>
        <v>Gestión Tecnologías de Información y Comunicación</v>
      </c>
      <c r="K122" s="120" t="s">
        <v>719</v>
      </c>
      <c r="L122" s="120"/>
    </row>
    <row r="123" spans="3:12" x14ac:dyDescent="0.25">
      <c r="C123" s="429"/>
      <c r="D123" s="429"/>
      <c r="E123" s="429"/>
      <c r="F123" s="91"/>
      <c r="G123" s="75"/>
      <c r="H123" s="75"/>
      <c r="I123" s="75"/>
      <c r="J123" s="429"/>
      <c r="K123" s="429"/>
      <c r="L123" s="429"/>
    </row>
    <row r="124" spans="3:12" ht="15.75" thickBot="1" x14ac:dyDescent="0.3">
      <c r="C124" s="429"/>
      <c r="D124" s="429"/>
      <c r="E124" s="429"/>
      <c r="F124" s="429"/>
      <c r="G124" s="418"/>
      <c r="H124" s="429"/>
      <c r="I124" s="429"/>
      <c r="J124" s="429"/>
      <c r="K124" s="429"/>
      <c r="L124" s="429"/>
    </row>
    <row r="125" spans="3:12" ht="15.75" thickBot="1" x14ac:dyDescent="0.3">
      <c r="C125" s="29" t="s">
        <v>1308</v>
      </c>
      <c r="D125" s="105">
        <f>SUM(F132:F145)</f>
        <v>0</v>
      </c>
      <c r="E125" s="429"/>
      <c r="F125" s="69"/>
      <c r="G125" s="78"/>
      <c r="H125" s="69"/>
      <c r="I125" s="69"/>
      <c r="J125" s="429"/>
      <c r="K125" s="429"/>
      <c r="L125" s="429"/>
    </row>
    <row r="126" spans="3:12" x14ac:dyDescent="0.25">
      <c r="C126" s="69"/>
      <c r="D126" s="31"/>
      <c r="E126" s="91"/>
      <c r="F126" s="91"/>
      <c r="G126" s="91"/>
      <c r="H126" s="75"/>
      <c r="I126" s="75"/>
      <c r="J126" s="75"/>
      <c r="K126" s="109"/>
      <c r="L126" s="429"/>
    </row>
    <row r="127" spans="3:12" x14ac:dyDescent="0.25">
      <c r="C127" s="69"/>
      <c r="D127" s="31"/>
      <c r="E127" s="91"/>
      <c r="F127" s="91"/>
      <c r="G127" s="91"/>
      <c r="H127" s="75"/>
      <c r="I127" s="75"/>
      <c r="J127" s="75"/>
      <c r="K127" s="109"/>
      <c r="L127" s="429"/>
    </row>
    <row r="128" spans="3:12" ht="15.75" x14ac:dyDescent="0.25">
      <c r="C128" s="191" t="s">
        <v>1309</v>
      </c>
      <c r="D128" s="345"/>
      <c r="E128" s="91"/>
      <c r="F128" s="91"/>
      <c r="G128" s="91"/>
      <c r="H128" s="75"/>
      <c r="I128" s="75"/>
      <c r="J128" s="75"/>
      <c r="K128" s="109"/>
      <c r="L128" s="429"/>
    </row>
    <row r="129" spans="3:12" ht="18.75" x14ac:dyDescent="0.25">
      <c r="C129" s="199"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1"/>
      <c r="F129" s="91"/>
      <c r="G129" s="91"/>
      <c r="H129" s="75"/>
      <c r="I129" s="75"/>
      <c r="J129" s="75"/>
      <c r="K129" s="109"/>
      <c r="L129" s="429"/>
    </row>
    <row r="130" spans="3:12" x14ac:dyDescent="0.25">
      <c r="C130" s="429"/>
      <c r="D130" s="429"/>
      <c r="E130" s="429"/>
      <c r="F130" s="91"/>
      <c r="G130" s="75"/>
      <c r="H130" s="75"/>
      <c r="I130" s="75"/>
      <c r="J130" s="429"/>
      <c r="K130" s="429"/>
      <c r="L130" s="429"/>
    </row>
    <row r="131" spans="3:12" ht="30.75" thickBot="1" x14ac:dyDescent="0.3">
      <c r="C131" s="145" t="s">
        <v>1310</v>
      </c>
      <c r="D131" s="145" t="s">
        <v>99</v>
      </c>
      <c r="E131" s="145" t="s">
        <v>1312</v>
      </c>
      <c r="F131" s="146" t="s">
        <v>1313</v>
      </c>
      <c r="G131" s="146" t="s">
        <v>1314</v>
      </c>
      <c r="H131" s="145" t="s">
        <v>1315</v>
      </c>
      <c r="I131" s="145" t="s">
        <v>711</v>
      </c>
      <c r="J131" s="145" t="s">
        <v>1316</v>
      </c>
      <c r="K131" s="145" t="s">
        <v>1317</v>
      </c>
      <c r="L131" s="145" t="s">
        <v>1335</v>
      </c>
    </row>
    <row r="132" spans="3:12" ht="15.75" thickBot="1" x14ac:dyDescent="0.3">
      <c r="C132" s="287" t="s">
        <v>120</v>
      </c>
      <c r="D132" s="154"/>
      <c r="E132" s="93">
        <f>HLOOKUP($C132,$CB$2:$CE$3,2,0)</f>
        <v>15000</v>
      </c>
      <c r="F132" s="94">
        <f>D132*E132</f>
        <v>0</v>
      </c>
      <c r="G132" s="160"/>
      <c r="H132" s="95" t="s">
        <v>488</v>
      </c>
      <c r="I132" s="95" t="str">
        <f>VLOOKUP(H132,Presupuesto!$B$11:$C$565,2,0)</f>
        <v>EQUIPO DE COMPUTACION</v>
      </c>
      <c r="J132" s="207" t="s">
        <v>72</v>
      </c>
      <c r="K132" s="95" t="s">
        <v>719</v>
      </c>
      <c r="L132" s="95"/>
    </row>
    <row r="133" spans="3:12" x14ac:dyDescent="0.25">
      <c r="C133" s="287" t="s">
        <v>117</v>
      </c>
      <c r="D133" s="147"/>
      <c r="E133" s="93">
        <f>HLOOKUP($C133,$CB$2:$CE$3,2,0)</f>
        <v>35000</v>
      </c>
      <c r="F133" s="94">
        <f>D133*E133</f>
        <v>0</v>
      </c>
      <c r="G133" s="160"/>
      <c r="H133" s="98" t="s">
        <v>488</v>
      </c>
      <c r="I133" s="98" t="str">
        <f>VLOOKUP(H133,Presupuesto!$B$11:$C$565,2,0)</f>
        <v>EQUIPO DE COMPUTACION</v>
      </c>
      <c r="J133" s="95" t="str">
        <f>$J$132</f>
        <v>Posgrado</v>
      </c>
      <c r="K133" s="95" t="s">
        <v>720</v>
      </c>
      <c r="L133" s="95"/>
    </row>
    <row r="134" spans="3:12" x14ac:dyDescent="0.25">
      <c r="C134" s="96" t="s">
        <v>122</v>
      </c>
      <c r="D134" s="147"/>
      <c r="E134" s="97">
        <v>4000</v>
      </c>
      <c r="F134" s="94">
        <f t="shared" ref="F134:F145" si="11">D134*E134</f>
        <v>0</v>
      </c>
      <c r="G134" s="160"/>
      <c r="H134" s="98" t="s">
        <v>471</v>
      </c>
      <c r="I134" s="98" t="str">
        <f>VLOOKUP(H134,Presupuesto!$B$11:$C$565,2,0)</f>
        <v>EQUIPOS VARIOS DE OFICINA</v>
      </c>
      <c r="J134" s="95" t="str">
        <f t="shared" ref="J134:J144" si="12">$J$132</f>
        <v>Posgrado</v>
      </c>
      <c r="K134" s="95" t="s">
        <v>721</v>
      </c>
      <c r="L134" s="95"/>
    </row>
    <row r="135" spans="3:12" x14ac:dyDescent="0.25">
      <c r="C135" s="96" t="s">
        <v>123</v>
      </c>
      <c r="D135" s="147"/>
      <c r="E135" s="97">
        <v>8000</v>
      </c>
      <c r="F135" s="94">
        <f t="shared" si="11"/>
        <v>0</v>
      </c>
      <c r="G135" s="160"/>
      <c r="H135" s="98" t="s">
        <v>488</v>
      </c>
      <c r="I135" s="98" t="str">
        <f>VLOOKUP(H135,Presupuesto!$B$11:$C$565,2,0)</f>
        <v>EQUIPO DE COMPUTACION</v>
      </c>
      <c r="J135" s="95" t="str">
        <f t="shared" si="12"/>
        <v>Posgrado</v>
      </c>
      <c r="K135" s="95" t="s">
        <v>721</v>
      </c>
      <c r="L135" s="95"/>
    </row>
    <row r="136" spans="3:12" x14ac:dyDescent="0.25">
      <c r="C136" s="96" t="s">
        <v>124</v>
      </c>
      <c r="D136" s="147"/>
      <c r="E136" s="97">
        <v>5000</v>
      </c>
      <c r="F136" s="94">
        <f t="shared" si="11"/>
        <v>0</v>
      </c>
      <c r="G136" s="160"/>
      <c r="H136" s="98" t="s">
        <v>488</v>
      </c>
      <c r="I136" s="98" t="str">
        <f>VLOOKUP(H136,Presupuesto!$B$11:$C$565,2,0)</f>
        <v>EQUIPO DE COMPUTACION</v>
      </c>
      <c r="J136" s="95" t="str">
        <f t="shared" si="12"/>
        <v>Posgrado</v>
      </c>
      <c r="K136" s="95" t="s">
        <v>721</v>
      </c>
      <c r="L136" s="95"/>
    </row>
    <row r="137" spans="3:12" x14ac:dyDescent="0.25">
      <c r="C137" s="96" t="s">
        <v>125</v>
      </c>
      <c r="D137" s="147"/>
      <c r="E137" s="97">
        <v>13000</v>
      </c>
      <c r="F137" s="94">
        <f t="shared" si="11"/>
        <v>0</v>
      </c>
      <c r="G137" s="160"/>
      <c r="H137" s="98" t="s">
        <v>479</v>
      </c>
      <c r="I137" s="98" t="str">
        <f>VLOOKUP(H137,Presupuesto!$B$11:$C$565,2,0)</f>
        <v>EQUIPO DE TRANSPORTE TRACCION Y ELEVACION</v>
      </c>
      <c r="J137" s="95" t="str">
        <f t="shared" si="12"/>
        <v>Posgrado</v>
      </c>
      <c r="K137" s="95" t="s">
        <v>721</v>
      </c>
      <c r="L137" s="95"/>
    </row>
    <row r="138" spans="3:12" x14ac:dyDescent="0.25">
      <c r="C138" s="96" t="s">
        <v>126</v>
      </c>
      <c r="D138" s="147"/>
      <c r="E138" s="97">
        <v>15000</v>
      </c>
      <c r="F138" s="94">
        <f t="shared" si="11"/>
        <v>0</v>
      </c>
      <c r="G138" s="160"/>
      <c r="H138" s="98" t="s">
        <v>479</v>
      </c>
      <c r="I138" s="98" t="str">
        <f>VLOOKUP(H138,Presupuesto!$B$11:$C$565,2,0)</f>
        <v>EQUIPO DE TRANSPORTE TRACCION Y ELEVACION</v>
      </c>
      <c r="J138" s="95" t="str">
        <f t="shared" si="12"/>
        <v>Posgrado</v>
      </c>
      <c r="K138" s="95" t="s">
        <v>721</v>
      </c>
      <c r="L138" s="95"/>
    </row>
    <row r="139" spans="3:12" x14ac:dyDescent="0.25">
      <c r="C139" s="96" t="s">
        <v>127</v>
      </c>
      <c r="D139" s="147"/>
      <c r="E139" s="97">
        <v>10000</v>
      </c>
      <c r="F139" s="94">
        <f t="shared" si="11"/>
        <v>0</v>
      </c>
      <c r="G139" s="160"/>
      <c r="H139" s="98" t="s">
        <v>479</v>
      </c>
      <c r="I139" s="98" t="str">
        <f>VLOOKUP(H139,Presupuesto!$B$11:$C$565,2,0)</f>
        <v>EQUIPO DE TRANSPORTE TRACCION Y ELEVACION</v>
      </c>
      <c r="J139" s="95" t="str">
        <f t="shared" si="12"/>
        <v>Posgrado</v>
      </c>
      <c r="K139" s="95" t="s">
        <v>732</v>
      </c>
      <c r="L139" s="95"/>
    </row>
    <row r="140" spans="3:12" x14ac:dyDescent="0.25">
      <c r="C140" s="96" t="s">
        <v>128</v>
      </c>
      <c r="D140" s="147"/>
      <c r="E140" s="97">
        <v>10000</v>
      </c>
      <c r="F140" s="94">
        <f t="shared" si="11"/>
        <v>0</v>
      </c>
      <c r="G140" s="160"/>
      <c r="H140" s="98" t="s">
        <v>507</v>
      </c>
      <c r="I140" s="98" t="str">
        <f>VLOOKUP(H140,Presupuesto!$B$11:$C$565,2,0)</f>
        <v>APLICACIONES INFORMATICAS</v>
      </c>
      <c r="J140" s="95" t="str">
        <f t="shared" si="12"/>
        <v>Posgrado</v>
      </c>
      <c r="K140" s="95" t="s">
        <v>727</v>
      </c>
      <c r="L140" s="95"/>
    </row>
    <row r="141" spans="3:12" x14ac:dyDescent="0.25">
      <c r="C141" s="106" t="s">
        <v>129</v>
      </c>
      <c r="D141" s="147"/>
      <c r="E141" s="97">
        <v>2000</v>
      </c>
      <c r="F141" s="94">
        <f t="shared" si="11"/>
        <v>0</v>
      </c>
      <c r="G141" s="160"/>
      <c r="H141" s="107" t="s">
        <v>488</v>
      </c>
      <c r="I141" s="107" t="str">
        <f>VLOOKUP(H141,Presupuesto!$B$11:$C$565,2,0)</f>
        <v>EQUIPO DE COMPUTACION</v>
      </c>
      <c r="J141" s="95" t="str">
        <f t="shared" si="12"/>
        <v>Posgrado</v>
      </c>
      <c r="K141" s="95" t="s">
        <v>721</v>
      </c>
      <c r="L141" s="95"/>
    </row>
    <row r="142" spans="3:12" x14ac:dyDescent="0.25">
      <c r="C142" s="106" t="s">
        <v>130</v>
      </c>
      <c r="D142" s="147"/>
      <c r="E142" s="97">
        <v>1500</v>
      </c>
      <c r="F142" s="94">
        <f t="shared" si="11"/>
        <v>0</v>
      </c>
      <c r="G142" s="160"/>
      <c r="H142" s="107" t="s">
        <v>453</v>
      </c>
      <c r="I142" s="107" t="str">
        <f>VLOOKUP(H142,Presupuesto!$B$11:$C$565,2,0)</f>
        <v>UTILES Y MATERIALES ELECTRICOS</v>
      </c>
      <c r="J142" s="95" t="str">
        <f t="shared" si="12"/>
        <v>Posgrado</v>
      </c>
      <c r="K142" s="95" t="s">
        <v>721</v>
      </c>
      <c r="L142" s="95"/>
    </row>
    <row r="143" spans="3:12" x14ac:dyDescent="0.25">
      <c r="C143" s="106" t="s">
        <v>131</v>
      </c>
      <c r="D143" s="147"/>
      <c r="E143" s="97">
        <v>1500</v>
      </c>
      <c r="F143" s="94">
        <f t="shared" si="11"/>
        <v>0</v>
      </c>
      <c r="G143" s="160"/>
      <c r="H143" s="107" t="s">
        <v>488</v>
      </c>
      <c r="I143" s="107" t="str">
        <f>VLOOKUP(H143,Presupuesto!$B$11:$C$565,2,0)</f>
        <v>EQUIPO DE COMPUTACION</v>
      </c>
      <c r="J143" s="95" t="str">
        <f t="shared" si="12"/>
        <v>Posgrado</v>
      </c>
      <c r="K143" s="95" t="s">
        <v>721</v>
      </c>
      <c r="L143" s="95"/>
    </row>
    <row r="144" spans="3:12" x14ac:dyDescent="0.25">
      <c r="C144" s="106" t="s">
        <v>132</v>
      </c>
      <c r="D144" s="147"/>
      <c r="E144" s="97">
        <v>500</v>
      </c>
      <c r="F144" s="94">
        <f t="shared" si="11"/>
        <v>0</v>
      </c>
      <c r="G144" s="160"/>
      <c r="H144" s="107" t="s">
        <v>458</v>
      </c>
      <c r="I144" s="107" t="str">
        <f>VLOOKUP(H144,Presupuesto!$B$11:$C$565,2,0)</f>
        <v>OTROS RESPUESTOS Y ACCESORIOS MENORES</v>
      </c>
      <c r="J144" s="95" t="str">
        <f t="shared" si="12"/>
        <v>Posgrado</v>
      </c>
      <c r="K144" s="95" t="s">
        <v>721</v>
      </c>
      <c r="L144" s="95"/>
    </row>
    <row r="145" spans="3:12" ht="15.75" thickBot="1" x14ac:dyDescent="0.3">
      <c r="C145" s="99" t="s">
        <v>133</v>
      </c>
      <c r="D145" s="155"/>
      <c r="E145" s="101">
        <v>20</v>
      </c>
      <c r="F145" s="102">
        <f t="shared" si="11"/>
        <v>0</v>
      </c>
      <c r="G145" s="157"/>
      <c r="H145" s="103" t="s">
        <v>458</v>
      </c>
      <c r="I145" s="103" t="str">
        <f>VLOOKUP(H145,Presupuesto!$B$11:$C$565,2,0)</f>
        <v>OTROS RESPUESTOS Y ACCESORIOS MENORES</v>
      </c>
      <c r="J145" s="103" t="str">
        <f>$J$132</f>
        <v>Posgrado</v>
      </c>
      <c r="K145" s="120" t="s">
        <v>719</v>
      </c>
      <c r="L145" s="120"/>
    </row>
    <row r="147" spans="3:12" ht="15.75" thickBot="1" x14ac:dyDescent="0.3">
      <c r="C147" s="429"/>
      <c r="D147" s="429"/>
      <c r="E147" s="429"/>
      <c r="F147" s="429"/>
      <c r="G147" s="418"/>
      <c r="H147" s="429"/>
      <c r="I147" s="429"/>
      <c r="J147" s="429"/>
      <c r="K147" s="429"/>
      <c r="L147" s="429"/>
    </row>
    <row r="148" spans="3:12" ht="15.75" thickBot="1" x14ac:dyDescent="0.3">
      <c r="C148" s="29" t="s">
        <v>1308</v>
      </c>
      <c r="D148" s="105">
        <f>SUM(F155:F168)</f>
        <v>0</v>
      </c>
      <c r="E148" s="429"/>
      <c r="F148" s="69"/>
      <c r="G148" s="78"/>
      <c r="H148" s="69"/>
      <c r="I148" s="69"/>
      <c r="J148" s="429"/>
      <c r="K148" s="429"/>
      <c r="L148" s="429"/>
    </row>
    <row r="149" spans="3:12" x14ac:dyDescent="0.25">
      <c r="C149" s="69"/>
      <c r="D149" s="31"/>
      <c r="E149" s="91"/>
      <c r="F149" s="91"/>
      <c r="G149" s="91"/>
      <c r="H149" s="75"/>
      <c r="I149" s="75"/>
      <c r="J149" s="75"/>
      <c r="K149" s="109"/>
      <c r="L149" s="429"/>
    </row>
    <row r="150" spans="3:12" x14ac:dyDescent="0.25">
      <c r="C150" s="69"/>
      <c r="D150" s="31"/>
      <c r="E150" s="91"/>
      <c r="F150" s="91"/>
      <c r="G150" s="91"/>
      <c r="H150" s="75"/>
      <c r="I150" s="75"/>
      <c r="J150" s="75"/>
      <c r="K150" s="109"/>
      <c r="L150" s="429"/>
    </row>
    <row r="151" spans="3:12" ht="15.75" x14ac:dyDescent="0.25">
      <c r="C151" s="191" t="s">
        <v>1309</v>
      </c>
      <c r="D151" s="345"/>
      <c r="E151" s="91"/>
      <c r="F151" s="91"/>
      <c r="G151" s="91"/>
      <c r="H151" s="75"/>
      <c r="I151" s="75"/>
      <c r="J151" s="75"/>
      <c r="K151" s="109"/>
      <c r="L151" s="429"/>
    </row>
    <row r="152" spans="3:12" ht="18.75" x14ac:dyDescent="0.25">
      <c r="C152" s="199"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1"/>
      <c r="F152" s="91"/>
      <c r="G152" s="91"/>
      <c r="H152" s="75"/>
      <c r="I152" s="75"/>
      <c r="J152" s="75"/>
      <c r="K152" s="109"/>
      <c r="L152" s="429"/>
    </row>
    <row r="153" spans="3:12" x14ac:dyDescent="0.25">
      <c r="C153" s="429"/>
      <c r="D153" s="429"/>
      <c r="E153" s="429"/>
      <c r="F153" s="91"/>
      <c r="G153" s="75"/>
      <c r="H153" s="75"/>
      <c r="I153" s="75"/>
      <c r="J153" s="429"/>
      <c r="K153" s="429"/>
      <c r="L153" s="429"/>
    </row>
    <row r="154" spans="3:12" ht="30.75" thickBot="1" x14ac:dyDescent="0.3">
      <c r="C154" s="145" t="s">
        <v>1310</v>
      </c>
      <c r="D154" s="145" t="s">
        <v>99</v>
      </c>
      <c r="E154" s="145" t="s">
        <v>1312</v>
      </c>
      <c r="F154" s="146" t="s">
        <v>1313</v>
      </c>
      <c r="G154" s="146" t="s">
        <v>1314</v>
      </c>
      <c r="H154" s="145" t="s">
        <v>1315</v>
      </c>
      <c r="I154" s="145" t="s">
        <v>711</v>
      </c>
      <c r="J154" s="145" t="s">
        <v>1316</v>
      </c>
      <c r="K154" s="145" t="s">
        <v>1317</v>
      </c>
      <c r="L154" s="145" t="s">
        <v>1335</v>
      </c>
    </row>
    <row r="155" spans="3:12" ht="15.75" thickBot="1" x14ac:dyDescent="0.3">
      <c r="C155" s="287" t="s">
        <v>120</v>
      </c>
      <c r="D155" s="154"/>
      <c r="E155" s="93">
        <f>HLOOKUP($C155,$CB$2:$CE$3,2,0)</f>
        <v>15000</v>
      </c>
      <c r="F155" s="94">
        <f>D155*E155</f>
        <v>0</v>
      </c>
      <c r="G155" s="160"/>
      <c r="H155" s="95" t="s">
        <v>488</v>
      </c>
      <c r="I155" s="95" t="str">
        <f>VLOOKUP(H155,Presupuesto!$B$11:$C$565,2,0)</f>
        <v>EQUIPO DE COMPUTACION</v>
      </c>
      <c r="J155" s="207" t="s">
        <v>72</v>
      </c>
      <c r="K155" s="95" t="s">
        <v>719</v>
      </c>
      <c r="L155" s="95"/>
    </row>
    <row r="156" spans="3:12" x14ac:dyDescent="0.25">
      <c r="C156" s="287" t="s">
        <v>117</v>
      </c>
      <c r="D156" s="147"/>
      <c r="E156" s="93">
        <f>HLOOKUP($C156,$CB$2:$CE$3,2,0)</f>
        <v>35000</v>
      </c>
      <c r="F156" s="94">
        <f>D156*E156</f>
        <v>0</v>
      </c>
      <c r="G156" s="160"/>
      <c r="H156" s="98" t="s">
        <v>488</v>
      </c>
      <c r="I156" s="98" t="str">
        <f>VLOOKUP(H156,Presupuesto!$B$11:$C$565,2,0)</f>
        <v>EQUIPO DE COMPUTACION</v>
      </c>
      <c r="J156" s="95" t="str">
        <f>$J$155</f>
        <v>Posgrado</v>
      </c>
      <c r="K156" s="95" t="s">
        <v>720</v>
      </c>
      <c r="L156" s="95"/>
    </row>
    <row r="157" spans="3:12" x14ac:dyDescent="0.25">
      <c r="C157" s="96" t="s">
        <v>122</v>
      </c>
      <c r="D157" s="147"/>
      <c r="E157" s="97">
        <v>4000</v>
      </c>
      <c r="F157" s="94">
        <f t="shared" ref="F157:F168" si="13">D157*E157</f>
        <v>0</v>
      </c>
      <c r="G157" s="160"/>
      <c r="H157" s="98" t="s">
        <v>471</v>
      </c>
      <c r="I157" s="98" t="str">
        <f>VLOOKUP(H157,Presupuesto!$B$11:$C$565,2,0)</f>
        <v>EQUIPOS VARIOS DE OFICINA</v>
      </c>
      <c r="J157" s="95" t="str">
        <f t="shared" ref="J157:J168" si="14">$J$155</f>
        <v>Posgrado</v>
      </c>
      <c r="K157" s="95" t="s">
        <v>721</v>
      </c>
      <c r="L157" s="95"/>
    </row>
    <row r="158" spans="3:12" x14ac:dyDescent="0.25">
      <c r="C158" s="96" t="s">
        <v>123</v>
      </c>
      <c r="D158" s="147"/>
      <c r="E158" s="97">
        <v>8000</v>
      </c>
      <c r="F158" s="94">
        <f t="shared" si="13"/>
        <v>0</v>
      </c>
      <c r="G158" s="160"/>
      <c r="H158" s="98" t="s">
        <v>488</v>
      </c>
      <c r="I158" s="98" t="str">
        <f>VLOOKUP(H158,Presupuesto!$B$11:$C$565,2,0)</f>
        <v>EQUIPO DE COMPUTACION</v>
      </c>
      <c r="J158" s="95" t="str">
        <f t="shared" si="14"/>
        <v>Posgrado</v>
      </c>
      <c r="K158" s="95" t="s">
        <v>721</v>
      </c>
      <c r="L158" s="95"/>
    </row>
    <row r="159" spans="3:12" x14ac:dyDescent="0.25">
      <c r="C159" s="96" t="s">
        <v>124</v>
      </c>
      <c r="D159" s="147"/>
      <c r="E159" s="97">
        <v>5000</v>
      </c>
      <c r="F159" s="94">
        <f t="shared" si="13"/>
        <v>0</v>
      </c>
      <c r="G159" s="160"/>
      <c r="H159" s="98" t="s">
        <v>488</v>
      </c>
      <c r="I159" s="98" t="str">
        <f>VLOOKUP(H159,Presupuesto!$B$11:$C$565,2,0)</f>
        <v>EQUIPO DE COMPUTACION</v>
      </c>
      <c r="J159" s="95" t="str">
        <f t="shared" si="14"/>
        <v>Posgrado</v>
      </c>
      <c r="K159" s="95" t="s">
        <v>721</v>
      </c>
      <c r="L159" s="95"/>
    </row>
    <row r="160" spans="3:12" x14ac:dyDescent="0.25">
      <c r="C160" s="96" t="s">
        <v>125</v>
      </c>
      <c r="D160" s="147"/>
      <c r="E160" s="97">
        <v>13000</v>
      </c>
      <c r="F160" s="94">
        <f t="shared" si="13"/>
        <v>0</v>
      </c>
      <c r="G160" s="160"/>
      <c r="H160" s="98" t="s">
        <v>479</v>
      </c>
      <c r="I160" s="98" t="str">
        <f>VLOOKUP(H160,Presupuesto!$B$11:$C$565,2,0)</f>
        <v>EQUIPO DE TRANSPORTE TRACCION Y ELEVACION</v>
      </c>
      <c r="J160" s="95" t="str">
        <f t="shared" si="14"/>
        <v>Posgrado</v>
      </c>
      <c r="K160" s="95" t="s">
        <v>721</v>
      </c>
      <c r="L160" s="95"/>
    </row>
    <row r="161" spans="3:12" x14ac:dyDescent="0.25">
      <c r="C161" s="96" t="s">
        <v>126</v>
      </c>
      <c r="D161" s="147"/>
      <c r="E161" s="97">
        <v>15000</v>
      </c>
      <c r="F161" s="94">
        <f t="shared" si="13"/>
        <v>0</v>
      </c>
      <c r="G161" s="160"/>
      <c r="H161" s="98" t="s">
        <v>479</v>
      </c>
      <c r="I161" s="98" t="str">
        <f>VLOOKUP(H161,Presupuesto!$B$11:$C$565,2,0)</f>
        <v>EQUIPO DE TRANSPORTE TRACCION Y ELEVACION</v>
      </c>
      <c r="J161" s="95" t="str">
        <f t="shared" si="14"/>
        <v>Posgrado</v>
      </c>
      <c r="K161" s="95" t="s">
        <v>721</v>
      </c>
      <c r="L161" s="95"/>
    </row>
    <row r="162" spans="3:12" x14ac:dyDescent="0.25">
      <c r="C162" s="96" t="s">
        <v>127</v>
      </c>
      <c r="D162" s="147"/>
      <c r="E162" s="97">
        <v>10000</v>
      </c>
      <c r="F162" s="94">
        <f t="shared" si="13"/>
        <v>0</v>
      </c>
      <c r="G162" s="160"/>
      <c r="H162" s="98" t="s">
        <v>479</v>
      </c>
      <c r="I162" s="98" t="str">
        <f>VLOOKUP(H162,Presupuesto!$B$11:$C$565,2,0)</f>
        <v>EQUIPO DE TRANSPORTE TRACCION Y ELEVACION</v>
      </c>
      <c r="J162" s="95" t="str">
        <f t="shared" si="14"/>
        <v>Posgrado</v>
      </c>
      <c r="K162" s="95" t="s">
        <v>732</v>
      </c>
      <c r="L162" s="95"/>
    </row>
    <row r="163" spans="3:12" x14ac:dyDescent="0.25">
      <c r="C163" s="96" t="s">
        <v>128</v>
      </c>
      <c r="D163" s="147"/>
      <c r="E163" s="97">
        <v>10000</v>
      </c>
      <c r="F163" s="94">
        <f t="shared" si="13"/>
        <v>0</v>
      </c>
      <c r="G163" s="160"/>
      <c r="H163" s="98" t="s">
        <v>507</v>
      </c>
      <c r="I163" s="98" t="str">
        <f>VLOOKUP(H163,Presupuesto!$B$11:$C$565,2,0)</f>
        <v>APLICACIONES INFORMATICAS</v>
      </c>
      <c r="J163" s="95" t="str">
        <f t="shared" si="14"/>
        <v>Posgrado</v>
      </c>
      <c r="K163" s="95" t="s">
        <v>727</v>
      </c>
      <c r="L163" s="95"/>
    </row>
    <row r="164" spans="3:12" x14ac:dyDescent="0.25">
      <c r="C164" s="106" t="s">
        <v>129</v>
      </c>
      <c r="D164" s="147"/>
      <c r="E164" s="97">
        <v>2000</v>
      </c>
      <c r="F164" s="94">
        <f t="shared" si="13"/>
        <v>0</v>
      </c>
      <c r="G164" s="160"/>
      <c r="H164" s="107" t="s">
        <v>488</v>
      </c>
      <c r="I164" s="107" t="str">
        <f>VLOOKUP(H164,Presupuesto!$B$11:$C$565,2,0)</f>
        <v>EQUIPO DE COMPUTACION</v>
      </c>
      <c r="J164" s="95" t="str">
        <f t="shared" si="14"/>
        <v>Posgrado</v>
      </c>
      <c r="K164" s="95" t="s">
        <v>721</v>
      </c>
      <c r="L164" s="95"/>
    </row>
    <row r="165" spans="3:12" x14ac:dyDescent="0.25">
      <c r="C165" s="106" t="s">
        <v>130</v>
      </c>
      <c r="D165" s="147"/>
      <c r="E165" s="97">
        <v>1500</v>
      </c>
      <c r="F165" s="94">
        <f t="shared" si="13"/>
        <v>0</v>
      </c>
      <c r="G165" s="160"/>
      <c r="H165" s="107" t="s">
        <v>453</v>
      </c>
      <c r="I165" s="107" t="str">
        <f>VLOOKUP(H165,Presupuesto!$B$11:$C$565,2,0)</f>
        <v>UTILES Y MATERIALES ELECTRICOS</v>
      </c>
      <c r="J165" s="95" t="str">
        <f t="shared" si="14"/>
        <v>Posgrado</v>
      </c>
      <c r="K165" s="95" t="s">
        <v>721</v>
      </c>
      <c r="L165" s="95"/>
    </row>
    <row r="166" spans="3:12" x14ac:dyDescent="0.25">
      <c r="C166" s="106" t="s">
        <v>131</v>
      </c>
      <c r="D166" s="147"/>
      <c r="E166" s="97">
        <v>1500</v>
      </c>
      <c r="F166" s="94">
        <f t="shared" si="13"/>
        <v>0</v>
      </c>
      <c r="G166" s="160"/>
      <c r="H166" s="107" t="s">
        <v>488</v>
      </c>
      <c r="I166" s="107" t="str">
        <f>VLOOKUP(H166,Presupuesto!$B$11:$C$565,2,0)</f>
        <v>EQUIPO DE COMPUTACION</v>
      </c>
      <c r="J166" s="95" t="str">
        <f t="shared" si="14"/>
        <v>Posgrado</v>
      </c>
      <c r="K166" s="95" t="s">
        <v>721</v>
      </c>
      <c r="L166" s="95"/>
    </row>
    <row r="167" spans="3:12" x14ac:dyDescent="0.25">
      <c r="C167" s="106" t="s">
        <v>132</v>
      </c>
      <c r="D167" s="147"/>
      <c r="E167" s="97">
        <v>500</v>
      </c>
      <c r="F167" s="94">
        <f t="shared" si="13"/>
        <v>0</v>
      </c>
      <c r="G167" s="160"/>
      <c r="H167" s="107" t="s">
        <v>458</v>
      </c>
      <c r="I167" s="107" t="str">
        <f>VLOOKUP(H167,Presupuesto!$B$11:$C$565,2,0)</f>
        <v>OTROS RESPUESTOS Y ACCESORIOS MENORES</v>
      </c>
      <c r="J167" s="95" t="str">
        <f t="shared" si="14"/>
        <v>Posgrado</v>
      </c>
      <c r="K167" s="95" t="s">
        <v>721</v>
      </c>
      <c r="L167" s="95"/>
    </row>
    <row r="168" spans="3:12" ht="15.75" thickBot="1" x14ac:dyDescent="0.3">
      <c r="C168" s="99" t="s">
        <v>133</v>
      </c>
      <c r="D168" s="155"/>
      <c r="E168" s="101">
        <v>20</v>
      </c>
      <c r="F168" s="102">
        <f t="shared" si="13"/>
        <v>0</v>
      </c>
      <c r="G168" s="157"/>
      <c r="H168" s="103" t="s">
        <v>458</v>
      </c>
      <c r="I168" s="103" t="str">
        <f>VLOOKUP(H168,Presupuesto!$B$11:$C$565,2,0)</f>
        <v>OTROS RESPUESTOS Y ACCESORIOS MENORES</v>
      </c>
      <c r="J168" s="103" t="str">
        <f t="shared" si="14"/>
        <v>Posgrado</v>
      </c>
      <c r="K168" s="120" t="s">
        <v>719</v>
      </c>
      <c r="L168" s="120"/>
    </row>
    <row r="169" spans="3:12" x14ac:dyDescent="0.25">
      <c r="C169" s="429"/>
      <c r="D169" s="429"/>
      <c r="E169" s="429"/>
      <c r="F169" s="91"/>
      <c r="G169" s="75"/>
      <c r="H169" s="75"/>
      <c r="I169" s="75"/>
      <c r="J169" s="429"/>
      <c r="K169" s="429"/>
      <c r="L169" s="429"/>
    </row>
    <row r="170" spans="3:12" ht="15.75" thickBot="1" x14ac:dyDescent="0.3">
      <c r="C170" s="429"/>
      <c r="D170" s="429"/>
      <c r="E170" s="429"/>
      <c r="F170" s="429"/>
      <c r="G170" s="418"/>
      <c r="H170" s="429"/>
      <c r="I170" s="429"/>
      <c r="J170" s="429"/>
      <c r="K170" s="429"/>
      <c r="L170" s="429"/>
    </row>
    <row r="171" spans="3:12" ht="15.75" thickBot="1" x14ac:dyDescent="0.3">
      <c r="C171" s="29" t="s">
        <v>1308</v>
      </c>
      <c r="D171" s="105">
        <f>SUM(F178:F191)</f>
        <v>0</v>
      </c>
      <c r="E171" s="429"/>
      <c r="F171" s="69"/>
      <c r="G171" s="78"/>
      <c r="H171" s="69"/>
      <c r="I171" s="69"/>
      <c r="J171" s="429"/>
      <c r="K171" s="429"/>
      <c r="L171" s="429"/>
    </row>
    <row r="172" spans="3:12" x14ac:dyDescent="0.25">
      <c r="C172" s="69"/>
      <c r="D172" s="31"/>
      <c r="E172" s="91"/>
      <c r="F172" s="91"/>
      <c r="G172" s="91"/>
      <c r="H172" s="75"/>
      <c r="I172" s="75"/>
      <c r="J172" s="75"/>
      <c r="K172" s="109"/>
      <c r="L172" s="429"/>
    </row>
    <row r="173" spans="3:12" x14ac:dyDescent="0.25">
      <c r="C173" s="69"/>
      <c r="D173" s="31"/>
      <c r="E173" s="91"/>
      <c r="F173" s="91"/>
      <c r="G173" s="91"/>
      <c r="H173" s="75"/>
      <c r="I173" s="75"/>
      <c r="J173" s="75"/>
      <c r="K173" s="109"/>
      <c r="L173" s="429"/>
    </row>
    <row r="174" spans="3:12" ht="15.75" x14ac:dyDescent="0.25">
      <c r="C174" s="191" t="s">
        <v>1309</v>
      </c>
      <c r="D174" s="345"/>
      <c r="E174" s="91"/>
      <c r="F174" s="91"/>
      <c r="G174" s="91"/>
      <c r="H174" s="75"/>
      <c r="I174" s="75"/>
      <c r="J174" s="75"/>
      <c r="K174" s="109"/>
      <c r="L174" s="429"/>
    </row>
    <row r="175" spans="3:12" ht="18.75" x14ac:dyDescent="0.25">
      <c r="C175" s="199"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1"/>
      <c r="F175" s="91"/>
      <c r="G175" s="91"/>
      <c r="H175" s="75"/>
      <c r="I175" s="75"/>
      <c r="J175" s="75"/>
      <c r="K175" s="109"/>
      <c r="L175" s="429"/>
    </row>
    <row r="176" spans="3:12" x14ac:dyDescent="0.25">
      <c r="C176" s="429"/>
      <c r="D176" s="429"/>
      <c r="E176" s="429"/>
      <c r="F176" s="91"/>
      <c r="G176" s="75"/>
      <c r="H176" s="75"/>
      <c r="I176" s="75"/>
      <c r="J176" s="429"/>
      <c r="K176" s="429"/>
      <c r="L176" s="429"/>
    </row>
    <row r="177" spans="3:12" ht="30.75" thickBot="1" x14ac:dyDescent="0.3">
      <c r="C177" s="145" t="s">
        <v>1310</v>
      </c>
      <c r="D177" s="145" t="s">
        <v>99</v>
      </c>
      <c r="E177" s="145" t="s">
        <v>1312</v>
      </c>
      <c r="F177" s="146" t="s">
        <v>1313</v>
      </c>
      <c r="G177" s="146" t="s">
        <v>1314</v>
      </c>
      <c r="H177" s="145" t="s">
        <v>1315</v>
      </c>
      <c r="I177" s="145" t="s">
        <v>711</v>
      </c>
      <c r="J177" s="145" t="s">
        <v>1316</v>
      </c>
      <c r="K177" s="145" t="s">
        <v>1317</v>
      </c>
      <c r="L177" s="145" t="s">
        <v>1335</v>
      </c>
    </row>
    <row r="178" spans="3:12" ht="15.75" thickBot="1" x14ac:dyDescent="0.3">
      <c r="C178" s="287" t="s">
        <v>120</v>
      </c>
      <c r="D178" s="154"/>
      <c r="E178" s="93">
        <f>HLOOKUP($C178,$CB$2:$CE$3,2,0)</f>
        <v>15000</v>
      </c>
      <c r="F178" s="94">
        <f>D178*E178</f>
        <v>0</v>
      </c>
      <c r="G178" s="160"/>
      <c r="H178" s="95" t="s">
        <v>488</v>
      </c>
      <c r="I178" s="95" t="str">
        <f>VLOOKUP(H178,Presupuesto!$B$11:$C$565,2,0)</f>
        <v>EQUIPO DE COMPUTACION</v>
      </c>
      <c r="J178" s="207" t="s">
        <v>72</v>
      </c>
      <c r="K178" s="95" t="s">
        <v>719</v>
      </c>
      <c r="L178" s="95"/>
    </row>
    <row r="179" spans="3:12" x14ac:dyDescent="0.25">
      <c r="C179" s="287" t="s">
        <v>117</v>
      </c>
      <c r="D179" s="147"/>
      <c r="E179" s="93">
        <f>HLOOKUP($C179,$CB$2:$CE$3,2,0)</f>
        <v>35000</v>
      </c>
      <c r="F179" s="94">
        <f>D179*E179</f>
        <v>0</v>
      </c>
      <c r="G179" s="160"/>
      <c r="H179" s="98" t="s">
        <v>488</v>
      </c>
      <c r="I179" s="98" t="str">
        <f>VLOOKUP(H179,Presupuesto!$B$11:$C$565,2,0)</f>
        <v>EQUIPO DE COMPUTACION</v>
      </c>
      <c r="J179" s="95" t="str">
        <f>$J$178</f>
        <v>Posgrado</v>
      </c>
      <c r="K179" s="95" t="s">
        <v>720</v>
      </c>
      <c r="L179" s="95"/>
    </row>
    <row r="180" spans="3:12" x14ac:dyDescent="0.25">
      <c r="C180" s="96" t="s">
        <v>122</v>
      </c>
      <c r="D180" s="147"/>
      <c r="E180" s="97">
        <v>4000</v>
      </c>
      <c r="F180" s="94">
        <f t="shared" ref="F180:F191" si="15">D180*E180</f>
        <v>0</v>
      </c>
      <c r="G180" s="160"/>
      <c r="H180" s="98" t="s">
        <v>471</v>
      </c>
      <c r="I180" s="98" t="str">
        <f>VLOOKUP(H180,Presupuesto!$B$11:$C$565,2,0)</f>
        <v>EQUIPOS VARIOS DE OFICINA</v>
      </c>
      <c r="J180" s="95" t="str">
        <f t="shared" ref="J180:J191" si="16">$J$178</f>
        <v>Posgrado</v>
      </c>
      <c r="K180" s="95" t="s">
        <v>721</v>
      </c>
      <c r="L180" s="95"/>
    </row>
    <row r="181" spans="3:12" x14ac:dyDescent="0.25">
      <c r="C181" s="96" t="s">
        <v>123</v>
      </c>
      <c r="D181" s="147"/>
      <c r="E181" s="97">
        <v>8000</v>
      </c>
      <c r="F181" s="94">
        <f t="shared" si="15"/>
        <v>0</v>
      </c>
      <c r="G181" s="160"/>
      <c r="H181" s="98" t="s">
        <v>488</v>
      </c>
      <c r="I181" s="98" t="str">
        <f>VLOOKUP(H181,Presupuesto!$B$11:$C$565,2,0)</f>
        <v>EQUIPO DE COMPUTACION</v>
      </c>
      <c r="J181" s="95" t="str">
        <f t="shared" si="16"/>
        <v>Posgrado</v>
      </c>
      <c r="K181" s="95" t="s">
        <v>721</v>
      </c>
      <c r="L181" s="95"/>
    </row>
    <row r="182" spans="3:12" x14ac:dyDescent="0.25">
      <c r="C182" s="96" t="s">
        <v>124</v>
      </c>
      <c r="D182" s="147"/>
      <c r="E182" s="97">
        <v>5000</v>
      </c>
      <c r="F182" s="94">
        <f t="shared" si="15"/>
        <v>0</v>
      </c>
      <c r="G182" s="160"/>
      <c r="H182" s="98" t="s">
        <v>488</v>
      </c>
      <c r="I182" s="98" t="str">
        <f>VLOOKUP(H182,Presupuesto!$B$11:$C$565,2,0)</f>
        <v>EQUIPO DE COMPUTACION</v>
      </c>
      <c r="J182" s="95" t="str">
        <f t="shared" si="16"/>
        <v>Posgrado</v>
      </c>
      <c r="K182" s="95" t="s">
        <v>721</v>
      </c>
      <c r="L182" s="95"/>
    </row>
    <row r="183" spans="3:12" x14ac:dyDescent="0.25">
      <c r="C183" s="96" t="s">
        <v>125</v>
      </c>
      <c r="D183" s="147"/>
      <c r="E183" s="97">
        <v>13000</v>
      </c>
      <c r="F183" s="94">
        <f t="shared" si="15"/>
        <v>0</v>
      </c>
      <c r="G183" s="160"/>
      <c r="H183" s="98" t="s">
        <v>479</v>
      </c>
      <c r="I183" s="98" t="str">
        <f>VLOOKUP(H183,Presupuesto!$B$11:$C$565,2,0)</f>
        <v>EQUIPO DE TRANSPORTE TRACCION Y ELEVACION</v>
      </c>
      <c r="J183" s="95" t="str">
        <f t="shared" si="16"/>
        <v>Posgrado</v>
      </c>
      <c r="K183" s="95" t="s">
        <v>721</v>
      </c>
      <c r="L183" s="95"/>
    </row>
    <row r="184" spans="3:12" x14ac:dyDescent="0.25">
      <c r="C184" s="96" t="s">
        <v>126</v>
      </c>
      <c r="D184" s="147"/>
      <c r="E184" s="97">
        <v>15000</v>
      </c>
      <c r="F184" s="94">
        <f t="shared" si="15"/>
        <v>0</v>
      </c>
      <c r="G184" s="160"/>
      <c r="H184" s="98" t="s">
        <v>479</v>
      </c>
      <c r="I184" s="98" t="str">
        <f>VLOOKUP(H184,Presupuesto!$B$11:$C$565,2,0)</f>
        <v>EQUIPO DE TRANSPORTE TRACCION Y ELEVACION</v>
      </c>
      <c r="J184" s="95" t="str">
        <f t="shared" si="16"/>
        <v>Posgrado</v>
      </c>
      <c r="K184" s="95" t="s">
        <v>721</v>
      </c>
      <c r="L184" s="95"/>
    </row>
    <row r="185" spans="3:12" x14ac:dyDescent="0.25">
      <c r="C185" s="96" t="s">
        <v>127</v>
      </c>
      <c r="D185" s="147"/>
      <c r="E185" s="97">
        <v>10000</v>
      </c>
      <c r="F185" s="94">
        <f t="shared" si="15"/>
        <v>0</v>
      </c>
      <c r="G185" s="160"/>
      <c r="H185" s="98" t="s">
        <v>479</v>
      </c>
      <c r="I185" s="98" t="str">
        <f>VLOOKUP(H185,Presupuesto!$B$11:$C$565,2,0)</f>
        <v>EQUIPO DE TRANSPORTE TRACCION Y ELEVACION</v>
      </c>
      <c r="J185" s="95" t="str">
        <f t="shared" si="16"/>
        <v>Posgrado</v>
      </c>
      <c r="K185" s="95" t="s">
        <v>732</v>
      </c>
      <c r="L185" s="95"/>
    </row>
    <row r="186" spans="3:12" x14ac:dyDescent="0.25">
      <c r="C186" s="96" t="s">
        <v>128</v>
      </c>
      <c r="D186" s="147"/>
      <c r="E186" s="97">
        <v>10000</v>
      </c>
      <c r="F186" s="94">
        <f t="shared" si="15"/>
        <v>0</v>
      </c>
      <c r="G186" s="160"/>
      <c r="H186" s="98" t="s">
        <v>507</v>
      </c>
      <c r="I186" s="98" t="str">
        <f>VLOOKUP(H186,Presupuesto!$B$11:$C$565,2,0)</f>
        <v>APLICACIONES INFORMATICAS</v>
      </c>
      <c r="J186" s="95" t="str">
        <f t="shared" si="16"/>
        <v>Posgrado</v>
      </c>
      <c r="K186" s="95" t="s">
        <v>727</v>
      </c>
      <c r="L186" s="95"/>
    </row>
    <row r="187" spans="3:12" x14ac:dyDescent="0.25">
      <c r="C187" s="106" t="s">
        <v>129</v>
      </c>
      <c r="D187" s="147"/>
      <c r="E187" s="97">
        <v>2000</v>
      </c>
      <c r="F187" s="94">
        <f t="shared" si="15"/>
        <v>0</v>
      </c>
      <c r="G187" s="160"/>
      <c r="H187" s="107" t="s">
        <v>488</v>
      </c>
      <c r="I187" s="107" t="str">
        <f>VLOOKUP(H187,Presupuesto!$B$11:$C$565,2,0)</f>
        <v>EQUIPO DE COMPUTACION</v>
      </c>
      <c r="J187" s="95" t="str">
        <f t="shared" si="16"/>
        <v>Posgrado</v>
      </c>
      <c r="K187" s="95" t="s">
        <v>721</v>
      </c>
      <c r="L187" s="95"/>
    </row>
    <row r="188" spans="3:12" x14ac:dyDescent="0.25">
      <c r="C188" s="106" t="s">
        <v>130</v>
      </c>
      <c r="D188" s="147"/>
      <c r="E188" s="97">
        <v>1500</v>
      </c>
      <c r="F188" s="94">
        <f t="shared" si="15"/>
        <v>0</v>
      </c>
      <c r="G188" s="160"/>
      <c r="H188" s="107" t="s">
        <v>453</v>
      </c>
      <c r="I188" s="107" t="str">
        <f>VLOOKUP(H188,Presupuesto!$B$11:$C$565,2,0)</f>
        <v>UTILES Y MATERIALES ELECTRICOS</v>
      </c>
      <c r="J188" s="95" t="str">
        <f t="shared" si="16"/>
        <v>Posgrado</v>
      </c>
      <c r="K188" s="95" t="s">
        <v>721</v>
      </c>
      <c r="L188" s="95"/>
    </row>
    <row r="189" spans="3:12" x14ac:dyDescent="0.25">
      <c r="C189" s="106" t="s">
        <v>131</v>
      </c>
      <c r="D189" s="147"/>
      <c r="E189" s="97">
        <v>1500</v>
      </c>
      <c r="F189" s="94">
        <f t="shared" si="15"/>
        <v>0</v>
      </c>
      <c r="G189" s="160"/>
      <c r="H189" s="107" t="s">
        <v>488</v>
      </c>
      <c r="I189" s="107" t="str">
        <f>VLOOKUP(H189,Presupuesto!$B$11:$C$565,2,0)</f>
        <v>EQUIPO DE COMPUTACION</v>
      </c>
      <c r="J189" s="95" t="str">
        <f t="shared" si="16"/>
        <v>Posgrado</v>
      </c>
      <c r="K189" s="95" t="s">
        <v>721</v>
      </c>
      <c r="L189" s="95"/>
    </row>
    <row r="190" spans="3:12" x14ac:dyDescent="0.25">
      <c r="C190" s="106" t="s">
        <v>132</v>
      </c>
      <c r="D190" s="147"/>
      <c r="E190" s="97">
        <v>500</v>
      </c>
      <c r="F190" s="94">
        <f t="shared" si="15"/>
        <v>0</v>
      </c>
      <c r="G190" s="160"/>
      <c r="H190" s="107" t="s">
        <v>458</v>
      </c>
      <c r="I190" s="107" t="str">
        <f>VLOOKUP(H190,Presupuesto!$B$11:$C$565,2,0)</f>
        <v>OTROS RESPUESTOS Y ACCESORIOS MENORES</v>
      </c>
      <c r="J190" s="95" t="str">
        <f t="shared" si="16"/>
        <v>Posgrado</v>
      </c>
      <c r="K190" s="95" t="s">
        <v>721</v>
      </c>
      <c r="L190" s="95"/>
    </row>
    <row r="191" spans="3:12" ht="15.75" thickBot="1" x14ac:dyDescent="0.3">
      <c r="C191" s="99" t="s">
        <v>133</v>
      </c>
      <c r="D191" s="155"/>
      <c r="E191" s="101">
        <v>20</v>
      </c>
      <c r="F191" s="102">
        <f t="shared" si="15"/>
        <v>0</v>
      </c>
      <c r="G191" s="157"/>
      <c r="H191" s="103" t="s">
        <v>458</v>
      </c>
      <c r="I191" s="103" t="str">
        <f>VLOOKUP(H191,Presupuesto!$B$11:$C$565,2,0)</f>
        <v>OTROS RESPUESTOS Y ACCESORIOS MENORES</v>
      </c>
      <c r="J191" s="103" t="str">
        <f t="shared" si="16"/>
        <v>Posgrado</v>
      </c>
      <c r="K191" s="120" t="s">
        <v>719</v>
      </c>
      <c r="L191" s="120"/>
    </row>
    <row r="193" spans="3:12" ht="15.75" thickBot="1" x14ac:dyDescent="0.3">
      <c r="C193" s="429"/>
      <c r="D193" s="429"/>
      <c r="E193" s="429"/>
      <c r="F193" s="429"/>
      <c r="G193" s="418"/>
      <c r="H193" s="429"/>
      <c r="I193" s="429"/>
      <c r="J193" s="429"/>
      <c r="K193" s="429"/>
      <c r="L193" s="429"/>
    </row>
    <row r="194" spans="3:12" ht="15.75" thickBot="1" x14ac:dyDescent="0.3">
      <c r="C194" s="29" t="s">
        <v>1308</v>
      </c>
      <c r="D194" s="105">
        <f>SUM(F201:F214)</f>
        <v>0</v>
      </c>
      <c r="E194" s="429"/>
      <c r="F194" s="69"/>
      <c r="G194" s="78"/>
      <c r="H194" s="69"/>
      <c r="I194" s="69"/>
      <c r="J194" s="429"/>
      <c r="K194" s="429"/>
      <c r="L194" s="429"/>
    </row>
    <row r="195" spans="3:12" x14ac:dyDescent="0.25">
      <c r="C195" s="69"/>
      <c r="D195" s="31"/>
      <c r="E195" s="91"/>
      <c r="F195" s="91"/>
      <c r="G195" s="91"/>
      <c r="H195" s="75"/>
      <c r="I195" s="75"/>
      <c r="J195" s="75"/>
      <c r="K195" s="109"/>
      <c r="L195" s="429"/>
    </row>
    <row r="196" spans="3:12" x14ac:dyDescent="0.25">
      <c r="C196" s="69"/>
      <c r="D196" s="31"/>
      <c r="E196" s="91"/>
      <c r="F196" s="91"/>
      <c r="G196" s="91"/>
      <c r="H196" s="75"/>
      <c r="I196" s="75"/>
      <c r="J196" s="75"/>
      <c r="K196" s="109"/>
      <c r="L196" s="429"/>
    </row>
    <row r="197" spans="3:12" ht="15.75" x14ac:dyDescent="0.25">
      <c r="C197" s="191" t="s">
        <v>1309</v>
      </c>
      <c r="D197" s="345"/>
      <c r="E197" s="91"/>
      <c r="F197" s="91"/>
      <c r="G197" s="91"/>
      <c r="H197" s="75"/>
      <c r="I197" s="75"/>
      <c r="J197" s="75"/>
      <c r="K197" s="109"/>
      <c r="L197" s="429"/>
    </row>
    <row r="198" spans="3:12" ht="18.75" x14ac:dyDescent="0.25">
      <c r="C198" s="199"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1"/>
      <c r="F198" s="91"/>
      <c r="G198" s="91"/>
      <c r="H198" s="75"/>
      <c r="I198" s="75"/>
      <c r="J198" s="75"/>
      <c r="K198" s="109"/>
      <c r="L198" s="429"/>
    </row>
    <row r="199" spans="3:12" x14ac:dyDescent="0.25">
      <c r="C199" s="429"/>
      <c r="D199" s="429"/>
      <c r="E199" s="429"/>
      <c r="F199" s="91"/>
      <c r="G199" s="75"/>
      <c r="H199" s="75"/>
      <c r="I199" s="75"/>
      <c r="J199" s="429"/>
      <c r="K199" s="429"/>
      <c r="L199" s="429"/>
    </row>
    <row r="200" spans="3:12" ht="30.75" thickBot="1" x14ac:dyDescent="0.3">
      <c r="C200" s="145" t="s">
        <v>1310</v>
      </c>
      <c r="D200" s="145" t="s">
        <v>99</v>
      </c>
      <c r="E200" s="145" t="s">
        <v>1312</v>
      </c>
      <c r="F200" s="146" t="s">
        <v>1313</v>
      </c>
      <c r="G200" s="146" t="s">
        <v>1314</v>
      </c>
      <c r="H200" s="145" t="s">
        <v>1315</v>
      </c>
      <c r="I200" s="145" t="s">
        <v>711</v>
      </c>
      <c r="J200" s="145" t="s">
        <v>1316</v>
      </c>
      <c r="K200" s="145" t="s">
        <v>1317</v>
      </c>
      <c r="L200" s="145" t="s">
        <v>1335</v>
      </c>
    </row>
    <row r="201" spans="3:12" ht="15.75" thickBot="1" x14ac:dyDescent="0.3">
      <c r="C201" s="287" t="s">
        <v>120</v>
      </c>
      <c r="D201" s="154"/>
      <c r="E201" s="93">
        <f>HLOOKUP($C201,$CB$2:$CE$3,2,0)</f>
        <v>15000</v>
      </c>
      <c r="F201" s="94">
        <f>D201*E201</f>
        <v>0</v>
      </c>
      <c r="G201" s="160"/>
      <c r="H201" s="95" t="s">
        <v>488</v>
      </c>
      <c r="I201" s="95" t="str">
        <f>VLOOKUP(H201,Presupuesto!$B$11:$C$565,2,0)</f>
        <v>EQUIPO DE COMPUTACION</v>
      </c>
      <c r="J201" s="207" t="s">
        <v>72</v>
      </c>
      <c r="K201" s="95" t="s">
        <v>719</v>
      </c>
      <c r="L201" s="95"/>
    </row>
    <row r="202" spans="3:12" x14ac:dyDescent="0.25">
      <c r="C202" s="287" t="s">
        <v>117</v>
      </c>
      <c r="D202" s="147"/>
      <c r="E202" s="93">
        <f>HLOOKUP($C202,$CB$2:$CE$3,2,0)</f>
        <v>35000</v>
      </c>
      <c r="F202" s="94">
        <f>D202*E202</f>
        <v>0</v>
      </c>
      <c r="G202" s="160"/>
      <c r="H202" s="98" t="s">
        <v>488</v>
      </c>
      <c r="I202" s="98" t="str">
        <f>VLOOKUP(H202,Presupuesto!$B$11:$C$565,2,0)</f>
        <v>EQUIPO DE COMPUTACION</v>
      </c>
      <c r="J202" s="95" t="str">
        <f>$J$201</f>
        <v>Posgrado</v>
      </c>
      <c r="K202" s="95" t="s">
        <v>720</v>
      </c>
      <c r="L202" s="95"/>
    </row>
    <row r="203" spans="3:12" x14ac:dyDescent="0.25">
      <c r="C203" s="96" t="s">
        <v>122</v>
      </c>
      <c r="D203" s="147"/>
      <c r="E203" s="97">
        <v>4000</v>
      </c>
      <c r="F203" s="94">
        <f t="shared" ref="F203:F214" si="17">D203*E203</f>
        <v>0</v>
      </c>
      <c r="G203" s="160"/>
      <c r="H203" s="98" t="s">
        <v>471</v>
      </c>
      <c r="I203" s="98" t="str">
        <f>VLOOKUP(H203,Presupuesto!$B$11:$C$565,2,0)</f>
        <v>EQUIPOS VARIOS DE OFICINA</v>
      </c>
      <c r="J203" s="95" t="str">
        <f t="shared" ref="J203:J214" si="18">$J$201</f>
        <v>Posgrado</v>
      </c>
      <c r="K203" s="95" t="s">
        <v>721</v>
      </c>
      <c r="L203" s="95"/>
    </row>
    <row r="204" spans="3:12" x14ac:dyDescent="0.25">
      <c r="C204" s="96" t="s">
        <v>123</v>
      </c>
      <c r="D204" s="147"/>
      <c r="E204" s="97">
        <v>8000</v>
      </c>
      <c r="F204" s="94">
        <f t="shared" si="17"/>
        <v>0</v>
      </c>
      <c r="G204" s="160"/>
      <c r="H204" s="98" t="s">
        <v>488</v>
      </c>
      <c r="I204" s="98" t="str">
        <f>VLOOKUP(H204,Presupuesto!$B$11:$C$565,2,0)</f>
        <v>EQUIPO DE COMPUTACION</v>
      </c>
      <c r="J204" s="95" t="str">
        <f t="shared" si="18"/>
        <v>Posgrado</v>
      </c>
      <c r="K204" s="95" t="s">
        <v>721</v>
      </c>
      <c r="L204" s="95"/>
    </row>
    <row r="205" spans="3:12" x14ac:dyDescent="0.25">
      <c r="C205" s="96" t="s">
        <v>124</v>
      </c>
      <c r="D205" s="147"/>
      <c r="E205" s="97">
        <v>5000</v>
      </c>
      <c r="F205" s="94">
        <f t="shared" si="17"/>
        <v>0</v>
      </c>
      <c r="G205" s="160"/>
      <c r="H205" s="98" t="s">
        <v>488</v>
      </c>
      <c r="I205" s="98" t="str">
        <f>VLOOKUP(H205,Presupuesto!$B$11:$C$565,2,0)</f>
        <v>EQUIPO DE COMPUTACION</v>
      </c>
      <c r="J205" s="95" t="str">
        <f t="shared" si="18"/>
        <v>Posgrado</v>
      </c>
      <c r="K205" s="95" t="s">
        <v>721</v>
      </c>
      <c r="L205" s="95"/>
    </row>
    <row r="206" spans="3:12" x14ac:dyDescent="0.25">
      <c r="C206" s="96" t="s">
        <v>125</v>
      </c>
      <c r="D206" s="147"/>
      <c r="E206" s="97">
        <v>13000</v>
      </c>
      <c r="F206" s="94">
        <f t="shared" si="17"/>
        <v>0</v>
      </c>
      <c r="G206" s="160"/>
      <c r="H206" s="98" t="s">
        <v>479</v>
      </c>
      <c r="I206" s="98" t="str">
        <f>VLOOKUP(H206,Presupuesto!$B$11:$C$565,2,0)</f>
        <v>EQUIPO DE TRANSPORTE TRACCION Y ELEVACION</v>
      </c>
      <c r="J206" s="95" t="str">
        <f t="shared" si="18"/>
        <v>Posgrado</v>
      </c>
      <c r="K206" s="95" t="s">
        <v>721</v>
      </c>
      <c r="L206" s="95"/>
    </row>
    <row r="207" spans="3:12" x14ac:dyDescent="0.25">
      <c r="C207" s="96" t="s">
        <v>126</v>
      </c>
      <c r="D207" s="147"/>
      <c r="E207" s="97">
        <v>15000</v>
      </c>
      <c r="F207" s="94">
        <f t="shared" si="17"/>
        <v>0</v>
      </c>
      <c r="G207" s="160"/>
      <c r="H207" s="98" t="s">
        <v>479</v>
      </c>
      <c r="I207" s="98" t="str">
        <f>VLOOKUP(H207,Presupuesto!$B$11:$C$565,2,0)</f>
        <v>EQUIPO DE TRANSPORTE TRACCION Y ELEVACION</v>
      </c>
      <c r="J207" s="95" t="str">
        <f t="shared" si="18"/>
        <v>Posgrado</v>
      </c>
      <c r="K207" s="95" t="s">
        <v>721</v>
      </c>
      <c r="L207" s="95"/>
    </row>
    <row r="208" spans="3:12" x14ac:dyDescent="0.25">
      <c r="C208" s="96" t="s">
        <v>127</v>
      </c>
      <c r="D208" s="147"/>
      <c r="E208" s="97">
        <v>10000</v>
      </c>
      <c r="F208" s="94">
        <f t="shared" si="17"/>
        <v>0</v>
      </c>
      <c r="G208" s="160"/>
      <c r="H208" s="98" t="s">
        <v>479</v>
      </c>
      <c r="I208" s="98" t="str">
        <f>VLOOKUP(H208,Presupuesto!$B$11:$C$565,2,0)</f>
        <v>EQUIPO DE TRANSPORTE TRACCION Y ELEVACION</v>
      </c>
      <c r="J208" s="95" t="str">
        <f t="shared" si="18"/>
        <v>Posgrado</v>
      </c>
      <c r="K208" s="95" t="s">
        <v>732</v>
      </c>
      <c r="L208" s="95"/>
    </row>
    <row r="209" spans="3:12" x14ac:dyDescent="0.25">
      <c r="C209" s="96" t="s">
        <v>128</v>
      </c>
      <c r="D209" s="147"/>
      <c r="E209" s="97">
        <v>10000</v>
      </c>
      <c r="F209" s="94">
        <f t="shared" si="17"/>
        <v>0</v>
      </c>
      <c r="G209" s="160"/>
      <c r="H209" s="98" t="s">
        <v>507</v>
      </c>
      <c r="I209" s="98" t="str">
        <f>VLOOKUP(H209,Presupuesto!$B$11:$C$565,2,0)</f>
        <v>APLICACIONES INFORMATICAS</v>
      </c>
      <c r="J209" s="95" t="str">
        <f t="shared" si="18"/>
        <v>Posgrado</v>
      </c>
      <c r="K209" s="95" t="s">
        <v>727</v>
      </c>
      <c r="L209" s="95"/>
    </row>
    <row r="210" spans="3:12" x14ac:dyDescent="0.25">
      <c r="C210" s="106" t="s">
        <v>129</v>
      </c>
      <c r="D210" s="147"/>
      <c r="E210" s="97">
        <v>2000</v>
      </c>
      <c r="F210" s="94">
        <f t="shared" si="17"/>
        <v>0</v>
      </c>
      <c r="G210" s="160"/>
      <c r="H210" s="107" t="s">
        <v>488</v>
      </c>
      <c r="I210" s="107" t="str">
        <f>VLOOKUP(H210,Presupuesto!$B$11:$C$565,2,0)</f>
        <v>EQUIPO DE COMPUTACION</v>
      </c>
      <c r="J210" s="95" t="str">
        <f t="shared" si="18"/>
        <v>Posgrado</v>
      </c>
      <c r="K210" s="95" t="s">
        <v>721</v>
      </c>
      <c r="L210" s="95"/>
    </row>
    <row r="211" spans="3:12" x14ac:dyDescent="0.25">
      <c r="C211" s="106" t="s">
        <v>130</v>
      </c>
      <c r="D211" s="147"/>
      <c r="E211" s="97">
        <v>1500</v>
      </c>
      <c r="F211" s="94">
        <f t="shared" si="17"/>
        <v>0</v>
      </c>
      <c r="G211" s="160"/>
      <c r="H211" s="107" t="s">
        <v>453</v>
      </c>
      <c r="I211" s="107" t="str">
        <f>VLOOKUP(H211,Presupuesto!$B$11:$C$565,2,0)</f>
        <v>UTILES Y MATERIALES ELECTRICOS</v>
      </c>
      <c r="J211" s="95" t="str">
        <f t="shared" si="18"/>
        <v>Posgrado</v>
      </c>
      <c r="K211" s="95" t="s">
        <v>721</v>
      </c>
      <c r="L211" s="95"/>
    </row>
    <row r="212" spans="3:12" x14ac:dyDescent="0.25">
      <c r="C212" s="106" t="s">
        <v>131</v>
      </c>
      <c r="D212" s="147"/>
      <c r="E212" s="97">
        <v>1500</v>
      </c>
      <c r="F212" s="94">
        <f t="shared" si="17"/>
        <v>0</v>
      </c>
      <c r="G212" s="160"/>
      <c r="H212" s="107" t="s">
        <v>488</v>
      </c>
      <c r="I212" s="107" t="str">
        <f>VLOOKUP(H212,Presupuesto!$B$11:$C$565,2,0)</f>
        <v>EQUIPO DE COMPUTACION</v>
      </c>
      <c r="J212" s="95" t="str">
        <f t="shared" si="18"/>
        <v>Posgrado</v>
      </c>
      <c r="K212" s="95" t="s">
        <v>721</v>
      </c>
      <c r="L212" s="95"/>
    </row>
    <row r="213" spans="3:12" x14ac:dyDescent="0.25">
      <c r="C213" s="106" t="s">
        <v>132</v>
      </c>
      <c r="D213" s="147"/>
      <c r="E213" s="97">
        <v>500</v>
      </c>
      <c r="F213" s="94">
        <f t="shared" si="17"/>
        <v>0</v>
      </c>
      <c r="G213" s="160"/>
      <c r="H213" s="107" t="s">
        <v>458</v>
      </c>
      <c r="I213" s="107" t="str">
        <f>VLOOKUP(H213,Presupuesto!$B$11:$C$565,2,0)</f>
        <v>OTROS RESPUESTOS Y ACCESORIOS MENORES</v>
      </c>
      <c r="J213" s="95" t="str">
        <f t="shared" si="18"/>
        <v>Posgrado</v>
      </c>
      <c r="K213" s="95" t="s">
        <v>721</v>
      </c>
      <c r="L213" s="95"/>
    </row>
    <row r="214" spans="3:12" ht="15.75" thickBot="1" x14ac:dyDescent="0.3">
      <c r="C214" s="99" t="s">
        <v>133</v>
      </c>
      <c r="D214" s="155"/>
      <c r="E214" s="101">
        <v>20</v>
      </c>
      <c r="F214" s="102">
        <f t="shared" si="17"/>
        <v>0</v>
      </c>
      <c r="G214" s="157"/>
      <c r="H214" s="103" t="s">
        <v>458</v>
      </c>
      <c r="I214" s="103" t="str">
        <f>VLOOKUP(H214,Presupuesto!$B$11:$C$565,2,0)</f>
        <v>OTROS RESPUESTOS Y ACCESORIOS MENORES</v>
      </c>
      <c r="J214" s="103" t="str">
        <f t="shared" si="18"/>
        <v>Posgrado</v>
      </c>
      <c r="K214" s="120" t="s">
        <v>719</v>
      </c>
      <c r="L214" s="120"/>
    </row>
    <row r="215" spans="3:12" x14ac:dyDescent="0.25">
      <c r="C215" s="429"/>
      <c r="D215" s="429"/>
      <c r="E215" s="429"/>
      <c r="F215" s="91"/>
      <c r="G215" s="75"/>
      <c r="H215" s="75"/>
      <c r="I215" s="75"/>
      <c r="J215" s="429"/>
      <c r="K215" s="429"/>
      <c r="L215" s="429"/>
    </row>
    <row r="216" spans="3:12" ht="15.75" thickBot="1" x14ac:dyDescent="0.3">
      <c r="C216" s="429"/>
      <c r="D216" s="429"/>
      <c r="E216" s="429"/>
      <c r="F216" s="429"/>
      <c r="G216" s="418"/>
      <c r="H216" s="429"/>
      <c r="I216" s="429"/>
      <c r="J216" s="429"/>
      <c r="K216" s="429"/>
      <c r="L216" s="429"/>
    </row>
    <row r="217" spans="3:12" ht="15.75" thickBot="1" x14ac:dyDescent="0.3">
      <c r="C217" s="29" t="s">
        <v>1308</v>
      </c>
      <c r="D217" s="105">
        <f>SUM(F224:F237)</f>
        <v>0</v>
      </c>
      <c r="E217" s="429"/>
      <c r="F217" s="69"/>
      <c r="G217" s="78"/>
      <c r="H217" s="69"/>
      <c r="I217" s="69"/>
      <c r="J217" s="429"/>
      <c r="K217" s="429"/>
      <c r="L217" s="429"/>
    </row>
    <row r="218" spans="3:12" x14ac:dyDescent="0.25">
      <c r="C218" s="69"/>
      <c r="D218" s="31"/>
      <c r="E218" s="91"/>
      <c r="F218" s="91"/>
      <c r="G218" s="91"/>
      <c r="H218" s="75"/>
      <c r="I218" s="75"/>
      <c r="J218" s="75"/>
      <c r="K218" s="109"/>
      <c r="L218" s="429"/>
    </row>
    <row r="219" spans="3:12" x14ac:dyDescent="0.25">
      <c r="C219" s="69"/>
      <c r="D219" s="31"/>
      <c r="E219" s="91"/>
      <c r="F219" s="91"/>
      <c r="G219" s="91"/>
      <c r="H219" s="75"/>
      <c r="I219" s="75"/>
      <c r="J219" s="75"/>
      <c r="K219" s="109"/>
      <c r="L219" s="429"/>
    </row>
    <row r="220" spans="3:12" ht="15.75" x14ac:dyDescent="0.25">
      <c r="C220" s="191" t="s">
        <v>1309</v>
      </c>
      <c r="D220" s="345"/>
      <c r="E220" s="91"/>
      <c r="F220" s="91"/>
      <c r="G220" s="91"/>
      <c r="H220" s="75"/>
      <c r="I220" s="75"/>
      <c r="J220" s="75"/>
      <c r="K220" s="109"/>
      <c r="L220" s="429"/>
    </row>
    <row r="221" spans="3:12" ht="18.75" x14ac:dyDescent="0.25">
      <c r="C221" s="199"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1"/>
      <c r="F221" s="91"/>
      <c r="G221" s="91"/>
      <c r="H221" s="75"/>
      <c r="I221" s="75"/>
      <c r="J221" s="75"/>
      <c r="K221" s="109"/>
      <c r="L221" s="429"/>
    </row>
    <row r="222" spans="3:12" x14ac:dyDescent="0.25">
      <c r="C222" s="429"/>
      <c r="D222" s="429"/>
      <c r="E222" s="429"/>
      <c r="F222" s="91"/>
      <c r="G222" s="75"/>
      <c r="H222" s="75"/>
      <c r="I222" s="75"/>
      <c r="J222" s="429"/>
      <c r="K222" s="429"/>
      <c r="L222" s="429"/>
    </row>
    <row r="223" spans="3:12" ht="30.75" thickBot="1" x14ac:dyDescent="0.3">
      <c r="C223" s="145" t="s">
        <v>1310</v>
      </c>
      <c r="D223" s="145" t="s">
        <v>99</v>
      </c>
      <c r="E223" s="145" t="s">
        <v>1312</v>
      </c>
      <c r="F223" s="146" t="s">
        <v>1313</v>
      </c>
      <c r="G223" s="146" t="s">
        <v>1314</v>
      </c>
      <c r="H223" s="145" t="s">
        <v>1315</v>
      </c>
      <c r="I223" s="145" t="s">
        <v>711</v>
      </c>
      <c r="J223" s="145" t="s">
        <v>1316</v>
      </c>
      <c r="K223" s="145" t="s">
        <v>1317</v>
      </c>
      <c r="L223" s="145" t="s">
        <v>1335</v>
      </c>
    </row>
    <row r="224" spans="3:12" ht="15.75" thickBot="1" x14ac:dyDescent="0.3">
      <c r="C224" s="287" t="s">
        <v>120</v>
      </c>
      <c r="D224" s="154"/>
      <c r="E224" s="93">
        <f>HLOOKUP($C224,$CB$2:$CE$3,2,0)</f>
        <v>15000</v>
      </c>
      <c r="F224" s="94">
        <f>D224*E224</f>
        <v>0</v>
      </c>
      <c r="G224" s="160"/>
      <c r="H224" s="95" t="s">
        <v>488</v>
      </c>
      <c r="I224" s="95" t="str">
        <f>VLOOKUP(H224,Presupuesto!$B$11:$C$565,2,0)</f>
        <v>EQUIPO DE COMPUTACION</v>
      </c>
      <c r="J224" s="207" t="s">
        <v>72</v>
      </c>
      <c r="K224" s="95" t="s">
        <v>719</v>
      </c>
      <c r="L224" s="95"/>
    </row>
    <row r="225" spans="3:12" x14ac:dyDescent="0.25">
      <c r="C225" s="287" t="s">
        <v>117</v>
      </c>
      <c r="D225" s="147"/>
      <c r="E225" s="93">
        <f>HLOOKUP($C225,$CB$2:$CE$3,2,0)</f>
        <v>35000</v>
      </c>
      <c r="F225" s="94">
        <f>D225*E225</f>
        <v>0</v>
      </c>
      <c r="G225" s="160"/>
      <c r="H225" s="98" t="s">
        <v>488</v>
      </c>
      <c r="I225" s="98" t="str">
        <f>VLOOKUP(H225,Presupuesto!$B$11:$C$565,2,0)</f>
        <v>EQUIPO DE COMPUTACION</v>
      </c>
      <c r="J225" s="95" t="str">
        <f>$J$224</f>
        <v>Posgrado</v>
      </c>
      <c r="K225" s="95" t="s">
        <v>720</v>
      </c>
      <c r="L225" s="95"/>
    </row>
    <row r="226" spans="3:12" x14ac:dyDescent="0.25">
      <c r="C226" s="96" t="s">
        <v>122</v>
      </c>
      <c r="D226" s="147"/>
      <c r="E226" s="97">
        <v>4000</v>
      </c>
      <c r="F226" s="94">
        <f t="shared" ref="F226:F237" si="19">D226*E226</f>
        <v>0</v>
      </c>
      <c r="G226" s="160"/>
      <c r="H226" s="98" t="s">
        <v>471</v>
      </c>
      <c r="I226" s="98" t="str">
        <f>VLOOKUP(H226,Presupuesto!$B$11:$C$565,2,0)</f>
        <v>EQUIPOS VARIOS DE OFICINA</v>
      </c>
      <c r="J226" s="95" t="str">
        <f t="shared" ref="J226:J237" si="20">$J$224</f>
        <v>Posgrado</v>
      </c>
      <c r="K226" s="95" t="s">
        <v>721</v>
      </c>
      <c r="L226" s="95"/>
    </row>
    <row r="227" spans="3:12" x14ac:dyDescent="0.25">
      <c r="C227" s="96" t="s">
        <v>123</v>
      </c>
      <c r="D227" s="147"/>
      <c r="E227" s="97">
        <v>8000</v>
      </c>
      <c r="F227" s="94">
        <f t="shared" si="19"/>
        <v>0</v>
      </c>
      <c r="G227" s="160"/>
      <c r="H227" s="98" t="s">
        <v>488</v>
      </c>
      <c r="I227" s="98" t="str">
        <f>VLOOKUP(H227,Presupuesto!$B$11:$C$565,2,0)</f>
        <v>EQUIPO DE COMPUTACION</v>
      </c>
      <c r="J227" s="95" t="str">
        <f t="shared" si="20"/>
        <v>Posgrado</v>
      </c>
      <c r="K227" s="95" t="s">
        <v>721</v>
      </c>
      <c r="L227" s="95"/>
    </row>
    <row r="228" spans="3:12" x14ac:dyDescent="0.25">
      <c r="C228" s="96" t="s">
        <v>124</v>
      </c>
      <c r="D228" s="147"/>
      <c r="E228" s="97">
        <v>5000</v>
      </c>
      <c r="F228" s="94">
        <f t="shared" si="19"/>
        <v>0</v>
      </c>
      <c r="G228" s="160"/>
      <c r="H228" s="98" t="s">
        <v>488</v>
      </c>
      <c r="I228" s="98" t="str">
        <f>VLOOKUP(H228,Presupuesto!$B$11:$C$565,2,0)</f>
        <v>EQUIPO DE COMPUTACION</v>
      </c>
      <c r="J228" s="95" t="str">
        <f t="shared" si="20"/>
        <v>Posgrado</v>
      </c>
      <c r="K228" s="95" t="s">
        <v>721</v>
      </c>
      <c r="L228" s="95"/>
    </row>
    <row r="229" spans="3:12" x14ac:dyDescent="0.25">
      <c r="C229" s="96" t="s">
        <v>125</v>
      </c>
      <c r="D229" s="147"/>
      <c r="E229" s="97">
        <v>13000</v>
      </c>
      <c r="F229" s="94">
        <f t="shared" si="19"/>
        <v>0</v>
      </c>
      <c r="G229" s="160"/>
      <c r="H229" s="98" t="s">
        <v>479</v>
      </c>
      <c r="I229" s="98" t="str">
        <f>VLOOKUP(H229,Presupuesto!$B$11:$C$565,2,0)</f>
        <v>EQUIPO DE TRANSPORTE TRACCION Y ELEVACION</v>
      </c>
      <c r="J229" s="95" t="str">
        <f t="shared" si="20"/>
        <v>Posgrado</v>
      </c>
      <c r="K229" s="95" t="s">
        <v>721</v>
      </c>
      <c r="L229" s="95"/>
    </row>
    <row r="230" spans="3:12" x14ac:dyDescent="0.25">
      <c r="C230" s="96" t="s">
        <v>126</v>
      </c>
      <c r="D230" s="147"/>
      <c r="E230" s="97">
        <v>15000</v>
      </c>
      <c r="F230" s="94">
        <f t="shared" si="19"/>
        <v>0</v>
      </c>
      <c r="G230" s="160"/>
      <c r="H230" s="98" t="s">
        <v>479</v>
      </c>
      <c r="I230" s="98" t="str">
        <f>VLOOKUP(H230,Presupuesto!$B$11:$C$565,2,0)</f>
        <v>EQUIPO DE TRANSPORTE TRACCION Y ELEVACION</v>
      </c>
      <c r="J230" s="95" t="str">
        <f t="shared" si="20"/>
        <v>Posgrado</v>
      </c>
      <c r="K230" s="95" t="s">
        <v>721</v>
      </c>
      <c r="L230" s="95"/>
    </row>
    <row r="231" spans="3:12" x14ac:dyDescent="0.25">
      <c r="C231" s="96" t="s">
        <v>127</v>
      </c>
      <c r="D231" s="147"/>
      <c r="E231" s="97">
        <v>10000</v>
      </c>
      <c r="F231" s="94">
        <f t="shared" si="19"/>
        <v>0</v>
      </c>
      <c r="G231" s="160"/>
      <c r="H231" s="98" t="s">
        <v>479</v>
      </c>
      <c r="I231" s="98" t="str">
        <f>VLOOKUP(H231,Presupuesto!$B$11:$C$565,2,0)</f>
        <v>EQUIPO DE TRANSPORTE TRACCION Y ELEVACION</v>
      </c>
      <c r="J231" s="95" t="str">
        <f t="shared" si="20"/>
        <v>Posgrado</v>
      </c>
      <c r="K231" s="95" t="s">
        <v>732</v>
      </c>
      <c r="L231" s="95"/>
    </row>
    <row r="232" spans="3:12" x14ac:dyDescent="0.25">
      <c r="C232" s="96" t="s">
        <v>128</v>
      </c>
      <c r="D232" s="147"/>
      <c r="E232" s="97">
        <v>10000</v>
      </c>
      <c r="F232" s="94">
        <f t="shared" si="19"/>
        <v>0</v>
      </c>
      <c r="G232" s="160"/>
      <c r="H232" s="98" t="s">
        <v>507</v>
      </c>
      <c r="I232" s="98" t="str">
        <f>VLOOKUP(H232,Presupuesto!$B$11:$C$565,2,0)</f>
        <v>APLICACIONES INFORMATICAS</v>
      </c>
      <c r="J232" s="95" t="str">
        <f t="shared" si="20"/>
        <v>Posgrado</v>
      </c>
      <c r="K232" s="95" t="s">
        <v>727</v>
      </c>
      <c r="L232" s="95"/>
    </row>
    <row r="233" spans="3:12" x14ac:dyDescent="0.25">
      <c r="C233" s="106" t="s">
        <v>129</v>
      </c>
      <c r="D233" s="147"/>
      <c r="E233" s="97">
        <v>2000</v>
      </c>
      <c r="F233" s="94">
        <f t="shared" si="19"/>
        <v>0</v>
      </c>
      <c r="G233" s="160"/>
      <c r="H233" s="107" t="s">
        <v>488</v>
      </c>
      <c r="I233" s="107" t="str">
        <f>VLOOKUP(H233,Presupuesto!$B$11:$C$565,2,0)</f>
        <v>EQUIPO DE COMPUTACION</v>
      </c>
      <c r="J233" s="95" t="str">
        <f t="shared" si="20"/>
        <v>Posgrado</v>
      </c>
      <c r="K233" s="95" t="s">
        <v>721</v>
      </c>
      <c r="L233" s="95"/>
    </row>
    <row r="234" spans="3:12" x14ac:dyDescent="0.25">
      <c r="C234" s="106" t="s">
        <v>130</v>
      </c>
      <c r="D234" s="147"/>
      <c r="E234" s="97">
        <v>1500</v>
      </c>
      <c r="F234" s="94">
        <f t="shared" si="19"/>
        <v>0</v>
      </c>
      <c r="G234" s="160"/>
      <c r="H234" s="107" t="s">
        <v>453</v>
      </c>
      <c r="I234" s="107" t="str">
        <f>VLOOKUP(H234,Presupuesto!$B$11:$C$565,2,0)</f>
        <v>UTILES Y MATERIALES ELECTRICOS</v>
      </c>
      <c r="J234" s="95" t="str">
        <f t="shared" si="20"/>
        <v>Posgrado</v>
      </c>
      <c r="K234" s="95" t="s">
        <v>721</v>
      </c>
      <c r="L234" s="95"/>
    </row>
    <row r="235" spans="3:12" x14ac:dyDescent="0.25">
      <c r="C235" s="106" t="s">
        <v>131</v>
      </c>
      <c r="D235" s="147"/>
      <c r="E235" s="97">
        <v>1500</v>
      </c>
      <c r="F235" s="94">
        <f t="shared" si="19"/>
        <v>0</v>
      </c>
      <c r="G235" s="160"/>
      <c r="H235" s="107" t="s">
        <v>488</v>
      </c>
      <c r="I235" s="107" t="str">
        <f>VLOOKUP(H235,Presupuesto!$B$11:$C$565,2,0)</f>
        <v>EQUIPO DE COMPUTACION</v>
      </c>
      <c r="J235" s="95" t="str">
        <f t="shared" si="20"/>
        <v>Posgrado</v>
      </c>
      <c r="K235" s="95" t="s">
        <v>721</v>
      </c>
      <c r="L235" s="95"/>
    </row>
    <row r="236" spans="3:12" x14ac:dyDescent="0.25">
      <c r="C236" s="106" t="s">
        <v>132</v>
      </c>
      <c r="D236" s="147"/>
      <c r="E236" s="97">
        <v>500</v>
      </c>
      <c r="F236" s="94">
        <f t="shared" si="19"/>
        <v>0</v>
      </c>
      <c r="G236" s="160"/>
      <c r="H236" s="107" t="s">
        <v>458</v>
      </c>
      <c r="I236" s="107" t="str">
        <f>VLOOKUP(H236,Presupuesto!$B$11:$C$565,2,0)</f>
        <v>OTROS RESPUESTOS Y ACCESORIOS MENORES</v>
      </c>
      <c r="J236" s="95" t="str">
        <f t="shared" si="20"/>
        <v>Posgrado</v>
      </c>
      <c r="K236" s="95" t="s">
        <v>721</v>
      </c>
      <c r="L236" s="95"/>
    </row>
    <row r="237" spans="3:12" ht="15.75" thickBot="1" x14ac:dyDescent="0.3">
      <c r="C237" s="99" t="s">
        <v>133</v>
      </c>
      <c r="D237" s="155"/>
      <c r="E237" s="101">
        <v>20</v>
      </c>
      <c r="F237" s="102">
        <f t="shared" si="19"/>
        <v>0</v>
      </c>
      <c r="G237" s="157"/>
      <c r="H237" s="103" t="s">
        <v>458</v>
      </c>
      <c r="I237" s="103" t="str">
        <f>VLOOKUP(H237,Presupuesto!$B$11:$C$565,2,0)</f>
        <v>OTROS RESPUESTOS Y ACCESORIOS MENORES</v>
      </c>
      <c r="J237" s="103" t="str">
        <f t="shared" si="20"/>
        <v>Posgrado</v>
      </c>
      <c r="K237" s="120" t="s">
        <v>719</v>
      </c>
      <c r="L237" s="120"/>
    </row>
    <row r="239" spans="3:12" ht="15.75" thickBot="1" x14ac:dyDescent="0.3">
      <c r="C239" s="429"/>
      <c r="D239" s="429"/>
      <c r="E239" s="429"/>
      <c r="F239" s="429"/>
      <c r="G239" s="418"/>
      <c r="H239" s="429"/>
      <c r="I239" s="429"/>
      <c r="J239" s="429"/>
      <c r="K239" s="429"/>
      <c r="L239" s="429"/>
    </row>
    <row r="240" spans="3:12" ht="15.75" thickBot="1" x14ac:dyDescent="0.3">
      <c r="C240" s="29" t="s">
        <v>1308</v>
      </c>
      <c r="D240" s="105">
        <f>SUM(F247:F260)</f>
        <v>0</v>
      </c>
      <c r="E240" s="429"/>
      <c r="F240" s="69"/>
      <c r="G240" s="78"/>
      <c r="H240" s="69"/>
      <c r="I240" s="69"/>
      <c r="J240" s="429"/>
      <c r="K240" s="429"/>
      <c r="L240" s="429"/>
    </row>
    <row r="241" spans="3:12" x14ac:dyDescent="0.25">
      <c r="C241" s="69"/>
      <c r="D241" s="31"/>
      <c r="E241" s="91"/>
      <c r="F241" s="91"/>
      <c r="G241" s="91"/>
      <c r="H241" s="75"/>
      <c r="I241" s="75"/>
      <c r="J241" s="75"/>
      <c r="K241" s="109"/>
      <c r="L241" s="429"/>
    </row>
    <row r="242" spans="3:12" x14ac:dyDescent="0.25">
      <c r="C242" s="69"/>
      <c r="D242" s="31"/>
      <c r="E242" s="91"/>
      <c r="F242" s="91"/>
      <c r="G242" s="91"/>
      <c r="H242" s="75"/>
      <c r="I242" s="75"/>
      <c r="J242" s="75"/>
      <c r="K242" s="109"/>
      <c r="L242" s="429"/>
    </row>
    <row r="243" spans="3:12" ht="15.75" x14ac:dyDescent="0.25">
      <c r="C243" s="191" t="s">
        <v>1309</v>
      </c>
      <c r="D243" s="345"/>
      <c r="E243" s="91"/>
      <c r="F243" s="91"/>
      <c r="G243" s="91"/>
      <c r="H243" s="75"/>
      <c r="I243" s="75"/>
      <c r="J243" s="75"/>
      <c r="K243" s="109"/>
      <c r="L243" s="429"/>
    </row>
    <row r="244" spans="3:12" ht="18.75" x14ac:dyDescent="0.25">
      <c r="C244" s="199"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1"/>
      <c r="F244" s="91"/>
      <c r="G244" s="91"/>
      <c r="H244" s="75"/>
      <c r="I244" s="75"/>
      <c r="J244" s="75"/>
      <c r="K244" s="109"/>
      <c r="L244" s="429"/>
    </row>
    <row r="245" spans="3:12" x14ac:dyDescent="0.25">
      <c r="C245" s="429"/>
      <c r="D245" s="429"/>
      <c r="E245" s="429"/>
      <c r="F245" s="91"/>
      <c r="G245" s="75"/>
      <c r="H245" s="75"/>
      <c r="I245" s="75"/>
      <c r="J245" s="429"/>
      <c r="K245" s="429"/>
      <c r="L245" s="429"/>
    </row>
    <row r="246" spans="3:12" ht="30.75" thickBot="1" x14ac:dyDescent="0.3">
      <c r="C246" s="145" t="s">
        <v>1310</v>
      </c>
      <c r="D246" s="145" t="s">
        <v>99</v>
      </c>
      <c r="E246" s="145" t="s">
        <v>1312</v>
      </c>
      <c r="F246" s="146" t="s">
        <v>1313</v>
      </c>
      <c r="G246" s="146" t="s">
        <v>1314</v>
      </c>
      <c r="H246" s="145" t="s">
        <v>1315</v>
      </c>
      <c r="I246" s="145" t="s">
        <v>711</v>
      </c>
      <c r="J246" s="145" t="s">
        <v>1316</v>
      </c>
      <c r="K246" s="145" t="s">
        <v>1317</v>
      </c>
      <c r="L246" s="145" t="s">
        <v>1335</v>
      </c>
    </row>
    <row r="247" spans="3:12" ht="15.75" thickBot="1" x14ac:dyDescent="0.3">
      <c r="C247" s="287" t="s">
        <v>120</v>
      </c>
      <c r="D247" s="154"/>
      <c r="E247" s="93">
        <f>HLOOKUP($C247,$CB$2:$CE$3,2,0)</f>
        <v>15000</v>
      </c>
      <c r="F247" s="94">
        <f>D247*E247</f>
        <v>0</v>
      </c>
      <c r="G247" s="160"/>
      <c r="H247" s="95" t="s">
        <v>488</v>
      </c>
      <c r="I247" s="95" t="str">
        <f>VLOOKUP(H247,Presupuesto!$B$11:$C$565,2,0)</f>
        <v>EQUIPO DE COMPUTACION</v>
      </c>
      <c r="J247" s="207" t="s">
        <v>72</v>
      </c>
      <c r="K247" s="95" t="s">
        <v>719</v>
      </c>
      <c r="L247" s="95"/>
    </row>
    <row r="248" spans="3:12" x14ac:dyDescent="0.25">
      <c r="C248" s="287" t="s">
        <v>117</v>
      </c>
      <c r="D248" s="147"/>
      <c r="E248" s="93">
        <f>HLOOKUP($C248,$CB$2:$CE$3,2,0)</f>
        <v>35000</v>
      </c>
      <c r="F248" s="94">
        <f>D248*E248</f>
        <v>0</v>
      </c>
      <c r="G248" s="160"/>
      <c r="H248" s="98" t="s">
        <v>488</v>
      </c>
      <c r="I248" s="98" t="str">
        <f>VLOOKUP(H248,Presupuesto!$B$11:$C$565,2,0)</f>
        <v>EQUIPO DE COMPUTACION</v>
      </c>
      <c r="J248" s="95" t="str">
        <f>$J$247</f>
        <v>Posgrado</v>
      </c>
      <c r="K248" s="95" t="s">
        <v>720</v>
      </c>
      <c r="L248" s="95"/>
    </row>
    <row r="249" spans="3:12" x14ac:dyDescent="0.25">
      <c r="C249" s="96" t="s">
        <v>122</v>
      </c>
      <c r="D249" s="147"/>
      <c r="E249" s="97">
        <v>4000</v>
      </c>
      <c r="F249" s="94">
        <f t="shared" ref="F249:F260" si="21">D249*E249</f>
        <v>0</v>
      </c>
      <c r="G249" s="160"/>
      <c r="H249" s="98" t="s">
        <v>471</v>
      </c>
      <c r="I249" s="98" t="str">
        <f>VLOOKUP(H249,Presupuesto!$B$11:$C$565,2,0)</f>
        <v>EQUIPOS VARIOS DE OFICINA</v>
      </c>
      <c r="J249" s="95" t="str">
        <f t="shared" ref="J249:J260" si="22">$J$247</f>
        <v>Posgrado</v>
      </c>
      <c r="K249" s="95" t="s">
        <v>721</v>
      </c>
      <c r="L249" s="95"/>
    </row>
    <row r="250" spans="3:12" x14ac:dyDescent="0.25">
      <c r="C250" s="96" t="s">
        <v>123</v>
      </c>
      <c r="D250" s="147"/>
      <c r="E250" s="97">
        <v>8000</v>
      </c>
      <c r="F250" s="94">
        <f t="shared" si="21"/>
        <v>0</v>
      </c>
      <c r="G250" s="160"/>
      <c r="H250" s="98" t="s">
        <v>488</v>
      </c>
      <c r="I250" s="98" t="str">
        <f>VLOOKUP(H250,Presupuesto!$B$11:$C$565,2,0)</f>
        <v>EQUIPO DE COMPUTACION</v>
      </c>
      <c r="J250" s="95" t="str">
        <f t="shared" si="22"/>
        <v>Posgrado</v>
      </c>
      <c r="K250" s="95" t="s">
        <v>721</v>
      </c>
      <c r="L250" s="95"/>
    </row>
    <row r="251" spans="3:12" x14ac:dyDescent="0.25">
      <c r="C251" s="96" t="s">
        <v>124</v>
      </c>
      <c r="D251" s="147"/>
      <c r="E251" s="97">
        <v>5000</v>
      </c>
      <c r="F251" s="94">
        <f t="shared" si="21"/>
        <v>0</v>
      </c>
      <c r="G251" s="160"/>
      <c r="H251" s="98" t="s">
        <v>488</v>
      </c>
      <c r="I251" s="98" t="str">
        <f>VLOOKUP(H251,Presupuesto!$B$11:$C$565,2,0)</f>
        <v>EQUIPO DE COMPUTACION</v>
      </c>
      <c r="J251" s="95" t="str">
        <f t="shared" si="22"/>
        <v>Posgrado</v>
      </c>
      <c r="K251" s="95" t="s">
        <v>721</v>
      </c>
      <c r="L251" s="95"/>
    </row>
    <row r="252" spans="3:12" x14ac:dyDescent="0.25">
      <c r="C252" s="96" t="s">
        <v>125</v>
      </c>
      <c r="D252" s="147"/>
      <c r="E252" s="97">
        <v>13000</v>
      </c>
      <c r="F252" s="94">
        <f t="shared" si="21"/>
        <v>0</v>
      </c>
      <c r="G252" s="160"/>
      <c r="H252" s="98" t="s">
        <v>479</v>
      </c>
      <c r="I252" s="98" t="str">
        <f>VLOOKUP(H252,Presupuesto!$B$11:$C$565,2,0)</f>
        <v>EQUIPO DE TRANSPORTE TRACCION Y ELEVACION</v>
      </c>
      <c r="J252" s="95" t="str">
        <f t="shared" si="22"/>
        <v>Posgrado</v>
      </c>
      <c r="K252" s="95" t="s">
        <v>721</v>
      </c>
      <c r="L252" s="95"/>
    </row>
    <row r="253" spans="3:12" x14ac:dyDescent="0.25">
      <c r="C253" s="96" t="s">
        <v>126</v>
      </c>
      <c r="D253" s="147"/>
      <c r="E253" s="97">
        <v>15000</v>
      </c>
      <c r="F253" s="94">
        <f t="shared" si="21"/>
        <v>0</v>
      </c>
      <c r="G253" s="160"/>
      <c r="H253" s="98" t="s">
        <v>479</v>
      </c>
      <c r="I253" s="98" t="str">
        <f>VLOOKUP(H253,Presupuesto!$B$11:$C$565,2,0)</f>
        <v>EQUIPO DE TRANSPORTE TRACCION Y ELEVACION</v>
      </c>
      <c r="J253" s="95" t="str">
        <f t="shared" si="22"/>
        <v>Posgrado</v>
      </c>
      <c r="K253" s="95" t="s">
        <v>721</v>
      </c>
      <c r="L253" s="95"/>
    </row>
    <row r="254" spans="3:12" x14ac:dyDescent="0.25">
      <c r="C254" s="96" t="s">
        <v>127</v>
      </c>
      <c r="D254" s="147"/>
      <c r="E254" s="97">
        <v>10000</v>
      </c>
      <c r="F254" s="94">
        <f t="shared" si="21"/>
        <v>0</v>
      </c>
      <c r="G254" s="160"/>
      <c r="H254" s="98" t="s">
        <v>479</v>
      </c>
      <c r="I254" s="98" t="str">
        <f>VLOOKUP(H254,Presupuesto!$B$11:$C$565,2,0)</f>
        <v>EQUIPO DE TRANSPORTE TRACCION Y ELEVACION</v>
      </c>
      <c r="J254" s="95" t="str">
        <f t="shared" si="22"/>
        <v>Posgrado</v>
      </c>
      <c r="K254" s="95" t="s">
        <v>732</v>
      </c>
      <c r="L254" s="95"/>
    </row>
    <row r="255" spans="3:12" x14ac:dyDescent="0.25">
      <c r="C255" s="96" t="s">
        <v>128</v>
      </c>
      <c r="D255" s="147"/>
      <c r="E255" s="97">
        <v>10000</v>
      </c>
      <c r="F255" s="94">
        <f t="shared" si="21"/>
        <v>0</v>
      </c>
      <c r="G255" s="160"/>
      <c r="H255" s="98" t="s">
        <v>507</v>
      </c>
      <c r="I255" s="98" t="str">
        <f>VLOOKUP(H255,Presupuesto!$B$11:$C$565,2,0)</f>
        <v>APLICACIONES INFORMATICAS</v>
      </c>
      <c r="J255" s="95" t="str">
        <f t="shared" si="22"/>
        <v>Posgrado</v>
      </c>
      <c r="K255" s="95" t="s">
        <v>727</v>
      </c>
      <c r="L255" s="95"/>
    </row>
    <row r="256" spans="3:12" x14ac:dyDescent="0.25">
      <c r="C256" s="106" t="s">
        <v>129</v>
      </c>
      <c r="D256" s="147"/>
      <c r="E256" s="97">
        <v>2000</v>
      </c>
      <c r="F256" s="94">
        <f t="shared" si="21"/>
        <v>0</v>
      </c>
      <c r="G256" s="160"/>
      <c r="H256" s="107" t="s">
        <v>488</v>
      </c>
      <c r="I256" s="107" t="str">
        <f>VLOOKUP(H256,Presupuesto!$B$11:$C$565,2,0)</f>
        <v>EQUIPO DE COMPUTACION</v>
      </c>
      <c r="J256" s="95" t="str">
        <f t="shared" si="22"/>
        <v>Posgrado</v>
      </c>
      <c r="K256" s="95" t="s">
        <v>721</v>
      </c>
      <c r="L256" s="95"/>
    </row>
    <row r="257" spans="3:12" x14ac:dyDescent="0.25">
      <c r="C257" s="106" t="s">
        <v>130</v>
      </c>
      <c r="D257" s="147"/>
      <c r="E257" s="97">
        <v>1500</v>
      </c>
      <c r="F257" s="94">
        <f t="shared" si="21"/>
        <v>0</v>
      </c>
      <c r="G257" s="160"/>
      <c r="H257" s="107" t="s">
        <v>453</v>
      </c>
      <c r="I257" s="107" t="str">
        <f>VLOOKUP(H257,Presupuesto!$B$11:$C$565,2,0)</f>
        <v>UTILES Y MATERIALES ELECTRICOS</v>
      </c>
      <c r="J257" s="95" t="str">
        <f t="shared" si="22"/>
        <v>Posgrado</v>
      </c>
      <c r="K257" s="95" t="s">
        <v>721</v>
      </c>
      <c r="L257" s="95"/>
    </row>
    <row r="258" spans="3:12" x14ac:dyDescent="0.25">
      <c r="C258" s="106" t="s">
        <v>131</v>
      </c>
      <c r="D258" s="147"/>
      <c r="E258" s="97">
        <v>1500</v>
      </c>
      <c r="F258" s="94">
        <f t="shared" si="21"/>
        <v>0</v>
      </c>
      <c r="G258" s="160"/>
      <c r="H258" s="107" t="s">
        <v>488</v>
      </c>
      <c r="I258" s="107" t="str">
        <f>VLOOKUP(H258,Presupuesto!$B$11:$C$565,2,0)</f>
        <v>EQUIPO DE COMPUTACION</v>
      </c>
      <c r="J258" s="95" t="str">
        <f t="shared" si="22"/>
        <v>Posgrado</v>
      </c>
      <c r="K258" s="95" t="s">
        <v>721</v>
      </c>
      <c r="L258" s="95"/>
    </row>
    <row r="259" spans="3:12" x14ac:dyDescent="0.25">
      <c r="C259" s="106" t="s">
        <v>132</v>
      </c>
      <c r="D259" s="147"/>
      <c r="E259" s="97">
        <v>500</v>
      </c>
      <c r="F259" s="94">
        <f t="shared" si="21"/>
        <v>0</v>
      </c>
      <c r="G259" s="160"/>
      <c r="H259" s="107" t="s">
        <v>458</v>
      </c>
      <c r="I259" s="107" t="str">
        <f>VLOOKUP(H259,Presupuesto!$B$11:$C$565,2,0)</f>
        <v>OTROS RESPUESTOS Y ACCESORIOS MENORES</v>
      </c>
      <c r="J259" s="95" t="str">
        <f t="shared" si="22"/>
        <v>Posgrado</v>
      </c>
      <c r="K259" s="95" t="s">
        <v>721</v>
      </c>
      <c r="L259" s="95"/>
    </row>
    <row r="260" spans="3:12" ht="15.75" thickBot="1" x14ac:dyDescent="0.3">
      <c r="C260" s="99" t="s">
        <v>133</v>
      </c>
      <c r="D260" s="155"/>
      <c r="E260" s="101">
        <v>20</v>
      </c>
      <c r="F260" s="102">
        <f t="shared" si="21"/>
        <v>0</v>
      </c>
      <c r="G260" s="157"/>
      <c r="H260" s="103" t="s">
        <v>458</v>
      </c>
      <c r="I260" s="103" t="str">
        <f>VLOOKUP(H260,Presupuesto!$B$11:$C$565,2,0)</f>
        <v>OTROS RESPUESTOS Y ACCESORIOS MENORES</v>
      </c>
      <c r="J260" s="103" t="str">
        <f t="shared" si="22"/>
        <v>Posgrado</v>
      </c>
      <c r="K260" s="120" t="s">
        <v>719</v>
      </c>
      <c r="L260" s="120"/>
    </row>
    <row r="261" spans="3:12" x14ac:dyDescent="0.25">
      <c r="C261" s="429"/>
      <c r="D261" s="429"/>
      <c r="E261" s="429"/>
      <c r="F261" s="91"/>
      <c r="G261" s="75"/>
      <c r="H261" s="75"/>
      <c r="I261" s="75"/>
      <c r="J261" s="429"/>
      <c r="K261" s="429"/>
      <c r="L261" s="429"/>
    </row>
    <row r="262" spans="3:12" ht="15.75" thickBot="1" x14ac:dyDescent="0.3">
      <c r="C262" s="429"/>
      <c r="D262" s="429"/>
      <c r="E262" s="429"/>
      <c r="F262" s="429"/>
      <c r="G262" s="418"/>
      <c r="H262" s="429"/>
      <c r="I262" s="429"/>
      <c r="J262" s="429"/>
      <c r="K262" s="429"/>
      <c r="L262" s="429"/>
    </row>
    <row r="263" spans="3:12" ht="15.75" thickBot="1" x14ac:dyDescent="0.3">
      <c r="C263" s="29" t="s">
        <v>1308</v>
      </c>
      <c r="D263" s="105">
        <f>SUM(F270:F283)</f>
        <v>0</v>
      </c>
      <c r="E263" s="429"/>
      <c r="F263" s="69"/>
      <c r="G263" s="78"/>
      <c r="H263" s="69"/>
      <c r="I263" s="69"/>
      <c r="J263" s="429"/>
      <c r="K263" s="429"/>
      <c r="L263" s="429"/>
    </row>
    <row r="264" spans="3:12" x14ac:dyDescent="0.25">
      <c r="C264" s="69"/>
      <c r="D264" s="31"/>
      <c r="E264" s="91"/>
      <c r="F264" s="91"/>
      <c r="G264" s="91"/>
      <c r="H264" s="75"/>
      <c r="I264" s="75"/>
      <c r="J264" s="75"/>
      <c r="K264" s="109"/>
      <c r="L264" s="429"/>
    </row>
    <row r="265" spans="3:12" x14ac:dyDescent="0.25">
      <c r="C265" s="69"/>
      <c r="D265" s="31"/>
      <c r="E265" s="91"/>
      <c r="F265" s="91"/>
      <c r="G265" s="91"/>
      <c r="H265" s="75"/>
      <c r="I265" s="75"/>
      <c r="J265" s="75"/>
      <c r="K265" s="109"/>
      <c r="L265" s="429"/>
    </row>
    <row r="266" spans="3:12" ht="15.75" x14ac:dyDescent="0.25">
      <c r="C266" s="191" t="s">
        <v>1309</v>
      </c>
      <c r="D266" s="345"/>
      <c r="E266" s="91"/>
      <c r="F266" s="91"/>
      <c r="G266" s="91"/>
      <c r="H266" s="75"/>
      <c r="I266" s="75"/>
      <c r="J266" s="75"/>
      <c r="K266" s="109"/>
      <c r="L266" s="429"/>
    </row>
    <row r="267" spans="3:12" ht="18.75" x14ac:dyDescent="0.25">
      <c r="C267" s="199"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1"/>
      <c r="F267" s="91"/>
      <c r="G267" s="91"/>
      <c r="H267" s="75"/>
      <c r="I267" s="75"/>
      <c r="J267" s="75"/>
      <c r="K267" s="109"/>
      <c r="L267" s="429"/>
    </row>
    <row r="268" spans="3:12" x14ac:dyDescent="0.25">
      <c r="C268" s="429"/>
      <c r="D268" s="429"/>
      <c r="E268" s="429"/>
      <c r="F268" s="91"/>
      <c r="G268" s="75"/>
      <c r="H268" s="75"/>
      <c r="I268" s="75"/>
      <c r="J268" s="429"/>
      <c r="K268" s="429"/>
      <c r="L268" s="429"/>
    </row>
    <row r="269" spans="3:12" ht="30.75" thickBot="1" x14ac:dyDescent="0.3">
      <c r="C269" s="145" t="s">
        <v>1310</v>
      </c>
      <c r="D269" s="145" t="s">
        <v>99</v>
      </c>
      <c r="E269" s="145" t="s">
        <v>1312</v>
      </c>
      <c r="F269" s="146" t="s">
        <v>1313</v>
      </c>
      <c r="G269" s="146" t="s">
        <v>1314</v>
      </c>
      <c r="H269" s="145" t="s">
        <v>1315</v>
      </c>
      <c r="I269" s="145" t="s">
        <v>711</v>
      </c>
      <c r="J269" s="145" t="s">
        <v>1316</v>
      </c>
      <c r="K269" s="145" t="s">
        <v>1317</v>
      </c>
      <c r="L269" s="145" t="s">
        <v>1335</v>
      </c>
    </row>
    <row r="270" spans="3:12" ht="15.75" thickBot="1" x14ac:dyDescent="0.3">
      <c r="C270" s="287" t="s">
        <v>120</v>
      </c>
      <c r="D270" s="154"/>
      <c r="E270" s="93">
        <f>HLOOKUP($C270,$CB$2:$CE$3,2,0)</f>
        <v>15000</v>
      </c>
      <c r="F270" s="94">
        <f>D270*E270</f>
        <v>0</v>
      </c>
      <c r="G270" s="160"/>
      <c r="H270" s="95" t="s">
        <v>488</v>
      </c>
      <c r="I270" s="95" t="str">
        <f>VLOOKUP(H270,Presupuesto!$B$11:$C$565,2,0)</f>
        <v>EQUIPO DE COMPUTACION</v>
      </c>
      <c r="J270" s="207" t="s">
        <v>81</v>
      </c>
      <c r="K270" s="95" t="s">
        <v>719</v>
      </c>
      <c r="L270" s="95"/>
    </row>
    <row r="271" spans="3:12" x14ac:dyDescent="0.25">
      <c r="C271" s="287" t="s">
        <v>117</v>
      </c>
      <c r="D271" s="147"/>
      <c r="E271" s="93">
        <f>HLOOKUP($C271,$CB$2:$CE$3,2,0)</f>
        <v>35000</v>
      </c>
      <c r="F271" s="94">
        <f>D271*E271</f>
        <v>0</v>
      </c>
      <c r="G271" s="160"/>
      <c r="H271" s="98" t="s">
        <v>488</v>
      </c>
      <c r="I271" s="98" t="str">
        <f>VLOOKUP(H271,Presupuesto!$B$11:$C$565,2,0)</f>
        <v>EQUIPO DE COMPUTACION</v>
      </c>
      <c r="J271" s="95" t="str">
        <f>$J$270</f>
        <v>Desarrollo del Sistema de Educación Superior</v>
      </c>
      <c r="K271" s="95" t="s">
        <v>720</v>
      </c>
      <c r="L271" s="95"/>
    </row>
    <row r="272" spans="3:12" x14ac:dyDescent="0.25">
      <c r="C272" s="96" t="s">
        <v>122</v>
      </c>
      <c r="D272" s="147"/>
      <c r="E272" s="97">
        <v>4000</v>
      </c>
      <c r="F272" s="94">
        <f t="shared" ref="F272:F283" si="23">D272*E272</f>
        <v>0</v>
      </c>
      <c r="G272" s="160"/>
      <c r="H272" s="98" t="s">
        <v>471</v>
      </c>
      <c r="I272" s="98" t="str">
        <f>VLOOKUP(H272,Presupuesto!$B$11:$C$565,2,0)</f>
        <v>EQUIPOS VARIOS DE OFICINA</v>
      </c>
      <c r="J272" s="95" t="str">
        <f t="shared" ref="J272:J283" si="24">$J$270</f>
        <v>Desarrollo del Sistema de Educación Superior</v>
      </c>
      <c r="K272" s="95" t="s">
        <v>721</v>
      </c>
      <c r="L272" s="95"/>
    </row>
    <row r="273" spans="3:12" x14ac:dyDescent="0.25">
      <c r="C273" s="96" t="s">
        <v>123</v>
      </c>
      <c r="D273" s="147"/>
      <c r="E273" s="97">
        <v>8000</v>
      </c>
      <c r="F273" s="94">
        <f t="shared" si="23"/>
        <v>0</v>
      </c>
      <c r="G273" s="160"/>
      <c r="H273" s="98" t="s">
        <v>488</v>
      </c>
      <c r="I273" s="98" t="str">
        <f>VLOOKUP(H273,Presupuesto!$B$11:$C$565,2,0)</f>
        <v>EQUIPO DE COMPUTACION</v>
      </c>
      <c r="J273" s="95" t="str">
        <f t="shared" si="24"/>
        <v>Desarrollo del Sistema de Educación Superior</v>
      </c>
      <c r="K273" s="95" t="s">
        <v>721</v>
      </c>
      <c r="L273" s="95"/>
    </row>
    <row r="274" spans="3:12" x14ac:dyDescent="0.25">
      <c r="C274" s="96" t="s">
        <v>124</v>
      </c>
      <c r="D274" s="147"/>
      <c r="E274" s="97">
        <v>5000</v>
      </c>
      <c r="F274" s="94">
        <f t="shared" si="23"/>
        <v>0</v>
      </c>
      <c r="G274" s="160"/>
      <c r="H274" s="98" t="s">
        <v>488</v>
      </c>
      <c r="I274" s="98" t="str">
        <f>VLOOKUP(H274,Presupuesto!$B$11:$C$565,2,0)</f>
        <v>EQUIPO DE COMPUTACION</v>
      </c>
      <c r="J274" s="95" t="str">
        <f t="shared" si="24"/>
        <v>Desarrollo del Sistema de Educación Superior</v>
      </c>
      <c r="K274" s="95" t="s">
        <v>721</v>
      </c>
      <c r="L274" s="95"/>
    </row>
    <row r="275" spans="3:12" x14ac:dyDescent="0.25">
      <c r="C275" s="96" t="s">
        <v>125</v>
      </c>
      <c r="D275" s="147"/>
      <c r="E275" s="97">
        <v>13000</v>
      </c>
      <c r="F275" s="94">
        <f t="shared" si="23"/>
        <v>0</v>
      </c>
      <c r="G275" s="160"/>
      <c r="H275" s="98" t="s">
        <v>479</v>
      </c>
      <c r="I275" s="98" t="str">
        <f>VLOOKUP(H275,Presupuesto!$B$11:$C$565,2,0)</f>
        <v>EQUIPO DE TRANSPORTE TRACCION Y ELEVACION</v>
      </c>
      <c r="J275" s="95" t="str">
        <f t="shared" si="24"/>
        <v>Desarrollo del Sistema de Educación Superior</v>
      </c>
      <c r="K275" s="95" t="s">
        <v>721</v>
      </c>
      <c r="L275" s="95"/>
    </row>
    <row r="276" spans="3:12" x14ac:dyDescent="0.25">
      <c r="C276" s="96" t="s">
        <v>126</v>
      </c>
      <c r="D276" s="147"/>
      <c r="E276" s="97">
        <v>15000</v>
      </c>
      <c r="F276" s="94">
        <f t="shared" si="23"/>
        <v>0</v>
      </c>
      <c r="G276" s="160"/>
      <c r="H276" s="98" t="s">
        <v>479</v>
      </c>
      <c r="I276" s="98" t="str">
        <f>VLOOKUP(H276,Presupuesto!$B$11:$C$565,2,0)</f>
        <v>EQUIPO DE TRANSPORTE TRACCION Y ELEVACION</v>
      </c>
      <c r="J276" s="95" t="str">
        <f t="shared" si="24"/>
        <v>Desarrollo del Sistema de Educación Superior</v>
      </c>
      <c r="K276" s="95" t="s">
        <v>721</v>
      </c>
      <c r="L276" s="95"/>
    </row>
    <row r="277" spans="3:12" x14ac:dyDescent="0.25">
      <c r="C277" s="96" t="s">
        <v>127</v>
      </c>
      <c r="D277" s="147"/>
      <c r="E277" s="97">
        <v>10000</v>
      </c>
      <c r="F277" s="94">
        <f t="shared" si="23"/>
        <v>0</v>
      </c>
      <c r="G277" s="160"/>
      <c r="H277" s="98" t="s">
        <v>479</v>
      </c>
      <c r="I277" s="98" t="str">
        <f>VLOOKUP(H277,Presupuesto!$B$11:$C$565,2,0)</f>
        <v>EQUIPO DE TRANSPORTE TRACCION Y ELEVACION</v>
      </c>
      <c r="J277" s="95" t="str">
        <f t="shared" si="24"/>
        <v>Desarrollo del Sistema de Educación Superior</v>
      </c>
      <c r="K277" s="95" t="s">
        <v>732</v>
      </c>
      <c r="L277" s="95"/>
    </row>
    <row r="278" spans="3:12" x14ac:dyDescent="0.25">
      <c r="C278" s="96" t="s">
        <v>128</v>
      </c>
      <c r="D278" s="147"/>
      <c r="E278" s="97">
        <v>10000</v>
      </c>
      <c r="F278" s="94">
        <f t="shared" si="23"/>
        <v>0</v>
      </c>
      <c r="G278" s="160"/>
      <c r="H278" s="98" t="s">
        <v>507</v>
      </c>
      <c r="I278" s="98" t="str">
        <f>VLOOKUP(H278,Presupuesto!$B$11:$C$565,2,0)</f>
        <v>APLICACIONES INFORMATICAS</v>
      </c>
      <c r="J278" s="95" t="str">
        <f t="shared" si="24"/>
        <v>Desarrollo del Sistema de Educación Superior</v>
      </c>
      <c r="K278" s="95" t="s">
        <v>727</v>
      </c>
      <c r="L278" s="95"/>
    </row>
    <row r="279" spans="3:12" x14ac:dyDescent="0.25">
      <c r="C279" s="106" t="s">
        <v>129</v>
      </c>
      <c r="D279" s="147"/>
      <c r="E279" s="97">
        <v>2000</v>
      </c>
      <c r="F279" s="94">
        <f t="shared" si="23"/>
        <v>0</v>
      </c>
      <c r="G279" s="160"/>
      <c r="H279" s="107" t="s">
        <v>488</v>
      </c>
      <c r="I279" s="107" t="str">
        <f>VLOOKUP(H279,Presupuesto!$B$11:$C$565,2,0)</f>
        <v>EQUIPO DE COMPUTACION</v>
      </c>
      <c r="J279" s="95" t="str">
        <f t="shared" si="24"/>
        <v>Desarrollo del Sistema de Educación Superior</v>
      </c>
      <c r="K279" s="95" t="s">
        <v>721</v>
      </c>
      <c r="L279" s="95"/>
    </row>
    <row r="280" spans="3:12" x14ac:dyDescent="0.25">
      <c r="C280" s="106" t="s">
        <v>130</v>
      </c>
      <c r="D280" s="147"/>
      <c r="E280" s="97">
        <v>1500</v>
      </c>
      <c r="F280" s="94">
        <f t="shared" si="23"/>
        <v>0</v>
      </c>
      <c r="G280" s="160"/>
      <c r="H280" s="107" t="s">
        <v>453</v>
      </c>
      <c r="I280" s="107" t="str">
        <f>VLOOKUP(H280,Presupuesto!$B$11:$C$565,2,0)</f>
        <v>UTILES Y MATERIALES ELECTRICOS</v>
      </c>
      <c r="J280" s="95" t="str">
        <f t="shared" si="24"/>
        <v>Desarrollo del Sistema de Educación Superior</v>
      </c>
      <c r="K280" s="95" t="s">
        <v>721</v>
      </c>
      <c r="L280" s="95"/>
    </row>
    <row r="281" spans="3:12" x14ac:dyDescent="0.25">
      <c r="C281" s="106" t="s">
        <v>131</v>
      </c>
      <c r="D281" s="147"/>
      <c r="E281" s="97">
        <v>1500</v>
      </c>
      <c r="F281" s="94">
        <f t="shared" si="23"/>
        <v>0</v>
      </c>
      <c r="G281" s="160"/>
      <c r="H281" s="107" t="s">
        <v>488</v>
      </c>
      <c r="I281" s="107" t="str">
        <f>VLOOKUP(H281,Presupuesto!$B$11:$C$565,2,0)</f>
        <v>EQUIPO DE COMPUTACION</v>
      </c>
      <c r="J281" s="95" t="str">
        <f t="shared" si="24"/>
        <v>Desarrollo del Sistema de Educación Superior</v>
      </c>
      <c r="K281" s="95" t="s">
        <v>721</v>
      </c>
      <c r="L281" s="95"/>
    </row>
    <row r="282" spans="3:12" x14ac:dyDescent="0.25">
      <c r="C282" s="106" t="s">
        <v>132</v>
      </c>
      <c r="D282" s="147"/>
      <c r="E282" s="97">
        <v>500</v>
      </c>
      <c r="F282" s="94">
        <f t="shared" si="23"/>
        <v>0</v>
      </c>
      <c r="G282" s="160"/>
      <c r="H282" s="107" t="s">
        <v>458</v>
      </c>
      <c r="I282" s="107" t="str">
        <f>VLOOKUP(H282,Presupuesto!$B$11:$C$565,2,0)</f>
        <v>OTROS RESPUESTOS Y ACCESORIOS MENORES</v>
      </c>
      <c r="J282" s="95" t="str">
        <f t="shared" si="24"/>
        <v>Desarrollo del Sistema de Educación Superior</v>
      </c>
      <c r="K282" s="95" t="s">
        <v>721</v>
      </c>
      <c r="L282" s="95"/>
    </row>
    <row r="283" spans="3:12" ht="15.75" thickBot="1" x14ac:dyDescent="0.3">
      <c r="C283" s="99" t="s">
        <v>133</v>
      </c>
      <c r="D283" s="155"/>
      <c r="E283" s="101">
        <v>20</v>
      </c>
      <c r="F283" s="102">
        <f t="shared" si="23"/>
        <v>0</v>
      </c>
      <c r="G283" s="157"/>
      <c r="H283" s="103" t="s">
        <v>458</v>
      </c>
      <c r="I283" s="103" t="str">
        <f>VLOOKUP(H283,Presupuesto!$B$11:$C$565,2,0)</f>
        <v>OTROS RESPUESTOS Y ACCESORIOS MENORES</v>
      </c>
      <c r="J283" s="103" t="str">
        <f t="shared" si="24"/>
        <v>Desarrollo del Sistema de Educación Superior</v>
      </c>
      <c r="K283" s="120" t="s">
        <v>719</v>
      </c>
      <c r="L283" s="120"/>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505"/>
  <sheetViews>
    <sheetView showGridLines="0" topLeftCell="B1452" zoomScale="86" zoomScaleNormal="86" workbookViewId="0">
      <selection activeCell="D1291" sqref="D1291"/>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25" style="76" customWidth="1"/>
    <col min="8" max="8" width="14.28515625" style="85" customWidth="1"/>
    <col min="9" max="9" width="54" style="85" customWidth="1"/>
    <col min="10" max="10" width="28.140625" style="85" bestFit="1" customWidth="1"/>
    <col min="11" max="11" width="19.85546875" style="85" bestFit="1" customWidth="1"/>
    <col min="12"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430" t="s">
        <v>49</v>
      </c>
      <c r="B2" s="430" t="s">
        <v>51</v>
      </c>
      <c r="C2" s="430" t="s">
        <v>53</v>
      </c>
      <c r="D2" s="430" t="s">
        <v>57</v>
      </c>
      <c r="E2" s="430" t="s">
        <v>60</v>
      </c>
      <c r="F2" s="430" t="s">
        <v>63</v>
      </c>
      <c r="G2" s="431" t="s">
        <v>66</v>
      </c>
      <c r="H2" s="430" t="s">
        <v>718</v>
      </c>
      <c r="I2" s="430" t="s">
        <v>69</v>
      </c>
      <c r="J2" s="430" t="s">
        <v>72</v>
      </c>
      <c r="K2" s="430" t="s">
        <v>74</v>
      </c>
      <c r="L2" s="430" t="s">
        <v>75</v>
      </c>
      <c r="M2" s="430" t="s">
        <v>78</v>
      </c>
      <c r="N2" s="430" t="s">
        <v>79</v>
      </c>
      <c r="O2" s="430" t="s">
        <v>80</v>
      </c>
      <c r="P2" s="430" t="s">
        <v>81</v>
      </c>
      <c r="Q2" s="430" t="s">
        <v>82</v>
      </c>
      <c r="R2" s="425" t="str">
        <f>+Presupuesto!D11</f>
        <v>Recurrente</v>
      </c>
      <c r="S2" s="425" t="str">
        <f>+Presupuesto!E11</f>
        <v>Programa / Proyecto 2017</v>
      </c>
      <c r="T2" s="430"/>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430" t="s">
        <v>1265</v>
      </c>
      <c r="AI2" s="430" t="s">
        <v>1266</v>
      </c>
      <c r="AJ2" s="430" t="s">
        <v>1267</v>
      </c>
      <c r="AK2" s="430" t="s">
        <v>1268</v>
      </c>
      <c r="AL2" s="430" t="s">
        <v>1269</v>
      </c>
      <c r="AM2" s="430" t="s">
        <v>1270</v>
      </c>
      <c r="AN2" s="430" t="s">
        <v>1271</v>
      </c>
      <c r="AO2" s="430" t="s">
        <v>1272</v>
      </c>
      <c r="AP2" s="430" t="s">
        <v>1273</v>
      </c>
      <c r="AQ2" s="430" t="s">
        <v>1274</v>
      </c>
      <c r="AR2" s="430" t="s">
        <v>1275</v>
      </c>
      <c r="AS2" s="430" t="s">
        <v>1276</v>
      </c>
      <c r="AT2" s="430" t="s">
        <v>1277</v>
      </c>
      <c r="AU2" s="430" t="s">
        <v>1278</v>
      </c>
      <c r="AV2" s="430" t="s">
        <v>1279</v>
      </c>
      <c r="AW2" s="430" t="s">
        <v>1280</v>
      </c>
      <c r="AX2" s="430" t="s">
        <v>1281</v>
      </c>
      <c r="AY2" s="430" t="s">
        <v>1282</v>
      </c>
      <c r="AZ2" s="430" t="s">
        <v>1283</v>
      </c>
      <c r="BA2" s="430" t="s">
        <v>1284</v>
      </c>
      <c r="BB2" s="430" t="s">
        <v>1285</v>
      </c>
      <c r="BC2" s="430" t="s">
        <v>1286</v>
      </c>
      <c r="BD2" s="430" t="s">
        <v>1287</v>
      </c>
      <c r="BE2" s="430" t="s">
        <v>1288</v>
      </c>
      <c r="BF2" s="430" t="s">
        <v>1289</v>
      </c>
      <c r="BG2" s="430" t="s">
        <v>1290</v>
      </c>
      <c r="BH2" s="430" t="s">
        <v>1291</v>
      </c>
      <c r="BI2" s="430" t="s">
        <v>1292</v>
      </c>
      <c r="BJ2" s="430" t="s">
        <v>1293</v>
      </c>
      <c r="BK2" s="430" t="s">
        <v>1294</v>
      </c>
      <c r="BL2" s="430" t="s">
        <v>1295</v>
      </c>
      <c r="BM2" s="430" t="s">
        <v>1296</v>
      </c>
      <c r="BN2" s="430" t="s">
        <v>1297</v>
      </c>
      <c r="BO2" s="430" t="s">
        <v>1298</v>
      </c>
      <c r="BP2" s="430" t="s">
        <v>1299</v>
      </c>
      <c r="BQ2" s="430" t="s">
        <v>1300</v>
      </c>
      <c r="BR2" s="430" t="s">
        <v>1301</v>
      </c>
      <c r="BS2" s="430" t="s">
        <v>1302</v>
      </c>
      <c r="BT2" s="430" t="s">
        <v>1303</v>
      </c>
      <c r="BU2" s="430" t="s">
        <v>1304</v>
      </c>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s="118" customFormat="1" hidden="1" x14ac:dyDescent="0.25">
      <c r="A3" s="428"/>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9">
        <v>2500</v>
      </c>
      <c r="AI3" s="429">
        <v>1900</v>
      </c>
      <c r="AJ3" s="429">
        <v>1650</v>
      </c>
      <c r="AK3" s="429">
        <v>1580</v>
      </c>
      <c r="AL3" s="429">
        <v>2250</v>
      </c>
      <c r="AM3" s="429">
        <v>1650</v>
      </c>
      <c r="AN3" s="429">
        <v>1400</v>
      </c>
      <c r="AO3" s="429">
        <v>1340</v>
      </c>
      <c r="AP3" s="429">
        <v>2000</v>
      </c>
      <c r="AQ3" s="429">
        <v>1400</v>
      </c>
      <c r="AR3" s="429">
        <v>1150</v>
      </c>
      <c r="AS3" s="429">
        <v>1100</v>
      </c>
      <c r="AT3" s="429">
        <v>1750</v>
      </c>
      <c r="AU3" s="429">
        <v>1150</v>
      </c>
      <c r="AV3" s="429">
        <v>900</v>
      </c>
      <c r="AW3" s="429">
        <v>860</v>
      </c>
      <c r="AX3" s="429">
        <v>1200</v>
      </c>
      <c r="AY3" s="429">
        <v>900</v>
      </c>
      <c r="AZ3" s="429">
        <v>650</v>
      </c>
      <c r="BA3" s="429">
        <v>620</v>
      </c>
      <c r="BB3" s="427">
        <f>+'Cuadro Resumen'!C213</f>
        <v>5759.1495000000004</v>
      </c>
      <c r="BC3" s="427">
        <f>+'Cuadro Resumen'!D213</f>
        <v>5307.4515000000001</v>
      </c>
      <c r="BD3" s="427">
        <f>+'Cuadro Resumen'!E213</f>
        <v>6775.47</v>
      </c>
      <c r="BE3" s="427">
        <f>+'Cuadro Resumen'!F213</f>
        <v>6323.7719999999999</v>
      </c>
      <c r="BF3" s="427">
        <f>+'Cuadro Resumen'!C214</f>
        <v>5081.6025</v>
      </c>
      <c r="BG3" s="427">
        <f>+'Cuadro Resumen'!D214</f>
        <v>4629.9045000000006</v>
      </c>
      <c r="BH3" s="427">
        <f>+'Cuadro Resumen'!E214</f>
        <v>6097.9230000000007</v>
      </c>
      <c r="BI3" s="427">
        <f>+'Cuadro Resumen'!F214</f>
        <v>5646.2250000000004</v>
      </c>
      <c r="BJ3" s="427">
        <f>+'Cuadro Resumen'!C215</f>
        <v>4404.0555000000004</v>
      </c>
      <c r="BK3" s="427">
        <f>+'Cuadro Resumen'!D215</f>
        <v>4065.2820000000002</v>
      </c>
      <c r="BL3" s="427">
        <f>+'Cuadro Resumen'!E215</f>
        <v>5420.3760000000002</v>
      </c>
      <c r="BM3" s="427">
        <f>+'Cuadro Resumen'!F215</f>
        <v>4968.6779999999999</v>
      </c>
      <c r="BN3" s="427">
        <f>+'Cuadro Resumen'!C216</f>
        <v>3726.5085000000004</v>
      </c>
      <c r="BO3" s="427">
        <f>+'Cuadro Resumen'!D216</f>
        <v>3387.7350000000001</v>
      </c>
      <c r="BP3" s="427">
        <f>+'Cuadro Resumen'!E216</f>
        <v>4742.8290000000006</v>
      </c>
      <c r="BQ3" s="427">
        <f>+'Cuadro Resumen'!F216</f>
        <v>4404.0555000000004</v>
      </c>
      <c r="BR3" s="427">
        <f>+'Cuadro Resumen'!C217</f>
        <v>3274.8105</v>
      </c>
      <c r="BS3" s="427">
        <f>+'Cuadro Resumen'!D217</f>
        <v>3048.9615000000003</v>
      </c>
      <c r="BT3" s="427">
        <f>+'Cuadro Resumen'!E217</f>
        <v>4178.2065000000002</v>
      </c>
      <c r="BU3" s="427">
        <f>+'Cuadro Resumen'!F217</f>
        <v>3839.433</v>
      </c>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c r="FQ3" s="428"/>
      <c r="FR3" s="428"/>
      <c r="FS3" s="428"/>
      <c r="FT3" s="428"/>
      <c r="FU3" s="428"/>
      <c r="FV3" s="428"/>
      <c r="FW3" s="428"/>
      <c r="FX3" s="428"/>
      <c r="FY3" s="428"/>
      <c r="FZ3" s="428"/>
      <c r="GA3" s="428"/>
      <c r="GB3" s="428"/>
      <c r="GC3" s="428"/>
      <c r="GD3" s="428"/>
      <c r="GE3" s="428"/>
      <c r="GF3" s="428"/>
      <c r="GG3" s="428"/>
      <c r="GH3" s="428"/>
      <c r="GI3" s="428"/>
      <c r="GJ3" s="428"/>
      <c r="GK3" s="428"/>
      <c r="GL3" s="428"/>
      <c r="GM3" s="428"/>
      <c r="GN3" s="428"/>
      <c r="GO3" s="428"/>
      <c r="GP3" s="428"/>
      <c r="GQ3" s="428"/>
      <c r="GR3" s="428"/>
      <c r="GS3" s="428"/>
      <c r="GT3" s="428"/>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c r="IU3" s="428"/>
      <c r="IV3" s="428"/>
      <c r="IW3" s="428"/>
      <c r="IX3" s="428"/>
      <c r="IY3" s="428"/>
      <c r="IZ3" s="428"/>
      <c r="JA3" s="428"/>
      <c r="JB3" s="428"/>
      <c r="JC3" s="428"/>
      <c r="JD3" s="428"/>
      <c r="JE3" s="428"/>
      <c r="JF3" s="428"/>
      <c r="JG3" s="428"/>
      <c r="JH3" s="428"/>
      <c r="JI3" s="428"/>
      <c r="JJ3" s="428"/>
      <c r="JK3" s="428"/>
      <c r="JL3" s="428"/>
      <c r="JM3" s="428"/>
      <c r="JN3" s="428"/>
      <c r="JO3" s="428"/>
      <c r="JP3" s="428"/>
      <c r="JQ3" s="428"/>
      <c r="JR3" s="428"/>
      <c r="JS3" s="428"/>
      <c r="JT3" s="428"/>
      <c r="JU3" s="428"/>
      <c r="JV3" s="428"/>
      <c r="JW3" s="428"/>
      <c r="JX3" s="428"/>
      <c r="JY3" s="428"/>
      <c r="JZ3" s="428"/>
      <c r="KA3" s="428"/>
      <c r="KB3" s="428"/>
      <c r="KC3" s="428"/>
      <c r="KD3" s="428"/>
      <c r="KE3" s="428"/>
      <c r="KF3" s="428"/>
      <c r="KG3" s="428"/>
      <c r="KH3" s="428"/>
      <c r="KI3" s="428"/>
      <c r="KJ3" s="428"/>
      <c r="KK3" s="428"/>
      <c r="KL3" s="428"/>
      <c r="KM3" s="428"/>
      <c r="KN3" s="428"/>
      <c r="KO3" s="428"/>
      <c r="KP3" s="428"/>
      <c r="KQ3" s="428"/>
      <c r="KR3" s="428"/>
      <c r="KS3" s="428"/>
      <c r="KT3" s="428"/>
      <c r="KU3" s="428"/>
      <c r="KV3" s="428"/>
      <c r="KW3" s="428"/>
      <c r="KX3" s="428"/>
      <c r="KY3" s="428"/>
      <c r="KZ3" s="428"/>
      <c r="LA3" s="428"/>
      <c r="LB3" s="428"/>
      <c r="LC3" s="428"/>
      <c r="LD3" s="428"/>
      <c r="LE3" s="428"/>
      <c r="LF3" s="428"/>
      <c r="LG3" s="428"/>
      <c r="LH3" s="428"/>
      <c r="LI3" s="428"/>
      <c r="LJ3" s="428"/>
      <c r="LK3" s="428"/>
      <c r="LL3" s="428"/>
      <c r="LM3" s="428"/>
      <c r="LN3" s="428"/>
      <c r="LO3" s="428"/>
      <c r="LP3" s="428"/>
      <c r="LQ3" s="428"/>
      <c r="LR3" s="428"/>
      <c r="LS3" s="428"/>
      <c r="LT3" s="428"/>
      <c r="LU3" s="428"/>
      <c r="LV3" s="428"/>
      <c r="LW3" s="428"/>
      <c r="LX3" s="428"/>
      <c r="LY3" s="428"/>
      <c r="LZ3" s="428"/>
      <c r="MA3" s="428"/>
      <c r="MB3" s="428"/>
      <c r="MC3" s="428"/>
      <c r="MD3" s="428"/>
      <c r="ME3" s="428"/>
      <c r="MF3" s="428"/>
      <c r="MG3" s="428"/>
      <c r="MH3" s="428"/>
      <c r="MI3" s="428"/>
      <c r="MJ3" s="428"/>
      <c r="MK3" s="428"/>
      <c r="ML3" s="428"/>
      <c r="MM3" s="428"/>
      <c r="MN3" s="428"/>
      <c r="MO3" s="428"/>
      <c r="MP3" s="428"/>
      <c r="MQ3" s="428"/>
      <c r="MR3" s="428"/>
      <c r="MS3" s="428"/>
      <c r="MT3" s="428"/>
      <c r="MU3" s="428"/>
      <c r="MV3" s="428"/>
      <c r="MW3" s="428"/>
      <c r="MX3" s="428"/>
      <c r="MY3" s="428"/>
      <c r="MZ3" s="428"/>
      <c r="NA3" s="428"/>
      <c r="NB3" s="428"/>
      <c r="NC3" s="428"/>
      <c r="ND3" s="428"/>
      <c r="NE3" s="428"/>
      <c r="NF3" s="428"/>
      <c r="NG3" s="428"/>
      <c r="NH3" s="428"/>
      <c r="NI3" s="428"/>
      <c r="NJ3" s="428"/>
      <c r="NK3" s="428"/>
      <c r="NL3" s="428"/>
      <c r="NM3" s="428"/>
      <c r="NN3" s="428"/>
      <c r="NO3" s="428"/>
      <c r="NP3" s="428"/>
      <c r="NQ3" s="428"/>
      <c r="NR3" s="428"/>
      <c r="NS3" s="428"/>
      <c r="NT3" s="428"/>
      <c r="NU3" s="428"/>
      <c r="NV3" s="428"/>
      <c r="NW3" s="428"/>
      <c r="NX3" s="428"/>
      <c r="NY3" s="428"/>
      <c r="NZ3" s="428"/>
      <c r="OA3" s="428"/>
      <c r="OB3" s="428"/>
      <c r="OC3" s="428"/>
      <c r="OD3" s="428"/>
      <c r="OE3" s="428"/>
      <c r="OF3" s="428"/>
      <c r="OG3" s="428"/>
      <c r="OH3" s="428"/>
      <c r="OI3" s="428"/>
      <c r="OJ3" s="428"/>
      <c r="OK3" s="428"/>
      <c r="OL3" s="428"/>
      <c r="OM3" s="428"/>
      <c r="ON3" s="428"/>
      <c r="OO3" s="428"/>
      <c r="OP3" s="428"/>
      <c r="OQ3" s="428"/>
      <c r="OR3" s="428"/>
      <c r="OS3" s="428"/>
      <c r="OT3" s="428"/>
      <c r="OU3" s="428"/>
      <c r="OV3" s="428"/>
      <c r="OW3" s="428"/>
      <c r="OX3" s="428"/>
      <c r="OY3" s="428"/>
      <c r="OZ3" s="428"/>
      <c r="PA3" s="428"/>
      <c r="PB3" s="428"/>
      <c r="PC3" s="428"/>
      <c r="PD3" s="428"/>
      <c r="PE3" s="428"/>
      <c r="PF3" s="428"/>
      <c r="PG3" s="428"/>
      <c r="PH3" s="428"/>
      <c r="PI3" s="428"/>
      <c r="PJ3" s="428"/>
      <c r="PK3" s="428"/>
      <c r="PL3" s="428"/>
      <c r="PM3" s="428"/>
      <c r="PN3" s="428"/>
      <c r="PO3" s="428"/>
      <c r="PP3" s="428"/>
      <c r="PQ3" s="428"/>
      <c r="PR3" s="428"/>
      <c r="PS3" s="428"/>
      <c r="PT3" s="428"/>
      <c r="PU3" s="428"/>
      <c r="PV3" s="428"/>
      <c r="PW3" s="428"/>
      <c r="PX3" s="428"/>
      <c r="PY3" s="428"/>
      <c r="PZ3" s="428"/>
      <c r="QA3" s="428"/>
      <c r="QB3" s="428"/>
      <c r="QC3" s="428"/>
      <c r="QD3" s="428"/>
      <c r="QE3" s="428"/>
      <c r="QF3" s="428"/>
      <c r="QG3" s="428"/>
      <c r="QH3" s="428"/>
      <c r="QI3" s="428"/>
      <c r="QJ3" s="428"/>
      <c r="QK3" s="428"/>
      <c r="QL3" s="428"/>
      <c r="QM3" s="428"/>
      <c r="QN3" s="428"/>
      <c r="QO3" s="428"/>
      <c r="QP3" s="428"/>
      <c r="QQ3" s="428"/>
      <c r="QR3" s="428"/>
      <c r="QS3" s="428"/>
      <c r="QT3" s="428"/>
      <c r="QU3" s="428"/>
      <c r="QV3" s="428"/>
      <c r="QW3" s="428"/>
      <c r="QX3" s="428"/>
      <c r="QY3" s="428"/>
      <c r="QZ3" s="428"/>
      <c r="RA3" s="428"/>
      <c r="RB3" s="428"/>
      <c r="RC3" s="428"/>
      <c r="RD3" s="428"/>
      <c r="RE3" s="428"/>
      <c r="RF3" s="428"/>
      <c r="RG3" s="428"/>
      <c r="RH3" s="428"/>
      <c r="RI3" s="428"/>
      <c r="RJ3" s="428"/>
      <c r="RK3" s="428"/>
      <c r="RL3" s="428"/>
      <c r="RM3" s="428"/>
      <c r="RN3" s="428"/>
      <c r="RO3" s="428"/>
      <c r="RP3" s="428"/>
      <c r="RQ3" s="428"/>
      <c r="RR3" s="428"/>
      <c r="RS3" s="428"/>
      <c r="RT3" s="428"/>
      <c r="RU3" s="428"/>
      <c r="RV3" s="428"/>
      <c r="RW3" s="428"/>
      <c r="RX3" s="428"/>
      <c r="RY3" s="428"/>
      <c r="RZ3" s="428"/>
      <c r="SA3" s="428"/>
      <c r="SB3" s="428"/>
      <c r="SC3" s="428"/>
      <c r="SD3" s="428"/>
      <c r="SE3" s="428"/>
      <c r="SF3" s="428"/>
      <c r="SG3" s="428"/>
      <c r="SH3" s="428"/>
      <c r="SI3" s="428"/>
      <c r="SJ3" s="428"/>
      <c r="SK3" s="428"/>
      <c r="SL3" s="428"/>
      <c r="SM3" s="428"/>
      <c r="SN3" s="428"/>
      <c r="SO3" s="428"/>
      <c r="SP3" s="428"/>
      <c r="SQ3" s="428"/>
      <c r="SR3" s="428"/>
      <c r="SS3" s="428"/>
      <c r="ST3" s="428"/>
      <c r="SU3" s="428"/>
      <c r="SV3" s="428"/>
      <c r="SW3" s="428"/>
      <c r="SX3" s="428"/>
      <c r="SY3" s="428"/>
      <c r="SZ3" s="428"/>
      <c r="TA3" s="428"/>
      <c r="TB3" s="428"/>
      <c r="TC3" s="428"/>
      <c r="TD3" s="428"/>
      <c r="TE3" s="428"/>
      <c r="TF3" s="428"/>
      <c r="TG3" s="428"/>
      <c r="TH3" s="428"/>
      <c r="TI3" s="428"/>
      <c r="TJ3" s="428"/>
      <c r="TK3" s="428"/>
      <c r="TL3" s="428"/>
      <c r="TM3" s="428"/>
      <c r="TN3" s="428"/>
      <c r="TO3" s="428"/>
      <c r="TP3" s="428"/>
      <c r="TQ3" s="428"/>
      <c r="TR3" s="428"/>
      <c r="TS3" s="428"/>
      <c r="TT3" s="428"/>
      <c r="TU3" s="428"/>
      <c r="TV3" s="428"/>
      <c r="TW3" s="428"/>
      <c r="TX3" s="428"/>
      <c r="TY3" s="428"/>
      <c r="TZ3" s="428"/>
      <c r="UA3" s="428"/>
      <c r="UB3" s="428"/>
      <c r="UC3" s="428"/>
      <c r="UD3" s="428"/>
      <c r="UE3" s="428"/>
      <c r="UF3" s="428"/>
      <c r="UG3" s="428"/>
      <c r="UH3" s="428"/>
      <c r="UI3" s="428"/>
    </row>
    <row r="4" spans="1:555" ht="15.75" thickBot="1" x14ac:dyDescent="0.3">
      <c r="A4" s="429"/>
      <c r="B4" s="429"/>
      <c r="C4" s="429"/>
      <c r="D4" s="429"/>
      <c r="E4" s="429"/>
      <c r="F4" s="429"/>
      <c r="G4" s="418"/>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29"/>
      <c r="JP4" s="429"/>
      <c r="JQ4" s="429"/>
      <c r="JR4" s="429"/>
      <c r="JS4" s="429"/>
      <c r="JT4" s="429"/>
      <c r="JU4" s="429"/>
      <c r="JV4" s="429"/>
      <c r="JW4" s="429"/>
      <c r="JX4" s="429"/>
      <c r="JY4" s="429"/>
      <c r="JZ4" s="429"/>
      <c r="KA4" s="429"/>
      <c r="KB4" s="429"/>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29"/>
      <c r="LA4" s="429"/>
      <c r="LB4" s="429"/>
      <c r="LC4" s="429"/>
      <c r="LD4" s="429"/>
      <c r="LE4" s="429"/>
      <c r="LF4" s="429"/>
      <c r="LG4" s="429"/>
      <c r="LH4" s="429"/>
      <c r="LI4" s="429"/>
      <c r="LJ4" s="429"/>
      <c r="LK4" s="429"/>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29"/>
      <c r="OZ4" s="429"/>
      <c r="PA4" s="429"/>
      <c r="PB4" s="429"/>
      <c r="PC4" s="429"/>
      <c r="PD4" s="429"/>
      <c r="PE4" s="429"/>
      <c r="PF4" s="429"/>
      <c r="PG4" s="429"/>
      <c r="PH4" s="429"/>
      <c r="PI4" s="429"/>
      <c r="PJ4" s="429"/>
      <c r="PK4" s="429"/>
      <c r="PL4" s="429"/>
      <c r="PM4" s="429"/>
      <c r="PN4" s="429"/>
      <c r="PO4" s="429"/>
      <c r="PP4" s="429"/>
      <c r="PQ4" s="429"/>
      <c r="PR4" s="429"/>
      <c r="PS4" s="429"/>
      <c r="PT4" s="429"/>
      <c r="PU4" s="429"/>
      <c r="PV4" s="429"/>
      <c r="PW4" s="429"/>
      <c r="PX4" s="429"/>
      <c r="PY4" s="429"/>
      <c r="PZ4" s="429"/>
      <c r="QA4" s="429"/>
      <c r="QB4" s="429"/>
      <c r="QC4" s="429"/>
      <c r="QD4" s="429"/>
      <c r="QE4" s="429"/>
      <c r="QF4" s="429"/>
      <c r="QG4" s="429"/>
      <c r="QH4" s="429"/>
      <c r="QI4" s="429"/>
      <c r="QJ4" s="429"/>
      <c r="QK4" s="429"/>
      <c r="QL4" s="429"/>
      <c r="QM4" s="429"/>
      <c r="QN4" s="429"/>
      <c r="QO4" s="429"/>
      <c r="QP4" s="429"/>
      <c r="QQ4" s="429"/>
      <c r="QR4" s="429"/>
      <c r="QS4" s="429"/>
      <c r="QT4" s="429"/>
      <c r="QU4" s="429"/>
      <c r="QV4" s="429"/>
      <c r="QW4" s="429"/>
      <c r="QX4" s="429"/>
      <c r="QY4" s="429"/>
      <c r="QZ4" s="429"/>
      <c r="RA4" s="429"/>
      <c r="RB4" s="429"/>
      <c r="RC4" s="429"/>
      <c r="RD4" s="429"/>
      <c r="RE4" s="429"/>
      <c r="RF4" s="429"/>
      <c r="RG4" s="429"/>
      <c r="RH4" s="429"/>
      <c r="RI4" s="429"/>
      <c r="RJ4" s="429"/>
      <c r="RK4" s="429"/>
      <c r="RL4" s="429"/>
      <c r="RM4" s="429"/>
      <c r="RN4" s="429"/>
      <c r="RO4" s="429"/>
      <c r="RP4" s="429"/>
      <c r="RQ4" s="429"/>
      <c r="RR4" s="429"/>
      <c r="RS4" s="429"/>
      <c r="RT4" s="429"/>
      <c r="RU4" s="429"/>
      <c r="RV4" s="429"/>
      <c r="RW4" s="429"/>
      <c r="RX4" s="429"/>
      <c r="RY4" s="429"/>
      <c r="RZ4" s="429"/>
      <c r="SA4" s="429"/>
      <c r="SB4" s="429"/>
      <c r="SC4" s="429"/>
      <c r="SD4" s="429"/>
      <c r="SE4" s="429"/>
      <c r="SF4" s="429"/>
      <c r="SG4" s="429"/>
      <c r="SH4" s="429"/>
      <c r="SI4" s="429"/>
      <c r="SJ4" s="429"/>
      <c r="SK4" s="429"/>
      <c r="SL4" s="429"/>
      <c r="SM4" s="429"/>
      <c r="SN4" s="429"/>
      <c r="SO4" s="429"/>
      <c r="SP4" s="429"/>
      <c r="SQ4" s="429"/>
      <c r="SR4" s="429"/>
      <c r="SS4" s="429"/>
      <c r="ST4" s="429"/>
      <c r="SU4" s="429"/>
      <c r="SV4" s="429"/>
      <c r="SW4" s="429"/>
      <c r="SX4" s="429"/>
      <c r="SY4" s="429"/>
      <c r="SZ4" s="429"/>
      <c r="TA4" s="429"/>
      <c r="TB4" s="429"/>
      <c r="TC4" s="429"/>
      <c r="TD4" s="429"/>
      <c r="TE4" s="429"/>
      <c r="TF4" s="429"/>
      <c r="TG4" s="429"/>
      <c r="TH4" s="429"/>
      <c r="TI4" s="429"/>
      <c r="TJ4" s="429"/>
      <c r="TK4" s="429"/>
      <c r="TL4" s="429"/>
      <c r="TM4" s="429"/>
      <c r="TN4" s="429"/>
      <c r="TO4" s="429"/>
      <c r="TP4" s="429"/>
      <c r="TQ4" s="429"/>
      <c r="TR4" s="429"/>
      <c r="TS4" s="429"/>
      <c r="TT4" s="429"/>
      <c r="TU4" s="429"/>
      <c r="TV4" s="429"/>
      <c r="TW4" s="429"/>
      <c r="TX4" s="429"/>
      <c r="TY4" s="429"/>
      <c r="TZ4" s="429"/>
      <c r="UA4" s="429"/>
      <c r="UB4" s="429"/>
      <c r="UC4" s="429"/>
      <c r="UD4" s="429"/>
      <c r="UE4" s="429"/>
      <c r="UF4" s="429"/>
      <c r="UG4" s="429"/>
      <c r="UH4" s="429"/>
      <c r="UI4" s="429"/>
    </row>
    <row r="5" spans="1:555" ht="53.25" thickBot="1" x14ac:dyDescent="0.3">
      <c r="A5" s="429"/>
      <c r="B5" s="429"/>
      <c r="C5" s="86" t="s">
        <v>1336</v>
      </c>
      <c r="D5" s="188">
        <f>SUMIF(C:C,$C$10,D:D)</f>
        <v>8636760.6610000022</v>
      </c>
      <c r="E5" s="429"/>
      <c r="F5" s="429"/>
      <c r="G5" s="418"/>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6" spans="1:555" x14ac:dyDescent="0.25">
      <c r="A6" s="429"/>
      <c r="B6" s="429"/>
      <c r="C6" s="104"/>
      <c r="D6" s="104"/>
      <c r="E6" s="104"/>
      <c r="F6" s="104"/>
      <c r="G6" s="77"/>
      <c r="H6" s="104"/>
      <c r="I6" s="104"/>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row>
    <row r="7" spans="1:555" x14ac:dyDescent="0.25">
      <c r="A7" s="429"/>
      <c r="B7" s="429"/>
      <c r="C7" s="104"/>
      <c r="D7" s="104"/>
      <c r="E7" s="104"/>
      <c r="F7" s="104"/>
      <c r="G7" s="77"/>
      <c r="H7" s="104"/>
      <c r="I7" s="104"/>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row>
    <row r="8" spans="1:555" x14ac:dyDescent="0.25">
      <c r="A8" s="429"/>
      <c r="B8" s="429"/>
      <c r="C8" s="104"/>
      <c r="D8" s="104"/>
      <c r="E8" s="104"/>
      <c r="F8" s="104"/>
      <c r="G8" s="77"/>
      <c r="H8" s="104"/>
      <c r="I8" s="104"/>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429"/>
      <c r="C9" s="104"/>
      <c r="D9" s="104"/>
      <c r="E9" s="104"/>
      <c r="F9" s="104"/>
      <c r="G9" s="77"/>
      <c r="H9" s="104"/>
      <c r="I9" s="104"/>
      <c r="J9" s="429"/>
      <c r="K9" s="171"/>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429"/>
      <c r="C10" s="153" t="s">
        <v>1337</v>
      </c>
      <c r="D10" s="347">
        <f>SUM(F17:F51)</f>
        <v>67652.820000000007</v>
      </c>
      <c r="E10" s="429"/>
      <c r="F10" s="69"/>
      <c r="G10" s="78"/>
      <c r="H10" s="69"/>
      <c r="I10" s="6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91"/>
      <c r="C11" s="69"/>
      <c r="D11" s="31"/>
      <c r="E11" s="91"/>
      <c r="F11" s="91"/>
      <c r="G11" s="91"/>
      <c r="H11" s="75"/>
      <c r="I11" s="75"/>
      <c r="J11" s="75"/>
      <c r="K11" s="10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x14ac:dyDescent="0.25">
      <c r="A12" s="429"/>
      <c r="B12" s="91"/>
      <c r="C12" s="69"/>
      <c r="D12" s="31"/>
      <c r="E12" s="91"/>
      <c r="F12" s="91"/>
      <c r="G12" s="91"/>
      <c r="H12" s="75"/>
      <c r="I12" s="75"/>
      <c r="J12" s="75"/>
      <c r="K12" s="10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5.75" x14ac:dyDescent="0.25">
      <c r="A13" s="429"/>
      <c r="B13" s="91"/>
      <c r="C13" s="191" t="s">
        <v>1309</v>
      </c>
      <c r="D13" s="345" t="s">
        <v>1766</v>
      </c>
      <c r="E13" s="91"/>
      <c r="F13" s="91"/>
      <c r="G13" s="91"/>
      <c r="H13" s="75"/>
      <c r="I13" s="75"/>
      <c r="J13" s="75"/>
      <c r="K13" s="10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ht="18.75" x14ac:dyDescent="0.25">
      <c r="A14" s="429"/>
      <c r="B14" s="91"/>
      <c r="C14" s="19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Coordinación del proyecto HICA para Honduras (hacia el exterior): 1 Taller en Guatemala para 3 personas por 5 días (2 complemento de viáticos y 1 de viáticos totales).</v>
      </c>
      <c r="D14" s="31"/>
      <c r="E14" s="91"/>
      <c r="F14" s="91"/>
      <c r="G14" s="91"/>
      <c r="H14" s="75"/>
      <c r="I14" s="75"/>
      <c r="J14" s="75"/>
      <c r="K14" s="10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ht="15.75" thickBot="1" x14ac:dyDescent="0.3">
      <c r="A15" s="429"/>
      <c r="B15" s="429"/>
      <c r="C15" s="429"/>
      <c r="D15" s="429"/>
      <c r="E15" s="429"/>
      <c r="F15" s="91"/>
      <c r="G15" s="75"/>
      <c r="H15" s="75"/>
      <c r="I15" s="75"/>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15.75" thickBot="1" x14ac:dyDescent="0.3">
      <c r="A16" s="429"/>
      <c r="B16" s="429"/>
      <c r="C16" s="125" t="s">
        <v>1310</v>
      </c>
      <c r="D16" s="125" t="s">
        <v>99</v>
      </c>
      <c r="E16" s="132" t="s">
        <v>1312</v>
      </c>
      <c r="F16" s="131" t="s">
        <v>1313</v>
      </c>
      <c r="G16" s="129" t="s">
        <v>1314</v>
      </c>
      <c r="H16" s="132" t="s">
        <v>1315</v>
      </c>
      <c r="I16" s="129" t="s">
        <v>711</v>
      </c>
      <c r="J16" s="129" t="s">
        <v>1316</v>
      </c>
      <c r="K16" s="129" t="s">
        <v>1317</v>
      </c>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3:11" x14ac:dyDescent="0.25">
      <c r="C17" s="209" t="s">
        <v>1289</v>
      </c>
      <c r="D17" s="210">
        <v>8</v>
      </c>
      <c r="E17" s="208">
        <f>HLOOKUP(C17,$AH$2:$BU$3,2,0)</f>
        <v>5081.6025</v>
      </c>
      <c r="F17" s="94">
        <f t="shared" ref="F17:F51" si="0">D17*E17</f>
        <v>40652.82</v>
      </c>
      <c r="G17" s="156" t="s">
        <v>712</v>
      </c>
      <c r="H17" s="138" t="s">
        <v>341</v>
      </c>
      <c r="I17" s="126" t="str">
        <f>VLOOKUP(H17,Presupuesto!$B$11:$C$565,2,0)</f>
        <v>VIATICOS AL EXTERIOR</v>
      </c>
      <c r="J17" s="207" t="s">
        <v>49</v>
      </c>
      <c r="K17" s="95" t="s">
        <v>719</v>
      </c>
    </row>
    <row r="18" spans="3:11" x14ac:dyDescent="0.25">
      <c r="C18" s="137" t="s">
        <v>1911</v>
      </c>
      <c r="D18" s="154">
        <v>3</v>
      </c>
      <c r="E18" s="119">
        <v>9000</v>
      </c>
      <c r="F18" s="94">
        <f t="shared" ref="F18:F24" si="1">D18*E18</f>
        <v>27000</v>
      </c>
      <c r="G18" s="156" t="s">
        <v>712</v>
      </c>
      <c r="H18" s="138" t="s">
        <v>332</v>
      </c>
      <c r="I18" s="126" t="str">
        <f>VLOOKUP(H18,Presupuesto!$B$11:$C$565,2,0)</f>
        <v>PASAJES AL EXTERIOR</v>
      </c>
      <c r="J18" s="95" t="str">
        <f t="shared" ref="J18:J51" si="2">$J$17</f>
        <v>Desarrollo e Innovación Curricular</v>
      </c>
      <c r="K18" s="95" t="s">
        <v>720</v>
      </c>
    </row>
    <row r="19" spans="3:11" x14ac:dyDescent="0.25">
      <c r="C19" s="137"/>
      <c r="D19" s="154"/>
      <c r="E19" s="119"/>
      <c r="F19" s="94">
        <f t="shared" si="1"/>
        <v>0</v>
      </c>
      <c r="G19" s="156"/>
      <c r="H19" s="138"/>
      <c r="I19" s="126" t="e">
        <f>VLOOKUP(H19,Presupuesto!$B$11:$C$565,2,0)</f>
        <v>#N/A</v>
      </c>
      <c r="J19" s="95" t="str">
        <f t="shared" si="2"/>
        <v>Desarrollo e Innovación Curricular</v>
      </c>
      <c r="K19" s="95" t="s">
        <v>720</v>
      </c>
    </row>
    <row r="20" spans="3:11" x14ac:dyDescent="0.25">
      <c r="C20" s="137"/>
      <c r="D20" s="154"/>
      <c r="E20" s="119"/>
      <c r="F20" s="94">
        <f t="shared" si="1"/>
        <v>0</v>
      </c>
      <c r="G20" s="156"/>
      <c r="H20" s="138"/>
      <c r="I20" s="126" t="e">
        <f>VLOOKUP(H20,Presupuesto!$B$11:$C$565,2,0)</f>
        <v>#N/A</v>
      </c>
      <c r="J20" s="95" t="str">
        <f t="shared" si="2"/>
        <v>Desarrollo e Innovación Curricular</v>
      </c>
      <c r="K20" s="95" t="s">
        <v>720</v>
      </c>
    </row>
    <row r="21" spans="3:11" x14ac:dyDescent="0.25">
      <c r="C21" s="137"/>
      <c r="D21" s="154"/>
      <c r="E21" s="119"/>
      <c r="F21" s="94">
        <f t="shared" si="1"/>
        <v>0</v>
      </c>
      <c r="G21" s="156"/>
      <c r="H21" s="138"/>
      <c r="I21" s="126" t="e">
        <f>VLOOKUP(H21,Presupuesto!$B$11:$C$565,2,0)</f>
        <v>#N/A</v>
      </c>
      <c r="J21" s="95" t="str">
        <f t="shared" si="2"/>
        <v>Desarrollo e Innovación Curricular</v>
      </c>
      <c r="K21" s="95" t="s">
        <v>720</v>
      </c>
    </row>
    <row r="22" spans="3:11" x14ac:dyDescent="0.25">
      <c r="C22" s="137"/>
      <c r="D22" s="154"/>
      <c r="E22" s="119"/>
      <c r="F22" s="94">
        <f t="shared" si="1"/>
        <v>0</v>
      </c>
      <c r="G22" s="156"/>
      <c r="H22" s="138"/>
      <c r="I22" s="126" t="e">
        <f>VLOOKUP(H22,Presupuesto!$B$11:$C$565,2,0)</f>
        <v>#N/A</v>
      </c>
      <c r="J22" s="95" t="str">
        <f t="shared" si="2"/>
        <v>Desarrollo e Innovación Curricular</v>
      </c>
      <c r="K22" s="95" t="s">
        <v>729</v>
      </c>
    </row>
    <row r="23" spans="3:11" x14ac:dyDescent="0.25">
      <c r="C23" s="137"/>
      <c r="D23" s="154"/>
      <c r="E23" s="119"/>
      <c r="F23" s="94">
        <f t="shared" si="1"/>
        <v>0</v>
      </c>
      <c r="G23" s="156"/>
      <c r="H23" s="138"/>
      <c r="I23" s="126" t="e">
        <f>VLOOKUP(H23,Presupuesto!$B$11:$C$565,2,0)</f>
        <v>#N/A</v>
      </c>
      <c r="J23" s="95" t="str">
        <f t="shared" si="2"/>
        <v>Desarrollo e Innovación Curricular</v>
      </c>
      <c r="K23" s="95" t="s">
        <v>720</v>
      </c>
    </row>
    <row r="24" spans="3:11" x14ac:dyDescent="0.25">
      <c r="C24" s="137"/>
      <c r="D24" s="154"/>
      <c r="E24" s="119"/>
      <c r="F24" s="94">
        <f t="shared" si="1"/>
        <v>0</v>
      </c>
      <c r="G24" s="156"/>
      <c r="H24" s="138"/>
      <c r="I24" s="126" t="e">
        <f>VLOOKUP(H24,Presupuesto!$B$11:$C$565,2,0)</f>
        <v>#N/A</v>
      </c>
      <c r="J24" s="95" t="str">
        <f t="shared" si="2"/>
        <v>Desarrollo e Innovación Curricular</v>
      </c>
      <c r="K24" s="95" t="s">
        <v>720</v>
      </c>
    </row>
    <row r="25" spans="3:11" x14ac:dyDescent="0.25">
      <c r="C25" s="137"/>
      <c r="D25" s="154"/>
      <c r="E25" s="119"/>
      <c r="F25" s="94">
        <f t="shared" si="0"/>
        <v>0</v>
      </c>
      <c r="G25" s="156"/>
      <c r="H25" s="138"/>
      <c r="I25" s="126" t="e">
        <f>VLOOKUP(H25,Presupuesto!$B$11:$C$565,2,0)</f>
        <v>#N/A</v>
      </c>
      <c r="J25" s="95" t="str">
        <f t="shared" si="2"/>
        <v>Desarrollo e Innovación Curricular</v>
      </c>
      <c r="K25" s="95" t="s">
        <v>720</v>
      </c>
    </row>
    <row r="26" spans="3:11" x14ac:dyDescent="0.25">
      <c r="C26" s="137"/>
      <c r="D26" s="154"/>
      <c r="E26" s="119"/>
      <c r="F26" s="94">
        <f t="shared" si="0"/>
        <v>0</v>
      </c>
      <c r="G26" s="156"/>
      <c r="H26" s="138"/>
      <c r="I26" s="126" t="e">
        <f>VLOOKUP(H26,Presupuesto!$B$11:$C$565,2,0)</f>
        <v>#N/A</v>
      </c>
      <c r="J26" s="95" t="str">
        <f t="shared" si="2"/>
        <v>Desarrollo e Innovación Curricular</v>
      </c>
      <c r="K26" s="95" t="s">
        <v>720</v>
      </c>
    </row>
    <row r="27" spans="3:11" x14ac:dyDescent="0.25">
      <c r="C27" s="137"/>
      <c r="D27" s="154"/>
      <c r="E27" s="119"/>
      <c r="F27" s="94">
        <f t="shared" si="0"/>
        <v>0</v>
      </c>
      <c r="G27" s="156"/>
      <c r="H27" s="138"/>
      <c r="I27" s="126" t="e">
        <f>VLOOKUP(H27,Presupuesto!$B$11:$C$565,2,0)</f>
        <v>#N/A</v>
      </c>
      <c r="J27" s="95" t="str">
        <f t="shared" si="2"/>
        <v>Desarrollo e Innovación Curricular</v>
      </c>
      <c r="K27" s="95" t="s">
        <v>720</v>
      </c>
    </row>
    <row r="28" spans="3:11" x14ac:dyDescent="0.25">
      <c r="C28" s="137"/>
      <c r="D28" s="154"/>
      <c r="E28" s="119"/>
      <c r="F28" s="94">
        <f t="shared" si="0"/>
        <v>0</v>
      </c>
      <c r="G28" s="156"/>
      <c r="H28" s="138"/>
      <c r="I28" s="126" t="e">
        <f>VLOOKUP(H28,Presupuesto!$B$11:$C$565,2,0)</f>
        <v>#N/A</v>
      </c>
      <c r="J28" s="95" t="str">
        <f t="shared" si="2"/>
        <v>Desarrollo e Innovación Curricular</v>
      </c>
      <c r="K28" s="95" t="s">
        <v>720</v>
      </c>
    </row>
    <row r="29" spans="3:11" x14ac:dyDescent="0.25">
      <c r="C29" s="137"/>
      <c r="D29" s="154"/>
      <c r="E29" s="119"/>
      <c r="F29" s="94">
        <f t="shared" si="0"/>
        <v>0</v>
      </c>
      <c r="G29" s="156"/>
      <c r="H29" s="138"/>
      <c r="I29" s="126" t="e">
        <f>VLOOKUP(H29,Presupuesto!$B$11:$C$565,2,0)</f>
        <v>#N/A</v>
      </c>
      <c r="J29" s="95" t="str">
        <f t="shared" si="2"/>
        <v>Desarrollo e Innovación Curricular</v>
      </c>
      <c r="K29" s="95" t="s">
        <v>720</v>
      </c>
    </row>
    <row r="30" spans="3:11" x14ac:dyDescent="0.25">
      <c r="C30" s="137"/>
      <c r="D30" s="154"/>
      <c r="E30" s="119"/>
      <c r="F30" s="94">
        <f t="shared" si="0"/>
        <v>0</v>
      </c>
      <c r="G30" s="156"/>
      <c r="H30" s="138"/>
      <c r="I30" s="126" t="e">
        <f>VLOOKUP(H30,Presupuesto!$B$11:$C$565,2,0)</f>
        <v>#N/A</v>
      </c>
      <c r="J30" s="95" t="str">
        <f t="shared" si="2"/>
        <v>Desarrollo e Innovación Curricular</v>
      </c>
      <c r="K30" s="95" t="s">
        <v>720</v>
      </c>
    </row>
    <row r="31" spans="3:11" x14ac:dyDescent="0.25">
      <c r="C31" s="137"/>
      <c r="D31" s="154"/>
      <c r="E31" s="119"/>
      <c r="F31" s="94">
        <f t="shared" si="0"/>
        <v>0</v>
      </c>
      <c r="G31" s="156"/>
      <c r="H31" s="138"/>
      <c r="I31" s="126" t="e">
        <f>VLOOKUP(H31,Presupuesto!$B$11:$C$565,2,0)</f>
        <v>#N/A</v>
      </c>
      <c r="J31" s="95" t="str">
        <f t="shared" si="2"/>
        <v>Desarrollo e Innovación Curricular</v>
      </c>
      <c r="K31" s="95" t="s">
        <v>720</v>
      </c>
    </row>
    <row r="32" spans="3:11" x14ac:dyDescent="0.25">
      <c r="C32" s="137"/>
      <c r="D32" s="154"/>
      <c r="E32" s="119"/>
      <c r="F32" s="94">
        <f t="shared" si="0"/>
        <v>0</v>
      </c>
      <c r="G32" s="156"/>
      <c r="H32" s="138"/>
      <c r="I32" s="126" t="e">
        <f>VLOOKUP(H32,Presupuesto!$B$11:$C$565,2,0)</f>
        <v>#N/A</v>
      </c>
      <c r="J32" s="95" t="str">
        <f t="shared" si="2"/>
        <v>Desarrollo e Innovación Curricular</v>
      </c>
      <c r="K32" s="95" t="s">
        <v>720</v>
      </c>
    </row>
    <row r="33" spans="3:11" x14ac:dyDescent="0.25">
      <c r="C33" s="137"/>
      <c r="D33" s="154"/>
      <c r="E33" s="119"/>
      <c r="F33" s="94">
        <f t="shared" si="0"/>
        <v>0</v>
      </c>
      <c r="G33" s="156"/>
      <c r="H33" s="138"/>
      <c r="I33" s="126" t="e">
        <f>VLOOKUP(H33,Presupuesto!$B$11:$C$565,2,0)</f>
        <v>#N/A</v>
      </c>
      <c r="J33" s="95" t="str">
        <f t="shared" si="2"/>
        <v>Desarrollo e Innovación Curricular</v>
      </c>
      <c r="K33" s="95" t="s">
        <v>720</v>
      </c>
    </row>
    <row r="34" spans="3:11" x14ac:dyDescent="0.25">
      <c r="C34" s="137"/>
      <c r="D34" s="154"/>
      <c r="E34" s="119"/>
      <c r="F34" s="94">
        <f t="shared" si="0"/>
        <v>0</v>
      </c>
      <c r="G34" s="156"/>
      <c r="H34" s="138"/>
      <c r="I34" s="126" t="e">
        <f>VLOOKUP(H34,Presupuesto!$B$11:$C$565,2,0)</f>
        <v>#N/A</v>
      </c>
      <c r="J34" s="95" t="str">
        <f t="shared" si="2"/>
        <v>Desarrollo e Innovación Curricular</v>
      </c>
      <c r="K34" s="95" t="s">
        <v>720</v>
      </c>
    </row>
    <row r="35" spans="3:11" x14ac:dyDescent="0.25">
      <c r="C35" s="137"/>
      <c r="D35" s="154"/>
      <c r="E35" s="119"/>
      <c r="F35" s="94">
        <f t="shared" si="0"/>
        <v>0</v>
      </c>
      <c r="G35" s="156"/>
      <c r="H35" s="138"/>
      <c r="I35" s="126" t="e">
        <f>VLOOKUP(H35,Presupuesto!$B$11:$C$565,2,0)</f>
        <v>#N/A</v>
      </c>
      <c r="J35" s="95" t="str">
        <f t="shared" si="2"/>
        <v>Desarrollo e Innovación Curricular</v>
      </c>
      <c r="K35" s="95" t="s">
        <v>720</v>
      </c>
    </row>
    <row r="36" spans="3:11" x14ac:dyDescent="0.25">
      <c r="C36" s="137"/>
      <c r="D36" s="154"/>
      <c r="E36" s="119"/>
      <c r="F36" s="94">
        <f t="shared" si="0"/>
        <v>0</v>
      </c>
      <c r="G36" s="156"/>
      <c r="H36" s="138"/>
      <c r="I36" s="126" t="e">
        <f>VLOOKUP(H36,Presupuesto!$B$11:$C$565,2,0)</f>
        <v>#N/A</v>
      </c>
      <c r="J36" s="95" t="str">
        <f t="shared" si="2"/>
        <v>Desarrollo e Innovación Curricular</v>
      </c>
      <c r="K36" s="95" t="s">
        <v>720</v>
      </c>
    </row>
    <row r="37" spans="3:11" x14ac:dyDescent="0.25">
      <c r="C37" s="137"/>
      <c r="D37" s="154"/>
      <c r="E37" s="119"/>
      <c r="F37" s="94">
        <f t="shared" si="0"/>
        <v>0</v>
      </c>
      <c r="G37" s="156"/>
      <c r="H37" s="138"/>
      <c r="I37" s="126" t="e">
        <f>VLOOKUP(H37,Presupuesto!$B$11:$C$565,2,0)</f>
        <v>#N/A</v>
      </c>
      <c r="J37" s="95" t="str">
        <f t="shared" si="2"/>
        <v>Desarrollo e Innovación Curricular</v>
      </c>
      <c r="K37" s="95" t="s">
        <v>720</v>
      </c>
    </row>
    <row r="38" spans="3:11" x14ac:dyDescent="0.25">
      <c r="C38" s="137"/>
      <c r="D38" s="154"/>
      <c r="E38" s="119"/>
      <c r="F38" s="94">
        <f t="shared" si="0"/>
        <v>0</v>
      </c>
      <c r="G38" s="156"/>
      <c r="H38" s="138"/>
      <c r="I38" s="126" t="e">
        <f>VLOOKUP(H38,Presupuesto!$B$11:$C$565,2,0)</f>
        <v>#N/A</v>
      </c>
      <c r="J38" s="95" t="str">
        <f t="shared" si="2"/>
        <v>Desarrollo e Innovación Curricular</v>
      </c>
      <c r="K38" s="95" t="s">
        <v>720</v>
      </c>
    </row>
    <row r="39" spans="3:11" x14ac:dyDescent="0.25">
      <c r="C39" s="139"/>
      <c r="D39" s="147"/>
      <c r="E39" s="115"/>
      <c r="F39" s="94">
        <f t="shared" ref="F39:F45" si="3">D39*E39</f>
        <v>0</v>
      </c>
      <c r="G39" s="156"/>
      <c r="H39" s="140"/>
      <c r="I39" s="126" t="e">
        <f>VLOOKUP(H39,Presupuesto!$B$11:$C$565,2,0)</f>
        <v>#N/A</v>
      </c>
      <c r="J39" s="95" t="str">
        <f t="shared" si="2"/>
        <v>Desarrollo e Innovación Curricular</v>
      </c>
      <c r="K39" s="95" t="s">
        <v>720</v>
      </c>
    </row>
    <row r="40" spans="3:11" x14ac:dyDescent="0.25">
      <c r="C40" s="139"/>
      <c r="D40" s="147"/>
      <c r="E40" s="115"/>
      <c r="F40" s="94">
        <f t="shared" si="3"/>
        <v>0</v>
      </c>
      <c r="G40" s="156"/>
      <c r="H40" s="140"/>
      <c r="I40" s="126" t="e">
        <f>VLOOKUP(H40,Presupuesto!$B$11:$C$565,2,0)</f>
        <v>#N/A</v>
      </c>
      <c r="J40" s="95" t="str">
        <f t="shared" si="2"/>
        <v>Desarrollo e Innovación Curricular</v>
      </c>
      <c r="K40" s="95" t="s">
        <v>720</v>
      </c>
    </row>
    <row r="41" spans="3:11" x14ac:dyDescent="0.25">
      <c r="C41" s="139"/>
      <c r="D41" s="147"/>
      <c r="E41" s="115"/>
      <c r="F41" s="94">
        <f t="shared" si="3"/>
        <v>0</v>
      </c>
      <c r="G41" s="156"/>
      <c r="H41" s="140"/>
      <c r="I41" s="126" t="e">
        <f>VLOOKUP(H41,Presupuesto!$B$11:$C$565,2,0)</f>
        <v>#N/A</v>
      </c>
      <c r="J41" s="95" t="str">
        <f t="shared" si="2"/>
        <v>Desarrollo e Innovación Curricular</v>
      </c>
      <c r="K41" s="95" t="s">
        <v>720</v>
      </c>
    </row>
    <row r="42" spans="3:11" x14ac:dyDescent="0.25">
      <c r="C42" s="139"/>
      <c r="D42" s="147"/>
      <c r="E42" s="115"/>
      <c r="F42" s="94">
        <f t="shared" si="3"/>
        <v>0</v>
      </c>
      <c r="G42" s="156"/>
      <c r="H42" s="140"/>
      <c r="I42" s="126" t="e">
        <f>VLOOKUP(H42,Presupuesto!$B$11:$C$565,2,0)</f>
        <v>#N/A</v>
      </c>
      <c r="J42" s="95" t="str">
        <f t="shared" si="2"/>
        <v>Desarrollo e Innovación Curricular</v>
      </c>
      <c r="K42" s="95" t="s">
        <v>720</v>
      </c>
    </row>
    <row r="43" spans="3:11" x14ac:dyDescent="0.25">
      <c r="C43" s="139"/>
      <c r="D43" s="147"/>
      <c r="E43" s="115"/>
      <c r="F43" s="94">
        <f t="shared" si="3"/>
        <v>0</v>
      </c>
      <c r="G43" s="156"/>
      <c r="H43" s="140"/>
      <c r="I43" s="126" t="e">
        <f>VLOOKUP(H43,Presupuesto!$B$11:$C$565,2,0)</f>
        <v>#N/A</v>
      </c>
      <c r="J43" s="95" t="str">
        <f t="shared" si="2"/>
        <v>Desarrollo e Innovación Curricular</v>
      </c>
      <c r="K43" s="95" t="s">
        <v>720</v>
      </c>
    </row>
    <row r="44" spans="3:11" x14ac:dyDescent="0.25">
      <c r="C44" s="139"/>
      <c r="D44" s="147"/>
      <c r="E44" s="115"/>
      <c r="F44" s="94">
        <f t="shared" si="3"/>
        <v>0</v>
      </c>
      <c r="G44" s="156"/>
      <c r="H44" s="140"/>
      <c r="I44" s="126" t="e">
        <f>VLOOKUP(H44,Presupuesto!$B$11:$C$565,2,0)</f>
        <v>#N/A</v>
      </c>
      <c r="J44" s="95" t="str">
        <f t="shared" si="2"/>
        <v>Desarrollo e Innovación Curricular</v>
      </c>
      <c r="K44" s="95" t="s">
        <v>720</v>
      </c>
    </row>
    <row r="45" spans="3:11" x14ac:dyDescent="0.25">
      <c r="C45" s="139"/>
      <c r="D45" s="147"/>
      <c r="E45" s="115"/>
      <c r="F45" s="94">
        <f t="shared" si="3"/>
        <v>0</v>
      </c>
      <c r="G45" s="156"/>
      <c r="H45" s="140"/>
      <c r="I45" s="126" t="e">
        <f>VLOOKUP(H45,Presupuesto!$B$11:$C$565,2,0)</f>
        <v>#N/A</v>
      </c>
      <c r="J45" s="95" t="str">
        <f t="shared" si="2"/>
        <v>Desarrollo e Innovación Curricular</v>
      </c>
      <c r="K45" s="95" t="s">
        <v>720</v>
      </c>
    </row>
    <row r="46" spans="3:11" x14ac:dyDescent="0.25">
      <c r="C46" s="139"/>
      <c r="D46" s="147"/>
      <c r="E46" s="115"/>
      <c r="F46" s="94">
        <f t="shared" si="0"/>
        <v>0</v>
      </c>
      <c r="G46" s="156"/>
      <c r="H46" s="140"/>
      <c r="I46" s="126" t="e">
        <f>VLOOKUP(H46,Presupuesto!$B$11:$C$565,2,0)</f>
        <v>#N/A</v>
      </c>
      <c r="J46" s="95" t="str">
        <f t="shared" si="2"/>
        <v>Desarrollo e Innovación Curricular</v>
      </c>
      <c r="K46" s="95" t="s">
        <v>720</v>
      </c>
    </row>
    <row r="47" spans="3:11" x14ac:dyDescent="0.25">
      <c r="C47" s="141"/>
      <c r="D47" s="147"/>
      <c r="E47" s="115"/>
      <c r="F47" s="94">
        <f t="shared" si="0"/>
        <v>0</v>
      </c>
      <c r="G47" s="156"/>
      <c r="H47" s="142"/>
      <c r="I47" s="126" t="e">
        <f>VLOOKUP(H47,Presupuesto!$B$11:$C$565,2,0)</f>
        <v>#N/A</v>
      </c>
      <c r="J47" s="95" t="str">
        <f t="shared" si="2"/>
        <v>Desarrollo e Innovación Curricular</v>
      </c>
      <c r="K47" s="95" t="s">
        <v>732</v>
      </c>
    </row>
    <row r="48" spans="3:11" x14ac:dyDescent="0.25">
      <c r="C48" s="141"/>
      <c r="D48" s="147"/>
      <c r="E48" s="115"/>
      <c r="F48" s="94">
        <f t="shared" si="0"/>
        <v>0</v>
      </c>
      <c r="G48" s="156"/>
      <c r="H48" s="142"/>
      <c r="I48" s="126" t="e">
        <f>VLOOKUP(H48,Presupuesto!$B$11:$C$565,2,0)</f>
        <v>#N/A</v>
      </c>
      <c r="J48" s="95" t="str">
        <f t="shared" si="2"/>
        <v>Desarrollo e Innovación Curricular</v>
      </c>
      <c r="K48" s="95" t="s">
        <v>720</v>
      </c>
    </row>
    <row r="49" spans="3:11" x14ac:dyDescent="0.25">
      <c r="C49" s="141"/>
      <c r="D49" s="147"/>
      <c r="E49" s="115"/>
      <c r="F49" s="94">
        <f t="shared" si="0"/>
        <v>0</v>
      </c>
      <c r="G49" s="156"/>
      <c r="H49" s="142"/>
      <c r="I49" s="126" t="e">
        <f>VLOOKUP(H49,Presupuesto!$B$11:$C$565,2,0)</f>
        <v>#N/A</v>
      </c>
      <c r="J49" s="95" t="str">
        <f t="shared" si="2"/>
        <v>Desarrollo e Innovación Curricular</v>
      </c>
      <c r="K49" s="95" t="s">
        <v>720</v>
      </c>
    </row>
    <row r="50" spans="3:11" x14ac:dyDescent="0.25">
      <c r="C50" s="141"/>
      <c r="D50" s="147"/>
      <c r="E50" s="115"/>
      <c r="F50" s="94">
        <f t="shared" si="0"/>
        <v>0</v>
      </c>
      <c r="G50" s="156"/>
      <c r="H50" s="142"/>
      <c r="I50" s="126" t="e">
        <f>VLOOKUP(H50,Presupuesto!$B$11:$C$565,2,0)</f>
        <v>#N/A</v>
      </c>
      <c r="J50" s="95" t="str">
        <f t="shared" si="2"/>
        <v>Desarrollo e Innovación Curricular</v>
      </c>
      <c r="K50" s="95" t="s">
        <v>720</v>
      </c>
    </row>
    <row r="51" spans="3:11" ht="15.75" thickBot="1" x14ac:dyDescent="0.3">
      <c r="C51" s="143"/>
      <c r="D51" s="155"/>
      <c r="E51" s="100"/>
      <c r="F51" s="102">
        <f t="shared" si="0"/>
        <v>0</v>
      </c>
      <c r="G51" s="157"/>
      <c r="H51" s="144"/>
      <c r="I51" s="128" t="e">
        <f>VLOOKUP(H51,Presupuesto!$B$11:$C$565,2,0)</f>
        <v>#N/A</v>
      </c>
      <c r="J51" s="103" t="str">
        <f t="shared" si="2"/>
        <v>Desarrollo e Innovación Curricular</v>
      </c>
      <c r="K51" s="120" t="s">
        <v>719</v>
      </c>
    </row>
    <row r="53" spans="3:11" ht="15.75" thickBot="1" x14ac:dyDescent="0.3">
      <c r="C53" s="429"/>
      <c r="D53" s="429"/>
      <c r="E53" s="429"/>
      <c r="F53" s="89"/>
      <c r="G53" s="88"/>
      <c r="H53" s="89"/>
      <c r="I53" s="89"/>
      <c r="J53" s="429"/>
      <c r="K53" s="429"/>
    </row>
    <row r="54" spans="3:11" ht="15.75" thickBot="1" x14ac:dyDescent="0.3">
      <c r="C54" s="153" t="s">
        <v>1337</v>
      </c>
      <c r="D54" s="347">
        <f>SUM(F61:F95)</f>
        <v>84489.614999999991</v>
      </c>
      <c r="E54" s="429"/>
      <c r="F54" s="69"/>
      <c r="G54" s="78"/>
      <c r="H54" s="69"/>
      <c r="I54" s="69"/>
      <c r="J54" s="429"/>
      <c r="K54" s="429"/>
    </row>
    <row r="55" spans="3:11" x14ac:dyDescent="0.25">
      <c r="C55" s="69"/>
      <c r="D55" s="31"/>
      <c r="E55" s="91"/>
      <c r="F55" s="91"/>
      <c r="G55" s="91"/>
      <c r="H55" s="75"/>
      <c r="I55" s="75"/>
      <c r="J55" s="75"/>
      <c r="K55" s="109"/>
    </row>
    <row r="56" spans="3:11" x14ac:dyDescent="0.25">
      <c r="C56" s="69"/>
      <c r="D56" s="31"/>
      <c r="E56" s="91"/>
      <c r="F56" s="91"/>
      <c r="G56" s="91"/>
      <c r="H56" s="75"/>
      <c r="I56" s="75"/>
      <c r="J56" s="75"/>
      <c r="K56" s="109"/>
    </row>
    <row r="57" spans="3:11" ht="15.75" x14ac:dyDescent="0.25">
      <c r="C57" s="191" t="s">
        <v>1309</v>
      </c>
      <c r="D57" s="345" t="s">
        <v>1767</v>
      </c>
      <c r="E57" s="91"/>
      <c r="F57" s="91"/>
      <c r="G57" s="91"/>
      <c r="H57" s="75"/>
      <c r="I57" s="75"/>
      <c r="J57" s="75"/>
      <c r="K57" s="109"/>
    </row>
    <row r="58" spans="3:11" ht="18.75" x14ac:dyDescent="0.25">
      <c r="C58" s="199"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 xml:space="preserve">Coordinación del proyecto HICA para Honduras (hacia el exterior): 3 Reuniones en Guatemala del PMT para 2 personas por 3 días (complemento de viáticos). </v>
      </c>
      <c r="D58" s="31"/>
      <c r="E58" s="91"/>
      <c r="F58" s="91"/>
      <c r="G58" s="91"/>
      <c r="H58" s="75"/>
      <c r="I58" s="75"/>
      <c r="J58" s="75"/>
      <c r="K58" s="109"/>
    </row>
    <row r="59" spans="3:11" ht="15.75" thickBot="1" x14ac:dyDescent="0.3">
      <c r="C59" s="429"/>
      <c r="D59" s="429"/>
      <c r="E59" s="429"/>
      <c r="F59" s="91"/>
      <c r="G59" s="75"/>
      <c r="H59" s="75"/>
      <c r="I59" s="75"/>
      <c r="J59" s="429"/>
      <c r="K59" s="429"/>
    </row>
    <row r="60" spans="3:11" ht="15.75" thickBot="1" x14ac:dyDescent="0.3">
      <c r="C60" s="125" t="s">
        <v>1310</v>
      </c>
      <c r="D60" s="125" t="s">
        <v>99</v>
      </c>
      <c r="E60" s="132" t="s">
        <v>1312</v>
      </c>
      <c r="F60" s="131" t="s">
        <v>1313</v>
      </c>
      <c r="G60" s="129" t="s">
        <v>1314</v>
      </c>
      <c r="H60" s="132" t="s">
        <v>1315</v>
      </c>
      <c r="I60" s="129" t="s">
        <v>711</v>
      </c>
      <c r="J60" s="129" t="s">
        <v>1316</v>
      </c>
      <c r="K60" s="129" t="s">
        <v>1317</v>
      </c>
    </row>
    <row r="61" spans="3:11" x14ac:dyDescent="0.25">
      <c r="C61" s="209" t="s">
        <v>1289</v>
      </c>
      <c r="D61" s="210">
        <v>6</v>
      </c>
      <c r="E61" s="208">
        <f>HLOOKUP(C61,$AH$2:$BU$3,2,0)</f>
        <v>5081.6025</v>
      </c>
      <c r="F61" s="94">
        <f t="shared" ref="F61:F95" si="4">D61*E61</f>
        <v>30489.614999999998</v>
      </c>
      <c r="G61" s="156" t="s">
        <v>712</v>
      </c>
      <c r="H61" s="138" t="s">
        <v>341</v>
      </c>
      <c r="I61" s="126" t="str">
        <f>VLOOKUP(H61,Presupuesto!$B$11:$C$565,2,0)</f>
        <v>VIATICOS AL EXTERIOR</v>
      </c>
      <c r="J61" s="207" t="s">
        <v>49</v>
      </c>
      <c r="K61" s="95" t="s">
        <v>719</v>
      </c>
    </row>
    <row r="62" spans="3:11" x14ac:dyDescent="0.25">
      <c r="C62" s="137" t="s">
        <v>1911</v>
      </c>
      <c r="D62" s="154">
        <v>6</v>
      </c>
      <c r="E62" s="119">
        <v>9000</v>
      </c>
      <c r="F62" s="94">
        <f t="shared" si="4"/>
        <v>54000</v>
      </c>
      <c r="G62" s="156" t="s">
        <v>712</v>
      </c>
      <c r="H62" s="433" t="s">
        <v>329</v>
      </c>
      <c r="I62" s="126" t="str">
        <f>VLOOKUP(H62,Presupuesto!$B$11:$C$565,2,0)</f>
        <v>PASAJES NACIONALES</v>
      </c>
      <c r="J62" s="95" t="str">
        <f>$J$61</f>
        <v>Desarrollo e Innovación Curricular</v>
      </c>
      <c r="K62" s="95" t="s">
        <v>720</v>
      </c>
    </row>
    <row r="63" spans="3:11" x14ac:dyDescent="0.25">
      <c r="C63" s="137"/>
      <c r="D63" s="154"/>
      <c r="E63" s="119"/>
      <c r="F63" s="94">
        <f t="shared" si="4"/>
        <v>0</v>
      </c>
      <c r="G63" s="156"/>
      <c r="H63" s="138"/>
      <c r="I63" s="126" t="e">
        <f>VLOOKUP(H63,Presupuesto!$B$11:$C$565,2,0)</f>
        <v>#N/A</v>
      </c>
      <c r="J63" s="95" t="str">
        <f t="shared" ref="J63:J95" si="5">$J$61</f>
        <v>Desarrollo e Innovación Curricular</v>
      </c>
      <c r="K63" s="95" t="s">
        <v>720</v>
      </c>
    </row>
    <row r="64" spans="3:11" x14ac:dyDescent="0.25">
      <c r="C64" s="137"/>
      <c r="D64" s="154"/>
      <c r="E64" s="119"/>
      <c r="F64" s="94">
        <f t="shared" si="4"/>
        <v>0</v>
      </c>
      <c r="G64" s="156"/>
      <c r="H64" s="138"/>
      <c r="I64" s="126" t="e">
        <f>VLOOKUP(H64,Presupuesto!$B$11:$C$565,2,0)</f>
        <v>#N/A</v>
      </c>
      <c r="J64" s="95" t="str">
        <f t="shared" si="5"/>
        <v>Desarrollo e Innovación Curricular</v>
      </c>
      <c r="K64" s="95" t="s">
        <v>720</v>
      </c>
    </row>
    <row r="65" spans="3:11" x14ac:dyDescent="0.25">
      <c r="C65" s="137"/>
      <c r="D65" s="154"/>
      <c r="E65" s="119"/>
      <c r="F65" s="94">
        <f t="shared" si="4"/>
        <v>0</v>
      </c>
      <c r="G65" s="156"/>
      <c r="H65" s="138"/>
      <c r="I65" s="126" t="e">
        <f>VLOOKUP(H65,Presupuesto!$B$11:$C$565,2,0)</f>
        <v>#N/A</v>
      </c>
      <c r="J65" s="95" t="str">
        <f t="shared" si="5"/>
        <v>Desarrollo e Innovación Curricular</v>
      </c>
      <c r="K65" s="95" t="s">
        <v>720</v>
      </c>
    </row>
    <row r="66" spans="3:11" x14ac:dyDescent="0.25">
      <c r="C66" s="137"/>
      <c r="D66" s="154"/>
      <c r="E66" s="119"/>
      <c r="F66" s="94">
        <f t="shared" si="4"/>
        <v>0</v>
      </c>
      <c r="G66" s="156"/>
      <c r="H66" s="138"/>
      <c r="I66" s="126" t="e">
        <f>VLOOKUP(H66,Presupuesto!$B$11:$C$565,2,0)</f>
        <v>#N/A</v>
      </c>
      <c r="J66" s="95" t="str">
        <f t="shared" si="5"/>
        <v>Desarrollo e Innovación Curricular</v>
      </c>
      <c r="K66" s="95" t="s">
        <v>729</v>
      </c>
    </row>
    <row r="67" spans="3:11" x14ac:dyDescent="0.25">
      <c r="C67" s="137"/>
      <c r="D67" s="154"/>
      <c r="E67" s="119"/>
      <c r="F67" s="94">
        <f t="shared" si="4"/>
        <v>0</v>
      </c>
      <c r="G67" s="156"/>
      <c r="H67" s="138"/>
      <c r="I67" s="126" t="e">
        <f>VLOOKUP(H67,Presupuesto!$B$11:$C$565,2,0)</f>
        <v>#N/A</v>
      </c>
      <c r="J67" s="95" t="str">
        <f t="shared" si="5"/>
        <v>Desarrollo e Innovación Curricular</v>
      </c>
      <c r="K67" s="95" t="s">
        <v>720</v>
      </c>
    </row>
    <row r="68" spans="3:11" x14ac:dyDescent="0.25">
      <c r="C68" s="137"/>
      <c r="D68" s="154"/>
      <c r="E68" s="119"/>
      <c r="F68" s="94">
        <f t="shared" si="4"/>
        <v>0</v>
      </c>
      <c r="G68" s="156"/>
      <c r="H68" s="138"/>
      <c r="I68" s="126" t="e">
        <f>VLOOKUP(H68,Presupuesto!$B$11:$C$565,2,0)</f>
        <v>#N/A</v>
      </c>
      <c r="J68" s="95" t="str">
        <f t="shared" si="5"/>
        <v>Desarrollo e Innovación Curricular</v>
      </c>
      <c r="K68" s="95" t="s">
        <v>720</v>
      </c>
    </row>
    <row r="69" spans="3:11" x14ac:dyDescent="0.25">
      <c r="C69" s="137"/>
      <c r="D69" s="154"/>
      <c r="E69" s="119"/>
      <c r="F69" s="94">
        <f t="shared" si="4"/>
        <v>0</v>
      </c>
      <c r="G69" s="156"/>
      <c r="H69" s="138"/>
      <c r="I69" s="126" t="e">
        <f>VLOOKUP(H69,Presupuesto!$B$11:$C$565,2,0)</f>
        <v>#N/A</v>
      </c>
      <c r="J69" s="95" t="str">
        <f t="shared" si="5"/>
        <v>Desarrollo e Innovación Curricular</v>
      </c>
      <c r="K69" s="95" t="s">
        <v>720</v>
      </c>
    </row>
    <row r="70" spans="3:11" x14ac:dyDescent="0.25">
      <c r="C70" s="137"/>
      <c r="D70" s="154"/>
      <c r="E70" s="119"/>
      <c r="F70" s="94">
        <f t="shared" si="4"/>
        <v>0</v>
      </c>
      <c r="G70" s="156"/>
      <c r="H70" s="138"/>
      <c r="I70" s="126" t="e">
        <f>VLOOKUP(H70,Presupuesto!$B$11:$C$565,2,0)</f>
        <v>#N/A</v>
      </c>
      <c r="J70" s="95" t="str">
        <f t="shared" si="5"/>
        <v>Desarrollo e Innovación Curricular</v>
      </c>
      <c r="K70" s="95" t="s">
        <v>720</v>
      </c>
    </row>
    <row r="71" spans="3:11" x14ac:dyDescent="0.25">
      <c r="C71" s="137"/>
      <c r="D71" s="154"/>
      <c r="E71" s="119"/>
      <c r="F71" s="94">
        <f t="shared" si="4"/>
        <v>0</v>
      </c>
      <c r="G71" s="156"/>
      <c r="H71" s="138"/>
      <c r="I71" s="126" t="e">
        <f>VLOOKUP(H71,Presupuesto!$B$11:$C$565,2,0)</f>
        <v>#N/A</v>
      </c>
      <c r="J71" s="95" t="str">
        <f t="shared" si="5"/>
        <v>Desarrollo e Innovación Curricular</v>
      </c>
      <c r="K71" s="95" t="s">
        <v>720</v>
      </c>
    </row>
    <row r="72" spans="3:11" x14ac:dyDescent="0.25">
      <c r="C72" s="137"/>
      <c r="D72" s="154"/>
      <c r="E72" s="119"/>
      <c r="F72" s="94">
        <f t="shared" si="4"/>
        <v>0</v>
      </c>
      <c r="G72" s="156"/>
      <c r="H72" s="138"/>
      <c r="I72" s="126" t="e">
        <f>VLOOKUP(H72,Presupuesto!$B$11:$C$565,2,0)</f>
        <v>#N/A</v>
      </c>
      <c r="J72" s="95" t="str">
        <f t="shared" si="5"/>
        <v>Desarrollo e Innovación Curricular</v>
      </c>
      <c r="K72" s="95" t="s">
        <v>720</v>
      </c>
    </row>
    <row r="73" spans="3:11" x14ac:dyDescent="0.25">
      <c r="C73" s="137"/>
      <c r="D73" s="154"/>
      <c r="E73" s="119"/>
      <c r="F73" s="94">
        <f t="shared" si="4"/>
        <v>0</v>
      </c>
      <c r="G73" s="156"/>
      <c r="H73" s="138"/>
      <c r="I73" s="126" t="e">
        <f>VLOOKUP(H73,Presupuesto!$B$11:$C$565,2,0)</f>
        <v>#N/A</v>
      </c>
      <c r="J73" s="95" t="str">
        <f t="shared" si="5"/>
        <v>Desarrollo e Innovación Curricular</v>
      </c>
      <c r="K73" s="95" t="s">
        <v>720</v>
      </c>
    </row>
    <row r="74" spans="3:11" x14ac:dyDescent="0.25">
      <c r="C74" s="137"/>
      <c r="D74" s="154"/>
      <c r="E74" s="119"/>
      <c r="F74" s="94">
        <f t="shared" si="4"/>
        <v>0</v>
      </c>
      <c r="G74" s="156"/>
      <c r="H74" s="138"/>
      <c r="I74" s="126" t="e">
        <f>VLOOKUP(H74,Presupuesto!$B$11:$C$565,2,0)</f>
        <v>#N/A</v>
      </c>
      <c r="J74" s="95" t="str">
        <f t="shared" si="5"/>
        <v>Desarrollo e Innovación Curricular</v>
      </c>
      <c r="K74" s="95" t="s">
        <v>720</v>
      </c>
    </row>
    <row r="75" spans="3:11" x14ac:dyDescent="0.25">
      <c r="C75" s="137"/>
      <c r="D75" s="154"/>
      <c r="E75" s="119"/>
      <c r="F75" s="94">
        <f t="shared" si="4"/>
        <v>0</v>
      </c>
      <c r="G75" s="156"/>
      <c r="H75" s="138"/>
      <c r="I75" s="126" t="e">
        <f>VLOOKUP(H75,Presupuesto!$B$11:$C$565,2,0)</f>
        <v>#N/A</v>
      </c>
      <c r="J75" s="95" t="str">
        <f t="shared" si="5"/>
        <v>Desarrollo e Innovación Curricular</v>
      </c>
      <c r="K75" s="95" t="s">
        <v>720</v>
      </c>
    </row>
    <row r="76" spans="3:11" x14ac:dyDescent="0.25">
      <c r="C76" s="137"/>
      <c r="D76" s="154"/>
      <c r="E76" s="119"/>
      <c r="F76" s="94">
        <f t="shared" si="4"/>
        <v>0</v>
      </c>
      <c r="G76" s="156"/>
      <c r="H76" s="138"/>
      <c r="I76" s="126" t="e">
        <f>VLOOKUP(H76,Presupuesto!$B$11:$C$565,2,0)</f>
        <v>#N/A</v>
      </c>
      <c r="J76" s="95" t="str">
        <f t="shared" si="5"/>
        <v>Desarrollo e Innovación Curricular</v>
      </c>
      <c r="K76" s="95" t="s">
        <v>720</v>
      </c>
    </row>
    <row r="77" spans="3:11" x14ac:dyDescent="0.25">
      <c r="C77" s="137"/>
      <c r="D77" s="154"/>
      <c r="E77" s="119"/>
      <c r="F77" s="94">
        <f t="shared" si="4"/>
        <v>0</v>
      </c>
      <c r="G77" s="156"/>
      <c r="H77" s="138"/>
      <c r="I77" s="126" t="e">
        <f>VLOOKUP(H77,Presupuesto!$B$11:$C$565,2,0)</f>
        <v>#N/A</v>
      </c>
      <c r="J77" s="95" t="str">
        <f t="shared" si="5"/>
        <v>Desarrollo e Innovación Curricular</v>
      </c>
      <c r="K77" s="95" t="s">
        <v>720</v>
      </c>
    </row>
    <row r="78" spans="3:11" x14ac:dyDescent="0.25">
      <c r="C78" s="137"/>
      <c r="D78" s="154"/>
      <c r="E78" s="119"/>
      <c r="F78" s="94">
        <f t="shared" si="4"/>
        <v>0</v>
      </c>
      <c r="G78" s="156"/>
      <c r="H78" s="138"/>
      <c r="I78" s="126" t="e">
        <f>VLOOKUP(H78,Presupuesto!$B$11:$C$565,2,0)</f>
        <v>#N/A</v>
      </c>
      <c r="J78" s="95" t="str">
        <f t="shared" si="5"/>
        <v>Desarrollo e Innovación Curricular</v>
      </c>
      <c r="K78" s="95" t="s">
        <v>720</v>
      </c>
    </row>
    <row r="79" spans="3:11" x14ac:dyDescent="0.25">
      <c r="C79" s="137"/>
      <c r="D79" s="154"/>
      <c r="E79" s="119"/>
      <c r="F79" s="94">
        <f t="shared" si="4"/>
        <v>0</v>
      </c>
      <c r="G79" s="156"/>
      <c r="H79" s="138"/>
      <c r="I79" s="126" t="e">
        <f>VLOOKUP(H79,Presupuesto!$B$11:$C$565,2,0)</f>
        <v>#N/A</v>
      </c>
      <c r="J79" s="95" t="str">
        <f t="shared" si="5"/>
        <v>Desarrollo e Innovación Curricular</v>
      </c>
      <c r="K79" s="95" t="s">
        <v>720</v>
      </c>
    </row>
    <row r="80" spans="3:11" x14ac:dyDescent="0.25">
      <c r="C80" s="137"/>
      <c r="D80" s="154"/>
      <c r="E80" s="119"/>
      <c r="F80" s="94">
        <f t="shared" si="4"/>
        <v>0</v>
      </c>
      <c r="G80" s="156"/>
      <c r="H80" s="138"/>
      <c r="I80" s="126" t="e">
        <f>VLOOKUP(H80,Presupuesto!$B$11:$C$565,2,0)</f>
        <v>#N/A</v>
      </c>
      <c r="J80" s="95" t="str">
        <f t="shared" si="5"/>
        <v>Desarrollo e Innovación Curricular</v>
      </c>
      <c r="K80" s="95" t="s">
        <v>720</v>
      </c>
    </row>
    <row r="81" spans="3:11" x14ac:dyDescent="0.25">
      <c r="C81" s="137"/>
      <c r="D81" s="154"/>
      <c r="E81" s="119"/>
      <c r="F81" s="94">
        <f t="shared" si="4"/>
        <v>0</v>
      </c>
      <c r="G81" s="156"/>
      <c r="H81" s="138"/>
      <c r="I81" s="126" t="e">
        <f>VLOOKUP(H81,Presupuesto!$B$11:$C$565,2,0)</f>
        <v>#N/A</v>
      </c>
      <c r="J81" s="95" t="str">
        <f t="shared" si="5"/>
        <v>Desarrollo e Innovación Curricular</v>
      </c>
      <c r="K81" s="95" t="s">
        <v>720</v>
      </c>
    </row>
    <row r="82" spans="3:11" x14ac:dyDescent="0.25">
      <c r="C82" s="137"/>
      <c r="D82" s="154"/>
      <c r="E82" s="119"/>
      <c r="F82" s="94">
        <f t="shared" si="4"/>
        <v>0</v>
      </c>
      <c r="G82" s="156"/>
      <c r="H82" s="138"/>
      <c r="I82" s="126" t="e">
        <f>VLOOKUP(H82,Presupuesto!$B$11:$C$565,2,0)</f>
        <v>#N/A</v>
      </c>
      <c r="J82" s="95" t="str">
        <f t="shared" si="5"/>
        <v>Desarrollo e Innovación Curricular</v>
      </c>
      <c r="K82" s="95" t="s">
        <v>720</v>
      </c>
    </row>
    <row r="83" spans="3:11" x14ac:dyDescent="0.25">
      <c r="C83" s="139"/>
      <c r="D83" s="147"/>
      <c r="E83" s="115"/>
      <c r="F83" s="94">
        <f t="shared" si="4"/>
        <v>0</v>
      </c>
      <c r="G83" s="156"/>
      <c r="H83" s="140"/>
      <c r="I83" s="126" t="e">
        <f>VLOOKUP(H83,Presupuesto!$B$11:$C$565,2,0)</f>
        <v>#N/A</v>
      </c>
      <c r="J83" s="95" t="str">
        <f t="shared" si="5"/>
        <v>Desarrollo e Innovación Curricular</v>
      </c>
      <c r="K83" s="95" t="s">
        <v>720</v>
      </c>
    </row>
    <row r="84" spans="3:11" x14ac:dyDescent="0.25">
      <c r="C84" s="139"/>
      <c r="D84" s="147"/>
      <c r="E84" s="115"/>
      <c r="F84" s="94">
        <f t="shared" si="4"/>
        <v>0</v>
      </c>
      <c r="G84" s="156"/>
      <c r="H84" s="140"/>
      <c r="I84" s="126" t="e">
        <f>VLOOKUP(H84,Presupuesto!$B$11:$C$565,2,0)</f>
        <v>#N/A</v>
      </c>
      <c r="J84" s="95" t="str">
        <f t="shared" si="5"/>
        <v>Desarrollo e Innovación Curricular</v>
      </c>
      <c r="K84" s="95" t="s">
        <v>720</v>
      </c>
    </row>
    <row r="85" spans="3:11" x14ac:dyDescent="0.25">
      <c r="C85" s="139"/>
      <c r="D85" s="147"/>
      <c r="E85" s="115"/>
      <c r="F85" s="94">
        <f t="shared" si="4"/>
        <v>0</v>
      </c>
      <c r="G85" s="156"/>
      <c r="H85" s="140"/>
      <c r="I85" s="126" t="e">
        <f>VLOOKUP(H85,Presupuesto!$B$11:$C$565,2,0)</f>
        <v>#N/A</v>
      </c>
      <c r="J85" s="95" t="str">
        <f t="shared" si="5"/>
        <v>Desarrollo e Innovación Curricular</v>
      </c>
      <c r="K85" s="95" t="s">
        <v>720</v>
      </c>
    </row>
    <row r="86" spans="3:11" x14ac:dyDescent="0.25">
      <c r="C86" s="139"/>
      <c r="D86" s="147"/>
      <c r="E86" s="115"/>
      <c r="F86" s="94">
        <f t="shared" si="4"/>
        <v>0</v>
      </c>
      <c r="G86" s="156"/>
      <c r="H86" s="140"/>
      <c r="I86" s="126" t="e">
        <f>VLOOKUP(H86,Presupuesto!$B$11:$C$565,2,0)</f>
        <v>#N/A</v>
      </c>
      <c r="J86" s="95" t="str">
        <f t="shared" si="5"/>
        <v>Desarrollo e Innovación Curricular</v>
      </c>
      <c r="K86" s="95" t="s">
        <v>720</v>
      </c>
    </row>
    <row r="87" spans="3:11" x14ac:dyDescent="0.25">
      <c r="C87" s="139"/>
      <c r="D87" s="147"/>
      <c r="E87" s="115"/>
      <c r="F87" s="94">
        <f t="shared" si="4"/>
        <v>0</v>
      </c>
      <c r="G87" s="156"/>
      <c r="H87" s="140"/>
      <c r="I87" s="126" t="e">
        <f>VLOOKUP(H87,Presupuesto!$B$11:$C$565,2,0)</f>
        <v>#N/A</v>
      </c>
      <c r="J87" s="95" t="str">
        <f t="shared" si="5"/>
        <v>Desarrollo e Innovación Curricular</v>
      </c>
      <c r="K87" s="95" t="s">
        <v>720</v>
      </c>
    </row>
    <row r="88" spans="3:11" x14ac:dyDescent="0.25">
      <c r="C88" s="139"/>
      <c r="D88" s="147"/>
      <c r="E88" s="115"/>
      <c r="F88" s="94">
        <f t="shared" si="4"/>
        <v>0</v>
      </c>
      <c r="G88" s="156"/>
      <c r="H88" s="140"/>
      <c r="I88" s="126" t="e">
        <f>VLOOKUP(H88,Presupuesto!$B$11:$C$565,2,0)</f>
        <v>#N/A</v>
      </c>
      <c r="J88" s="95" t="str">
        <f t="shared" si="5"/>
        <v>Desarrollo e Innovación Curricular</v>
      </c>
      <c r="K88" s="95" t="s">
        <v>720</v>
      </c>
    </row>
    <row r="89" spans="3:11" x14ac:dyDescent="0.25">
      <c r="C89" s="139"/>
      <c r="D89" s="147"/>
      <c r="E89" s="115"/>
      <c r="F89" s="94">
        <f t="shared" si="4"/>
        <v>0</v>
      </c>
      <c r="G89" s="156"/>
      <c r="H89" s="140"/>
      <c r="I89" s="126" t="e">
        <f>VLOOKUP(H89,Presupuesto!$B$11:$C$565,2,0)</f>
        <v>#N/A</v>
      </c>
      <c r="J89" s="95" t="str">
        <f t="shared" si="5"/>
        <v>Desarrollo e Innovación Curricular</v>
      </c>
      <c r="K89" s="95" t="s">
        <v>720</v>
      </c>
    </row>
    <row r="90" spans="3:11" x14ac:dyDescent="0.25">
      <c r="C90" s="139"/>
      <c r="D90" s="147"/>
      <c r="E90" s="115"/>
      <c r="F90" s="94">
        <f t="shared" si="4"/>
        <v>0</v>
      </c>
      <c r="G90" s="156"/>
      <c r="H90" s="140"/>
      <c r="I90" s="126" t="e">
        <f>VLOOKUP(H90,Presupuesto!$B$11:$C$565,2,0)</f>
        <v>#N/A</v>
      </c>
      <c r="J90" s="95" t="str">
        <f t="shared" si="5"/>
        <v>Desarrollo e Innovación Curricular</v>
      </c>
      <c r="K90" s="95" t="s">
        <v>720</v>
      </c>
    </row>
    <row r="91" spans="3:11" x14ac:dyDescent="0.25">
      <c r="C91" s="141"/>
      <c r="D91" s="147"/>
      <c r="E91" s="115"/>
      <c r="F91" s="94">
        <f t="shared" si="4"/>
        <v>0</v>
      </c>
      <c r="G91" s="156"/>
      <c r="H91" s="142"/>
      <c r="I91" s="126" t="e">
        <f>VLOOKUP(H91,Presupuesto!$B$11:$C$565,2,0)</f>
        <v>#N/A</v>
      </c>
      <c r="J91" s="95" t="str">
        <f t="shared" si="5"/>
        <v>Desarrollo e Innovación Curricular</v>
      </c>
      <c r="K91" s="95" t="s">
        <v>732</v>
      </c>
    </row>
    <row r="92" spans="3:11" x14ac:dyDescent="0.25">
      <c r="C92" s="141"/>
      <c r="D92" s="147"/>
      <c r="E92" s="115"/>
      <c r="F92" s="94">
        <f t="shared" si="4"/>
        <v>0</v>
      </c>
      <c r="G92" s="156"/>
      <c r="H92" s="142"/>
      <c r="I92" s="126" t="e">
        <f>VLOOKUP(H92,Presupuesto!$B$11:$C$565,2,0)</f>
        <v>#N/A</v>
      </c>
      <c r="J92" s="95" t="str">
        <f t="shared" si="5"/>
        <v>Desarrollo e Innovación Curricular</v>
      </c>
      <c r="K92" s="95" t="s">
        <v>720</v>
      </c>
    </row>
    <row r="93" spans="3:11" x14ac:dyDescent="0.25">
      <c r="C93" s="141"/>
      <c r="D93" s="147"/>
      <c r="E93" s="115"/>
      <c r="F93" s="94">
        <f t="shared" si="4"/>
        <v>0</v>
      </c>
      <c r="G93" s="156"/>
      <c r="H93" s="142"/>
      <c r="I93" s="126" t="e">
        <f>VLOOKUP(H93,Presupuesto!$B$11:$C$565,2,0)</f>
        <v>#N/A</v>
      </c>
      <c r="J93" s="95" t="str">
        <f t="shared" si="5"/>
        <v>Desarrollo e Innovación Curricular</v>
      </c>
      <c r="K93" s="95" t="s">
        <v>720</v>
      </c>
    </row>
    <row r="94" spans="3:11" x14ac:dyDescent="0.25">
      <c r="C94" s="141"/>
      <c r="D94" s="147"/>
      <c r="E94" s="115"/>
      <c r="F94" s="94">
        <f t="shared" si="4"/>
        <v>0</v>
      </c>
      <c r="G94" s="156"/>
      <c r="H94" s="142"/>
      <c r="I94" s="126" t="e">
        <f>VLOOKUP(H94,Presupuesto!$B$11:$C$565,2,0)</f>
        <v>#N/A</v>
      </c>
      <c r="J94" s="95" t="str">
        <f t="shared" si="5"/>
        <v>Desarrollo e Innovación Curricular</v>
      </c>
      <c r="K94" s="95" t="s">
        <v>720</v>
      </c>
    </row>
    <row r="95" spans="3:11" ht="15.75" thickBot="1" x14ac:dyDescent="0.3">
      <c r="C95" s="143"/>
      <c r="D95" s="155"/>
      <c r="E95" s="100"/>
      <c r="F95" s="102">
        <f t="shared" si="4"/>
        <v>0</v>
      </c>
      <c r="G95" s="157"/>
      <c r="H95" s="144"/>
      <c r="I95" s="128" t="e">
        <f>VLOOKUP(H95,Presupuesto!$B$11:$C$565,2,0)</f>
        <v>#N/A</v>
      </c>
      <c r="J95" s="103" t="str">
        <f t="shared" si="5"/>
        <v>Desarrollo e Innovación Curricular</v>
      </c>
      <c r="K95" s="120" t="s">
        <v>719</v>
      </c>
    </row>
    <row r="97" spans="3:11" ht="15.75" thickBot="1" x14ac:dyDescent="0.3">
      <c r="C97" s="429"/>
      <c r="D97" s="429"/>
      <c r="E97" s="429"/>
      <c r="F97" s="429"/>
      <c r="G97" s="418"/>
      <c r="H97" s="429"/>
      <c r="I97" s="429"/>
      <c r="J97" s="429"/>
      <c r="K97" s="429"/>
    </row>
    <row r="98" spans="3:11" ht="15.75" thickBot="1" x14ac:dyDescent="0.3">
      <c r="C98" s="153" t="s">
        <v>1337</v>
      </c>
      <c r="D98" s="347">
        <f>SUM(F105:F139)</f>
        <v>28163.205000000002</v>
      </c>
      <c r="E98" s="429"/>
      <c r="F98" s="69"/>
      <c r="G98" s="78"/>
      <c r="H98" s="69"/>
      <c r="I98" s="69"/>
      <c r="J98" s="429"/>
      <c r="K98" s="429"/>
    </row>
    <row r="99" spans="3:11" x14ac:dyDescent="0.25">
      <c r="C99" s="69"/>
      <c r="D99" s="31"/>
      <c r="E99" s="91"/>
      <c r="F99" s="91"/>
      <c r="G99" s="91"/>
      <c r="H99" s="75"/>
      <c r="I99" s="75"/>
      <c r="J99" s="75"/>
      <c r="K99" s="109"/>
    </row>
    <row r="100" spans="3:11" x14ac:dyDescent="0.25">
      <c r="C100" s="69"/>
      <c r="D100" s="31"/>
      <c r="E100" s="91"/>
      <c r="F100" s="91"/>
      <c r="G100" s="91"/>
      <c r="H100" s="75"/>
      <c r="I100" s="75"/>
      <c r="J100" s="75"/>
      <c r="K100" s="109"/>
    </row>
    <row r="101" spans="3:11" ht="15.75" x14ac:dyDescent="0.25">
      <c r="C101" s="191" t="s">
        <v>1309</v>
      </c>
      <c r="D101" s="345" t="s">
        <v>1768</v>
      </c>
      <c r="E101" s="91"/>
      <c r="F101" s="91"/>
      <c r="G101" s="91"/>
      <c r="H101" s="75"/>
      <c r="I101" s="75"/>
      <c r="J101" s="75"/>
      <c r="K101" s="109"/>
    </row>
    <row r="102" spans="3:11" ht="18.75" x14ac:dyDescent="0.25">
      <c r="C102" s="199"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Coordinación del proyecto HICA para Honduras (hacia el exterior): 2 Reuniones en Guatemala para 1 persona por 3 días (complemento de viáticos).</v>
      </c>
      <c r="D102" s="377"/>
      <c r="E102" s="91"/>
      <c r="F102" s="91"/>
      <c r="G102" s="91"/>
      <c r="H102" s="75"/>
      <c r="I102" s="75"/>
      <c r="J102" s="75"/>
      <c r="K102" s="109"/>
    </row>
    <row r="103" spans="3:11" ht="15.75" thickBot="1" x14ac:dyDescent="0.3">
      <c r="C103" s="429"/>
      <c r="D103" s="429"/>
      <c r="E103" s="429"/>
      <c r="F103" s="91"/>
      <c r="G103" s="75"/>
      <c r="H103" s="75"/>
      <c r="I103" s="75"/>
      <c r="J103" s="429"/>
      <c r="K103" s="429"/>
    </row>
    <row r="104" spans="3:11" ht="15.75" thickBot="1" x14ac:dyDescent="0.3">
      <c r="C104" s="125" t="s">
        <v>1310</v>
      </c>
      <c r="D104" s="125" t="s">
        <v>99</v>
      </c>
      <c r="E104" s="132" t="s">
        <v>1312</v>
      </c>
      <c r="F104" s="131" t="s">
        <v>1313</v>
      </c>
      <c r="G104" s="129" t="s">
        <v>1314</v>
      </c>
      <c r="H104" s="132" t="s">
        <v>1315</v>
      </c>
      <c r="I104" s="129" t="s">
        <v>711</v>
      </c>
      <c r="J104" s="129" t="s">
        <v>1316</v>
      </c>
      <c r="K104" s="129" t="s">
        <v>1317</v>
      </c>
    </row>
    <row r="105" spans="3:11" x14ac:dyDescent="0.25">
      <c r="C105" s="209" t="s">
        <v>1289</v>
      </c>
      <c r="D105" s="210">
        <v>2</v>
      </c>
      <c r="E105" s="208">
        <f>HLOOKUP(C105,$AH$2:$BU$3,2,0)</f>
        <v>5081.6025</v>
      </c>
      <c r="F105" s="94">
        <f t="shared" ref="F105:F139" si="6">D105*E105</f>
        <v>10163.205</v>
      </c>
      <c r="G105" s="156" t="s">
        <v>712</v>
      </c>
      <c r="H105" s="138" t="s">
        <v>332</v>
      </c>
      <c r="I105" s="126" t="str">
        <f>VLOOKUP(H105,Presupuesto!$B$11:$C$565,2,0)</f>
        <v>PASAJES AL EXTERIOR</v>
      </c>
      <c r="J105" s="207" t="s">
        <v>49</v>
      </c>
      <c r="K105" s="95" t="s">
        <v>719</v>
      </c>
    </row>
    <row r="106" spans="3:11" x14ac:dyDescent="0.25">
      <c r="C106" s="137" t="s">
        <v>1911</v>
      </c>
      <c r="D106" s="154">
        <v>2</v>
      </c>
      <c r="E106" s="119">
        <v>9000</v>
      </c>
      <c r="F106" s="94">
        <f t="shared" si="6"/>
        <v>18000</v>
      </c>
      <c r="G106" s="156" t="s">
        <v>712</v>
      </c>
      <c r="H106" s="138" t="s">
        <v>340</v>
      </c>
      <c r="I106" s="126" t="str">
        <f>VLOOKUP(H106,Presupuesto!$B$11:$C$565,2,0)</f>
        <v>VIATICOS AL EXTERIOR</v>
      </c>
      <c r="J106" s="95" t="str">
        <f>$J$105</f>
        <v>Desarrollo e Innovación Curricular</v>
      </c>
      <c r="K106" s="95" t="s">
        <v>720</v>
      </c>
    </row>
    <row r="107" spans="3:11" x14ac:dyDescent="0.25">
      <c r="C107" s="137"/>
      <c r="D107" s="154"/>
      <c r="E107" s="119"/>
      <c r="F107" s="94">
        <f t="shared" si="6"/>
        <v>0</v>
      </c>
      <c r="G107" s="156"/>
      <c r="H107" s="138"/>
      <c r="I107" s="126" t="e">
        <f>VLOOKUP(H107,Presupuesto!$B$11:$C$565,2,0)</f>
        <v>#N/A</v>
      </c>
      <c r="J107" s="95" t="str">
        <f t="shared" ref="J107:J139" si="7">$J$105</f>
        <v>Desarrollo e Innovación Curricular</v>
      </c>
      <c r="K107" s="95" t="s">
        <v>720</v>
      </c>
    </row>
    <row r="108" spans="3:11" x14ac:dyDescent="0.25">
      <c r="C108" s="137"/>
      <c r="D108" s="154"/>
      <c r="E108" s="119"/>
      <c r="F108" s="94">
        <f t="shared" si="6"/>
        <v>0</v>
      </c>
      <c r="G108" s="156"/>
      <c r="H108" s="138"/>
      <c r="I108" s="126" t="e">
        <f>VLOOKUP(H108,Presupuesto!$B$11:$C$565,2,0)</f>
        <v>#N/A</v>
      </c>
      <c r="J108" s="95" t="str">
        <f t="shared" si="7"/>
        <v>Desarrollo e Innovación Curricular</v>
      </c>
      <c r="K108" s="95" t="s">
        <v>720</v>
      </c>
    </row>
    <row r="109" spans="3:11" x14ac:dyDescent="0.25">
      <c r="C109" s="137"/>
      <c r="D109" s="154"/>
      <c r="E109" s="119"/>
      <c r="F109" s="94">
        <f t="shared" si="6"/>
        <v>0</v>
      </c>
      <c r="G109" s="156"/>
      <c r="H109" s="138"/>
      <c r="I109" s="126" t="e">
        <f>VLOOKUP(H109,Presupuesto!$B$11:$C$565,2,0)</f>
        <v>#N/A</v>
      </c>
      <c r="J109" s="95" t="str">
        <f t="shared" si="7"/>
        <v>Desarrollo e Innovación Curricular</v>
      </c>
      <c r="K109" s="95" t="s">
        <v>720</v>
      </c>
    </row>
    <row r="110" spans="3:11" x14ac:dyDescent="0.25">
      <c r="C110" s="137"/>
      <c r="D110" s="154"/>
      <c r="E110" s="119"/>
      <c r="F110" s="94">
        <f t="shared" si="6"/>
        <v>0</v>
      </c>
      <c r="G110" s="156"/>
      <c r="H110" s="138"/>
      <c r="I110" s="126" t="e">
        <f>VLOOKUP(H110,Presupuesto!$B$11:$C$565,2,0)</f>
        <v>#N/A</v>
      </c>
      <c r="J110" s="95" t="str">
        <f t="shared" si="7"/>
        <v>Desarrollo e Innovación Curricular</v>
      </c>
      <c r="K110" s="95" t="s">
        <v>729</v>
      </c>
    </row>
    <row r="111" spans="3:11" x14ac:dyDescent="0.25">
      <c r="C111" s="137"/>
      <c r="D111" s="154"/>
      <c r="E111" s="119"/>
      <c r="F111" s="94">
        <f t="shared" si="6"/>
        <v>0</v>
      </c>
      <c r="G111" s="156"/>
      <c r="H111" s="138"/>
      <c r="I111" s="126" t="e">
        <f>VLOOKUP(H111,Presupuesto!$B$11:$C$565,2,0)</f>
        <v>#N/A</v>
      </c>
      <c r="J111" s="95" t="str">
        <f t="shared" si="7"/>
        <v>Desarrollo e Innovación Curricular</v>
      </c>
      <c r="K111" s="95" t="s">
        <v>720</v>
      </c>
    </row>
    <row r="112" spans="3:11" x14ac:dyDescent="0.25">
      <c r="C112" s="137"/>
      <c r="D112" s="154"/>
      <c r="E112" s="119"/>
      <c r="F112" s="94">
        <f t="shared" si="6"/>
        <v>0</v>
      </c>
      <c r="G112" s="156"/>
      <c r="H112" s="138"/>
      <c r="I112" s="126" t="e">
        <f>VLOOKUP(H112,Presupuesto!$B$11:$C$565,2,0)</f>
        <v>#N/A</v>
      </c>
      <c r="J112" s="95" t="str">
        <f t="shared" si="7"/>
        <v>Desarrollo e Innovación Curricular</v>
      </c>
      <c r="K112" s="95" t="s">
        <v>720</v>
      </c>
    </row>
    <row r="113" spans="3:11" x14ac:dyDescent="0.25">
      <c r="C113" s="137"/>
      <c r="D113" s="154"/>
      <c r="E113" s="119"/>
      <c r="F113" s="94">
        <f t="shared" si="6"/>
        <v>0</v>
      </c>
      <c r="G113" s="156"/>
      <c r="H113" s="138"/>
      <c r="I113" s="126" t="e">
        <f>VLOOKUP(H113,Presupuesto!$B$11:$C$565,2,0)</f>
        <v>#N/A</v>
      </c>
      <c r="J113" s="95" t="str">
        <f t="shared" si="7"/>
        <v>Desarrollo e Innovación Curricular</v>
      </c>
      <c r="K113" s="95" t="s">
        <v>720</v>
      </c>
    </row>
    <row r="114" spans="3:11" x14ac:dyDescent="0.25">
      <c r="C114" s="137"/>
      <c r="D114" s="154"/>
      <c r="E114" s="119"/>
      <c r="F114" s="94">
        <f t="shared" si="6"/>
        <v>0</v>
      </c>
      <c r="G114" s="156"/>
      <c r="H114" s="138"/>
      <c r="I114" s="126" t="e">
        <f>VLOOKUP(H114,Presupuesto!$B$11:$C$565,2,0)</f>
        <v>#N/A</v>
      </c>
      <c r="J114" s="95" t="str">
        <f t="shared" si="7"/>
        <v>Desarrollo e Innovación Curricular</v>
      </c>
      <c r="K114" s="95" t="s">
        <v>720</v>
      </c>
    </row>
    <row r="115" spans="3:11" x14ac:dyDescent="0.25">
      <c r="C115" s="137"/>
      <c r="D115" s="154"/>
      <c r="E115" s="119"/>
      <c r="F115" s="94">
        <f t="shared" si="6"/>
        <v>0</v>
      </c>
      <c r="G115" s="156"/>
      <c r="H115" s="138"/>
      <c r="I115" s="126" t="e">
        <f>VLOOKUP(H115,Presupuesto!$B$11:$C$565,2,0)</f>
        <v>#N/A</v>
      </c>
      <c r="J115" s="95" t="str">
        <f t="shared" si="7"/>
        <v>Desarrollo e Innovación Curricular</v>
      </c>
      <c r="K115" s="95" t="s">
        <v>720</v>
      </c>
    </row>
    <row r="116" spans="3:11" x14ac:dyDescent="0.25">
      <c r="C116" s="137"/>
      <c r="D116" s="154"/>
      <c r="E116" s="119"/>
      <c r="F116" s="94">
        <f t="shared" si="6"/>
        <v>0</v>
      </c>
      <c r="G116" s="156"/>
      <c r="H116" s="138"/>
      <c r="I116" s="126" t="e">
        <f>VLOOKUP(H116,Presupuesto!$B$11:$C$565,2,0)</f>
        <v>#N/A</v>
      </c>
      <c r="J116" s="95" t="str">
        <f t="shared" si="7"/>
        <v>Desarrollo e Innovación Curricular</v>
      </c>
      <c r="K116" s="95" t="s">
        <v>720</v>
      </c>
    </row>
    <row r="117" spans="3:11" x14ac:dyDescent="0.25">
      <c r="C117" s="137"/>
      <c r="D117" s="154"/>
      <c r="E117" s="119"/>
      <c r="F117" s="94">
        <f t="shared" si="6"/>
        <v>0</v>
      </c>
      <c r="G117" s="156"/>
      <c r="H117" s="138"/>
      <c r="I117" s="126" t="e">
        <f>VLOOKUP(H117,Presupuesto!$B$11:$C$565,2,0)</f>
        <v>#N/A</v>
      </c>
      <c r="J117" s="95" t="str">
        <f t="shared" si="7"/>
        <v>Desarrollo e Innovación Curricular</v>
      </c>
      <c r="K117" s="95" t="s">
        <v>720</v>
      </c>
    </row>
    <row r="118" spans="3:11" x14ac:dyDescent="0.25">
      <c r="C118" s="137"/>
      <c r="D118" s="154"/>
      <c r="E118" s="119"/>
      <c r="F118" s="94">
        <f t="shared" si="6"/>
        <v>0</v>
      </c>
      <c r="G118" s="156"/>
      <c r="H118" s="138"/>
      <c r="I118" s="126" t="e">
        <f>VLOOKUP(H118,Presupuesto!$B$11:$C$565,2,0)</f>
        <v>#N/A</v>
      </c>
      <c r="J118" s="95" t="str">
        <f t="shared" si="7"/>
        <v>Desarrollo e Innovación Curricular</v>
      </c>
      <c r="K118" s="95" t="s">
        <v>720</v>
      </c>
    </row>
    <row r="119" spans="3:11" x14ac:dyDescent="0.25">
      <c r="C119" s="137"/>
      <c r="D119" s="154"/>
      <c r="E119" s="119"/>
      <c r="F119" s="94">
        <f t="shared" si="6"/>
        <v>0</v>
      </c>
      <c r="G119" s="156"/>
      <c r="H119" s="138"/>
      <c r="I119" s="126" t="e">
        <f>VLOOKUP(H119,Presupuesto!$B$11:$C$565,2,0)</f>
        <v>#N/A</v>
      </c>
      <c r="J119" s="95" t="str">
        <f t="shared" si="7"/>
        <v>Desarrollo e Innovación Curricular</v>
      </c>
      <c r="K119" s="95" t="s">
        <v>720</v>
      </c>
    </row>
    <row r="120" spans="3:11" x14ac:dyDescent="0.25">
      <c r="C120" s="137"/>
      <c r="D120" s="154"/>
      <c r="E120" s="119"/>
      <c r="F120" s="94">
        <f t="shared" si="6"/>
        <v>0</v>
      </c>
      <c r="G120" s="156"/>
      <c r="H120" s="138"/>
      <c r="I120" s="126" t="e">
        <f>VLOOKUP(H120,Presupuesto!$B$11:$C$565,2,0)</f>
        <v>#N/A</v>
      </c>
      <c r="J120" s="95" t="str">
        <f t="shared" si="7"/>
        <v>Desarrollo e Innovación Curricular</v>
      </c>
      <c r="K120" s="95" t="s">
        <v>720</v>
      </c>
    </row>
    <row r="121" spans="3:11" x14ac:dyDescent="0.25">
      <c r="C121" s="137"/>
      <c r="D121" s="154"/>
      <c r="E121" s="119"/>
      <c r="F121" s="94">
        <f t="shared" si="6"/>
        <v>0</v>
      </c>
      <c r="G121" s="156"/>
      <c r="H121" s="138"/>
      <c r="I121" s="126" t="e">
        <f>VLOOKUP(H121,Presupuesto!$B$11:$C$565,2,0)</f>
        <v>#N/A</v>
      </c>
      <c r="J121" s="95" t="str">
        <f t="shared" si="7"/>
        <v>Desarrollo e Innovación Curricular</v>
      </c>
      <c r="K121" s="95" t="s">
        <v>720</v>
      </c>
    </row>
    <row r="122" spans="3:11" x14ac:dyDescent="0.25">
      <c r="C122" s="137"/>
      <c r="D122" s="154"/>
      <c r="E122" s="119"/>
      <c r="F122" s="94">
        <f t="shared" si="6"/>
        <v>0</v>
      </c>
      <c r="G122" s="156"/>
      <c r="H122" s="138"/>
      <c r="I122" s="126" t="e">
        <f>VLOOKUP(H122,Presupuesto!$B$11:$C$565,2,0)</f>
        <v>#N/A</v>
      </c>
      <c r="J122" s="95" t="str">
        <f t="shared" si="7"/>
        <v>Desarrollo e Innovación Curricular</v>
      </c>
      <c r="K122" s="95" t="s">
        <v>720</v>
      </c>
    </row>
    <row r="123" spans="3:11" x14ac:dyDescent="0.25">
      <c r="C123" s="137"/>
      <c r="D123" s="154"/>
      <c r="E123" s="119"/>
      <c r="F123" s="94">
        <f t="shared" si="6"/>
        <v>0</v>
      </c>
      <c r="G123" s="156"/>
      <c r="H123" s="138"/>
      <c r="I123" s="126" t="e">
        <f>VLOOKUP(H123,Presupuesto!$B$11:$C$565,2,0)</f>
        <v>#N/A</v>
      </c>
      <c r="J123" s="95" t="str">
        <f t="shared" si="7"/>
        <v>Desarrollo e Innovación Curricular</v>
      </c>
      <c r="K123" s="95" t="s">
        <v>720</v>
      </c>
    </row>
    <row r="124" spans="3:11" x14ac:dyDescent="0.25">
      <c r="C124" s="137"/>
      <c r="D124" s="154"/>
      <c r="E124" s="119"/>
      <c r="F124" s="94">
        <f t="shared" si="6"/>
        <v>0</v>
      </c>
      <c r="G124" s="156"/>
      <c r="H124" s="138"/>
      <c r="I124" s="126" t="e">
        <f>VLOOKUP(H124,Presupuesto!$B$11:$C$565,2,0)</f>
        <v>#N/A</v>
      </c>
      <c r="J124" s="95" t="str">
        <f t="shared" si="7"/>
        <v>Desarrollo e Innovación Curricular</v>
      </c>
      <c r="K124" s="95" t="s">
        <v>720</v>
      </c>
    </row>
    <row r="125" spans="3:11" x14ac:dyDescent="0.25">
      <c r="C125" s="137"/>
      <c r="D125" s="154"/>
      <c r="E125" s="119"/>
      <c r="F125" s="94">
        <f t="shared" si="6"/>
        <v>0</v>
      </c>
      <c r="G125" s="156"/>
      <c r="H125" s="138"/>
      <c r="I125" s="126" t="e">
        <f>VLOOKUP(H125,Presupuesto!$B$11:$C$565,2,0)</f>
        <v>#N/A</v>
      </c>
      <c r="J125" s="95" t="str">
        <f t="shared" si="7"/>
        <v>Desarrollo e Innovación Curricular</v>
      </c>
      <c r="K125" s="95" t="s">
        <v>720</v>
      </c>
    </row>
    <row r="126" spans="3:11" x14ac:dyDescent="0.25">
      <c r="C126" s="137"/>
      <c r="D126" s="154"/>
      <c r="E126" s="119"/>
      <c r="F126" s="94">
        <f t="shared" si="6"/>
        <v>0</v>
      </c>
      <c r="G126" s="156"/>
      <c r="H126" s="138"/>
      <c r="I126" s="126" t="e">
        <f>VLOOKUP(H126,Presupuesto!$B$11:$C$565,2,0)</f>
        <v>#N/A</v>
      </c>
      <c r="J126" s="95" t="str">
        <f t="shared" si="7"/>
        <v>Desarrollo e Innovación Curricular</v>
      </c>
      <c r="K126" s="95" t="s">
        <v>720</v>
      </c>
    </row>
    <row r="127" spans="3:11" x14ac:dyDescent="0.25">
      <c r="C127" s="139"/>
      <c r="D127" s="147"/>
      <c r="E127" s="115"/>
      <c r="F127" s="94">
        <f t="shared" si="6"/>
        <v>0</v>
      </c>
      <c r="G127" s="156"/>
      <c r="H127" s="140"/>
      <c r="I127" s="126" t="e">
        <f>VLOOKUP(H127,Presupuesto!$B$11:$C$565,2,0)</f>
        <v>#N/A</v>
      </c>
      <c r="J127" s="95" t="str">
        <f t="shared" si="7"/>
        <v>Desarrollo e Innovación Curricular</v>
      </c>
      <c r="K127" s="95" t="s">
        <v>720</v>
      </c>
    </row>
    <row r="128" spans="3:11" x14ac:dyDescent="0.25">
      <c r="C128" s="139"/>
      <c r="D128" s="147"/>
      <c r="E128" s="115"/>
      <c r="F128" s="94">
        <f t="shared" si="6"/>
        <v>0</v>
      </c>
      <c r="G128" s="156"/>
      <c r="H128" s="140"/>
      <c r="I128" s="126" t="e">
        <f>VLOOKUP(H128,Presupuesto!$B$11:$C$565,2,0)</f>
        <v>#N/A</v>
      </c>
      <c r="J128" s="95" t="str">
        <f t="shared" si="7"/>
        <v>Desarrollo e Innovación Curricular</v>
      </c>
      <c r="K128" s="95" t="s">
        <v>720</v>
      </c>
    </row>
    <row r="129" spans="3:11" x14ac:dyDescent="0.25">
      <c r="C129" s="139"/>
      <c r="D129" s="147"/>
      <c r="E129" s="115"/>
      <c r="F129" s="94">
        <f t="shared" si="6"/>
        <v>0</v>
      </c>
      <c r="G129" s="156"/>
      <c r="H129" s="140"/>
      <c r="I129" s="126" t="e">
        <f>VLOOKUP(H129,Presupuesto!$B$11:$C$565,2,0)</f>
        <v>#N/A</v>
      </c>
      <c r="J129" s="95" t="str">
        <f t="shared" si="7"/>
        <v>Desarrollo e Innovación Curricular</v>
      </c>
      <c r="K129" s="95" t="s">
        <v>720</v>
      </c>
    </row>
    <row r="130" spans="3:11" x14ac:dyDescent="0.25">
      <c r="C130" s="139"/>
      <c r="D130" s="147"/>
      <c r="E130" s="115"/>
      <c r="F130" s="94">
        <f t="shared" si="6"/>
        <v>0</v>
      </c>
      <c r="G130" s="156"/>
      <c r="H130" s="140"/>
      <c r="I130" s="126" t="e">
        <f>VLOOKUP(H130,Presupuesto!$B$11:$C$565,2,0)</f>
        <v>#N/A</v>
      </c>
      <c r="J130" s="95" t="str">
        <f t="shared" si="7"/>
        <v>Desarrollo e Innovación Curricular</v>
      </c>
      <c r="K130" s="95" t="s">
        <v>720</v>
      </c>
    </row>
    <row r="131" spans="3:11" x14ac:dyDescent="0.25">
      <c r="C131" s="139"/>
      <c r="D131" s="147"/>
      <c r="E131" s="115"/>
      <c r="F131" s="94">
        <f t="shared" si="6"/>
        <v>0</v>
      </c>
      <c r="G131" s="156"/>
      <c r="H131" s="140"/>
      <c r="I131" s="126" t="e">
        <f>VLOOKUP(H131,Presupuesto!$B$11:$C$565,2,0)</f>
        <v>#N/A</v>
      </c>
      <c r="J131" s="95" t="str">
        <f t="shared" si="7"/>
        <v>Desarrollo e Innovación Curricular</v>
      </c>
      <c r="K131" s="95" t="s">
        <v>720</v>
      </c>
    </row>
    <row r="132" spans="3:11" x14ac:dyDescent="0.25">
      <c r="C132" s="139"/>
      <c r="D132" s="147"/>
      <c r="E132" s="115"/>
      <c r="F132" s="94">
        <f t="shared" si="6"/>
        <v>0</v>
      </c>
      <c r="G132" s="156"/>
      <c r="H132" s="140"/>
      <c r="I132" s="126" t="e">
        <f>VLOOKUP(H132,Presupuesto!$B$11:$C$565,2,0)</f>
        <v>#N/A</v>
      </c>
      <c r="J132" s="95" t="str">
        <f t="shared" si="7"/>
        <v>Desarrollo e Innovación Curricular</v>
      </c>
      <c r="K132" s="95" t="s">
        <v>720</v>
      </c>
    </row>
    <row r="133" spans="3:11" x14ac:dyDescent="0.25">
      <c r="C133" s="139"/>
      <c r="D133" s="147"/>
      <c r="E133" s="115"/>
      <c r="F133" s="94">
        <f t="shared" si="6"/>
        <v>0</v>
      </c>
      <c r="G133" s="156"/>
      <c r="H133" s="140"/>
      <c r="I133" s="126" t="e">
        <f>VLOOKUP(H133,Presupuesto!$B$11:$C$565,2,0)</f>
        <v>#N/A</v>
      </c>
      <c r="J133" s="95" t="str">
        <f t="shared" si="7"/>
        <v>Desarrollo e Innovación Curricular</v>
      </c>
      <c r="K133" s="95" t="s">
        <v>720</v>
      </c>
    </row>
    <row r="134" spans="3:11" x14ac:dyDescent="0.25">
      <c r="C134" s="139"/>
      <c r="D134" s="147"/>
      <c r="E134" s="115"/>
      <c r="F134" s="94">
        <f t="shared" si="6"/>
        <v>0</v>
      </c>
      <c r="G134" s="156"/>
      <c r="H134" s="140"/>
      <c r="I134" s="126" t="e">
        <f>VLOOKUP(H134,Presupuesto!$B$11:$C$565,2,0)</f>
        <v>#N/A</v>
      </c>
      <c r="J134" s="95" t="str">
        <f t="shared" si="7"/>
        <v>Desarrollo e Innovación Curricular</v>
      </c>
      <c r="K134" s="95" t="s">
        <v>720</v>
      </c>
    </row>
    <row r="135" spans="3:11" x14ac:dyDescent="0.25">
      <c r="C135" s="141"/>
      <c r="D135" s="147"/>
      <c r="E135" s="115"/>
      <c r="F135" s="94">
        <f t="shared" si="6"/>
        <v>0</v>
      </c>
      <c r="G135" s="156"/>
      <c r="H135" s="142"/>
      <c r="I135" s="126" t="e">
        <f>VLOOKUP(H135,Presupuesto!$B$11:$C$565,2,0)</f>
        <v>#N/A</v>
      </c>
      <c r="J135" s="95" t="str">
        <f t="shared" si="7"/>
        <v>Desarrollo e Innovación Curricular</v>
      </c>
      <c r="K135" s="95" t="s">
        <v>732</v>
      </c>
    </row>
    <row r="136" spans="3:11" x14ac:dyDescent="0.25">
      <c r="C136" s="141"/>
      <c r="D136" s="147"/>
      <c r="E136" s="115"/>
      <c r="F136" s="94">
        <f t="shared" si="6"/>
        <v>0</v>
      </c>
      <c r="G136" s="156"/>
      <c r="H136" s="142"/>
      <c r="I136" s="126" t="e">
        <f>VLOOKUP(H136,Presupuesto!$B$11:$C$565,2,0)</f>
        <v>#N/A</v>
      </c>
      <c r="J136" s="95" t="str">
        <f t="shared" si="7"/>
        <v>Desarrollo e Innovación Curricular</v>
      </c>
      <c r="K136" s="95" t="s">
        <v>720</v>
      </c>
    </row>
    <row r="137" spans="3:11" x14ac:dyDescent="0.25">
      <c r="C137" s="141"/>
      <c r="D137" s="147"/>
      <c r="E137" s="115"/>
      <c r="F137" s="94">
        <f t="shared" si="6"/>
        <v>0</v>
      </c>
      <c r="G137" s="156"/>
      <c r="H137" s="142"/>
      <c r="I137" s="126" t="e">
        <f>VLOOKUP(H137,Presupuesto!$B$11:$C$565,2,0)</f>
        <v>#N/A</v>
      </c>
      <c r="J137" s="95" t="str">
        <f t="shared" si="7"/>
        <v>Desarrollo e Innovación Curricular</v>
      </c>
      <c r="K137" s="95" t="s">
        <v>720</v>
      </c>
    </row>
    <row r="138" spans="3:11" x14ac:dyDescent="0.25">
      <c r="C138" s="141"/>
      <c r="D138" s="147"/>
      <c r="E138" s="115"/>
      <c r="F138" s="94">
        <f t="shared" si="6"/>
        <v>0</v>
      </c>
      <c r="G138" s="156"/>
      <c r="H138" s="142"/>
      <c r="I138" s="126" t="e">
        <f>VLOOKUP(H138,Presupuesto!$B$11:$C$565,2,0)</f>
        <v>#N/A</v>
      </c>
      <c r="J138" s="95" t="str">
        <f t="shared" si="7"/>
        <v>Desarrollo e Innovación Curricular</v>
      </c>
      <c r="K138" s="95" t="s">
        <v>720</v>
      </c>
    </row>
    <row r="139" spans="3:11" ht="15.75" thickBot="1" x14ac:dyDescent="0.3">
      <c r="C139" s="143"/>
      <c r="D139" s="155"/>
      <c r="E139" s="100"/>
      <c r="F139" s="102">
        <f t="shared" si="6"/>
        <v>0</v>
      </c>
      <c r="G139" s="157"/>
      <c r="H139" s="144"/>
      <c r="I139" s="128" t="e">
        <f>VLOOKUP(H139,Presupuesto!$B$11:$C$565,2,0)</f>
        <v>#N/A</v>
      </c>
      <c r="J139" s="103" t="str">
        <f t="shared" si="7"/>
        <v>Desarrollo e Innovación Curricular</v>
      </c>
      <c r="K139" s="120" t="s">
        <v>719</v>
      </c>
    </row>
    <row r="141" spans="3:11" ht="15.75" thickBot="1" x14ac:dyDescent="0.3">
      <c r="C141" s="429"/>
      <c r="D141" s="429"/>
      <c r="E141" s="429"/>
      <c r="F141" s="89"/>
      <c r="G141" s="88"/>
      <c r="H141" s="89"/>
      <c r="I141" s="89"/>
      <c r="J141" s="429"/>
      <c r="K141" s="429"/>
    </row>
    <row r="142" spans="3:11" ht="15.75" thickBot="1" x14ac:dyDescent="0.3">
      <c r="C142" s="153" t="s">
        <v>1337</v>
      </c>
      <c r="D142" s="347">
        <f>SUM(F149:F183)</f>
        <v>139370.92200000002</v>
      </c>
      <c r="E142" s="429"/>
      <c r="F142" s="69"/>
      <c r="G142" s="78"/>
      <c r="H142" s="69"/>
      <c r="I142" s="69"/>
      <c r="J142" s="429"/>
      <c r="K142" s="429"/>
    </row>
    <row r="143" spans="3:11" x14ac:dyDescent="0.25">
      <c r="C143" s="69"/>
      <c r="D143" s="31"/>
      <c r="E143" s="91"/>
      <c r="F143" s="91"/>
      <c r="G143" s="91"/>
      <c r="H143" s="75"/>
      <c r="I143" s="75"/>
      <c r="J143" s="75"/>
      <c r="K143" s="109"/>
    </row>
    <row r="144" spans="3:11" x14ac:dyDescent="0.25">
      <c r="C144" s="69"/>
      <c r="D144" s="31"/>
      <c r="E144" s="91"/>
      <c r="F144" s="91"/>
      <c r="G144" s="91"/>
      <c r="H144" s="75"/>
      <c r="I144" s="75"/>
      <c r="J144" s="75"/>
      <c r="K144" s="109"/>
    </row>
    <row r="145" spans="3:11" ht="15.75" x14ac:dyDescent="0.25">
      <c r="C145" s="191"/>
      <c r="D145" s="345" t="s">
        <v>1769</v>
      </c>
      <c r="E145" s="91"/>
      <c r="F145" s="91"/>
      <c r="G145" s="91"/>
      <c r="H145" s="75"/>
      <c r="I145" s="75"/>
      <c r="J145" s="75"/>
      <c r="K145" s="109"/>
    </row>
    <row r="146" spans="3:11" ht="18.75" x14ac:dyDescent="0.25">
      <c r="C146" s="199"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 xml:space="preserve">Coordinación del proyecto HICA para Honduras (hacia el exterior): 1 Reunión en Europa para 2 personas por 9 días (1 persona con complemento de viáticos y 1 persona con viáticos totales). </v>
      </c>
      <c r="D146" s="31"/>
      <c r="E146" s="91"/>
      <c r="F146" s="91"/>
      <c r="G146" s="91"/>
      <c r="H146" s="75"/>
      <c r="I146" s="75"/>
      <c r="J146" s="75"/>
      <c r="K146" s="109"/>
    </row>
    <row r="147" spans="3:11" ht="15.75" thickBot="1" x14ac:dyDescent="0.3">
      <c r="C147" s="429"/>
      <c r="D147" s="429"/>
      <c r="E147" s="429"/>
      <c r="F147" s="91"/>
      <c r="G147" s="75"/>
      <c r="H147" s="75"/>
      <c r="I147" s="75"/>
      <c r="J147" s="429"/>
      <c r="K147" s="429"/>
    </row>
    <row r="148" spans="3:11" ht="15.75" thickBot="1" x14ac:dyDescent="0.3">
      <c r="C148" s="125" t="s">
        <v>1310</v>
      </c>
      <c r="D148" s="125" t="s">
        <v>99</v>
      </c>
      <c r="E148" s="132" t="s">
        <v>1312</v>
      </c>
      <c r="F148" s="131" t="s">
        <v>1313</v>
      </c>
      <c r="G148" s="129" t="s">
        <v>1314</v>
      </c>
      <c r="H148" s="132" t="s">
        <v>1315</v>
      </c>
      <c r="I148" s="129" t="s">
        <v>711</v>
      </c>
      <c r="J148" s="129" t="s">
        <v>1316</v>
      </c>
      <c r="K148" s="129" t="s">
        <v>1317</v>
      </c>
    </row>
    <row r="149" spans="3:11" x14ac:dyDescent="0.25">
      <c r="C149" s="209" t="s">
        <v>1291</v>
      </c>
      <c r="D149" s="210">
        <v>14</v>
      </c>
      <c r="E149" s="208">
        <f>HLOOKUP(C149,$AH$2:$BU$3,2,0)</f>
        <v>6097.9230000000007</v>
      </c>
      <c r="F149" s="94">
        <f t="shared" ref="F149:F150" si="8">D149*E149</f>
        <v>85370.922000000006</v>
      </c>
      <c r="G149" s="156" t="s">
        <v>712</v>
      </c>
      <c r="H149" s="138" t="s">
        <v>332</v>
      </c>
      <c r="I149" s="126" t="str">
        <f>VLOOKUP(H149,Presupuesto!$B$11:$C$565,2,0)</f>
        <v>PASAJES AL EXTERIOR</v>
      </c>
      <c r="J149" s="207" t="s">
        <v>49</v>
      </c>
      <c r="K149" s="95" t="s">
        <v>724</v>
      </c>
    </row>
    <row r="150" spans="3:11" x14ac:dyDescent="0.25">
      <c r="C150" s="137" t="s">
        <v>1911</v>
      </c>
      <c r="D150" s="154">
        <v>2</v>
      </c>
      <c r="E150" s="119">
        <v>27000</v>
      </c>
      <c r="F150" s="94">
        <f t="shared" si="8"/>
        <v>54000</v>
      </c>
      <c r="G150" s="156" t="s">
        <v>712</v>
      </c>
      <c r="H150" s="138" t="s">
        <v>340</v>
      </c>
      <c r="I150" s="126" t="str">
        <f>VLOOKUP(H150,Presupuesto!$B$11:$C$565,2,0)</f>
        <v>VIATICOS AL EXTERIOR</v>
      </c>
      <c r="J150" s="95" t="str">
        <f>$J$105</f>
        <v>Desarrollo e Innovación Curricular</v>
      </c>
      <c r="K150" s="95" t="s">
        <v>725</v>
      </c>
    </row>
    <row r="151" spans="3:11" x14ac:dyDescent="0.25">
      <c r="C151" s="137"/>
      <c r="D151" s="154"/>
      <c r="E151" s="119"/>
      <c r="F151" s="94">
        <f t="shared" ref="F151:F183" si="9">D151*E151</f>
        <v>0</v>
      </c>
      <c r="G151" s="156"/>
      <c r="H151" s="138"/>
      <c r="I151" s="126" t="e">
        <f>VLOOKUP(H151,Presupuesto!$B$11:$C$565,2,0)</f>
        <v>#N/A</v>
      </c>
      <c r="J151" s="95" t="str">
        <f t="shared" ref="J151:J183" si="10">$J$149</f>
        <v>Desarrollo e Innovación Curricular</v>
      </c>
      <c r="K151" s="95" t="s">
        <v>720</v>
      </c>
    </row>
    <row r="152" spans="3:11" x14ac:dyDescent="0.25">
      <c r="C152" s="137"/>
      <c r="D152" s="154"/>
      <c r="E152" s="119"/>
      <c r="F152" s="94">
        <f t="shared" si="9"/>
        <v>0</v>
      </c>
      <c r="G152" s="156"/>
      <c r="H152" s="138"/>
      <c r="I152" s="126" t="e">
        <f>VLOOKUP(H152,Presupuesto!$B$11:$C$565,2,0)</f>
        <v>#N/A</v>
      </c>
      <c r="J152" s="95" t="str">
        <f t="shared" si="10"/>
        <v>Desarrollo e Innovación Curricular</v>
      </c>
      <c r="K152" s="95" t="s">
        <v>720</v>
      </c>
    </row>
    <row r="153" spans="3:11" x14ac:dyDescent="0.25">
      <c r="C153" s="137"/>
      <c r="D153" s="154"/>
      <c r="E153" s="119"/>
      <c r="F153" s="94">
        <f t="shared" si="9"/>
        <v>0</v>
      </c>
      <c r="G153" s="156"/>
      <c r="H153" s="138"/>
      <c r="I153" s="126" t="e">
        <f>VLOOKUP(H153,Presupuesto!$B$11:$C$565,2,0)</f>
        <v>#N/A</v>
      </c>
      <c r="J153" s="95" t="str">
        <f t="shared" si="10"/>
        <v>Desarrollo e Innovación Curricular</v>
      </c>
      <c r="K153" s="95" t="s">
        <v>720</v>
      </c>
    </row>
    <row r="154" spans="3:11" x14ac:dyDescent="0.25">
      <c r="C154" s="137"/>
      <c r="D154" s="154"/>
      <c r="E154" s="119"/>
      <c r="F154" s="94">
        <f t="shared" si="9"/>
        <v>0</v>
      </c>
      <c r="G154" s="156"/>
      <c r="H154" s="138"/>
      <c r="I154" s="126" t="e">
        <f>VLOOKUP(H154,Presupuesto!$B$11:$C$565,2,0)</f>
        <v>#N/A</v>
      </c>
      <c r="J154" s="95" t="str">
        <f t="shared" si="10"/>
        <v>Desarrollo e Innovación Curricular</v>
      </c>
      <c r="K154" s="95" t="s">
        <v>729</v>
      </c>
    </row>
    <row r="155" spans="3:11" x14ac:dyDescent="0.25">
      <c r="C155" s="137"/>
      <c r="D155" s="154"/>
      <c r="E155" s="119"/>
      <c r="F155" s="94">
        <f t="shared" si="9"/>
        <v>0</v>
      </c>
      <c r="G155" s="156"/>
      <c r="H155" s="138"/>
      <c r="I155" s="126" t="e">
        <f>VLOOKUP(H155,Presupuesto!$B$11:$C$565,2,0)</f>
        <v>#N/A</v>
      </c>
      <c r="J155" s="95" t="str">
        <f t="shared" si="10"/>
        <v>Desarrollo e Innovación Curricular</v>
      </c>
      <c r="K155" s="95" t="s">
        <v>720</v>
      </c>
    </row>
    <row r="156" spans="3:11" x14ac:dyDescent="0.25">
      <c r="C156" s="137"/>
      <c r="D156" s="154"/>
      <c r="E156" s="119"/>
      <c r="F156" s="94">
        <f t="shared" si="9"/>
        <v>0</v>
      </c>
      <c r="G156" s="156"/>
      <c r="H156" s="138"/>
      <c r="I156" s="126" t="e">
        <f>VLOOKUP(H156,Presupuesto!$B$11:$C$565,2,0)</f>
        <v>#N/A</v>
      </c>
      <c r="J156" s="95" t="str">
        <f t="shared" si="10"/>
        <v>Desarrollo e Innovación Curricular</v>
      </c>
      <c r="K156" s="95" t="s">
        <v>720</v>
      </c>
    </row>
    <row r="157" spans="3:11" x14ac:dyDescent="0.25">
      <c r="C157" s="137"/>
      <c r="D157" s="154"/>
      <c r="E157" s="119"/>
      <c r="F157" s="94">
        <f t="shared" si="9"/>
        <v>0</v>
      </c>
      <c r="G157" s="156"/>
      <c r="H157" s="138"/>
      <c r="I157" s="126" t="e">
        <f>VLOOKUP(H157,Presupuesto!$B$11:$C$565,2,0)</f>
        <v>#N/A</v>
      </c>
      <c r="J157" s="95" t="str">
        <f t="shared" si="10"/>
        <v>Desarrollo e Innovación Curricular</v>
      </c>
      <c r="K157" s="95" t="s">
        <v>720</v>
      </c>
    </row>
    <row r="158" spans="3:11" x14ac:dyDescent="0.25">
      <c r="C158" s="137"/>
      <c r="D158" s="154"/>
      <c r="E158" s="119"/>
      <c r="F158" s="94">
        <f t="shared" si="9"/>
        <v>0</v>
      </c>
      <c r="G158" s="156"/>
      <c r="H158" s="138"/>
      <c r="I158" s="126" t="e">
        <f>VLOOKUP(H158,Presupuesto!$B$11:$C$565,2,0)</f>
        <v>#N/A</v>
      </c>
      <c r="J158" s="95" t="str">
        <f t="shared" si="10"/>
        <v>Desarrollo e Innovación Curricular</v>
      </c>
      <c r="K158" s="95" t="s">
        <v>720</v>
      </c>
    </row>
    <row r="159" spans="3:11" x14ac:dyDescent="0.25">
      <c r="C159" s="137"/>
      <c r="D159" s="154"/>
      <c r="E159" s="119"/>
      <c r="F159" s="94">
        <f t="shared" si="9"/>
        <v>0</v>
      </c>
      <c r="G159" s="156"/>
      <c r="H159" s="138"/>
      <c r="I159" s="126" t="e">
        <f>VLOOKUP(H159,Presupuesto!$B$11:$C$565,2,0)</f>
        <v>#N/A</v>
      </c>
      <c r="J159" s="95" t="str">
        <f t="shared" si="10"/>
        <v>Desarrollo e Innovación Curricular</v>
      </c>
      <c r="K159" s="95" t="s">
        <v>720</v>
      </c>
    </row>
    <row r="160" spans="3:11" x14ac:dyDescent="0.25">
      <c r="C160" s="137"/>
      <c r="D160" s="154"/>
      <c r="E160" s="119"/>
      <c r="F160" s="94">
        <f t="shared" si="9"/>
        <v>0</v>
      </c>
      <c r="G160" s="156"/>
      <c r="H160" s="138"/>
      <c r="I160" s="126" t="e">
        <f>VLOOKUP(H160,Presupuesto!$B$11:$C$565,2,0)</f>
        <v>#N/A</v>
      </c>
      <c r="J160" s="95" t="str">
        <f t="shared" si="10"/>
        <v>Desarrollo e Innovación Curricular</v>
      </c>
      <c r="K160" s="95" t="s">
        <v>720</v>
      </c>
    </row>
    <row r="161" spans="3:11" x14ac:dyDescent="0.25">
      <c r="C161" s="137"/>
      <c r="D161" s="154"/>
      <c r="E161" s="119"/>
      <c r="F161" s="94">
        <f t="shared" si="9"/>
        <v>0</v>
      </c>
      <c r="G161" s="156"/>
      <c r="H161" s="138"/>
      <c r="I161" s="126" t="e">
        <f>VLOOKUP(H161,Presupuesto!$B$11:$C$565,2,0)</f>
        <v>#N/A</v>
      </c>
      <c r="J161" s="95" t="str">
        <f t="shared" si="10"/>
        <v>Desarrollo e Innovación Curricular</v>
      </c>
      <c r="K161" s="95" t="s">
        <v>720</v>
      </c>
    </row>
    <row r="162" spans="3:11" x14ac:dyDescent="0.25">
      <c r="C162" s="137"/>
      <c r="D162" s="154"/>
      <c r="E162" s="119"/>
      <c r="F162" s="94">
        <f t="shared" si="9"/>
        <v>0</v>
      </c>
      <c r="G162" s="156"/>
      <c r="H162" s="138"/>
      <c r="I162" s="126" t="e">
        <f>VLOOKUP(H162,Presupuesto!$B$11:$C$565,2,0)</f>
        <v>#N/A</v>
      </c>
      <c r="J162" s="95" t="str">
        <f t="shared" si="10"/>
        <v>Desarrollo e Innovación Curricular</v>
      </c>
      <c r="K162" s="95" t="s">
        <v>720</v>
      </c>
    </row>
    <row r="163" spans="3:11" x14ac:dyDescent="0.25">
      <c r="C163" s="137"/>
      <c r="D163" s="154"/>
      <c r="E163" s="119"/>
      <c r="F163" s="94">
        <f t="shared" si="9"/>
        <v>0</v>
      </c>
      <c r="G163" s="156"/>
      <c r="H163" s="138"/>
      <c r="I163" s="126" t="e">
        <f>VLOOKUP(H163,Presupuesto!$B$11:$C$565,2,0)</f>
        <v>#N/A</v>
      </c>
      <c r="J163" s="95" t="str">
        <f t="shared" si="10"/>
        <v>Desarrollo e Innovación Curricular</v>
      </c>
      <c r="K163" s="95" t="s">
        <v>720</v>
      </c>
    </row>
    <row r="164" spans="3:11" x14ac:dyDescent="0.25">
      <c r="C164" s="137"/>
      <c r="D164" s="154"/>
      <c r="E164" s="119"/>
      <c r="F164" s="94">
        <f t="shared" si="9"/>
        <v>0</v>
      </c>
      <c r="G164" s="156"/>
      <c r="H164" s="138"/>
      <c r="I164" s="126" t="e">
        <f>VLOOKUP(H164,Presupuesto!$B$11:$C$565,2,0)</f>
        <v>#N/A</v>
      </c>
      <c r="J164" s="95" t="str">
        <f t="shared" si="10"/>
        <v>Desarrollo e Innovación Curricular</v>
      </c>
      <c r="K164" s="95" t="s">
        <v>720</v>
      </c>
    </row>
    <row r="165" spans="3:11" x14ac:dyDescent="0.25">
      <c r="C165" s="137"/>
      <c r="D165" s="154"/>
      <c r="E165" s="119"/>
      <c r="F165" s="94">
        <f t="shared" si="9"/>
        <v>0</v>
      </c>
      <c r="G165" s="156"/>
      <c r="H165" s="138"/>
      <c r="I165" s="126" t="e">
        <f>VLOOKUP(H165,Presupuesto!$B$11:$C$565,2,0)</f>
        <v>#N/A</v>
      </c>
      <c r="J165" s="95" t="str">
        <f t="shared" si="10"/>
        <v>Desarrollo e Innovación Curricular</v>
      </c>
      <c r="K165" s="95" t="s">
        <v>720</v>
      </c>
    </row>
    <row r="166" spans="3:11" x14ac:dyDescent="0.25">
      <c r="C166" s="137"/>
      <c r="D166" s="154"/>
      <c r="E166" s="119"/>
      <c r="F166" s="94">
        <f t="shared" si="9"/>
        <v>0</v>
      </c>
      <c r="G166" s="156"/>
      <c r="H166" s="138"/>
      <c r="I166" s="126" t="e">
        <f>VLOOKUP(H166,Presupuesto!$B$11:$C$565,2,0)</f>
        <v>#N/A</v>
      </c>
      <c r="J166" s="95" t="str">
        <f t="shared" si="10"/>
        <v>Desarrollo e Innovación Curricular</v>
      </c>
      <c r="K166" s="95" t="s">
        <v>720</v>
      </c>
    </row>
    <row r="167" spans="3:11" x14ac:dyDescent="0.25">
      <c r="C167" s="137"/>
      <c r="D167" s="154"/>
      <c r="E167" s="119"/>
      <c r="F167" s="94">
        <f t="shared" si="9"/>
        <v>0</v>
      </c>
      <c r="G167" s="156"/>
      <c r="H167" s="138"/>
      <c r="I167" s="126" t="e">
        <f>VLOOKUP(H167,Presupuesto!$B$11:$C$565,2,0)</f>
        <v>#N/A</v>
      </c>
      <c r="J167" s="95" t="str">
        <f t="shared" si="10"/>
        <v>Desarrollo e Innovación Curricular</v>
      </c>
      <c r="K167" s="95" t="s">
        <v>720</v>
      </c>
    </row>
    <row r="168" spans="3:11" x14ac:dyDescent="0.25">
      <c r="C168" s="137"/>
      <c r="D168" s="154"/>
      <c r="E168" s="119"/>
      <c r="F168" s="94">
        <f t="shared" si="9"/>
        <v>0</v>
      </c>
      <c r="G168" s="156"/>
      <c r="H168" s="138"/>
      <c r="I168" s="126" t="e">
        <f>VLOOKUP(H168,Presupuesto!$B$11:$C$565,2,0)</f>
        <v>#N/A</v>
      </c>
      <c r="J168" s="95" t="str">
        <f t="shared" si="10"/>
        <v>Desarrollo e Innovación Curricular</v>
      </c>
      <c r="K168" s="95" t="s">
        <v>720</v>
      </c>
    </row>
    <row r="169" spans="3:11" x14ac:dyDescent="0.25">
      <c r="C169" s="137"/>
      <c r="D169" s="154"/>
      <c r="E169" s="119"/>
      <c r="F169" s="94">
        <f t="shared" si="9"/>
        <v>0</v>
      </c>
      <c r="G169" s="156"/>
      <c r="H169" s="138"/>
      <c r="I169" s="126" t="e">
        <f>VLOOKUP(H169,Presupuesto!$B$11:$C$565,2,0)</f>
        <v>#N/A</v>
      </c>
      <c r="J169" s="95" t="str">
        <f t="shared" si="10"/>
        <v>Desarrollo e Innovación Curricular</v>
      </c>
      <c r="K169" s="95" t="s">
        <v>720</v>
      </c>
    </row>
    <row r="170" spans="3:11" x14ac:dyDescent="0.25">
      <c r="C170" s="137"/>
      <c r="D170" s="154"/>
      <c r="E170" s="119"/>
      <c r="F170" s="94">
        <f t="shared" si="9"/>
        <v>0</v>
      </c>
      <c r="G170" s="156"/>
      <c r="H170" s="138"/>
      <c r="I170" s="126" t="e">
        <f>VLOOKUP(H170,Presupuesto!$B$11:$C$565,2,0)</f>
        <v>#N/A</v>
      </c>
      <c r="J170" s="95" t="str">
        <f t="shared" si="10"/>
        <v>Desarrollo e Innovación Curricular</v>
      </c>
      <c r="K170" s="95" t="s">
        <v>720</v>
      </c>
    </row>
    <row r="171" spans="3:11" x14ac:dyDescent="0.25">
      <c r="C171" s="139"/>
      <c r="D171" s="147"/>
      <c r="E171" s="115"/>
      <c r="F171" s="94">
        <f t="shared" si="9"/>
        <v>0</v>
      </c>
      <c r="G171" s="156"/>
      <c r="H171" s="140"/>
      <c r="I171" s="126" t="e">
        <f>VLOOKUP(H171,Presupuesto!$B$11:$C$565,2,0)</f>
        <v>#N/A</v>
      </c>
      <c r="J171" s="95" t="str">
        <f t="shared" si="10"/>
        <v>Desarrollo e Innovación Curricular</v>
      </c>
      <c r="K171" s="95" t="s">
        <v>720</v>
      </c>
    </row>
    <row r="172" spans="3:11" x14ac:dyDescent="0.25">
      <c r="C172" s="139"/>
      <c r="D172" s="147"/>
      <c r="E172" s="115"/>
      <c r="F172" s="94">
        <f t="shared" si="9"/>
        <v>0</v>
      </c>
      <c r="G172" s="156"/>
      <c r="H172" s="140"/>
      <c r="I172" s="126" t="e">
        <f>VLOOKUP(H172,Presupuesto!$B$11:$C$565,2,0)</f>
        <v>#N/A</v>
      </c>
      <c r="J172" s="95" t="str">
        <f t="shared" si="10"/>
        <v>Desarrollo e Innovación Curricular</v>
      </c>
      <c r="K172" s="95" t="s">
        <v>720</v>
      </c>
    </row>
    <row r="173" spans="3:11" x14ac:dyDescent="0.25">
      <c r="C173" s="139"/>
      <c r="D173" s="147"/>
      <c r="E173" s="115"/>
      <c r="F173" s="94">
        <f t="shared" si="9"/>
        <v>0</v>
      </c>
      <c r="G173" s="156"/>
      <c r="H173" s="140"/>
      <c r="I173" s="126" t="e">
        <f>VLOOKUP(H173,Presupuesto!$B$11:$C$565,2,0)</f>
        <v>#N/A</v>
      </c>
      <c r="J173" s="95" t="str">
        <f t="shared" si="10"/>
        <v>Desarrollo e Innovación Curricular</v>
      </c>
      <c r="K173" s="95" t="s">
        <v>720</v>
      </c>
    </row>
    <row r="174" spans="3:11" x14ac:dyDescent="0.25">
      <c r="C174" s="139"/>
      <c r="D174" s="147"/>
      <c r="E174" s="115"/>
      <c r="F174" s="94">
        <f t="shared" si="9"/>
        <v>0</v>
      </c>
      <c r="G174" s="156"/>
      <c r="H174" s="140"/>
      <c r="I174" s="126" t="e">
        <f>VLOOKUP(H174,Presupuesto!$B$11:$C$565,2,0)</f>
        <v>#N/A</v>
      </c>
      <c r="J174" s="95" t="str">
        <f t="shared" si="10"/>
        <v>Desarrollo e Innovación Curricular</v>
      </c>
      <c r="K174" s="95" t="s">
        <v>720</v>
      </c>
    </row>
    <row r="175" spans="3:11" x14ac:dyDescent="0.25">
      <c r="C175" s="139"/>
      <c r="D175" s="147"/>
      <c r="E175" s="115"/>
      <c r="F175" s="94">
        <f t="shared" si="9"/>
        <v>0</v>
      </c>
      <c r="G175" s="156"/>
      <c r="H175" s="140"/>
      <c r="I175" s="126" t="e">
        <f>VLOOKUP(H175,Presupuesto!$B$11:$C$565,2,0)</f>
        <v>#N/A</v>
      </c>
      <c r="J175" s="95" t="str">
        <f t="shared" si="10"/>
        <v>Desarrollo e Innovación Curricular</v>
      </c>
      <c r="K175" s="95" t="s">
        <v>720</v>
      </c>
    </row>
    <row r="176" spans="3:11" x14ac:dyDescent="0.25">
      <c r="C176" s="139"/>
      <c r="D176" s="147"/>
      <c r="E176" s="115"/>
      <c r="F176" s="94">
        <f t="shared" si="9"/>
        <v>0</v>
      </c>
      <c r="G176" s="156"/>
      <c r="H176" s="140"/>
      <c r="I176" s="126" t="e">
        <f>VLOOKUP(H176,Presupuesto!$B$11:$C$565,2,0)</f>
        <v>#N/A</v>
      </c>
      <c r="J176" s="95" t="str">
        <f t="shared" si="10"/>
        <v>Desarrollo e Innovación Curricular</v>
      </c>
      <c r="K176" s="95" t="s">
        <v>720</v>
      </c>
    </row>
    <row r="177" spans="3:11" x14ac:dyDescent="0.25">
      <c r="C177" s="139"/>
      <c r="D177" s="147"/>
      <c r="E177" s="115"/>
      <c r="F177" s="94">
        <f t="shared" si="9"/>
        <v>0</v>
      </c>
      <c r="G177" s="156"/>
      <c r="H177" s="140"/>
      <c r="I177" s="126" t="e">
        <f>VLOOKUP(H177,Presupuesto!$B$11:$C$565,2,0)</f>
        <v>#N/A</v>
      </c>
      <c r="J177" s="95" t="str">
        <f t="shared" si="10"/>
        <v>Desarrollo e Innovación Curricular</v>
      </c>
      <c r="K177" s="95" t="s">
        <v>720</v>
      </c>
    </row>
    <row r="178" spans="3:11" x14ac:dyDescent="0.25">
      <c r="C178" s="139"/>
      <c r="D178" s="147"/>
      <c r="E178" s="115"/>
      <c r="F178" s="94">
        <f t="shared" si="9"/>
        <v>0</v>
      </c>
      <c r="G178" s="156"/>
      <c r="H178" s="140"/>
      <c r="I178" s="126" t="e">
        <f>VLOOKUP(H178,Presupuesto!$B$11:$C$565,2,0)</f>
        <v>#N/A</v>
      </c>
      <c r="J178" s="95" t="str">
        <f t="shared" si="10"/>
        <v>Desarrollo e Innovación Curricular</v>
      </c>
      <c r="K178" s="95" t="s">
        <v>720</v>
      </c>
    </row>
    <row r="179" spans="3:11" x14ac:dyDescent="0.25">
      <c r="C179" s="141"/>
      <c r="D179" s="147"/>
      <c r="E179" s="115"/>
      <c r="F179" s="94">
        <f t="shared" si="9"/>
        <v>0</v>
      </c>
      <c r="G179" s="156"/>
      <c r="H179" s="142"/>
      <c r="I179" s="126" t="e">
        <f>VLOOKUP(H179,Presupuesto!$B$11:$C$565,2,0)</f>
        <v>#N/A</v>
      </c>
      <c r="J179" s="95" t="str">
        <f t="shared" si="10"/>
        <v>Desarrollo e Innovación Curricular</v>
      </c>
      <c r="K179" s="95" t="s">
        <v>732</v>
      </c>
    </row>
    <row r="180" spans="3:11" x14ac:dyDescent="0.25">
      <c r="C180" s="141"/>
      <c r="D180" s="147"/>
      <c r="E180" s="115"/>
      <c r="F180" s="94">
        <f t="shared" si="9"/>
        <v>0</v>
      </c>
      <c r="G180" s="156"/>
      <c r="H180" s="142"/>
      <c r="I180" s="126" t="e">
        <f>VLOOKUP(H180,Presupuesto!$B$11:$C$565,2,0)</f>
        <v>#N/A</v>
      </c>
      <c r="J180" s="95" t="str">
        <f t="shared" si="10"/>
        <v>Desarrollo e Innovación Curricular</v>
      </c>
      <c r="K180" s="95" t="s">
        <v>720</v>
      </c>
    </row>
    <row r="181" spans="3:11" x14ac:dyDescent="0.25">
      <c r="C181" s="141"/>
      <c r="D181" s="147"/>
      <c r="E181" s="115"/>
      <c r="F181" s="94">
        <f t="shared" si="9"/>
        <v>0</v>
      </c>
      <c r="G181" s="156"/>
      <c r="H181" s="142"/>
      <c r="I181" s="126" t="e">
        <f>VLOOKUP(H181,Presupuesto!$B$11:$C$565,2,0)</f>
        <v>#N/A</v>
      </c>
      <c r="J181" s="95" t="str">
        <f t="shared" si="10"/>
        <v>Desarrollo e Innovación Curricular</v>
      </c>
      <c r="K181" s="95" t="s">
        <v>720</v>
      </c>
    </row>
    <row r="182" spans="3:11" x14ac:dyDescent="0.25">
      <c r="C182" s="141"/>
      <c r="D182" s="147"/>
      <c r="E182" s="115"/>
      <c r="F182" s="94">
        <f t="shared" si="9"/>
        <v>0</v>
      </c>
      <c r="G182" s="156"/>
      <c r="H182" s="142"/>
      <c r="I182" s="126" t="e">
        <f>VLOOKUP(H182,Presupuesto!$B$11:$C$565,2,0)</f>
        <v>#N/A</v>
      </c>
      <c r="J182" s="95" t="str">
        <f t="shared" si="10"/>
        <v>Desarrollo e Innovación Curricular</v>
      </c>
      <c r="K182" s="95" t="s">
        <v>720</v>
      </c>
    </row>
    <row r="183" spans="3:11" ht="15.75" thickBot="1" x14ac:dyDescent="0.3">
      <c r="C183" s="143"/>
      <c r="D183" s="155"/>
      <c r="E183" s="100"/>
      <c r="F183" s="102">
        <f t="shared" si="9"/>
        <v>0</v>
      </c>
      <c r="G183" s="157"/>
      <c r="H183" s="144"/>
      <c r="I183" s="128" t="e">
        <f>VLOOKUP(H183,Presupuesto!$B$11:$C$565,2,0)</f>
        <v>#N/A</v>
      </c>
      <c r="J183" s="103" t="str">
        <f t="shared" si="10"/>
        <v>Desarrollo e Innovación Curricular</v>
      </c>
      <c r="K183" s="120" t="s">
        <v>719</v>
      </c>
    </row>
    <row r="185" spans="3:11" ht="15.75" thickBot="1" x14ac:dyDescent="0.3">
      <c r="C185" s="429"/>
      <c r="D185" s="429"/>
      <c r="E185" s="429"/>
      <c r="F185" s="429"/>
      <c r="G185" s="418"/>
      <c r="H185" s="429"/>
      <c r="I185" s="429"/>
      <c r="J185" s="429"/>
      <c r="K185" s="429"/>
    </row>
    <row r="186" spans="3:11" ht="15.75" thickBot="1" x14ac:dyDescent="0.3">
      <c r="C186" s="153" t="s">
        <v>1337</v>
      </c>
      <c r="D186" s="347">
        <f>SUM(F193:F227)</f>
        <v>400000</v>
      </c>
      <c r="E186" s="429"/>
      <c r="F186" s="69"/>
      <c r="G186" s="78"/>
      <c r="H186" s="69"/>
      <c r="I186" s="69"/>
      <c r="J186" s="429"/>
      <c r="K186" s="429"/>
    </row>
    <row r="187" spans="3:11" x14ac:dyDescent="0.25">
      <c r="C187" s="69"/>
      <c r="D187" s="31"/>
      <c r="E187" s="91"/>
      <c r="F187" s="91"/>
      <c r="G187" s="91"/>
      <c r="H187" s="75"/>
      <c r="I187" s="75"/>
      <c r="J187" s="75"/>
      <c r="K187" s="109"/>
    </row>
    <row r="188" spans="3:11" x14ac:dyDescent="0.25">
      <c r="C188" s="69"/>
      <c r="D188" s="31"/>
      <c r="E188" s="91"/>
      <c r="F188" s="91"/>
      <c r="G188" s="91"/>
      <c r="H188" s="75"/>
      <c r="I188" s="75"/>
      <c r="J188" s="75"/>
      <c r="K188" s="109"/>
    </row>
    <row r="189" spans="3:11" ht="15.75" x14ac:dyDescent="0.25">
      <c r="C189" s="191" t="s">
        <v>1309</v>
      </c>
      <c r="D189" s="345" t="s">
        <v>1771</v>
      </c>
      <c r="E189" s="91"/>
      <c r="F189" s="91"/>
      <c r="G189" s="91"/>
      <c r="H189" s="75"/>
      <c r="I189" s="75"/>
      <c r="J189" s="75"/>
      <c r="K189" s="109"/>
    </row>
    <row r="190" spans="3:11" ht="18.75" x14ac:dyDescent="0.25">
      <c r="C190" s="199"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 xml:space="preserve">Coordinación del proyecto HICA para Honduras (hacia el interior): Estrategia de comunicación interna y externa (a nivel nacional) desarrollada e implementada por la DIRCOM y con apoyo de la DIE. </v>
      </c>
      <c r="D190" s="31"/>
      <c r="E190" s="91"/>
      <c r="F190" s="91"/>
      <c r="G190" s="91"/>
      <c r="H190" s="75"/>
      <c r="I190" s="75"/>
      <c r="J190" s="75"/>
      <c r="K190" s="109"/>
    </row>
    <row r="191" spans="3:11" ht="15.75" thickBot="1" x14ac:dyDescent="0.3">
      <c r="C191" s="429"/>
      <c r="D191" s="429"/>
      <c r="E191" s="429"/>
      <c r="F191" s="91"/>
      <c r="G191" s="75"/>
      <c r="H191" s="75"/>
      <c r="I191" s="75"/>
      <c r="J191" s="429"/>
      <c r="K191" s="429"/>
    </row>
    <row r="192" spans="3:11" ht="15.75" thickBot="1" x14ac:dyDescent="0.3">
      <c r="C192" s="125" t="s">
        <v>1310</v>
      </c>
      <c r="D192" s="125" t="s">
        <v>99</v>
      </c>
      <c r="E192" s="132" t="s">
        <v>1312</v>
      </c>
      <c r="F192" s="131" t="s">
        <v>1313</v>
      </c>
      <c r="G192" s="129" t="s">
        <v>1314</v>
      </c>
      <c r="H192" s="132" t="s">
        <v>1315</v>
      </c>
      <c r="I192" s="129" t="s">
        <v>711</v>
      </c>
      <c r="J192" s="129" t="s">
        <v>1316</v>
      </c>
      <c r="K192" s="129" t="s">
        <v>1317</v>
      </c>
    </row>
    <row r="193" spans="3:11" x14ac:dyDescent="0.25">
      <c r="C193" s="209"/>
      <c r="D193" s="210"/>
      <c r="E193" s="208">
        <v>0</v>
      </c>
      <c r="F193" s="94">
        <f t="shared" ref="F193:F227" si="11">D193*E193</f>
        <v>0</v>
      </c>
      <c r="G193" s="156"/>
      <c r="H193" s="138"/>
      <c r="I193" s="126" t="e">
        <f>VLOOKUP(H193,Presupuesto!$B$11:$C$565,2,0)</f>
        <v>#N/A</v>
      </c>
      <c r="J193" s="207" t="s">
        <v>81</v>
      </c>
      <c r="K193" s="95" t="s">
        <v>719</v>
      </c>
    </row>
    <row r="194" spans="3:11" x14ac:dyDescent="0.25">
      <c r="C194" s="137" t="s">
        <v>1912</v>
      </c>
      <c r="D194" s="154">
        <v>1</v>
      </c>
      <c r="E194" s="119">
        <v>400000</v>
      </c>
      <c r="F194" s="94">
        <f t="shared" si="11"/>
        <v>400000</v>
      </c>
      <c r="G194" s="156" t="s">
        <v>712</v>
      </c>
      <c r="H194" s="138" t="s">
        <v>298</v>
      </c>
      <c r="I194" s="126" t="str">
        <f>VLOOKUP(H194,Presupuesto!$B$11:$C$565,2,0)</f>
        <v>OTROS SERVICIOS TECNICOS Y PROFESIONALES</v>
      </c>
      <c r="J194" s="95" t="s">
        <v>49</v>
      </c>
      <c r="K194" s="95" t="s">
        <v>720</v>
      </c>
    </row>
    <row r="195" spans="3:11" x14ac:dyDescent="0.25">
      <c r="C195" s="137"/>
      <c r="D195" s="154"/>
      <c r="E195" s="119"/>
      <c r="F195" s="94">
        <f t="shared" si="11"/>
        <v>0</v>
      </c>
      <c r="G195" s="156"/>
      <c r="H195" s="138"/>
      <c r="I195" s="126" t="e">
        <f>VLOOKUP(H195,Presupuesto!$B$11:$C$565,2,0)</f>
        <v>#N/A</v>
      </c>
      <c r="J195" s="95" t="str">
        <f t="shared" ref="J195:J227" si="12">$J$193</f>
        <v>Desarrollo del Sistema de Educación Superior</v>
      </c>
      <c r="K195" s="95" t="s">
        <v>720</v>
      </c>
    </row>
    <row r="196" spans="3:11" x14ac:dyDescent="0.25">
      <c r="C196" s="137"/>
      <c r="D196" s="154"/>
      <c r="E196" s="119"/>
      <c r="F196" s="94">
        <f t="shared" si="11"/>
        <v>0</v>
      </c>
      <c r="G196" s="156"/>
      <c r="H196" s="138"/>
      <c r="I196" s="126" t="e">
        <f>VLOOKUP(H196,Presupuesto!$B$11:$C$565,2,0)</f>
        <v>#N/A</v>
      </c>
      <c r="J196" s="95" t="str">
        <f t="shared" si="12"/>
        <v>Desarrollo del Sistema de Educación Superior</v>
      </c>
      <c r="K196" s="95" t="s">
        <v>720</v>
      </c>
    </row>
    <row r="197" spans="3:11" x14ac:dyDescent="0.25">
      <c r="C197" s="137"/>
      <c r="D197" s="154"/>
      <c r="E197" s="119"/>
      <c r="F197" s="94">
        <f t="shared" si="11"/>
        <v>0</v>
      </c>
      <c r="G197" s="156"/>
      <c r="H197" s="138"/>
      <c r="I197" s="126" t="e">
        <f>VLOOKUP(H197,Presupuesto!$B$11:$C$565,2,0)</f>
        <v>#N/A</v>
      </c>
      <c r="J197" s="95" t="str">
        <f t="shared" si="12"/>
        <v>Desarrollo del Sistema de Educación Superior</v>
      </c>
      <c r="K197" s="95" t="s">
        <v>720</v>
      </c>
    </row>
    <row r="198" spans="3:11" x14ac:dyDescent="0.25">
      <c r="C198" s="137"/>
      <c r="D198" s="154"/>
      <c r="E198" s="119"/>
      <c r="F198" s="94">
        <f t="shared" si="11"/>
        <v>0</v>
      </c>
      <c r="G198" s="156"/>
      <c r="H198" s="138"/>
      <c r="I198" s="126" t="e">
        <f>VLOOKUP(H198,Presupuesto!$B$11:$C$565,2,0)</f>
        <v>#N/A</v>
      </c>
      <c r="J198" s="95" t="str">
        <f t="shared" si="12"/>
        <v>Desarrollo del Sistema de Educación Superior</v>
      </c>
      <c r="K198" s="95" t="s">
        <v>729</v>
      </c>
    </row>
    <row r="199" spans="3:11" x14ac:dyDescent="0.25">
      <c r="C199" s="137"/>
      <c r="D199" s="154"/>
      <c r="E199" s="119"/>
      <c r="F199" s="94">
        <f t="shared" si="11"/>
        <v>0</v>
      </c>
      <c r="G199" s="156"/>
      <c r="H199" s="138"/>
      <c r="I199" s="126" t="e">
        <f>VLOOKUP(H199,Presupuesto!$B$11:$C$565,2,0)</f>
        <v>#N/A</v>
      </c>
      <c r="J199" s="95" t="str">
        <f t="shared" si="12"/>
        <v>Desarrollo del Sistema de Educación Superior</v>
      </c>
      <c r="K199" s="95" t="s">
        <v>720</v>
      </c>
    </row>
    <row r="200" spans="3:11" x14ac:dyDescent="0.25">
      <c r="C200" s="137"/>
      <c r="D200" s="154"/>
      <c r="E200" s="119"/>
      <c r="F200" s="94">
        <f t="shared" si="11"/>
        <v>0</v>
      </c>
      <c r="G200" s="156"/>
      <c r="H200" s="138"/>
      <c r="I200" s="126" t="e">
        <f>VLOOKUP(H200,Presupuesto!$B$11:$C$565,2,0)</f>
        <v>#N/A</v>
      </c>
      <c r="J200" s="95" t="str">
        <f t="shared" si="12"/>
        <v>Desarrollo del Sistema de Educación Superior</v>
      </c>
      <c r="K200" s="95" t="s">
        <v>720</v>
      </c>
    </row>
    <row r="201" spans="3:11" x14ac:dyDescent="0.25">
      <c r="C201" s="137"/>
      <c r="D201" s="154"/>
      <c r="E201" s="119"/>
      <c r="F201" s="94">
        <f t="shared" si="11"/>
        <v>0</v>
      </c>
      <c r="G201" s="156"/>
      <c r="H201" s="138"/>
      <c r="I201" s="126" t="e">
        <f>VLOOKUP(H201,Presupuesto!$B$11:$C$565,2,0)</f>
        <v>#N/A</v>
      </c>
      <c r="J201" s="95" t="str">
        <f t="shared" si="12"/>
        <v>Desarrollo del Sistema de Educación Superior</v>
      </c>
      <c r="K201" s="95" t="s">
        <v>720</v>
      </c>
    </row>
    <row r="202" spans="3:11" x14ac:dyDescent="0.25">
      <c r="C202" s="137"/>
      <c r="D202" s="154"/>
      <c r="E202" s="119"/>
      <c r="F202" s="94">
        <f t="shared" si="11"/>
        <v>0</v>
      </c>
      <c r="G202" s="156"/>
      <c r="H202" s="138"/>
      <c r="I202" s="126" t="e">
        <f>VLOOKUP(H202,Presupuesto!$B$11:$C$565,2,0)</f>
        <v>#N/A</v>
      </c>
      <c r="J202" s="95" t="str">
        <f t="shared" si="12"/>
        <v>Desarrollo del Sistema de Educación Superior</v>
      </c>
      <c r="K202" s="95" t="s">
        <v>720</v>
      </c>
    </row>
    <row r="203" spans="3:11" x14ac:dyDescent="0.25">
      <c r="C203" s="137"/>
      <c r="D203" s="154"/>
      <c r="E203" s="119"/>
      <c r="F203" s="94">
        <f t="shared" si="11"/>
        <v>0</v>
      </c>
      <c r="G203" s="156"/>
      <c r="H203" s="138"/>
      <c r="I203" s="126" t="e">
        <f>VLOOKUP(H203,Presupuesto!$B$11:$C$565,2,0)</f>
        <v>#N/A</v>
      </c>
      <c r="J203" s="95" t="str">
        <f t="shared" si="12"/>
        <v>Desarrollo del Sistema de Educación Superior</v>
      </c>
      <c r="K203" s="95" t="s">
        <v>720</v>
      </c>
    </row>
    <row r="204" spans="3:11" x14ac:dyDescent="0.25">
      <c r="C204" s="137"/>
      <c r="D204" s="154"/>
      <c r="E204" s="119"/>
      <c r="F204" s="94">
        <f t="shared" si="11"/>
        <v>0</v>
      </c>
      <c r="G204" s="156"/>
      <c r="H204" s="138"/>
      <c r="I204" s="126" t="e">
        <f>VLOOKUP(H204,Presupuesto!$B$11:$C$565,2,0)</f>
        <v>#N/A</v>
      </c>
      <c r="J204" s="95" t="str">
        <f t="shared" si="12"/>
        <v>Desarrollo del Sistema de Educación Superior</v>
      </c>
      <c r="K204" s="95" t="s">
        <v>720</v>
      </c>
    </row>
    <row r="205" spans="3:11" x14ac:dyDescent="0.25">
      <c r="C205" s="137"/>
      <c r="D205" s="154"/>
      <c r="E205" s="119"/>
      <c r="F205" s="94">
        <f t="shared" si="11"/>
        <v>0</v>
      </c>
      <c r="G205" s="156"/>
      <c r="H205" s="138"/>
      <c r="I205" s="126" t="e">
        <f>VLOOKUP(H205,Presupuesto!$B$11:$C$565,2,0)</f>
        <v>#N/A</v>
      </c>
      <c r="J205" s="95" t="str">
        <f t="shared" si="12"/>
        <v>Desarrollo del Sistema de Educación Superior</v>
      </c>
      <c r="K205" s="95" t="s">
        <v>720</v>
      </c>
    </row>
    <row r="206" spans="3:11" x14ac:dyDescent="0.25">
      <c r="C206" s="137"/>
      <c r="D206" s="154"/>
      <c r="E206" s="119"/>
      <c r="F206" s="94">
        <f t="shared" si="11"/>
        <v>0</v>
      </c>
      <c r="G206" s="156"/>
      <c r="H206" s="138"/>
      <c r="I206" s="126" t="e">
        <f>VLOOKUP(H206,Presupuesto!$B$11:$C$565,2,0)</f>
        <v>#N/A</v>
      </c>
      <c r="J206" s="95" t="str">
        <f t="shared" si="12"/>
        <v>Desarrollo del Sistema de Educación Superior</v>
      </c>
      <c r="K206" s="95" t="s">
        <v>720</v>
      </c>
    </row>
    <row r="207" spans="3:11" x14ac:dyDescent="0.25">
      <c r="C207" s="137"/>
      <c r="D207" s="154"/>
      <c r="E207" s="119"/>
      <c r="F207" s="94">
        <f t="shared" si="11"/>
        <v>0</v>
      </c>
      <c r="G207" s="156"/>
      <c r="H207" s="138"/>
      <c r="I207" s="126" t="e">
        <f>VLOOKUP(H207,Presupuesto!$B$11:$C$565,2,0)</f>
        <v>#N/A</v>
      </c>
      <c r="J207" s="95" t="str">
        <f t="shared" si="12"/>
        <v>Desarrollo del Sistema de Educación Superior</v>
      </c>
      <c r="K207" s="95" t="s">
        <v>720</v>
      </c>
    </row>
    <row r="208" spans="3:11" x14ac:dyDescent="0.25">
      <c r="C208" s="137"/>
      <c r="D208" s="154"/>
      <c r="E208" s="119"/>
      <c r="F208" s="94">
        <f t="shared" si="11"/>
        <v>0</v>
      </c>
      <c r="G208" s="156"/>
      <c r="H208" s="138"/>
      <c r="I208" s="126" t="e">
        <f>VLOOKUP(H208,Presupuesto!$B$11:$C$565,2,0)</f>
        <v>#N/A</v>
      </c>
      <c r="J208" s="95" t="str">
        <f t="shared" si="12"/>
        <v>Desarrollo del Sistema de Educación Superior</v>
      </c>
      <c r="K208" s="95" t="s">
        <v>720</v>
      </c>
    </row>
    <row r="209" spans="3:11" x14ac:dyDescent="0.25">
      <c r="C209" s="137"/>
      <c r="D209" s="154"/>
      <c r="E209" s="119"/>
      <c r="F209" s="94">
        <f t="shared" si="11"/>
        <v>0</v>
      </c>
      <c r="G209" s="156"/>
      <c r="H209" s="138"/>
      <c r="I209" s="126" t="e">
        <f>VLOOKUP(H209,Presupuesto!$B$11:$C$565,2,0)</f>
        <v>#N/A</v>
      </c>
      <c r="J209" s="95" t="str">
        <f t="shared" si="12"/>
        <v>Desarrollo del Sistema de Educación Superior</v>
      </c>
      <c r="K209" s="95" t="s">
        <v>720</v>
      </c>
    </row>
    <row r="210" spans="3:11" x14ac:dyDescent="0.25">
      <c r="C210" s="137"/>
      <c r="D210" s="154"/>
      <c r="E210" s="119"/>
      <c r="F210" s="94">
        <f t="shared" si="11"/>
        <v>0</v>
      </c>
      <c r="G210" s="156"/>
      <c r="H210" s="138"/>
      <c r="I210" s="126" t="e">
        <f>VLOOKUP(H210,Presupuesto!$B$11:$C$565,2,0)</f>
        <v>#N/A</v>
      </c>
      <c r="J210" s="95" t="str">
        <f t="shared" si="12"/>
        <v>Desarrollo del Sistema de Educación Superior</v>
      </c>
      <c r="K210" s="95" t="s">
        <v>720</v>
      </c>
    </row>
    <row r="211" spans="3:11" x14ac:dyDescent="0.25">
      <c r="C211" s="137"/>
      <c r="D211" s="154"/>
      <c r="E211" s="119"/>
      <c r="F211" s="94">
        <f t="shared" si="11"/>
        <v>0</v>
      </c>
      <c r="G211" s="156"/>
      <c r="H211" s="138"/>
      <c r="I211" s="126" t="e">
        <f>VLOOKUP(H211,Presupuesto!$B$11:$C$565,2,0)</f>
        <v>#N/A</v>
      </c>
      <c r="J211" s="95" t="str">
        <f t="shared" si="12"/>
        <v>Desarrollo del Sistema de Educación Superior</v>
      </c>
      <c r="K211" s="95" t="s">
        <v>720</v>
      </c>
    </row>
    <row r="212" spans="3:11" x14ac:dyDescent="0.25">
      <c r="C212" s="137"/>
      <c r="D212" s="154"/>
      <c r="E212" s="119"/>
      <c r="F212" s="94">
        <f t="shared" si="11"/>
        <v>0</v>
      </c>
      <c r="G212" s="156"/>
      <c r="H212" s="138"/>
      <c r="I212" s="126" t="e">
        <f>VLOOKUP(H212,Presupuesto!$B$11:$C$565,2,0)</f>
        <v>#N/A</v>
      </c>
      <c r="J212" s="95" t="str">
        <f t="shared" si="12"/>
        <v>Desarrollo del Sistema de Educación Superior</v>
      </c>
      <c r="K212" s="95" t="s">
        <v>720</v>
      </c>
    </row>
    <row r="213" spans="3:11" x14ac:dyDescent="0.25">
      <c r="C213" s="137"/>
      <c r="D213" s="154"/>
      <c r="E213" s="119"/>
      <c r="F213" s="94">
        <f t="shared" si="11"/>
        <v>0</v>
      </c>
      <c r="G213" s="156"/>
      <c r="H213" s="138"/>
      <c r="I213" s="126" t="e">
        <f>VLOOKUP(H213,Presupuesto!$B$11:$C$565,2,0)</f>
        <v>#N/A</v>
      </c>
      <c r="J213" s="95" t="str">
        <f t="shared" si="12"/>
        <v>Desarrollo del Sistema de Educación Superior</v>
      </c>
      <c r="K213" s="95" t="s">
        <v>720</v>
      </c>
    </row>
    <row r="214" spans="3:11" x14ac:dyDescent="0.25">
      <c r="C214" s="137"/>
      <c r="D214" s="154"/>
      <c r="E214" s="119"/>
      <c r="F214" s="94">
        <f t="shared" si="11"/>
        <v>0</v>
      </c>
      <c r="G214" s="156"/>
      <c r="H214" s="138"/>
      <c r="I214" s="126" t="e">
        <f>VLOOKUP(H214,Presupuesto!$B$11:$C$565,2,0)</f>
        <v>#N/A</v>
      </c>
      <c r="J214" s="95" t="str">
        <f t="shared" si="12"/>
        <v>Desarrollo del Sistema de Educación Superior</v>
      </c>
      <c r="K214" s="95" t="s">
        <v>720</v>
      </c>
    </row>
    <row r="215" spans="3:11" x14ac:dyDescent="0.25">
      <c r="C215" s="139"/>
      <c r="D215" s="147"/>
      <c r="E215" s="115"/>
      <c r="F215" s="94">
        <f t="shared" si="11"/>
        <v>0</v>
      </c>
      <c r="G215" s="156"/>
      <c r="H215" s="140"/>
      <c r="I215" s="126" t="e">
        <f>VLOOKUP(H215,Presupuesto!$B$11:$C$565,2,0)</f>
        <v>#N/A</v>
      </c>
      <c r="J215" s="95" t="str">
        <f t="shared" si="12"/>
        <v>Desarrollo del Sistema de Educación Superior</v>
      </c>
      <c r="K215" s="95" t="s">
        <v>720</v>
      </c>
    </row>
    <row r="216" spans="3:11" x14ac:dyDescent="0.25">
      <c r="C216" s="139"/>
      <c r="D216" s="147"/>
      <c r="E216" s="115"/>
      <c r="F216" s="94">
        <f t="shared" si="11"/>
        <v>0</v>
      </c>
      <c r="G216" s="156"/>
      <c r="H216" s="140"/>
      <c r="I216" s="126" t="e">
        <f>VLOOKUP(H216,Presupuesto!$B$11:$C$565,2,0)</f>
        <v>#N/A</v>
      </c>
      <c r="J216" s="95" t="str">
        <f t="shared" si="12"/>
        <v>Desarrollo del Sistema de Educación Superior</v>
      </c>
      <c r="K216" s="95" t="s">
        <v>720</v>
      </c>
    </row>
    <row r="217" spans="3:11" x14ac:dyDescent="0.25">
      <c r="C217" s="139"/>
      <c r="D217" s="147"/>
      <c r="E217" s="115"/>
      <c r="F217" s="94">
        <f t="shared" si="11"/>
        <v>0</v>
      </c>
      <c r="G217" s="156"/>
      <c r="H217" s="140"/>
      <c r="I217" s="126" t="e">
        <f>VLOOKUP(H217,Presupuesto!$B$11:$C$565,2,0)</f>
        <v>#N/A</v>
      </c>
      <c r="J217" s="95" t="str">
        <f t="shared" si="12"/>
        <v>Desarrollo del Sistema de Educación Superior</v>
      </c>
      <c r="K217" s="95" t="s">
        <v>720</v>
      </c>
    </row>
    <row r="218" spans="3:11" x14ac:dyDescent="0.25">
      <c r="C218" s="139"/>
      <c r="D218" s="147"/>
      <c r="E218" s="115"/>
      <c r="F218" s="94">
        <f t="shared" si="11"/>
        <v>0</v>
      </c>
      <c r="G218" s="156"/>
      <c r="H218" s="140"/>
      <c r="I218" s="126" t="e">
        <f>VLOOKUP(H218,Presupuesto!$B$11:$C$565,2,0)</f>
        <v>#N/A</v>
      </c>
      <c r="J218" s="95" t="str">
        <f t="shared" si="12"/>
        <v>Desarrollo del Sistema de Educación Superior</v>
      </c>
      <c r="K218" s="95" t="s">
        <v>720</v>
      </c>
    </row>
    <row r="219" spans="3:11" x14ac:dyDescent="0.25">
      <c r="C219" s="139"/>
      <c r="D219" s="147"/>
      <c r="E219" s="115"/>
      <c r="F219" s="94">
        <f t="shared" si="11"/>
        <v>0</v>
      </c>
      <c r="G219" s="156"/>
      <c r="H219" s="140"/>
      <c r="I219" s="126" t="e">
        <f>VLOOKUP(H219,Presupuesto!$B$11:$C$565,2,0)</f>
        <v>#N/A</v>
      </c>
      <c r="J219" s="95" t="str">
        <f t="shared" si="12"/>
        <v>Desarrollo del Sistema de Educación Superior</v>
      </c>
      <c r="K219" s="95" t="s">
        <v>720</v>
      </c>
    </row>
    <row r="220" spans="3:11" x14ac:dyDescent="0.25">
      <c r="C220" s="139"/>
      <c r="D220" s="147"/>
      <c r="E220" s="115"/>
      <c r="F220" s="94">
        <f t="shared" si="11"/>
        <v>0</v>
      </c>
      <c r="G220" s="156"/>
      <c r="H220" s="140"/>
      <c r="I220" s="126" t="e">
        <f>VLOOKUP(H220,Presupuesto!$B$11:$C$565,2,0)</f>
        <v>#N/A</v>
      </c>
      <c r="J220" s="95" t="str">
        <f t="shared" si="12"/>
        <v>Desarrollo del Sistema de Educación Superior</v>
      </c>
      <c r="K220" s="95" t="s">
        <v>720</v>
      </c>
    </row>
    <row r="221" spans="3:11" x14ac:dyDescent="0.25">
      <c r="C221" s="139"/>
      <c r="D221" s="147"/>
      <c r="E221" s="115"/>
      <c r="F221" s="94">
        <f t="shared" si="11"/>
        <v>0</v>
      </c>
      <c r="G221" s="156"/>
      <c r="H221" s="140"/>
      <c r="I221" s="126" t="e">
        <f>VLOOKUP(H221,Presupuesto!$B$11:$C$565,2,0)</f>
        <v>#N/A</v>
      </c>
      <c r="J221" s="95" t="str">
        <f t="shared" si="12"/>
        <v>Desarrollo del Sistema de Educación Superior</v>
      </c>
      <c r="K221" s="95" t="s">
        <v>720</v>
      </c>
    </row>
    <row r="222" spans="3:11" x14ac:dyDescent="0.25">
      <c r="C222" s="139"/>
      <c r="D222" s="147"/>
      <c r="E222" s="115"/>
      <c r="F222" s="94">
        <f t="shared" si="11"/>
        <v>0</v>
      </c>
      <c r="G222" s="156"/>
      <c r="H222" s="140"/>
      <c r="I222" s="126" t="e">
        <f>VLOOKUP(H222,Presupuesto!$B$11:$C$565,2,0)</f>
        <v>#N/A</v>
      </c>
      <c r="J222" s="95" t="str">
        <f t="shared" si="12"/>
        <v>Desarrollo del Sistema de Educación Superior</v>
      </c>
      <c r="K222" s="95" t="s">
        <v>720</v>
      </c>
    </row>
    <row r="223" spans="3:11" x14ac:dyDescent="0.25">
      <c r="C223" s="141"/>
      <c r="D223" s="147"/>
      <c r="E223" s="115"/>
      <c r="F223" s="94">
        <f t="shared" si="11"/>
        <v>0</v>
      </c>
      <c r="G223" s="156"/>
      <c r="H223" s="142"/>
      <c r="I223" s="126" t="e">
        <f>VLOOKUP(H223,Presupuesto!$B$11:$C$565,2,0)</f>
        <v>#N/A</v>
      </c>
      <c r="J223" s="95" t="str">
        <f t="shared" si="12"/>
        <v>Desarrollo del Sistema de Educación Superior</v>
      </c>
      <c r="K223" s="95" t="s">
        <v>732</v>
      </c>
    </row>
    <row r="224" spans="3:11" x14ac:dyDescent="0.25">
      <c r="C224" s="141"/>
      <c r="D224" s="147"/>
      <c r="E224" s="115"/>
      <c r="F224" s="94">
        <f t="shared" si="11"/>
        <v>0</v>
      </c>
      <c r="G224" s="156"/>
      <c r="H224" s="142"/>
      <c r="I224" s="126" t="e">
        <f>VLOOKUP(H224,Presupuesto!$B$11:$C$565,2,0)</f>
        <v>#N/A</v>
      </c>
      <c r="J224" s="95" t="str">
        <f t="shared" si="12"/>
        <v>Desarrollo del Sistema de Educación Superior</v>
      </c>
      <c r="K224" s="95" t="s">
        <v>720</v>
      </c>
    </row>
    <row r="225" spans="3:11" x14ac:dyDescent="0.25">
      <c r="C225" s="141"/>
      <c r="D225" s="147"/>
      <c r="E225" s="115"/>
      <c r="F225" s="94">
        <f t="shared" si="11"/>
        <v>0</v>
      </c>
      <c r="G225" s="156"/>
      <c r="H225" s="142"/>
      <c r="I225" s="126" t="e">
        <f>VLOOKUP(H225,Presupuesto!$B$11:$C$565,2,0)</f>
        <v>#N/A</v>
      </c>
      <c r="J225" s="95" t="str">
        <f t="shared" si="12"/>
        <v>Desarrollo del Sistema de Educación Superior</v>
      </c>
      <c r="K225" s="95" t="s">
        <v>720</v>
      </c>
    </row>
    <row r="226" spans="3:11" x14ac:dyDescent="0.25">
      <c r="C226" s="141"/>
      <c r="D226" s="147"/>
      <c r="E226" s="115"/>
      <c r="F226" s="94">
        <f t="shared" si="11"/>
        <v>0</v>
      </c>
      <c r="G226" s="156"/>
      <c r="H226" s="142"/>
      <c r="I226" s="126" t="e">
        <f>VLOOKUP(H226,Presupuesto!$B$11:$C$565,2,0)</f>
        <v>#N/A</v>
      </c>
      <c r="J226" s="95" t="str">
        <f t="shared" si="12"/>
        <v>Desarrollo del Sistema de Educación Superior</v>
      </c>
      <c r="K226" s="95" t="s">
        <v>720</v>
      </c>
    </row>
    <row r="227" spans="3:11" ht="15.75" thickBot="1" x14ac:dyDescent="0.3">
      <c r="C227" s="143"/>
      <c r="D227" s="155"/>
      <c r="E227" s="100"/>
      <c r="F227" s="102">
        <f t="shared" si="11"/>
        <v>0</v>
      </c>
      <c r="G227" s="157"/>
      <c r="H227" s="144"/>
      <c r="I227" s="128" t="e">
        <f>VLOOKUP(H227,Presupuesto!$B$11:$C$565,2,0)</f>
        <v>#N/A</v>
      </c>
      <c r="J227" s="103" t="str">
        <f t="shared" si="12"/>
        <v>Desarrollo del Sistema de Educación Superior</v>
      </c>
      <c r="K227" s="120" t="s">
        <v>719</v>
      </c>
    </row>
    <row r="229" spans="3:11" ht="15.75" thickBot="1" x14ac:dyDescent="0.3">
      <c r="C229" s="429"/>
      <c r="D229" s="429"/>
      <c r="E229" s="429"/>
      <c r="F229" s="89"/>
      <c r="G229" s="88"/>
      <c r="H229" s="89"/>
      <c r="I229" s="89"/>
      <c r="J229" s="429"/>
      <c r="K229" s="429"/>
    </row>
    <row r="230" spans="3:11" ht="15.75" thickBot="1" x14ac:dyDescent="0.3">
      <c r="C230" s="153" t="s">
        <v>1337</v>
      </c>
      <c r="D230" s="347">
        <f>SUM(F237:F271)</f>
        <v>60000</v>
      </c>
      <c r="E230" s="429"/>
      <c r="F230" s="69"/>
      <c r="G230" s="78"/>
      <c r="H230" s="69"/>
      <c r="I230" s="69"/>
      <c r="J230" s="429"/>
      <c r="K230" s="429"/>
    </row>
    <row r="231" spans="3:11" x14ac:dyDescent="0.25">
      <c r="C231" s="69"/>
      <c r="D231" s="31"/>
      <c r="E231" s="91"/>
      <c r="F231" s="91"/>
      <c r="G231" s="91"/>
      <c r="H231" s="75"/>
      <c r="I231" s="75"/>
      <c r="J231" s="75"/>
      <c r="K231" s="109"/>
    </row>
    <row r="232" spans="3:11" x14ac:dyDescent="0.25">
      <c r="C232" s="69"/>
      <c r="D232" s="31"/>
      <c r="E232" s="91"/>
      <c r="F232" s="91"/>
      <c r="G232" s="91"/>
      <c r="H232" s="75"/>
      <c r="I232" s="75"/>
      <c r="J232" s="75"/>
      <c r="K232" s="109"/>
    </row>
    <row r="233" spans="3:11" ht="15.75" x14ac:dyDescent="0.25">
      <c r="C233" s="191" t="s">
        <v>1309</v>
      </c>
      <c r="D233" s="345" t="s">
        <v>1773</v>
      </c>
      <c r="E233" s="91"/>
      <c r="F233" s="91"/>
      <c r="G233" s="91"/>
      <c r="H233" s="75"/>
      <c r="I233" s="75"/>
      <c r="J233" s="75"/>
      <c r="K233" s="109"/>
    </row>
    <row r="234" spans="3:11" ht="18.75" x14ac:dyDescent="0.25">
      <c r="C234" s="199"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 xml:space="preserve">Coordinación del proyecto HICA para Honduras (hacia el interior): 1 Publicación de la sistematización por 500 ejemplares impresos y versión digital disponible en múltiples medios. </v>
      </c>
      <c r="D234" s="31"/>
      <c r="E234" s="91"/>
      <c r="F234" s="91"/>
      <c r="G234" s="91"/>
      <c r="H234" s="75"/>
      <c r="I234" s="75"/>
      <c r="J234" s="75"/>
      <c r="K234" s="109"/>
    </row>
    <row r="235" spans="3:11" ht="15.75" thickBot="1" x14ac:dyDescent="0.3">
      <c r="C235" s="429"/>
      <c r="D235" s="429"/>
      <c r="E235" s="429"/>
      <c r="F235" s="91"/>
      <c r="G235" s="75"/>
      <c r="H235" s="75"/>
      <c r="I235" s="75"/>
      <c r="J235" s="429"/>
      <c r="K235" s="429"/>
    </row>
    <row r="236" spans="3:11" ht="15.75" thickBot="1" x14ac:dyDescent="0.3">
      <c r="C236" s="125" t="s">
        <v>1310</v>
      </c>
      <c r="D236" s="125" t="s">
        <v>99</v>
      </c>
      <c r="E236" s="132" t="s">
        <v>1312</v>
      </c>
      <c r="F236" s="131" t="s">
        <v>1313</v>
      </c>
      <c r="G236" s="129" t="s">
        <v>1314</v>
      </c>
      <c r="H236" s="132" t="s">
        <v>1315</v>
      </c>
      <c r="I236" s="129" t="s">
        <v>711</v>
      </c>
      <c r="J236" s="129" t="s">
        <v>1316</v>
      </c>
      <c r="K236" s="129" t="s">
        <v>1317</v>
      </c>
    </row>
    <row r="237" spans="3:11" x14ac:dyDescent="0.25">
      <c r="C237" s="209"/>
      <c r="D237" s="210"/>
      <c r="E237" s="208"/>
      <c r="F237" s="94">
        <f t="shared" ref="F237:F271" si="13">D237*E237</f>
        <v>0</v>
      </c>
      <c r="G237" s="156"/>
      <c r="H237" s="138"/>
      <c r="I237" s="126" t="e">
        <f>VLOOKUP(H237,Presupuesto!$B$11:$C$565,2,0)</f>
        <v>#N/A</v>
      </c>
      <c r="J237" s="207" t="s">
        <v>81</v>
      </c>
      <c r="K237" s="95" t="s">
        <v>719</v>
      </c>
    </row>
    <row r="238" spans="3:11" x14ac:dyDescent="0.25">
      <c r="C238" s="137" t="s">
        <v>1913</v>
      </c>
      <c r="D238" s="154">
        <v>500</v>
      </c>
      <c r="E238" s="119">
        <v>120</v>
      </c>
      <c r="F238" s="94">
        <f t="shared" si="13"/>
        <v>60000</v>
      </c>
      <c r="G238" s="156" t="s">
        <v>712</v>
      </c>
      <c r="H238" s="138" t="s">
        <v>307</v>
      </c>
      <c r="I238" s="126" t="str">
        <f>VLOOKUP(H238,Presupuesto!$B$11:$C$565,2,0)</f>
        <v>SERVICIOS DE IMPRENTA PUBLIC.Y REPRODUCCION</v>
      </c>
      <c r="J238" s="95" t="s">
        <v>49</v>
      </c>
      <c r="K238" s="95" t="s">
        <v>720</v>
      </c>
    </row>
    <row r="239" spans="3:11" x14ac:dyDescent="0.25">
      <c r="C239" s="137"/>
      <c r="D239" s="154"/>
      <c r="E239" s="119"/>
      <c r="F239" s="94">
        <f t="shared" si="13"/>
        <v>0</v>
      </c>
      <c r="G239" s="156"/>
      <c r="H239" s="138"/>
      <c r="I239" s="126" t="e">
        <f>VLOOKUP(H239,Presupuesto!$B$11:$C$565,2,0)</f>
        <v>#N/A</v>
      </c>
      <c r="J239" s="95" t="str">
        <f t="shared" ref="J239:J271" si="14">$J$237</f>
        <v>Desarrollo del Sistema de Educación Superior</v>
      </c>
      <c r="K239" s="95" t="s">
        <v>720</v>
      </c>
    </row>
    <row r="240" spans="3:11" x14ac:dyDescent="0.25">
      <c r="C240" s="137"/>
      <c r="D240" s="154"/>
      <c r="E240" s="119"/>
      <c r="F240" s="94">
        <f t="shared" si="13"/>
        <v>0</v>
      </c>
      <c r="G240" s="156"/>
      <c r="H240" s="138"/>
      <c r="I240" s="126" t="e">
        <f>VLOOKUP(H240,Presupuesto!$B$11:$C$565,2,0)</f>
        <v>#N/A</v>
      </c>
      <c r="J240" s="95" t="str">
        <f t="shared" si="14"/>
        <v>Desarrollo del Sistema de Educación Superior</v>
      </c>
      <c r="K240" s="95" t="s">
        <v>720</v>
      </c>
    </row>
    <row r="241" spans="3:11" x14ac:dyDescent="0.25">
      <c r="C241" s="137"/>
      <c r="D241" s="154"/>
      <c r="E241" s="119"/>
      <c r="F241" s="94">
        <f t="shared" si="13"/>
        <v>0</v>
      </c>
      <c r="G241" s="156"/>
      <c r="H241" s="138"/>
      <c r="I241" s="126" t="e">
        <f>VLOOKUP(H241,Presupuesto!$B$11:$C$565,2,0)</f>
        <v>#N/A</v>
      </c>
      <c r="J241" s="95" t="str">
        <f t="shared" si="14"/>
        <v>Desarrollo del Sistema de Educación Superior</v>
      </c>
      <c r="K241" s="95" t="s">
        <v>720</v>
      </c>
    </row>
    <row r="242" spans="3:11" x14ac:dyDescent="0.25">
      <c r="C242" s="137"/>
      <c r="D242" s="154"/>
      <c r="E242" s="119"/>
      <c r="F242" s="94">
        <f t="shared" si="13"/>
        <v>0</v>
      </c>
      <c r="G242" s="156"/>
      <c r="H242" s="138"/>
      <c r="I242" s="126" t="e">
        <f>VLOOKUP(H242,Presupuesto!$B$11:$C$565,2,0)</f>
        <v>#N/A</v>
      </c>
      <c r="J242" s="95" t="str">
        <f t="shared" si="14"/>
        <v>Desarrollo del Sistema de Educación Superior</v>
      </c>
      <c r="K242" s="95" t="s">
        <v>729</v>
      </c>
    </row>
    <row r="243" spans="3:11" x14ac:dyDescent="0.25">
      <c r="C243" s="137"/>
      <c r="D243" s="154"/>
      <c r="E243" s="119"/>
      <c r="F243" s="94">
        <f t="shared" si="13"/>
        <v>0</v>
      </c>
      <c r="G243" s="156"/>
      <c r="H243" s="138"/>
      <c r="I243" s="126" t="e">
        <f>VLOOKUP(H243,Presupuesto!$B$11:$C$565,2,0)</f>
        <v>#N/A</v>
      </c>
      <c r="J243" s="95" t="str">
        <f t="shared" si="14"/>
        <v>Desarrollo del Sistema de Educación Superior</v>
      </c>
      <c r="K243" s="95" t="s">
        <v>720</v>
      </c>
    </row>
    <row r="244" spans="3:11" x14ac:dyDescent="0.25">
      <c r="C244" s="137"/>
      <c r="D244" s="154"/>
      <c r="E244" s="119"/>
      <c r="F244" s="94">
        <f t="shared" si="13"/>
        <v>0</v>
      </c>
      <c r="G244" s="156"/>
      <c r="H244" s="138"/>
      <c r="I244" s="126" t="e">
        <f>VLOOKUP(H244,Presupuesto!$B$11:$C$565,2,0)</f>
        <v>#N/A</v>
      </c>
      <c r="J244" s="95" t="str">
        <f t="shared" si="14"/>
        <v>Desarrollo del Sistema de Educación Superior</v>
      </c>
      <c r="K244" s="95" t="s">
        <v>720</v>
      </c>
    </row>
    <row r="245" spans="3:11" x14ac:dyDescent="0.25">
      <c r="C245" s="137"/>
      <c r="D245" s="154"/>
      <c r="E245" s="119"/>
      <c r="F245" s="94">
        <f t="shared" si="13"/>
        <v>0</v>
      </c>
      <c r="G245" s="156"/>
      <c r="H245" s="138"/>
      <c r="I245" s="126" t="e">
        <f>VLOOKUP(H245,Presupuesto!$B$11:$C$565,2,0)</f>
        <v>#N/A</v>
      </c>
      <c r="J245" s="95" t="str">
        <f t="shared" si="14"/>
        <v>Desarrollo del Sistema de Educación Superior</v>
      </c>
      <c r="K245" s="95" t="s">
        <v>720</v>
      </c>
    </row>
    <row r="246" spans="3:11" x14ac:dyDescent="0.25">
      <c r="C246" s="137"/>
      <c r="D246" s="154"/>
      <c r="E246" s="119"/>
      <c r="F246" s="94">
        <f t="shared" si="13"/>
        <v>0</v>
      </c>
      <c r="G246" s="156"/>
      <c r="H246" s="138"/>
      <c r="I246" s="126" t="e">
        <f>VLOOKUP(H246,Presupuesto!$B$11:$C$565,2,0)</f>
        <v>#N/A</v>
      </c>
      <c r="J246" s="95" t="str">
        <f t="shared" si="14"/>
        <v>Desarrollo del Sistema de Educación Superior</v>
      </c>
      <c r="K246" s="95" t="s">
        <v>720</v>
      </c>
    </row>
    <row r="247" spans="3:11" x14ac:dyDescent="0.25">
      <c r="C247" s="137"/>
      <c r="D247" s="154"/>
      <c r="E247" s="119"/>
      <c r="F247" s="94">
        <f t="shared" si="13"/>
        <v>0</v>
      </c>
      <c r="G247" s="156"/>
      <c r="H247" s="138"/>
      <c r="I247" s="126" t="e">
        <f>VLOOKUP(H247,Presupuesto!$B$11:$C$565,2,0)</f>
        <v>#N/A</v>
      </c>
      <c r="J247" s="95" t="str">
        <f t="shared" si="14"/>
        <v>Desarrollo del Sistema de Educación Superior</v>
      </c>
      <c r="K247" s="95" t="s">
        <v>720</v>
      </c>
    </row>
    <row r="248" spans="3:11" x14ac:dyDescent="0.25">
      <c r="C248" s="137"/>
      <c r="D248" s="154"/>
      <c r="E248" s="119"/>
      <c r="F248" s="94">
        <f t="shared" si="13"/>
        <v>0</v>
      </c>
      <c r="G248" s="156"/>
      <c r="H248" s="138"/>
      <c r="I248" s="126" t="e">
        <f>VLOOKUP(H248,Presupuesto!$B$11:$C$565,2,0)</f>
        <v>#N/A</v>
      </c>
      <c r="J248" s="95" t="str">
        <f t="shared" si="14"/>
        <v>Desarrollo del Sistema de Educación Superior</v>
      </c>
      <c r="K248" s="95" t="s">
        <v>720</v>
      </c>
    </row>
    <row r="249" spans="3:11" x14ac:dyDescent="0.25">
      <c r="C249" s="137"/>
      <c r="D249" s="154"/>
      <c r="E249" s="119"/>
      <c r="F249" s="94">
        <f t="shared" si="13"/>
        <v>0</v>
      </c>
      <c r="G249" s="156"/>
      <c r="H249" s="138"/>
      <c r="I249" s="126" t="e">
        <f>VLOOKUP(H249,Presupuesto!$B$11:$C$565,2,0)</f>
        <v>#N/A</v>
      </c>
      <c r="J249" s="95" t="str">
        <f t="shared" si="14"/>
        <v>Desarrollo del Sistema de Educación Superior</v>
      </c>
      <c r="K249" s="95" t="s">
        <v>720</v>
      </c>
    </row>
    <row r="250" spans="3:11" x14ac:dyDescent="0.25">
      <c r="C250" s="137"/>
      <c r="D250" s="154"/>
      <c r="E250" s="119"/>
      <c r="F250" s="94">
        <f t="shared" si="13"/>
        <v>0</v>
      </c>
      <c r="G250" s="156"/>
      <c r="H250" s="138"/>
      <c r="I250" s="126" t="e">
        <f>VLOOKUP(H250,Presupuesto!$B$11:$C$565,2,0)</f>
        <v>#N/A</v>
      </c>
      <c r="J250" s="95" t="str">
        <f t="shared" si="14"/>
        <v>Desarrollo del Sistema de Educación Superior</v>
      </c>
      <c r="K250" s="95" t="s">
        <v>720</v>
      </c>
    </row>
    <row r="251" spans="3:11" x14ac:dyDescent="0.25">
      <c r="C251" s="137"/>
      <c r="D251" s="154"/>
      <c r="E251" s="119"/>
      <c r="F251" s="94">
        <f t="shared" si="13"/>
        <v>0</v>
      </c>
      <c r="G251" s="156"/>
      <c r="H251" s="138"/>
      <c r="I251" s="126" t="e">
        <f>VLOOKUP(H251,Presupuesto!$B$11:$C$565,2,0)</f>
        <v>#N/A</v>
      </c>
      <c r="J251" s="95" t="str">
        <f t="shared" si="14"/>
        <v>Desarrollo del Sistema de Educación Superior</v>
      </c>
      <c r="K251" s="95" t="s">
        <v>720</v>
      </c>
    </row>
    <row r="252" spans="3:11" x14ac:dyDescent="0.25">
      <c r="C252" s="137"/>
      <c r="D252" s="154"/>
      <c r="E252" s="119"/>
      <c r="F252" s="94">
        <f t="shared" si="13"/>
        <v>0</v>
      </c>
      <c r="G252" s="156"/>
      <c r="H252" s="138"/>
      <c r="I252" s="126" t="e">
        <f>VLOOKUP(H252,Presupuesto!$B$11:$C$565,2,0)</f>
        <v>#N/A</v>
      </c>
      <c r="J252" s="95" t="str">
        <f t="shared" si="14"/>
        <v>Desarrollo del Sistema de Educación Superior</v>
      </c>
      <c r="K252" s="95" t="s">
        <v>720</v>
      </c>
    </row>
    <row r="253" spans="3:11" x14ac:dyDescent="0.25">
      <c r="C253" s="137"/>
      <c r="D253" s="154"/>
      <c r="E253" s="119"/>
      <c r="F253" s="94">
        <f t="shared" si="13"/>
        <v>0</v>
      </c>
      <c r="G253" s="156"/>
      <c r="H253" s="138"/>
      <c r="I253" s="126" t="e">
        <f>VLOOKUP(H253,Presupuesto!$B$11:$C$565,2,0)</f>
        <v>#N/A</v>
      </c>
      <c r="J253" s="95" t="str">
        <f t="shared" si="14"/>
        <v>Desarrollo del Sistema de Educación Superior</v>
      </c>
      <c r="K253" s="95" t="s">
        <v>720</v>
      </c>
    </row>
    <row r="254" spans="3:11" x14ac:dyDescent="0.25">
      <c r="C254" s="137"/>
      <c r="D254" s="154"/>
      <c r="E254" s="119"/>
      <c r="F254" s="94">
        <f t="shared" si="13"/>
        <v>0</v>
      </c>
      <c r="G254" s="156"/>
      <c r="H254" s="138"/>
      <c r="I254" s="126" t="e">
        <f>VLOOKUP(H254,Presupuesto!$B$11:$C$565,2,0)</f>
        <v>#N/A</v>
      </c>
      <c r="J254" s="95" t="str">
        <f t="shared" si="14"/>
        <v>Desarrollo del Sistema de Educación Superior</v>
      </c>
      <c r="K254" s="95" t="s">
        <v>720</v>
      </c>
    </row>
    <row r="255" spans="3:11" x14ac:dyDescent="0.25">
      <c r="C255" s="137"/>
      <c r="D255" s="154"/>
      <c r="E255" s="119"/>
      <c r="F255" s="94">
        <f t="shared" si="13"/>
        <v>0</v>
      </c>
      <c r="G255" s="156"/>
      <c r="H255" s="138"/>
      <c r="I255" s="126" t="e">
        <f>VLOOKUP(H255,Presupuesto!$B$11:$C$565,2,0)</f>
        <v>#N/A</v>
      </c>
      <c r="J255" s="95" t="str">
        <f t="shared" si="14"/>
        <v>Desarrollo del Sistema de Educación Superior</v>
      </c>
      <c r="K255" s="95" t="s">
        <v>720</v>
      </c>
    </row>
    <row r="256" spans="3:11" x14ac:dyDescent="0.25">
      <c r="C256" s="137"/>
      <c r="D256" s="154"/>
      <c r="E256" s="119"/>
      <c r="F256" s="94">
        <f t="shared" si="13"/>
        <v>0</v>
      </c>
      <c r="G256" s="156"/>
      <c r="H256" s="138"/>
      <c r="I256" s="126" t="e">
        <f>VLOOKUP(H256,Presupuesto!$B$11:$C$565,2,0)</f>
        <v>#N/A</v>
      </c>
      <c r="J256" s="95" t="str">
        <f t="shared" si="14"/>
        <v>Desarrollo del Sistema de Educación Superior</v>
      </c>
      <c r="K256" s="95" t="s">
        <v>720</v>
      </c>
    </row>
    <row r="257" spans="3:11" x14ac:dyDescent="0.25">
      <c r="C257" s="137"/>
      <c r="D257" s="154"/>
      <c r="E257" s="119"/>
      <c r="F257" s="94">
        <f t="shared" si="13"/>
        <v>0</v>
      </c>
      <c r="G257" s="156"/>
      <c r="H257" s="138"/>
      <c r="I257" s="126" t="e">
        <f>VLOOKUP(H257,Presupuesto!$B$11:$C$565,2,0)</f>
        <v>#N/A</v>
      </c>
      <c r="J257" s="95" t="str">
        <f t="shared" si="14"/>
        <v>Desarrollo del Sistema de Educación Superior</v>
      </c>
      <c r="K257" s="95" t="s">
        <v>720</v>
      </c>
    </row>
    <row r="258" spans="3:11" x14ac:dyDescent="0.25">
      <c r="C258" s="137"/>
      <c r="D258" s="154"/>
      <c r="E258" s="119"/>
      <c r="F258" s="94">
        <f t="shared" si="13"/>
        <v>0</v>
      </c>
      <c r="G258" s="156"/>
      <c r="H258" s="138"/>
      <c r="I258" s="126" t="e">
        <f>VLOOKUP(H258,Presupuesto!$B$11:$C$565,2,0)</f>
        <v>#N/A</v>
      </c>
      <c r="J258" s="95" t="str">
        <f t="shared" si="14"/>
        <v>Desarrollo del Sistema de Educación Superior</v>
      </c>
      <c r="K258" s="95" t="s">
        <v>720</v>
      </c>
    </row>
    <row r="259" spans="3:11" x14ac:dyDescent="0.25">
      <c r="C259" s="139"/>
      <c r="D259" s="147"/>
      <c r="E259" s="115"/>
      <c r="F259" s="94">
        <f t="shared" si="13"/>
        <v>0</v>
      </c>
      <c r="G259" s="156"/>
      <c r="H259" s="140"/>
      <c r="I259" s="126" t="e">
        <f>VLOOKUP(H259,Presupuesto!$B$11:$C$565,2,0)</f>
        <v>#N/A</v>
      </c>
      <c r="J259" s="95" t="str">
        <f t="shared" si="14"/>
        <v>Desarrollo del Sistema de Educación Superior</v>
      </c>
      <c r="K259" s="95" t="s">
        <v>720</v>
      </c>
    </row>
    <row r="260" spans="3:11" x14ac:dyDescent="0.25">
      <c r="C260" s="139"/>
      <c r="D260" s="147"/>
      <c r="E260" s="115"/>
      <c r="F260" s="94">
        <f t="shared" si="13"/>
        <v>0</v>
      </c>
      <c r="G260" s="156"/>
      <c r="H260" s="140"/>
      <c r="I260" s="126" t="e">
        <f>VLOOKUP(H260,Presupuesto!$B$11:$C$565,2,0)</f>
        <v>#N/A</v>
      </c>
      <c r="J260" s="95" t="str">
        <f t="shared" si="14"/>
        <v>Desarrollo del Sistema de Educación Superior</v>
      </c>
      <c r="K260" s="95" t="s">
        <v>720</v>
      </c>
    </row>
    <row r="261" spans="3:11" x14ac:dyDescent="0.25">
      <c r="C261" s="139"/>
      <c r="D261" s="147"/>
      <c r="E261" s="115"/>
      <c r="F261" s="94">
        <f t="shared" si="13"/>
        <v>0</v>
      </c>
      <c r="G261" s="156"/>
      <c r="H261" s="140"/>
      <c r="I261" s="126" t="e">
        <f>VLOOKUP(H261,Presupuesto!$B$11:$C$565,2,0)</f>
        <v>#N/A</v>
      </c>
      <c r="J261" s="95" t="str">
        <f t="shared" si="14"/>
        <v>Desarrollo del Sistema de Educación Superior</v>
      </c>
      <c r="K261" s="95" t="s">
        <v>720</v>
      </c>
    </row>
    <row r="262" spans="3:11" x14ac:dyDescent="0.25">
      <c r="C262" s="139"/>
      <c r="D262" s="147"/>
      <c r="E262" s="115"/>
      <c r="F262" s="94">
        <f t="shared" si="13"/>
        <v>0</v>
      </c>
      <c r="G262" s="156"/>
      <c r="H262" s="140"/>
      <c r="I262" s="126" t="e">
        <f>VLOOKUP(H262,Presupuesto!$B$11:$C$565,2,0)</f>
        <v>#N/A</v>
      </c>
      <c r="J262" s="95" t="str">
        <f t="shared" si="14"/>
        <v>Desarrollo del Sistema de Educación Superior</v>
      </c>
      <c r="K262" s="95" t="s">
        <v>720</v>
      </c>
    </row>
    <row r="263" spans="3:11" x14ac:dyDescent="0.25">
      <c r="C263" s="139"/>
      <c r="D263" s="147"/>
      <c r="E263" s="115"/>
      <c r="F263" s="94">
        <f t="shared" si="13"/>
        <v>0</v>
      </c>
      <c r="G263" s="156"/>
      <c r="H263" s="140"/>
      <c r="I263" s="126" t="e">
        <f>VLOOKUP(H263,Presupuesto!$B$11:$C$565,2,0)</f>
        <v>#N/A</v>
      </c>
      <c r="J263" s="95" t="str">
        <f t="shared" si="14"/>
        <v>Desarrollo del Sistema de Educación Superior</v>
      </c>
      <c r="K263" s="95" t="s">
        <v>720</v>
      </c>
    </row>
    <row r="264" spans="3:11" x14ac:dyDescent="0.25">
      <c r="C264" s="139"/>
      <c r="D264" s="147"/>
      <c r="E264" s="115"/>
      <c r="F264" s="94">
        <f t="shared" si="13"/>
        <v>0</v>
      </c>
      <c r="G264" s="156"/>
      <c r="H264" s="140"/>
      <c r="I264" s="126" t="e">
        <f>VLOOKUP(H264,Presupuesto!$B$11:$C$565,2,0)</f>
        <v>#N/A</v>
      </c>
      <c r="J264" s="95" t="str">
        <f t="shared" si="14"/>
        <v>Desarrollo del Sistema de Educación Superior</v>
      </c>
      <c r="K264" s="95" t="s">
        <v>720</v>
      </c>
    </row>
    <row r="265" spans="3:11" x14ac:dyDescent="0.25">
      <c r="C265" s="139"/>
      <c r="D265" s="147"/>
      <c r="E265" s="115"/>
      <c r="F265" s="94">
        <f t="shared" si="13"/>
        <v>0</v>
      </c>
      <c r="G265" s="156"/>
      <c r="H265" s="140"/>
      <c r="I265" s="126" t="e">
        <f>VLOOKUP(H265,Presupuesto!$B$11:$C$565,2,0)</f>
        <v>#N/A</v>
      </c>
      <c r="J265" s="95" t="str">
        <f t="shared" si="14"/>
        <v>Desarrollo del Sistema de Educación Superior</v>
      </c>
      <c r="K265" s="95" t="s">
        <v>720</v>
      </c>
    </row>
    <row r="266" spans="3:11" x14ac:dyDescent="0.25">
      <c r="C266" s="139"/>
      <c r="D266" s="147"/>
      <c r="E266" s="115"/>
      <c r="F266" s="94">
        <f t="shared" si="13"/>
        <v>0</v>
      </c>
      <c r="G266" s="156"/>
      <c r="H266" s="140"/>
      <c r="I266" s="126" t="e">
        <f>VLOOKUP(H266,Presupuesto!$B$11:$C$565,2,0)</f>
        <v>#N/A</v>
      </c>
      <c r="J266" s="95" t="str">
        <f t="shared" si="14"/>
        <v>Desarrollo del Sistema de Educación Superior</v>
      </c>
      <c r="K266" s="95" t="s">
        <v>720</v>
      </c>
    </row>
    <row r="267" spans="3:11" x14ac:dyDescent="0.25">
      <c r="C267" s="141"/>
      <c r="D267" s="147"/>
      <c r="E267" s="115"/>
      <c r="F267" s="94">
        <f t="shared" si="13"/>
        <v>0</v>
      </c>
      <c r="G267" s="156"/>
      <c r="H267" s="142"/>
      <c r="I267" s="126" t="e">
        <f>VLOOKUP(H267,Presupuesto!$B$11:$C$565,2,0)</f>
        <v>#N/A</v>
      </c>
      <c r="J267" s="95" t="str">
        <f t="shared" si="14"/>
        <v>Desarrollo del Sistema de Educación Superior</v>
      </c>
      <c r="K267" s="95" t="s">
        <v>732</v>
      </c>
    </row>
    <row r="268" spans="3:11" x14ac:dyDescent="0.25">
      <c r="C268" s="141"/>
      <c r="D268" s="147"/>
      <c r="E268" s="115"/>
      <c r="F268" s="94">
        <f t="shared" si="13"/>
        <v>0</v>
      </c>
      <c r="G268" s="156"/>
      <c r="H268" s="142"/>
      <c r="I268" s="126" t="e">
        <f>VLOOKUP(H268,Presupuesto!$B$11:$C$565,2,0)</f>
        <v>#N/A</v>
      </c>
      <c r="J268" s="95" t="str">
        <f t="shared" si="14"/>
        <v>Desarrollo del Sistema de Educación Superior</v>
      </c>
      <c r="K268" s="95" t="s">
        <v>720</v>
      </c>
    </row>
    <row r="269" spans="3:11" x14ac:dyDescent="0.25">
      <c r="C269" s="141"/>
      <c r="D269" s="147"/>
      <c r="E269" s="115"/>
      <c r="F269" s="94">
        <f t="shared" si="13"/>
        <v>0</v>
      </c>
      <c r="G269" s="156"/>
      <c r="H269" s="142"/>
      <c r="I269" s="126" t="e">
        <f>VLOOKUP(H269,Presupuesto!$B$11:$C$565,2,0)</f>
        <v>#N/A</v>
      </c>
      <c r="J269" s="95" t="str">
        <f t="shared" si="14"/>
        <v>Desarrollo del Sistema de Educación Superior</v>
      </c>
      <c r="K269" s="95" t="s">
        <v>720</v>
      </c>
    </row>
    <row r="270" spans="3:11" x14ac:dyDescent="0.25">
      <c r="C270" s="141"/>
      <c r="D270" s="147"/>
      <c r="E270" s="115"/>
      <c r="F270" s="94">
        <f t="shared" si="13"/>
        <v>0</v>
      </c>
      <c r="G270" s="156"/>
      <c r="H270" s="142"/>
      <c r="I270" s="126" t="e">
        <f>VLOOKUP(H270,Presupuesto!$B$11:$C$565,2,0)</f>
        <v>#N/A</v>
      </c>
      <c r="J270" s="95" t="str">
        <f t="shared" si="14"/>
        <v>Desarrollo del Sistema de Educación Superior</v>
      </c>
      <c r="K270" s="95" t="s">
        <v>720</v>
      </c>
    </row>
    <row r="271" spans="3:11" ht="15.75" thickBot="1" x14ac:dyDescent="0.3">
      <c r="C271" s="143"/>
      <c r="D271" s="155"/>
      <c r="E271" s="100"/>
      <c r="F271" s="102">
        <f t="shared" si="13"/>
        <v>0</v>
      </c>
      <c r="G271" s="157"/>
      <c r="H271" s="144"/>
      <c r="I271" s="128" t="e">
        <f>VLOOKUP(H271,Presupuesto!$B$11:$C$565,2,0)</f>
        <v>#N/A</v>
      </c>
      <c r="J271" s="103" t="str">
        <f t="shared" si="14"/>
        <v>Desarrollo del Sistema de Educación Superior</v>
      </c>
      <c r="K271" s="120" t="s">
        <v>719</v>
      </c>
    </row>
    <row r="273" spans="3:11" ht="15.75" thickBot="1" x14ac:dyDescent="0.3">
      <c r="C273" s="429"/>
      <c r="D273" s="429"/>
      <c r="E273" s="429"/>
      <c r="F273" s="429"/>
      <c r="G273" s="418"/>
      <c r="H273" s="429"/>
      <c r="I273" s="429"/>
      <c r="J273" s="429"/>
      <c r="K273" s="429"/>
    </row>
    <row r="274" spans="3:11" ht="15.75" thickBot="1" x14ac:dyDescent="0.3">
      <c r="C274" s="153" t="s">
        <v>1337</v>
      </c>
      <c r="D274" s="347">
        <f>SUM(F281:F315)</f>
        <v>246627.10800000001</v>
      </c>
      <c r="E274" s="429"/>
      <c r="F274" s="69"/>
      <c r="G274" s="78"/>
      <c r="H274" s="69"/>
      <c r="I274" s="69"/>
      <c r="J274" s="429"/>
      <c r="K274" s="429"/>
    </row>
    <row r="275" spans="3:11" x14ac:dyDescent="0.25">
      <c r="C275" s="69"/>
      <c r="D275" s="31"/>
      <c r="E275" s="91"/>
      <c r="F275" s="91"/>
      <c r="G275" s="91"/>
      <c r="H275" s="75"/>
      <c r="I275" s="75"/>
      <c r="J275" s="75"/>
      <c r="K275" s="109"/>
    </row>
    <row r="276" spans="3:11" x14ac:dyDescent="0.25">
      <c r="C276" s="69"/>
      <c r="D276" s="31"/>
      <c r="E276" s="91"/>
      <c r="F276" s="91"/>
      <c r="G276" s="91"/>
      <c r="H276" s="75"/>
      <c r="I276" s="75"/>
      <c r="J276" s="75"/>
      <c r="K276" s="109"/>
    </row>
    <row r="277" spans="3:11" ht="15.75" x14ac:dyDescent="0.25">
      <c r="C277" s="191" t="s">
        <v>1309</v>
      </c>
      <c r="D277" s="345" t="s">
        <v>1792</v>
      </c>
      <c r="E277" s="91"/>
      <c r="F277" s="91"/>
      <c r="G277" s="91"/>
      <c r="H277" s="75"/>
      <c r="I277" s="75"/>
      <c r="J277" s="75"/>
      <c r="K277" s="109"/>
    </row>
    <row r="278" spans="3:11" ht="18.75" x14ac:dyDescent="0.25">
      <c r="C278" s="199"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 xml:space="preserve">Asesoría de un equipo internacional por 1 año mediante convenio con 4 visitas a la UNAH de 2 personas cada una por 7 días. </v>
      </c>
      <c r="D278" s="31"/>
      <c r="E278" s="91"/>
      <c r="F278" s="91"/>
      <c r="G278" s="91"/>
      <c r="H278" s="75"/>
      <c r="I278" s="75"/>
      <c r="J278" s="75"/>
      <c r="K278" s="109"/>
    </row>
    <row r="279" spans="3:11" ht="15.75" thickBot="1" x14ac:dyDescent="0.3">
      <c r="C279" s="429"/>
      <c r="D279" s="429"/>
      <c r="E279" s="429"/>
      <c r="F279" s="91"/>
      <c r="G279" s="75"/>
      <c r="H279" s="75"/>
      <c r="I279" s="75"/>
      <c r="J279" s="429"/>
      <c r="K279" s="429"/>
    </row>
    <row r="280" spans="3:11" ht="15.75" thickBot="1" x14ac:dyDescent="0.3">
      <c r="C280" s="125" t="s">
        <v>1310</v>
      </c>
      <c r="D280" s="125" t="s">
        <v>99</v>
      </c>
      <c r="E280" s="132" t="s">
        <v>1312</v>
      </c>
      <c r="F280" s="131" t="s">
        <v>1313</v>
      </c>
      <c r="G280" s="129" t="s">
        <v>1314</v>
      </c>
      <c r="H280" s="132" t="s">
        <v>1315</v>
      </c>
      <c r="I280" s="129" t="s">
        <v>711</v>
      </c>
      <c r="J280" s="129" t="s">
        <v>1316</v>
      </c>
      <c r="K280" s="129" t="s">
        <v>1317</v>
      </c>
    </row>
    <row r="281" spans="3:11" x14ac:dyDescent="0.25">
      <c r="C281" s="209" t="s">
        <v>1293</v>
      </c>
      <c r="D281" s="210">
        <v>56</v>
      </c>
      <c r="E281" s="208">
        <f>HLOOKUP(C281,$AH$2:$BU$3,2,0)</f>
        <v>4404.0555000000004</v>
      </c>
      <c r="F281" s="94">
        <f t="shared" ref="F281:F315" si="15">D281*E281</f>
        <v>246627.10800000001</v>
      </c>
      <c r="G281" s="156" t="s">
        <v>712</v>
      </c>
      <c r="H281" s="138" t="s">
        <v>340</v>
      </c>
      <c r="I281" s="126" t="str">
        <f>VLOOKUP(H281,Presupuesto!$B$11:$C$565,2,0)</f>
        <v>VIATICOS AL EXTERIOR</v>
      </c>
      <c r="J281" s="207" t="s">
        <v>49</v>
      </c>
      <c r="K281" s="95" t="s">
        <v>719</v>
      </c>
    </row>
    <row r="282" spans="3:11" x14ac:dyDescent="0.25">
      <c r="C282" s="137" t="s">
        <v>1914</v>
      </c>
      <c r="D282" s="154">
        <v>8</v>
      </c>
      <c r="E282" s="119"/>
      <c r="F282" s="94">
        <f t="shared" si="15"/>
        <v>0</v>
      </c>
      <c r="G282" s="156"/>
      <c r="H282" s="138"/>
      <c r="I282" s="126" t="e">
        <f>VLOOKUP(H282,Presupuesto!$B$11:$C$565,2,0)</f>
        <v>#N/A</v>
      </c>
      <c r="J282" s="95" t="str">
        <f>$J$281</f>
        <v>Desarrollo e Innovación Curricular</v>
      </c>
      <c r="K282" s="95" t="s">
        <v>720</v>
      </c>
    </row>
    <row r="283" spans="3:11" x14ac:dyDescent="0.25">
      <c r="C283" s="137"/>
      <c r="D283" s="154"/>
      <c r="E283" s="119"/>
      <c r="F283" s="94">
        <f t="shared" si="15"/>
        <v>0</v>
      </c>
      <c r="G283" s="156"/>
      <c r="H283" s="138"/>
      <c r="I283" s="126" t="e">
        <f>VLOOKUP(H283,Presupuesto!$B$11:$C$565,2,0)</f>
        <v>#N/A</v>
      </c>
      <c r="J283" s="95" t="str">
        <f t="shared" ref="J283:J315" si="16">$J$281</f>
        <v>Desarrollo e Innovación Curricular</v>
      </c>
      <c r="K283" s="95" t="s">
        <v>720</v>
      </c>
    </row>
    <row r="284" spans="3:11" x14ac:dyDescent="0.25">
      <c r="C284" s="137"/>
      <c r="D284" s="154"/>
      <c r="E284" s="119"/>
      <c r="F284" s="94">
        <f t="shared" si="15"/>
        <v>0</v>
      </c>
      <c r="G284" s="156"/>
      <c r="H284" s="138"/>
      <c r="I284" s="126" t="e">
        <f>VLOOKUP(H284,Presupuesto!$B$11:$C$565,2,0)</f>
        <v>#N/A</v>
      </c>
      <c r="J284" s="95" t="str">
        <f t="shared" si="16"/>
        <v>Desarrollo e Innovación Curricular</v>
      </c>
      <c r="K284" s="95" t="s">
        <v>720</v>
      </c>
    </row>
    <row r="285" spans="3:11" x14ac:dyDescent="0.25">
      <c r="C285" s="137"/>
      <c r="D285" s="154"/>
      <c r="E285" s="119"/>
      <c r="F285" s="94">
        <f t="shared" si="15"/>
        <v>0</v>
      </c>
      <c r="G285" s="156"/>
      <c r="H285" s="138"/>
      <c r="I285" s="126" t="e">
        <f>VLOOKUP(H285,Presupuesto!$B$11:$C$565,2,0)</f>
        <v>#N/A</v>
      </c>
      <c r="J285" s="95" t="str">
        <f t="shared" si="16"/>
        <v>Desarrollo e Innovación Curricular</v>
      </c>
      <c r="K285" s="95" t="s">
        <v>720</v>
      </c>
    </row>
    <row r="286" spans="3:11" x14ac:dyDescent="0.25">
      <c r="C286" s="137"/>
      <c r="D286" s="154"/>
      <c r="E286" s="119"/>
      <c r="F286" s="94">
        <f t="shared" si="15"/>
        <v>0</v>
      </c>
      <c r="G286" s="156"/>
      <c r="H286" s="138"/>
      <c r="I286" s="126" t="e">
        <f>VLOOKUP(H286,Presupuesto!$B$11:$C$565,2,0)</f>
        <v>#N/A</v>
      </c>
      <c r="J286" s="95" t="str">
        <f t="shared" si="16"/>
        <v>Desarrollo e Innovación Curricular</v>
      </c>
      <c r="K286" s="95" t="s">
        <v>729</v>
      </c>
    </row>
    <row r="287" spans="3:11" x14ac:dyDescent="0.25">
      <c r="C287" s="137"/>
      <c r="D287" s="154"/>
      <c r="E287" s="119"/>
      <c r="F287" s="94">
        <f t="shared" si="15"/>
        <v>0</v>
      </c>
      <c r="G287" s="156"/>
      <c r="H287" s="138"/>
      <c r="I287" s="126" t="e">
        <f>VLOOKUP(H287,Presupuesto!$B$11:$C$565,2,0)</f>
        <v>#N/A</v>
      </c>
      <c r="J287" s="95" t="str">
        <f t="shared" si="16"/>
        <v>Desarrollo e Innovación Curricular</v>
      </c>
      <c r="K287" s="95" t="s">
        <v>720</v>
      </c>
    </row>
    <row r="288" spans="3:11" x14ac:dyDescent="0.25">
      <c r="C288" s="137"/>
      <c r="D288" s="154"/>
      <c r="E288" s="119"/>
      <c r="F288" s="94">
        <f t="shared" si="15"/>
        <v>0</v>
      </c>
      <c r="G288" s="156"/>
      <c r="H288" s="138"/>
      <c r="I288" s="126" t="e">
        <f>VLOOKUP(H288,Presupuesto!$B$11:$C$565,2,0)</f>
        <v>#N/A</v>
      </c>
      <c r="J288" s="95" t="str">
        <f t="shared" si="16"/>
        <v>Desarrollo e Innovación Curricular</v>
      </c>
      <c r="K288" s="95" t="s">
        <v>720</v>
      </c>
    </row>
    <row r="289" spans="3:11" x14ac:dyDescent="0.25">
      <c r="C289" s="137"/>
      <c r="D289" s="154"/>
      <c r="E289" s="119"/>
      <c r="F289" s="94">
        <f t="shared" si="15"/>
        <v>0</v>
      </c>
      <c r="G289" s="156"/>
      <c r="H289" s="138"/>
      <c r="I289" s="126" t="e">
        <f>VLOOKUP(H289,Presupuesto!$B$11:$C$565,2,0)</f>
        <v>#N/A</v>
      </c>
      <c r="J289" s="95" t="str">
        <f t="shared" si="16"/>
        <v>Desarrollo e Innovación Curricular</v>
      </c>
      <c r="K289" s="95" t="s">
        <v>720</v>
      </c>
    </row>
    <row r="290" spans="3:11" x14ac:dyDescent="0.25">
      <c r="C290" s="137"/>
      <c r="D290" s="154"/>
      <c r="E290" s="119"/>
      <c r="F290" s="94">
        <f t="shared" si="15"/>
        <v>0</v>
      </c>
      <c r="G290" s="156"/>
      <c r="H290" s="138"/>
      <c r="I290" s="126" t="e">
        <f>VLOOKUP(H290,Presupuesto!$B$11:$C$565,2,0)</f>
        <v>#N/A</v>
      </c>
      <c r="J290" s="95" t="str">
        <f t="shared" si="16"/>
        <v>Desarrollo e Innovación Curricular</v>
      </c>
      <c r="K290" s="95" t="s">
        <v>720</v>
      </c>
    </row>
    <row r="291" spans="3:11" x14ac:dyDescent="0.25">
      <c r="C291" s="137"/>
      <c r="D291" s="154"/>
      <c r="E291" s="119"/>
      <c r="F291" s="94">
        <f t="shared" si="15"/>
        <v>0</v>
      </c>
      <c r="G291" s="156"/>
      <c r="H291" s="138"/>
      <c r="I291" s="126" t="e">
        <f>VLOOKUP(H291,Presupuesto!$B$11:$C$565,2,0)</f>
        <v>#N/A</v>
      </c>
      <c r="J291" s="95" t="str">
        <f t="shared" si="16"/>
        <v>Desarrollo e Innovación Curricular</v>
      </c>
      <c r="K291" s="95" t="s">
        <v>720</v>
      </c>
    </row>
    <row r="292" spans="3:11" x14ac:dyDescent="0.25">
      <c r="C292" s="137"/>
      <c r="D292" s="154"/>
      <c r="E292" s="119"/>
      <c r="F292" s="94">
        <f t="shared" si="15"/>
        <v>0</v>
      </c>
      <c r="G292" s="156"/>
      <c r="H292" s="138"/>
      <c r="I292" s="126" t="e">
        <f>VLOOKUP(H292,Presupuesto!$B$11:$C$565,2,0)</f>
        <v>#N/A</v>
      </c>
      <c r="J292" s="95" t="str">
        <f t="shared" si="16"/>
        <v>Desarrollo e Innovación Curricular</v>
      </c>
      <c r="K292" s="95" t="s">
        <v>720</v>
      </c>
    </row>
    <row r="293" spans="3:11" x14ac:dyDescent="0.25">
      <c r="C293" s="137"/>
      <c r="D293" s="154"/>
      <c r="E293" s="119"/>
      <c r="F293" s="94">
        <f t="shared" si="15"/>
        <v>0</v>
      </c>
      <c r="G293" s="156"/>
      <c r="H293" s="138"/>
      <c r="I293" s="126" t="e">
        <f>VLOOKUP(H293,Presupuesto!$B$11:$C$565,2,0)</f>
        <v>#N/A</v>
      </c>
      <c r="J293" s="95" t="str">
        <f t="shared" si="16"/>
        <v>Desarrollo e Innovación Curricular</v>
      </c>
      <c r="K293" s="95" t="s">
        <v>720</v>
      </c>
    </row>
    <row r="294" spans="3:11" x14ac:dyDescent="0.25">
      <c r="C294" s="137"/>
      <c r="D294" s="154"/>
      <c r="E294" s="119"/>
      <c r="F294" s="94">
        <f t="shared" si="15"/>
        <v>0</v>
      </c>
      <c r="G294" s="156"/>
      <c r="H294" s="138"/>
      <c r="I294" s="126" t="e">
        <f>VLOOKUP(H294,Presupuesto!$B$11:$C$565,2,0)</f>
        <v>#N/A</v>
      </c>
      <c r="J294" s="95" t="str">
        <f t="shared" si="16"/>
        <v>Desarrollo e Innovación Curricular</v>
      </c>
      <c r="K294" s="95" t="s">
        <v>720</v>
      </c>
    </row>
    <row r="295" spans="3:11" x14ac:dyDescent="0.25">
      <c r="C295" s="137"/>
      <c r="D295" s="154"/>
      <c r="E295" s="119"/>
      <c r="F295" s="94">
        <f t="shared" si="15"/>
        <v>0</v>
      </c>
      <c r="G295" s="156"/>
      <c r="H295" s="138"/>
      <c r="I295" s="126" t="e">
        <f>VLOOKUP(H295,Presupuesto!$B$11:$C$565,2,0)</f>
        <v>#N/A</v>
      </c>
      <c r="J295" s="95" t="str">
        <f t="shared" si="16"/>
        <v>Desarrollo e Innovación Curricular</v>
      </c>
      <c r="K295" s="95" t="s">
        <v>720</v>
      </c>
    </row>
    <row r="296" spans="3:11" x14ac:dyDescent="0.25">
      <c r="C296" s="137"/>
      <c r="D296" s="154"/>
      <c r="E296" s="119"/>
      <c r="F296" s="94">
        <f t="shared" si="15"/>
        <v>0</v>
      </c>
      <c r="G296" s="156"/>
      <c r="H296" s="138"/>
      <c r="I296" s="126" t="e">
        <f>VLOOKUP(H296,Presupuesto!$B$11:$C$565,2,0)</f>
        <v>#N/A</v>
      </c>
      <c r="J296" s="95" t="str">
        <f t="shared" si="16"/>
        <v>Desarrollo e Innovación Curricular</v>
      </c>
      <c r="K296" s="95" t="s">
        <v>720</v>
      </c>
    </row>
    <row r="297" spans="3:11" x14ac:dyDescent="0.25">
      <c r="C297" s="137"/>
      <c r="D297" s="154"/>
      <c r="E297" s="119"/>
      <c r="F297" s="94">
        <f t="shared" si="15"/>
        <v>0</v>
      </c>
      <c r="G297" s="156"/>
      <c r="H297" s="138"/>
      <c r="I297" s="126" t="e">
        <f>VLOOKUP(H297,Presupuesto!$B$11:$C$565,2,0)</f>
        <v>#N/A</v>
      </c>
      <c r="J297" s="95" t="str">
        <f t="shared" si="16"/>
        <v>Desarrollo e Innovación Curricular</v>
      </c>
      <c r="K297" s="95" t="s">
        <v>720</v>
      </c>
    </row>
    <row r="298" spans="3:11" x14ac:dyDescent="0.25">
      <c r="C298" s="137"/>
      <c r="D298" s="154"/>
      <c r="E298" s="119"/>
      <c r="F298" s="94">
        <f t="shared" si="15"/>
        <v>0</v>
      </c>
      <c r="G298" s="156"/>
      <c r="H298" s="138"/>
      <c r="I298" s="126" t="e">
        <f>VLOOKUP(H298,Presupuesto!$B$11:$C$565,2,0)</f>
        <v>#N/A</v>
      </c>
      <c r="J298" s="95" t="str">
        <f t="shared" si="16"/>
        <v>Desarrollo e Innovación Curricular</v>
      </c>
      <c r="K298" s="95" t="s">
        <v>720</v>
      </c>
    </row>
    <row r="299" spans="3:11" x14ac:dyDescent="0.25">
      <c r="C299" s="137"/>
      <c r="D299" s="154"/>
      <c r="E299" s="119"/>
      <c r="F299" s="94">
        <f t="shared" si="15"/>
        <v>0</v>
      </c>
      <c r="G299" s="156"/>
      <c r="H299" s="138"/>
      <c r="I299" s="126" t="e">
        <f>VLOOKUP(H299,Presupuesto!$B$11:$C$565,2,0)</f>
        <v>#N/A</v>
      </c>
      <c r="J299" s="95" t="str">
        <f t="shared" si="16"/>
        <v>Desarrollo e Innovación Curricular</v>
      </c>
      <c r="K299" s="95" t="s">
        <v>720</v>
      </c>
    </row>
    <row r="300" spans="3:11" x14ac:dyDescent="0.25">
      <c r="C300" s="137"/>
      <c r="D300" s="154"/>
      <c r="E300" s="119"/>
      <c r="F300" s="94">
        <f t="shared" si="15"/>
        <v>0</v>
      </c>
      <c r="G300" s="156"/>
      <c r="H300" s="138"/>
      <c r="I300" s="126" t="e">
        <f>VLOOKUP(H300,Presupuesto!$B$11:$C$565,2,0)</f>
        <v>#N/A</v>
      </c>
      <c r="J300" s="95" t="str">
        <f t="shared" si="16"/>
        <v>Desarrollo e Innovación Curricular</v>
      </c>
      <c r="K300" s="95" t="s">
        <v>720</v>
      </c>
    </row>
    <row r="301" spans="3:11" x14ac:dyDescent="0.25">
      <c r="C301" s="137"/>
      <c r="D301" s="154"/>
      <c r="E301" s="119"/>
      <c r="F301" s="94">
        <f t="shared" si="15"/>
        <v>0</v>
      </c>
      <c r="G301" s="156"/>
      <c r="H301" s="138"/>
      <c r="I301" s="126" t="e">
        <f>VLOOKUP(H301,Presupuesto!$B$11:$C$565,2,0)</f>
        <v>#N/A</v>
      </c>
      <c r="J301" s="95" t="str">
        <f t="shared" si="16"/>
        <v>Desarrollo e Innovación Curricular</v>
      </c>
      <c r="K301" s="95" t="s">
        <v>720</v>
      </c>
    </row>
    <row r="302" spans="3:11" x14ac:dyDescent="0.25">
      <c r="C302" s="137"/>
      <c r="D302" s="154"/>
      <c r="E302" s="119"/>
      <c r="F302" s="94">
        <f t="shared" si="15"/>
        <v>0</v>
      </c>
      <c r="G302" s="156"/>
      <c r="H302" s="138"/>
      <c r="I302" s="126" t="e">
        <f>VLOOKUP(H302,Presupuesto!$B$11:$C$565,2,0)</f>
        <v>#N/A</v>
      </c>
      <c r="J302" s="95" t="str">
        <f t="shared" si="16"/>
        <v>Desarrollo e Innovación Curricular</v>
      </c>
      <c r="K302" s="95" t="s">
        <v>720</v>
      </c>
    </row>
    <row r="303" spans="3:11" x14ac:dyDescent="0.25">
      <c r="C303" s="139"/>
      <c r="D303" s="147"/>
      <c r="E303" s="115"/>
      <c r="F303" s="94">
        <f t="shared" si="15"/>
        <v>0</v>
      </c>
      <c r="G303" s="156"/>
      <c r="H303" s="140"/>
      <c r="I303" s="126" t="e">
        <f>VLOOKUP(H303,Presupuesto!$B$11:$C$565,2,0)</f>
        <v>#N/A</v>
      </c>
      <c r="J303" s="95" t="str">
        <f t="shared" si="16"/>
        <v>Desarrollo e Innovación Curricular</v>
      </c>
      <c r="K303" s="95" t="s">
        <v>720</v>
      </c>
    </row>
    <row r="304" spans="3:11" x14ac:dyDescent="0.25">
      <c r="C304" s="139"/>
      <c r="D304" s="147"/>
      <c r="E304" s="115"/>
      <c r="F304" s="94">
        <f t="shared" si="15"/>
        <v>0</v>
      </c>
      <c r="G304" s="156"/>
      <c r="H304" s="140"/>
      <c r="I304" s="126" t="e">
        <f>VLOOKUP(H304,Presupuesto!$B$11:$C$565,2,0)</f>
        <v>#N/A</v>
      </c>
      <c r="J304" s="95" t="str">
        <f t="shared" si="16"/>
        <v>Desarrollo e Innovación Curricular</v>
      </c>
      <c r="K304" s="95" t="s">
        <v>720</v>
      </c>
    </row>
    <row r="305" spans="3:11" x14ac:dyDescent="0.25">
      <c r="C305" s="139"/>
      <c r="D305" s="147"/>
      <c r="E305" s="115"/>
      <c r="F305" s="94">
        <f t="shared" si="15"/>
        <v>0</v>
      </c>
      <c r="G305" s="156"/>
      <c r="H305" s="140"/>
      <c r="I305" s="126" t="e">
        <f>VLOOKUP(H305,Presupuesto!$B$11:$C$565,2,0)</f>
        <v>#N/A</v>
      </c>
      <c r="J305" s="95" t="str">
        <f t="shared" si="16"/>
        <v>Desarrollo e Innovación Curricular</v>
      </c>
      <c r="K305" s="95" t="s">
        <v>720</v>
      </c>
    </row>
    <row r="306" spans="3:11" x14ac:dyDescent="0.25">
      <c r="C306" s="139"/>
      <c r="D306" s="147"/>
      <c r="E306" s="115"/>
      <c r="F306" s="94">
        <f t="shared" si="15"/>
        <v>0</v>
      </c>
      <c r="G306" s="156"/>
      <c r="H306" s="140"/>
      <c r="I306" s="126" t="e">
        <f>VLOOKUP(H306,Presupuesto!$B$11:$C$565,2,0)</f>
        <v>#N/A</v>
      </c>
      <c r="J306" s="95" t="str">
        <f t="shared" si="16"/>
        <v>Desarrollo e Innovación Curricular</v>
      </c>
      <c r="K306" s="95" t="s">
        <v>720</v>
      </c>
    </row>
    <row r="307" spans="3:11" x14ac:dyDescent="0.25">
      <c r="C307" s="139"/>
      <c r="D307" s="147"/>
      <c r="E307" s="115"/>
      <c r="F307" s="94">
        <f t="shared" si="15"/>
        <v>0</v>
      </c>
      <c r="G307" s="156"/>
      <c r="H307" s="140"/>
      <c r="I307" s="126" t="e">
        <f>VLOOKUP(H307,Presupuesto!$B$11:$C$565,2,0)</f>
        <v>#N/A</v>
      </c>
      <c r="J307" s="95" t="str">
        <f t="shared" si="16"/>
        <v>Desarrollo e Innovación Curricular</v>
      </c>
      <c r="K307" s="95" t="s">
        <v>720</v>
      </c>
    </row>
    <row r="308" spans="3:11" x14ac:dyDescent="0.25">
      <c r="C308" s="139"/>
      <c r="D308" s="147"/>
      <c r="E308" s="115"/>
      <c r="F308" s="94">
        <f t="shared" si="15"/>
        <v>0</v>
      </c>
      <c r="G308" s="156"/>
      <c r="H308" s="140"/>
      <c r="I308" s="126" t="e">
        <f>VLOOKUP(H308,Presupuesto!$B$11:$C$565,2,0)</f>
        <v>#N/A</v>
      </c>
      <c r="J308" s="95" t="str">
        <f t="shared" si="16"/>
        <v>Desarrollo e Innovación Curricular</v>
      </c>
      <c r="K308" s="95" t="s">
        <v>720</v>
      </c>
    </row>
    <row r="309" spans="3:11" x14ac:dyDescent="0.25">
      <c r="C309" s="139"/>
      <c r="D309" s="147"/>
      <c r="E309" s="115"/>
      <c r="F309" s="94">
        <f t="shared" si="15"/>
        <v>0</v>
      </c>
      <c r="G309" s="156"/>
      <c r="H309" s="140"/>
      <c r="I309" s="126" t="e">
        <f>VLOOKUP(H309,Presupuesto!$B$11:$C$565,2,0)</f>
        <v>#N/A</v>
      </c>
      <c r="J309" s="95" t="str">
        <f t="shared" si="16"/>
        <v>Desarrollo e Innovación Curricular</v>
      </c>
      <c r="K309" s="95" t="s">
        <v>720</v>
      </c>
    </row>
    <row r="310" spans="3:11" x14ac:dyDescent="0.25">
      <c r="C310" s="139"/>
      <c r="D310" s="147"/>
      <c r="E310" s="115"/>
      <c r="F310" s="94">
        <f t="shared" si="15"/>
        <v>0</v>
      </c>
      <c r="G310" s="156"/>
      <c r="H310" s="140"/>
      <c r="I310" s="126" t="e">
        <f>VLOOKUP(H310,Presupuesto!$B$11:$C$565,2,0)</f>
        <v>#N/A</v>
      </c>
      <c r="J310" s="95" t="str">
        <f t="shared" si="16"/>
        <v>Desarrollo e Innovación Curricular</v>
      </c>
      <c r="K310" s="95" t="s">
        <v>720</v>
      </c>
    </row>
    <row r="311" spans="3:11" x14ac:dyDescent="0.25">
      <c r="C311" s="141"/>
      <c r="D311" s="147"/>
      <c r="E311" s="115"/>
      <c r="F311" s="94">
        <f t="shared" si="15"/>
        <v>0</v>
      </c>
      <c r="G311" s="156"/>
      <c r="H311" s="142"/>
      <c r="I311" s="126" t="e">
        <f>VLOOKUP(H311,Presupuesto!$B$11:$C$565,2,0)</f>
        <v>#N/A</v>
      </c>
      <c r="J311" s="95" t="str">
        <f t="shared" si="16"/>
        <v>Desarrollo e Innovación Curricular</v>
      </c>
      <c r="K311" s="95" t="s">
        <v>732</v>
      </c>
    </row>
    <row r="312" spans="3:11" x14ac:dyDescent="0.25">
      <c r="C312" s="141"/>
      <c r="D312" s="147"/>
      <c r="E312" s="115"/>
      <c r="F312" s="94">
        <f t="shared" si="15"/>
        <v>0</v>
      </c>
      <c r="G312" s="156"/>
      <c r="H312" s="142"/>
      <c r="I312" s="126" t="e">
        <f>VLOOKUP(H312,Presupuesto!$B$11:$C$565,2,0)</f>
        <v>#N/A</v>
      </c>
      <c r="J312" s="95" t="str">
        <f t="shared" si="16"/>
        <v>Desarrollo e Innovación Curricular</v>
      </c>
      <c r="K312" s="95" t="s">
        <v>720</v>
      </c>
    </row>
    <row r="313" spans="3:11" x14ac:dyDescent="0.25">
      <c r="C313" s="141"/>
      <c r="D313" s="147"/>
      <c r="E313" s="115"/>
      <c r="F313" s="94">
        <f t="shared" si="15"/>
        <v>0</v>
      </c>
      <c r="G313" s="156"/>
      <c r="H313" s="142"/>
      <c r="I313" s="126" t="e">
        <f>VLOOKUP(H313,Presupuesto!$B$11:$C$565,2,0)</f>
        <v>#N/A</v>
      </c>
      <c r="J313" s="95" t="str">
        <f t="shared" si="16"/>
        <v>Desarrollo e Innovación Curricular</v>
      </c>
      <c r="K313" s="95" t="s">
        <v>720</v>
      </c>
    </row>
    <row r="314" spans="3:11" x14ac:dyDescent="0.25">
      <c r="C314" s="141"/>
      <c r="D314" s="147"/>
      <c r="E314" s="115"/>
      <c r="F314" s="94">
        <f t="shared" si="15"/>
        <v>0</v>
      </c>
      <c r="G314" s="156"/>
      <c r="H314" s="142"/>
      <c r="I314" s="126" t="e">
        <f>VLOOKUP(H314,Presupuesto!$B$11:$C$565,2,0)</f>
        <v>#N/A</v>
      </c>
      <c r="J314" s="95" t="str">
        <f t="shared" si="16"/>
        <v>Desarrollo e Innovación Curricular</v>
      </c>
      <c r="K314" s="95" t="s">
        <v>720</v>
      </c>
    </row>
    <row r="315" spans="3:11" ht="15.75" thickBot="1" x14ac:dyDescent="0.3">
      <c r="C315" s="143"/>
      <c r="D315" s="155"/>
      <c r="E315" s="100"/>
      <c r="F315" s="102">
        <f t="shared" si="15"/>
        <v>0</v>
      </c>
      <c r="G315" s="157"/>
      <c r="H315" s="144"/>
      <c r="I315" s="128" t="e">
        <f>VLOOKUP(H315,Presupuesto!$B$11:$C$565,2,0)</f>
        <v>#N/A</v>
      </c>
      <c r="J315" s="103" t="str">
        <f t="shared" si="16"/>
        <v>Desarrollo e Innovación Curricular</v>
      </c>
      <c r="K315" s="120" t="s">
        <v>719</v>
      </c>
    </row>
    <row r="317" spans="3:11" ht="15.75" thickBot="1" x14ac:dyDescent="0.3">
      <c r="C317" s="429"/>
      <c r="D317" s="429"/>
      <c r="E317" s="429"/>
      <c r="F317" s="89"/>
      <c r="G317" s="88"/>
      <c r="H317" s="89"/>
      <c r="I317" s="89"/>
      <c r="J317" s="429"/>
      <c r="K317" s="429"/>
    </row>
    <row r="318" spans="3:11" ht="15.75" thickBot="1" x14ac:dyDescent="0.3">
      <c r="C318" s="153" t="s">
        <v>1337</v>
      </c>
      <c r="D318" s="347">
        <f>SUM(F325:F359)</f>
        <v>252000</v>
      </c>
      <c r="E318" s="429"/>
      <c r="F318" s="69"/>
      <c r="G318" s="78"/>
      <c r="H318" s="69"/>
      <c r="I318" s="69"/>
      <c r="J318" s="429"/>
      <c r="K318" s="429"/>
    </row>
    <row r="319" spans="3:11" x14ac:dyDescent="0.25">
      <c r="C319" s="69"/>
      <c r="D319" s="31"/>
      <c r="E319" s="91"/>
      <c r="F319" s="91"/>
      <c r="G319" s="91"/>
      <c r="H319" s="75"/>
      <c r="I319" s="75"/>
      <c r="J319" s="75"/>
      <c r="K319" s="109"/>
    </row>
    <row r="320" spans="3:11" x14ac:dyDescent="0.25">
      <c r="C320" s="69"/>
      <c r="D320" s="31"/>
      <c r="E320" s="91"/>
      <c r="F320" s="91"/>
      <c r="G320" s="91"/>
      <c r="H320" s="75"/>
      <c r="I320" s="75"/>
      <c r="J320" s="75"/>
      <c r="K320" s="109"/>
    </row>
    <row r="321" spans="3:11" ht="15.75" x14ac:dyDescent="0.25">
      <c r="C321" s="191" t="s">
        <v>1309</v>
      </c>
      <c r="D321" s="345" t="s">
        <v>1795</v>
      </c>
      <c r="E321" s="91"/>
      <c r="F321" s="91"/>
      <c r="G321" s="91"/>
      <c r="H321" s="75"/>
      <c r="I321" s="75"/>
      <c r="J321" s="75"/>
      <c r="K321" s="109"/>
    </row>
    <row r="322" spans="3:11" ht="18.75" x14ac:dyDescent="0.25">
      <c r="C322" s="199"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 xml:space="preserve">Publicación en digital y 18 Reuniones de socialización de Guías con criterios de innovación curricular, en 8 giras a Centros Regionales de 2 días cada una para 7 personas. </v>
      </c>
      <c r="D322" s="31"/>
      <c r="E322" s="91"/>
      <c r="F322" s="91"/>
      <c r="G322" s="91"/>
      <c r="H322" s="75"/>
      <c r="I322" s="75"/>
      <c r="J322" s="75"/>
      <c r="K322" s="109"/>
    </row>
    <row r="323" spans="3:11" ht="15.75" thickBot="1" x14ac:dyDescent="0.3">
      <c r="C323" s="429"/>
      <c r="D323" s="429"/>
      <c r="E323" s="429"/>
      <c r="F323" s="91"/>
      <c r="G323" s="75"/>
      <c r="H323" s="75"/>
      <c r="I323" s="75"/>
      <c r="J323" s="429"/>
      <c r="K323" s="429"/>
    </row>
    <row r="324" spans="3:11" ht="15.75" thickBot="1" x14ac:dyDescent="0.3">
      <c r="C324" s="125" t="s">
        <v>1310</v>
      </c>
      <c r="D324" s="125" t="s">
        <v>99</v>
      </c>
      <c r="E324" s="132" t="s">
        <v>1312</v>
      </c>
      <c r="F324" s="131" t="s">
        <v>1313</v>
      </c>
      <c r="G324" s="129" t="s">
        <v>1314</v>
      </c>
      <c r="H324" s="132" t="s">
        <v>1315</v>
      </c>
      <c r="I324" s="129" t="s">
        <v>711</v>
      </c>
      <c r="J324" s="129" t="s">
        <v>1316</v>
      </c>
      <c r="K324" s="129" t="s">
        <v>1317</v>
      </c>
    </row>
    <row r="325" spans="3:11" x14ac:dyDescent="0.25">
      <c r="C325" s="209" t="s">
        <v>1269</v>
      </c>
      <c r="D325" s="210">
        <v>112</v>
      </c>
      <c r="E325" s="208">
        <f>HLOOKUP(C325,$AH$2:$BU$3,2,0)</f>
        <v>2250</v>
      </c>
      <c r="F325" s="94">
        <f t="shared" ref="F325:F359" si="17">D325*E325</f>
        <v>252000</v>
      </c>
      <c r="G325" s="156" t="s">
        <v>703</v>
      </c>
      <c r="H325" s="433" t="s">
        <v>337</v>
      </c>
      <c r="I325" s="126" t="str">
        <f>VLOOKUP(H325,Presupuesto!$B$11:$C$565,2,0)</f>
        <v>VIATICOS NACIONALES</v>
      </c>
      <c r="J325" s="207" t="s">
        <v>49</v>
      </c>
      <c r="K325" s="95" t="s">
        <v>719</v>
      </c>
    </row>
    <row r="326" spans="3:11" x14ac:dyDescent="0.25">
      <c r="C326" s="137"/>
      <c r="D326" s="154"/>
      <c r="E326" s="119"/>
      <c r="F326" s="94">
        <f t="shared" si="17"/>
        <v>0</v>
      </c>
      <c r="G326" s="156"/>
      <c r="H326" s="138"/>
      <c r="I326" s="126" t="e">
        <f>VLOOKUP(H326,Presupuesto!$B$11:$C$565,2,0)</f>
        <v>#N/A</v>
      </c>
      <c r="J326" s="95" t="str">
        <f>$J$325</f>
        <v>Desarrollo e Innovación Curricular</v>
      </c>
      <c r="K326" s="95" t="s">
        <v>720</v>
      </c>
    </row>
    <row r="327" spans="3:11" x14ac:dyDescent="0.25">
      <c r="C327" s="137"/>
      <c r="D327" s="154"/>
      <c r="E327" s="119"/>
      <c r="F327" s="94">
        <f t="shared" si="17"/>
        <v>0</v>
      </c>
      <c r="G327" s="156"/>
      <c r="H327" s="138"/>
      <c r="I327" s="126" t="e">
        <f>VLOOKUP(H327,Presupuesto!$B$11:$C$565,2,0)</f>
        <v>#N/A</v>
      </c>
      <c r="J327" s="95" t="str">
        <f t="shared" ref="J327:J359" si="18">$J$325</f>
        <v>Desarrollo e Innovación Curricular</v>
      </c>
      <c r="K327" s="95" t="s">
        <v>720</v>
      </c>
    </row>
    <row r="328" spans="3:11" x14ac:dyDescent="0.25">
      <c r="C328" s="137"/>
      <c r="D328" s="154"/>
      <c r="E328" s="119"/>
      <c r="F328" s="94">
        <f t="shared" si="17"/>
        <v>0</v>
      </c>
      <c r="G328" s="156"/>
      <c r="H328" s="138"/>
      <c r="I328" s="126" t="e">
        <f>VLOOKUP(H328,Presupuesto!$B$11:$C$565,2,0)</f>
        <v>#N/A</v>
      </c>
      <c r="J328" s="95" t="str">
        <f t="shared" si="18"/>
        <v>Desarrollo e Innovación Curricular</v>
      </c>
      <c r="K328" s="95" t="s">
        <v>720</v>
      </c>
    </row>
    <row r="329" spans="3:11" x14ac:dyDescent="0.25">
      <c r="C329" s="137"/>
      <c r="D329" s="154"/>
      <c r="E329" s="119"/>
      <c r="F329" s="94">
        <f t="shared" si="17"/>
        <v>0</v>
      </c>
      <c r="G329" s="156"/>
      <c r="H329" s="138"/>
      <c r="I329" s="126" t="e">
        <f>VLOOKUP(H329,Presupuesto!$B$11:$C$565,2,0)</f>
        <v>#N/A</v>
      </c>
      <c r="J329" s="95" t="str">
        <f t="shared" si="18"/>
        <v>Desarrollo e Innovación Curricular</v>
      </c>
      <c r="K329" s="95" t="s">
        <v>720</v>
      </c>
    </row>
    <row r="330" spans="3:11" x14ac:dyDescent="0.25">
      <c r="C330" s="137"/>
      <c r="D330" s="154"/>
      <c r="E330" s="119"/>
      <c r="F330" s="94">
        <f t="shared" si="17"/>
        <v>0</v>
      </c>
      <c r="G330" s="156"/>
      <c r="H330" s="138"/>
      <c r="I330" s="126" t="e">
        <f>VLOOKUP(H330,Presupuesto!$B$11:$C$565,2,0)</f>
        <v>#N/A</v>
      </c>
      <c r="J330" s="95" t="str">
        <f t="shared" si="18"/>
        <v>Desarrollo e Innovación Curricular</v>
      </c>
      <c r="K330" s="95" t="s">
        <v>729</v>
      </c>
    </row>
    <row r="331" spans="3:11" x14ac:dyDescent="0.25">
      <c r="C331" s="137"/>
      <c r="D331" s="154"/>
      <c r="E331" s="119"/>
      <c r="F331" s="94">
        <f t="shared" si="17"/>
        <v>0</v>
      </c>
      <c r="G331" s="156"/>
      <c r="H331" s="138"/>
      <c r="I331" s="126" t="e">
        <f>VLOOKUP(H331,Presupuesto!$B$11:$C$565,2,0)</f>
        <v>#N/A</v>
      </c>
      <c r="J331" s="95" t="str">
        <f t="shared" si="18"/>
        <v>Desarrollo e Innovación Curricular</v>
      </c>
      <c r="K331" s="95" t="s">
        <v>720</v>
      </c>
    </row>
    <row r="332" spans="3:11" x14ac:dyDescent="0.25">
      <c r="C332" s="137"/>
      <c r="D332" s="154"/>
      <c r="E332" s="119"/>
      <c r="F332" s="94">
        <f t="shared" si="17"/>
        <v>0</v>
      </c>
      <c r="G332" s="156"/>
      <c r="H332" s="138"/>
      <c r="I332" s="126" t="e">
        <f>VLOOKUP(H332,Presupuesto!$B$11:$C$565,2,0)</f>
        <v>#N/A</v>
      </c>
      <c r="J332" s="95" t="str">
        <f t="shared" si="18"/>
        <v>Desarrollo e Innovación Curricular</v>
      </c>
      <c r="K332" s="95" t="s">
        <v>720</v>
      </c>
    </row>
    <row r="333" spans="3:11" x14ac:dyDescent="0.25">
      <c r="C333" s="137"/>
      <c r="D333" s="154"/>
      <c r="E333" s="119"/>
      <c r="F333" s="94">
        <f t="shared" si="17"/>
        <v>0</v>
      </c>
      <c r="G333" s="156"/>
      <c r="H333" s="138"/>
      <c r="I333" s="126" t="e">
        <f>VLOOKUP(H333,Presupuesto!$B$11:$C$565,2,0)</f>
        <v>#N/A</v>
      </c>
      <c r="J333" s="95" t="str">
        <f t="shared" si="18"/>
        <v>Desarrollo e Innovación Curricular</v>
      </c>
      <c r="K333" s="95" t="s">
        <v>720</v>
      </c>
    </row>
    <row r="334" spans="3:11" x14ac:dyDescent="0.25">
      <c r="C334" s="137"/>
      <c r="D334" s="154"/>
      <c r="E334" s="119"/>
      <c r="F334" s="94">
        <f t="shared" si="17"/>
        <v>0</v>
      </c>
      <c r="G334" s="156"/>
      <c r="H334" s="138"/>
      <c r="I334" s="126" t="e">
        <f>VLOOKUP(H334,Presupuesto!$B$11:$C$565,2,0)</f>
        <v>#N/A</v>
      </c>
      <c r="J334" s="95" t="str">
        <f t="shared" si="18"/>
        <v>Desarrollo e Innovación Curricular</v>
      </c>
      <c r="K334" s="95" t="s">
        <v>720</v>
      </c>
    </row>
    <row r="335" spans="3:11" x14ac:dyDescent="0.25">
      <c r="C335" s="137"/>
      <c r="D335" s="154"/>
      <c r="E335" s="119"/>
      <c r="F335" s="94">
        <f t="shared" si="17"/>
        <v>0</v>
      </c>
      <c r="G335" s="156"/>
      <c r="H335" s="138"/>
      <c r="I335" s="126" t="e">
        <f>VLOOKUP(H335,Presupuesto!$B$11:$C$565,2,0)</f>
        <v>#N/A</v>
      </c>
      <c r="J335" s="95" t="str">
        <f t="shared" si="18"/>
        <v>Desarrollo e Innovación Curricular</v>
      </c>
      <c r="K335" s="95" t="s">
        <v>720</v>
      </c>
    </row>
    <row r="336" spans="3:11" x14ac:dyDescent="0.25">
      <c r="C336" s="137"/>
      <c r="D336" s="154"/>
      <c r="E336" s="119"/>
      <c r="F336" s="94">
        <f t="shared" si="17"/>
        <v>0</v>
      </c>
      <c r="G336" s="156"/>
      <c r="H336" s="138"/>
      <c r="I336" s="126" t="e">
        <f>VLOOKUP(H336,Presupuesto!$B$11:$C$565,2,0)</f>
        <v>#N/A</v>
      </c>
      <c r="J336" s="95" t="str">
        <f t="shared" si="18"/>
        <v>Desarrollo e Innovación Curricular</v>
      </c>
      <c r="K336" s="95" t="s">
        <v>720</v>
      </c>
    </row>
    <row r="337" spans="3:11" x14ac:dyDescent="0.25">
      <c r="C337" s="137"/>
      <c r="D337" s="154"/>
      <c r="E337" s="119"/>
      <c r="F337" s="94">
        <f t="shared" si="17"/>
        <v>0</v>
      </c>
      <c r="G337" s="156"/>
      <c r="H337" s="138"/>
      <c r="I337" s="126" t="e">
        <f>VLOOKUP(H337,Presupuesto!$B$11:$C$565,2,0)</f>
        <v>#N/A</v>
      </c>
      <c r="J337" s="95" t="str">
        <f t="shared" si="18"/>
        <v>Desarrollo e Innovación Curricular</v>
      </c>
      <c r="K337" s="95" t="s">
        <v>720</v>
      </c>
    </row>
    <row r="338" spans="3:11" x14ac:dyDescent="0.25">
      <c r="C338" s="137"/>
      <c r="D338" s="154"/>
      <c r="E338" s="119"/>
      <c r="F338" s="94">
        <f t="shared" si="17"/>
        <v>0</v>
      </c>
      <c r="G338" s="156"/>
      <c r="H338" s="138"/>
      <c r="I338" s="126" t="e">
        <f>VLOOKUP(H338,Presupuesto!$B$11:$C$565,2,0)</f>
        <v>#N/A</v>
      </c>
      <c r="J338" s="95" t="str">
        <f t="shared" si="18"/>
        <v>Desarrollo e Innovación Curricular</v>
      </c>
      <c r="K338" s="95" t="s">
        <v>720</v>
      </c>
    </row>
    <row r="339" spans="3:11" x14ac:dyDescent="0.25">
      <c r="C339" s="137"/>
      <c r="D339" s="154"/>
      <c r="E339" s="119"/>
      <c r="F339" s="94">
        <f t="shared" si="17"/>
        <v>0</v>
      </c>
      <c r="G339" s="156"/>
      <c r="H339" s="138"/>
      <c r="I339" s="126" t="e">
        <f>VLOOKUP(H339,Presupuesto!$B$11:$C$565,2,0)</f>
        <v>#N/A</v>
      </c>
      <c r="J339" s="95" t="str">
        <f t="shared" si="18"/>
        <v>Desarrollo e Innovación Curricular</v>
      </c>
      <c r="K339" s="95" t="s">
        <v>720</v>
      </c>
    </row>
    <row r="340" spans="3:11" x14ac:dyDescent="0.25">
      <c r="C340" s="137"/>
      <c r="D340" s="154"/>
      <c r="E340" s="119"/>
      <c r="F340" s="94">
        <f t="shared" si="17"/>
        <v>0</v>
      </c>
      <c r="G340" s="156"/>
      <c r="H340" s="138"/>
      <c r="I340" s="126" t="e">
        <f>VLOOKUP(H340,Presupuesto!$B$11:$C$565,2,0)</f>
        <v>#N/A</v>
      </c>
      <c r="J340" s="95" t="str">
        <f t="shared" si="18"/>
        <v>Desarrollo e Innovación Curricular</v>
      </c>
      <c r="K340" s="95" t="s">
        <v>720</v>
      </c>
    </row>
    <row r="341" spans="3:11" x14ac:dyDescent="0.25">
      <c r="C341" s="137"/>
      <c r="D341" s="154"/>
      <c r="E341" s="119"/>
      <c r="F341" s="94">
        <f t="shared" si="17"/>
        <v>0</v>
      </c>
      <c r="G341" s="156"/>
      <c r="H341" s="138"/>
      <c r="I341" s="126" t="e">
        <f>VLOOKUP(H341,Presupuesto!$B$11:$C$565,2,0)</f>
        <v>#N/A</v>
      </c>
      <c r="J341" s="95" t="str">
        <f t="shared" si="18"/>
        <v>Desarrollo e Innovación Curricular</v>
      </c>
      <c r="K341" s="95" t="s">
        <v>720</v>
      </c>
    </row>
    <row r="342" spans="3:11" x14ac:dyDescent="0.25">
      <c r="C342" s="137"/>
      <c r="D342" s="154"/>
      <c r="E342" s="119"/>
      <c r="F342" s="94">
        <f t="shared" si="17"/>
        <v>0</v>
      </c>
      <c r="G342" s="156"/>
      <c r="H342" s="138"/>
      <c r="I342" s="126" t="e">
        <f>VLOOKUP(H342,Presupuesto!$B$11:$C$565,2,0)</f>
        <v>#N/A</v>
      </c>
      <c r="J342" s="95" t="str">
        <f t="shared" si="18"/>
        <v>Desarrollo e Innovación Curricular</v>
      </c>
      <c r="K342" s="95" t="s">
        <v>720</v>
      </c>
    </row>
    <row r="343" spans="3:11" x14ac:dyDescent="0.25">
      <c r="C343" s="137"/>
      <c r="D343" s="154"/>
      <c r="E343" s="119"/>
      <c r="F343" s="94">
        <f t="shared" si="17"/>
        <v>0</v>
      </c>
      <c r="G343" s="156"/>
      <c r="H343" s="138"/>
      <c r="I343" s="126" t="e">
        <f>VLOOKUP(H343,Presupuesto!$B$11:$C$565,2,0)</f>
        <v>#N/A</v>
      </c>
      <c r="J343" s="95" t="str">
        <f t="shared" si="18"/>
        <v>Desarrollo e Innovación Curricular</v>
      </c>
      <c r="K343" s="95" t="s">
        <v>720</v>
      </c>
    </row>
    <row r="344" spans="3:11" x14ac:dyDescent="0.25">
      <c r="C344" s="137"/>
      <c r="D344" s="154"/>
      <c r="E344" s="119"/>
      <c r="F344" s="94">
        <f t="shared" si="17"/>
        <v>0</v>
      </c>
      <c r="G344" s="156"/>
      <c r="H344" s="138"/>
      <c r="I344" s="126" t="e">
        <f>VLOOKUP(H344,Presupuesto!$B$11:$C$565,2,0)</f>
        <v>#N/A</v>
      </c>
      <c r="J344" s="95" t="str">
        <f t="shared" si="18"/>
        <v>Desarrollo e Innovación Curricular</v>
      </c>
      <c r="K344" s="95" t="s">
        <v>720</v>
      </c>
    </row>
    <row r="345" spans="3:11" x14ac:dyDescent="0.25">
      <c r="C345" s="137"/>
      <c r="D345" s="154"/>
      <c r="E345" s="119"/>
      <c r="F345" s="94">
        <f t="shared" si="17"/>
        <v>0</v>
      </c>
      <c r="G345" s="156"/>
      <c r="H345" s="138"/>
      <c r="I345" s="126" t="e">
        <f>VLOOKUP(H345,Presupuesto!$B$11:$C$565,2,0)</f>
        <v>#N/A</v>
      </c>
      <c r="J345" s="95" t="str">
        <f t="shared" si="18"/>
        <v>Desarrollo e Innovación Curricular</v>
      </c>
      <c r="K345" s="95" t="s">
        <v>720</v>
      </c>
    </row>
    <row r="346" spans="3:11" x14ac:dyDescent="0.25">
      <c r="C346" s="137"/>
      <c r="D346" s="154"/>
      <c r="E346" s="119"/>
      <c r="F346" s="94">
        <f t="shared" si="17"/>
        <v>0</v>
      </c>
      <c r="G346" s="156"/>
      <c r="H346" s="138"/>
      <c r="I346" s="126" t="e">
        <f>VLOOKUP(H346,Presupuesto!$B$11:$C$565,2,0)</f>
        <v>#N/A</v>
      </c>
      <c r="J346" s="95" t="str">
        <f t="shared" si="18"/>
        <v>Desarrollo e Innovación Curricular</v>
      </c>
      <c r="K346" s="95" t="s">
        <v>720</v>
      </c>
    </row>
    <row r="347" spans="3:11" x14ac:dyDescent="0.25">
      <c r="C347" s="139"/>
      <c r="D347" s="147"/>
      <c r="E347" s="115"/>
      <c r="F347" s="94">
        <f t="shared" si="17"/>
        <v>0</v>
      </c>
      <c r="G347" s="156"/>
      <c r="H347" s="140"/>
      <c r="I347" s="126" t="e">
        <f>VLOOKUP(H347,Presupuesto!$B$11:$C$565,2,0)</f>
        <v>#N/A</v>
      </c>
      <c r="J347" s="95" t="str">
        <f t="shared" si="18"/>
        <v>Desarrollo e Innovación Curricular</v>
      </c>
      <c r="K347" s="95" t="s">
        <v>720</v>
      </c>
    </row>
    <row r="348" spans="3:11" x14ac:dyDescent="0.25">
      <c r="C348" s="139"/>
      <c r="D348" s="147"/>
      <c r="E348" s="115"/>
      <c r="F348" s="94">
        <f t="shared" si="17"/>
        <v>0</v>
      </c>
      <c r="G348" s="156"/>
      <c r="H348" s="140"/>
      <c r="I348" s="126" t="e">
        <f>VLOOKUP(H348,Presupuesto!$B$11:$C$565,2,0)</f>
        <v>#N/A</v>
      </c>
      <c r="J348" s="95" t="str">
        <f t="shared" si="18"/>
        <v>Desarrollo e Innovación Curricular</v>
      </c>
      <c r="K348" s="95" t="s">
        <v>720</v>
      </c>
    </row>
    <row r="349" spans="3:11" x14ac:dyDescent="0.25">
      <c r="C349" s="139"/>
      <c r="D349" s="147"/>
      <c r="E349" s="115"/>
      <c r="F349" s="94">
        <f t="shared" si="17"/>
        <v>0</v>
      </c>
      <c r="G349" s="156"/>
      <c r="H349" s="140"/>
      <c r="I349" s="126" t="e">
        <f>VLOOKUP(H349,Presupuesto!$B$11:$C$565,2,0)</f>
        <v>#N/A</v>
      </c>
      <c r="J349" s="95" t="str">
        <f t="shared" si="18"/>
        <v>Desarrollo e Innovación Curricular</v>
      </c>
      <c r="K349" s="95" t="s">
        <v>720</v>
      </c>
    </row>
    <row r="350" spans="3:11" x14ac:dyDescent="0.25">
      <c r="C350" s="139"/>
      <c r="D350" s="147"/>
      <c r="E350" s="115"/>
      <c r="F350" s="94">
        <f t="shared" si="17"/>
        <v>0</v>
      </c>
      <c r="G350" s="156"/>
      <c r="H350" s="140"/>
      <c r="I350" s="126" t="e">
        <f>VLOOKUP(H350,Presupuesto!$B$11:$C$565,2,0)</f>
        <v>#N/A</v>
      </c>
      <c r="J350" s="95" t="str">
        <f t="shared" si="18"/>
        <v>Desarrollo e Innovación Curricular</v>
      </c>
      <c r="K350" s="95" t="s">
        <v>720</v>
      </c>
    </row>
    <row r="351" spans="3:11" x14ac:dyDescent="0.25">
      <c r="C351" s="139"/>
      <c r="D351" s="147"/>
      <c r="E351" s="115"/>
      <c r="F351" s="94">
        <f t="shared" si="17"/>
        <v>0</v>
      </c>
      <c r="G351" s="156"/>
      <c r="H351" s="140"/>
      <c r="I351" s="126" t="e">
        <f>VLOOKUP(H351,Presupuesto!$B$11:$C$565,2,0)</f>
        <v>#N/A</v>
      </c>
      <c r="J351" s="95" t="str">
        <f t="shared" si="18"/>
        <v>Desarrollo e Innovación Curricular</v>
      </c>
      <c r="K351" s="95" t="s">
        <v>720</v>
      </c>
    </row>
    <row r="352" spans="3:11" x14ac:dyDescent="0.25">
      <c r="C352" s="139"/>
      <c r="D352" s="147"/>
      <c r="E352" s="115"/>
      <c r="F352" s="94">
        <f t="shared" si="17"/>
        <v>0</v>
      </c>
      <c r="G352" s="156"/>
      <c r="H352" s="140"/>
      <c r="I352" s="126" t="e">
        <f>VLOOKUP(H352,Presupuesto!$B$11:$C$565,2,0)</f>
        <v>#N/A</v>
      </c>
      <c r="J352" s="95" t="str">
        <f t="shared" si="18"/>
        <v>Desarrollo e Innovación Curricular</v>
      </c>
      <c r="K352" s="95" t="s">
        <v>720</v>
      </c>
    </row>
    <row r="353" spans="3:11" x14ac:dyDescent="0.25">
      <c r="C353" s="139"/>
      <c r="D353" s="147"/>
      <c r="E353" s="115"/>
      <c r="F353" s="94">
        <f t="shared" si="17"/>
        <v>0</v>
      </c>
      <c r="G353" s="156"/>
      <c r="H353" s="140"/>
      <c r="I353" s="126" t="e">
        <f>VLOOKUP(H353,Presupuesto!$B$11:$C$565,2,0)</f>
        <v>#N/A</v>
      </c>
      <c r="J353" s="95" t="str">
        <f t="shared" si="18"/>
        <v>Desarrollo e Innovación Curricular</v>
      </c>
      <c r="K353" s="95" t="s">
        <v>720</v>
      </c>
    </row>
    <row r="354" spans="3:11" x14ac:dyDescent="0.25">
      <c r="C354" s="139"/>
      <c r="D354" s="147"/>
      <c r="E354" s="115"/>
      <c r="F354" s="94">
        <f t="shared" si="17"/>
        <v>0</v>
      </c>
      <c r="G354" s="156"/>
      <c r="H354" s="140"/>
      <c r="I354" s="126" t="e">
        <f>VLOOKUP(H354,Presupuesto!$B$11:$C$565,2,0)</f>
        <v>#N/A</v>
      </c>
      <c r="J354" s="95" t="str">
        <f t="shared" si="18"/>
        <v>Desarrollo e Innovación Curricular</v>
      </c>
      <c r="K354" s="95" t="s">
        <v>720</v>
      </c>
    </row>
    <row r="355" spans="3:11" x14ac:dyDescent="0.25">
      <c r="C355" s="141"/>
      <c r="D355" s="147"/>
      <c r="E355" s="115"/>
      <c r="F355" s="94">
        <f t="shared" si="17"/>
        <v>0</v>
      </c>
      <c r="G355" s="156"/>
      <c r="H355" s="142"/>
      <c r="I355" s="126" t="e">
        <f>VLOOKUP(H355,Presupuesto!$B$11:$C$565,2,0)</f>
        <v>#N/A</v>
      </c>
      <c r="J355" s="95" t="str">
        <f t="shared" si="18"/>
        <v>Desarrollo e Innovación Curricular</v>
      </c>
      <c r="K355" s="95" t="s">
        <v>732</v>
      </c>
    </row>
    <row r="356" spans="3:11" x14ac:dyDescent="0.25">
      <c r="C356" s="141"/>
      <c r="D356" s="147"/>
      <c r="E356" s="115"/>
      <c r="F356" s="94">
        <f t="shared" si="17"/>
        <v>0</v>
      </c>
      <c r="G356" s="156"/>
      <c r="H356" s="142"/>
      <c r="I356" s="126" t="e">
        <f>VLOOKUP(H356,Presupuesto!$B$11:$C$565,2,0)</f>
        <v>#N/A</v>
      </c>
      <c r="J356" s="95" t="str">
        <f t="shared" si="18"/>
        <v>Desarrollo e Innovación Curricular</v>
      </c>
      <c r="K356" s="95" t="s">
        <v>720</v>
      </c>
    </row>
    <row r="357" spans="3:11" x14ac:dyDescent="0.25">
      <c r="C357" s="141"/>
      <c r="D357" s="147"/>
      <c r="E357" s="115"/>
      <c r="F357" s="94">
        <f t="shared" si="17"/>
        <v>0</v>
      </c>
      <c r="G357" s="156"/>
      <c r="H357" s="142"/>
      <c r="I357" s="126" t="e">
        <f>VLOOKUP(H357,Presupuesto!$B$11:$C$565,2,0)</f>
        <v>#N/A</v>
      </c>
      <c r="J357" s="95" t="str">
        <f t="shared" si="18"/>
        <v>Desarrollo e Innovación Curricular</v>
      </c>
      <c r="K357" s="95" t="s">
        <v>720</v>
      </c>
    </row>
    <row r="358" spans="3:11" x14ac:dyDescent="0.25">
      <c r="C358" s="141"/>
      <c r="D358" s="147"/>
      <c r="E358" s="115"/>
      <c r="F358" s="94">
        <f t="shared" si="17"/>
        <v>0</v>
      </c>
      <c r="G358" s="156"/>
      <c r="H358" s="142"/>
      <c r="I358" s="126" t="e">
        <f>VLOOKUP(H358,Presupuesto!$B$11:$C$565,2,0)</f>
        <v>#N/A</v>
      </c>
      <c r="J358" s="95" t="str">
        <f t="shared" si="18"/>
        <v>Desarrollo e Innovación Curricular</v>
      </c>
      <c r="K358" s="95" t="s">
        <v>720</v>
      </c>
    </row>
    <row r="359" spans="3:11" ht="15.75" thickBot="1" x14ac:dyDescent="0.3">
      <c r="C359" s="143"/>
      <c r="D359" s="155"/>
      <c r="E359" s="100"/>
      <c r="F359" s="102">
        <f t="shared" si="17"/>
        <v>0</v>
      </c>
      <c r="G359" s="157"/>
      <c r="H359" s="144"/>
      <c r="I359" s="128" t="e">
        <f>VLOOKUP(H359,Presupuesto!$B$11:$C$565,2,0)</f>
        <v>#N/A</v>
      </c>
      <c r="J359" s="103" t="str">
        <f t="shared" si="18"/>
        <v>Desarrollo e Innovación Curricular</v>
      </c>
      <c r="K359" s="120" t="s">
        <v>719</v>
      </c>
    </row>
    <row r="362" spans="3:11" ht="15.75" thickBot="1" x14ac:dyDescent="0.3">
      <c r="C362" s="429"/>
      <c r="D362" s="429"/>
      <c r="E362" s="429"/>
      <c r="F362" s="429"/>
      <c r="G362" s="418"/>
      <c r="H362" s="429"/>
      <c r="I362" s="429"/>
      <c r="J362" s="429"/>
      <c r="K362" s="429"/>
    </row>
    <row r="363" spans="3:11" ht="15.75" thickBot="1" x14ac:dyDescent="0.3">
      <c r="C363" s="153" t="s">
        <v>1337</v>
      </c>
      <c r="D363" s="347">
        <f>SUM(F370:F404)</f>
        <v>90000</v>
      </c>
      <c r="E363" s="429"/>
      <c r="F363" s="69"/>
      <c r="G363" s="78"/>
      <c r="H363" s="69"/>
      <c r="I363" s="69"/>
      <c r="J363" s="429"/>
      <c r="K363" s="429"/>
    </row>
    <row r="364" spans="3:11" x14ac:dyDescent="0.25">
      <c r="C364" s="69"/>
      <c r="D364" s="31"/>
      <c r="E364" s="91"/>
      <c r="F364" s="91"/>
      <c r="G364" s="91"/>
      <c r="H364" s="75"/>
      <c r="I364" s="75"/>
      <c r="J364" s="75"/>
      <c r="K364" s="109"/>
    </row>
    <row r="365" spans="3:11" x14ac:dyDescent="0.25">
      <c r="C365" s="69"/>
      <c r="D365" s="31"/>
      <c r="E365" s="91"/>
      <c r="F365" s="91"/>
      <c r="G365" s="91"/>
      <c r="H365" s="75"/>
      <c r="I365" s="75"/>
      <c r="J365" s="75"/>
      <c r="K365" s="109"/>
    </row>
    <row r="366" spans="3:11" ht="15.75" x14ac:dyDescent="0.25">
      <c r="C366" s="191" t="s">
        <v>1309</v>
      </c>
      <c r="D366" s="345" t="s">
        <v>1797</v>
      </c>
      <c r="E366" s="91"/>
      <c r="F366" s="91"/>
      <c r="G366" s="91"/>
      <c r="H366" s="75"/>
      <c r="I366" s="75"/>
      <c r="J366" s="75"/>
      <c r="K366" s="109"/>
    </row>
    <row r="367" spans="3:11" ht="18.75" x14ac:dyDescent="0.25">
      <c r="C367" s="199" t="str">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Publicación de 1000 ejemplares y socialización del Manual de Gestión Curricular.</v>
      </c>
      <c r="D367" s="31"/>
      <c r="E367" s="91"/>
      <c r="F367" s="91"/>
      <c r="G367" s="91"/>
      <c r="H367" s="75"/>
      <c r="I367" s="75"/>
      <c r="J367" s="75"/>
      <c r="K367" s="109"/>
    </row>
    <row r="368" spans="3:11" ht="15.75" thickBot="1" x14ac:dyDescent="0.3">
      <c r="C368" s="429"/>
      <c r="D368" s="429"/>
      <c r="E368" s="429"/>
      <c r="F368" s="91"/>
      <c r="G368" s="75"/>
      <c r="H368" s="75"/>
      <c r="I368" s="75"/>
      <c r="J368" s="429"/>
      <c r="K368" s="429"/>
    </row>
    <row r="369" spans="3:11" ht="15.75" thickBot="1" x14ac:dyDescent="0.3">
      <c r="C369" s="125" t="s">
        <v>1310</v>
      </c>
      <c r="D369" s="125" t="s">
        <v>99</v>
      </c>
      <c r="E369" s="132" t="s">
        <v>1312</v>
      </c>
      <c r="F369" s="131" t="s">
        <v>1313</v>
      </c>
      <c r="G369" s="129" t="s">
        <v>1314</v>
      </c>
      <c r="H369" s="132" t="s">
        <v>1315</v>
      </c>
      <c r="I369" s="129" t="s">
        <v>711</v>
      </c>
      <c r="J369" s="129" t="s">
        <v>1316</v>
      </c>
      <c r="K369" s="129" t="s">
        <v>1317</v>
      </c>
    </row>
    <row r="370" spans="3:11" x14ac:dyDescent="0.25">
      <c r="C370" s="209"/>
      <c r="D370" s="210"/>
      <c r="E370" s="208"/>
      <c r="F370" s="94">
        <f t="shared" ref="F370:F404" si="19">D370*E370</f>
        <v>0</v>
      </c>
      <c r="G370" s="156"/>
      <c r="H370" s="138"/>
      <c r="I370" s="126" t="e">
        <f>VLOOKUP(H370,Presupuesto!$B$11:$C$565,2,0)</f>
        <v>#N/A</v>
      </c>
      <c r="J370" s="207" t="s">
        <v>81</v>
      </c>
      <c r="K370" s="95" t="s">
        <v>719</v>
      </c>
    </row>
    <row r="371" spans="3:11" x14ac:dyDescent="0.25">
      <c r="C371" s="137" t="s">
        <v>1915</v>
      </c>
      <c r="D371" s="154">
        <v>1000</v>
      </c>
      <c r="E371" s="119">
        <v>90</v>
      </c>
      <c r="F371" s="94">
        <f t="shared" si="19"/>
        <v>90000</v>
      </c>
      <c r="G371" s="156" t="s">
        <v>703</v>
      </c>
      <c r="H371" s="138" t="s">
        <v>307</v>
      </c>
      <c r="I371" s="126" t="str">
        <f>VLOOKUP(H371,Presupuesto!$B$11:$C$565,2,0)</f>
        <v>SERVICIOS DE IMPRENTA PUBLIC.Y REPRODUCCION</v>
      </c>
      <c r="J371" s="95" t="s">
        <v>49</v>
      </c>
      <c r="K371" s="95" t="s">
        <v>720</v>
      </c>
    </row>
    <row r="372" spans="3:11" x14ac:dyDescent="0.25">
      <c r="C372" s="137"/>
      <c r="D372" s="154"/>
      <c r="E372" s="119"/>
      <c r="F372" s="94">
        <f>D372*E372</f>
        <v>0</v>
      </c>
      <c r="G372" s="156"/>
      <c r="H372" s="138"/>
      <c r="I372" s="126" t="e">
        <f>VLOOKUP(H372,Presupuesto!$B$11:$C$565,2,0)</f>
        <v>#N/A</v>
      </c>
      <c r="J372" s="95" t="str">
        <f t="shared" ref="J372:J404" si="20">$J$370</f>
        <v>Desarrollo del Sistema de Educación Superior</v>
      </c>
      <c r="K372" s="95" t="s">
        <v>720</v>
      </c>
    </row>
    <row r="373" spans="3:11" x14ac:dyDescent="0.25">
      <c r="C373" s="137"/>
      <c r="D373" s="154"/>
      <c r="E373" s="119"/>
      <c r="F373" s="94">
        <f t="shared" si="19"/>
        <v>0</v>
      </c>
      <c r="G373" s="156"/>
      <c r="H373" s="138"/>
      <c r="I373" s="126" t="e">
        <f>VLOOKUP(H373,Presupuesto!$B$11:$C$565,2,0)</f>
        <v>#N/A</v>
      </c>
      <c r="J373" s="95" t="str">
        <f t="shared" si="20"/>
        <v>Desarrollo del Sistema de Educación Superior</v>
      </c>
      <c r="K373" s="95" t="s">
        <v>720</v>
      </c>
    </row>
    <row r="374" spans="3:11" x14ac:dyDescent="0.25">
      <c r="C374" s="137"/>
      <c r="D374" s="154"/>
      <c r="E374" s="119"/>
      <c r="F374" s="94">
        <f t="shared" si="19"/>
        <v>0</v>
      </c>
      <c r="G374" s="156"/>
      <c r="H374" s="138"/>
      <c r="I374" s="126" t="e">
        <f>VLOOKUP(H374,Presupuesto!$B$11:$C$565,2,0)</f>
        <v>#N/A</v>
      </c>
      <c r="J374" s="95" t="str">
        <f t="shared" si="20"/>
        <v>Desarrollo del Sistema de Educación Superior</v>
      </c>
      <c r="K374" s="95" t="s">
        <v>720</v>
      </c>
    </row>
    <row r="375" spans="3:11" x14ac:dyDescent="0.25">
      <c r="C375" s="137"/>
      <c r="D375" s="154"/>
      <c r="E375" s="119"/>
      <c r="F375" s="94">
        <f t="shared" si="19"/>
        <v>0</v>
      </c>
      <c r="G375" s="156"/>
      <c r="H375" s="138"/>
      <c r="I375" s="126" t="e">
        <f>VLOOKUP(H375,Presupuesto!$B$11:$C$565,2,0)</f>
        <v>#N/A</v>
      </c>
      <c r="J375" s="95" t="str">
        <f t="shared" si="20"/>
        <v>Desarrollo del Sistema de Educación Superior</v>
      </c>
      <c r="K375" s="95" t="s">
        <v>729</v>
      </c>
    </row>
    <row r="376" spans="3:11" x14ac:dyDescent="0.25">
      <c r="C376" s="137"/>
      <c r="D376" s="154"/>
      <c r="E376" s="119"/>
      <c r="F376" s="94">
        <f t="shared" si="19"/>
        <v>0</v>
      </c>
      <c r="G376" s="156"/>
      <c r="H376" s="138"/>
      <c r="I376" s="126" t="e">
        <f>VLOOKUP(H376,Presupuesto!$B$11:$C$565,2,0)</f>
        <v>#N/A</v>
      </c>
      <c r="J376" s="95" t="str">
        <f t="shared" si="20"/>
        <v>Desarrollo del Sistema de Educación Superior</v>
      </c>
      <c r="K376" s="95" t="s">
        <v>720</v>
      </c>
    </row>
    <row r="377" spans="3:11" x14ac:dyDescent="0.25">
      <c r="C377" s="137"/>
      <c r="D377" s="154"/>
      <c r="E377" s="119"/>
      <c r="F377" s="94">
        <f t="shared" si="19"/>
        <v>0</v>
      </c>
      <c r="G377" s="156"/>
      <c r="H377" s="138"/>
      <c r="I377" s="126" t="e">
        <f>VLOOKUP(H377,Presupuesto!$B$11:$C$565,2,0)</f>
        <v>#N/A</v>
      </c>
      <c r="J377" s="95" t="str">
        <f t="shared" si="20"/>
        <v>Desarrollo del Sistema de Educación Superior</v>
      </c>
      <c r="K377" s="95" t="s">
        <v>720</v>
      </c>
    </row>
    <row r="378" spans="3:11" x14ac:dyDescent="0.25">
      <c r="C378" s="137"/>
      <c r="D378" s="154"/>
      <c r="E378" s="119"/>
      <c r="F378" s="94">
        <f t="shared" si="19"/>
        <v>0</v>
      </c>
      <c r="G378" s="156"/>
      <c r="H378" s="138"/>
      <c r="I378" s="126" t="e">
        <f>VLOOKUP(H378,Presupuesto!$B$11:$C$565,2,0)</f>
        <v>#N/A</v>
      </c>
      <c r="J378" s="95" t="str">
        <f t="shared" si="20"/>
        <v>Desarrollo del Sistema de Educación Superior</v>
      </c>
      <c r="K378" s="95" t="s">
        <v>720</v>
      </c>
    </row>
    <row r="379" spans="3:11" x14ac:dyDescent="0.25">
      <c r="C379" s="137"/>
      <c r="D379" s="154"/>
      <c r="E379" s="119"/>
      <c r="F379" s="94">
        <f t="shared" si="19"/>
        <v>0</v>
      </c>
      <c r="G379" s="156"/>
      <c r="H379" s="138"/>
      <c r="I379" s="126" t="e">
        <f>VLOOKUP(H379,Presupuesto!$B$11:$C$565,2,0)</f>
        <v>#N/A</v>
      </c>
      <c r="J379" s="95" t="str">
        <f t="shared" si="20"/>
        <v>Desarrollo del Sistema de Educación Superior</v>
      </c>
      <c r="K379" s="95" t="s">
        <v>720</v>
      </c>
    </row>
    <row r="380" spans="3:11" x14ac:dyDescent="0.25">
      <c r="C380" s="137"/>
      <c r="D380" s="154"/>
      <c r="E380" s="119"/>
      <c r="F380" s="94">
        <f t="shared" si="19"/>
        <v>0</v>
      </c>
      <c r="G380" s="156"/>
      <c r="H380" s="138"/>
      <c r="I380" s="126" t="e">
        <f>VLOOKUP(H380,Presupuesto!$B$11:$C$565,2,0)</f>
        <v>#N/A</v>
      </c>
      <c r="J380" s="95" t="str">
        <f t="shared" si="20"/>
        <v>Desarrollo del Sistema de Educación Superior</v>
      </c>
      <c r="K380" s="95" t="s">
        <v>720</v>
      </c>
    </row>
    <row r="381" spans="3:11" x14ac:dyDescent="0.25">
      <c r="C381" s="137"/>
      <c r="D381" s="154"/>
      <c r="E381" s="119"/>
      <c r="F381" s="94">
        <f t="shared" si="19"/>
        <v>0</v>
      </c>
      <c r="G381" s="156"/>
      <c r="H381" s="138"/>
      <c r="I381" s="126" t="e">
        <f>VLOOKUP(H381,Presupuesto!$B$11:$C$565,2,0)</f>
        <v>#N/A</v>
      </c>
      <c r="J381" s="95" t="str">
        <f t="shared" si="20"/>
        <v>Desarrollo del Sistema de Educación Superior</v>
      </c>
      <c r="K381" s="95" t="s">
        <v>720</v>
      </c>
    </row>
    <row r="382" spans="3:11" x14ac:dyDescent="0.25">
      <c r="C382" s="137"/>
      <c r="D382" s="154"/>
      <c r="E382" s="119"/>
      <c r="F382" s="94">
        <f t="shared" si="19"/>
        <v>0</v>
      </c>
      <c r="G382" s="156"/>
      <c r="H382" s="138"/>
      <c r="I382" s="126" t="e">
        <f>VLOOKUP(H382,Presupuesto!$B$11:$C$565,2,0)</f>
        <v>#N/A</v>
      </c>
      <c r="J382" s="95" t="str">
        <f t="shared" si="20"/>
        <v>Desarrollo del Sistema de Educación Superior</v>
      </c>
      <c r="K382" s="95" t="s">
        <v>720</v>
      </c>
    </row>
    <row r="383" spans="3:11" x14ac:dyDescent="0.25">
      <c r="C383" s="137"/>
      <c r="D383" s="154"/>
      <c r="E383" s="119"/>
      <c r="F383" s="94">
        <f t="shared" si="19"/>
        <v>0</v>
      </c>
      <c r="G383" s="156"/>
      <c r="H383" s="138"/>
      <c r="I383" s="126" t="e">
        <f>VLOOKUP(H383,Presupuesto!$B$11:$C$565,2,0)</f>
        <v>#N/A</v>
      </c>
      <c r="J383" s="95" t="str">
        <f t="shared" si="20"/>
        <v>Desarrollo del Sistema de Educación Superior</v>
      </c>
      <c r="K383" s="95" t="s">
        <v>720</v>
      </c>
    </row>
    <row r="384" spans="3:11" x14ac:dyDescent="0.25">
      <c r="C384" s="137"/>
      <c r="D384" s="154"/>
      <c r="E384" s="119"/>
      <c r="F384" s="94">
        <f t="shared" si="19"/>
        <v>0</v>
      </c>
      <c r="G384" s="156"/>
      <c r="H384" s="138"/>
      <c r="I384" s="126" t="e">
        <f>VLOOKUP(H384,Presupuesto!$B$11:$C$565,2,0)</f>
        <v>#N/A</v>
      </c>
      <c r="J384" s="95" t="str">
        <f t="shared" si="20"/>
        <v>Desarrollo del Sistema de Educación Superior</v>
      </c>
      <c r="K384" s="95" t="s">
        <v>720</v>
      </c>
    </row>
    <row r="385" spans="3:11" x14ac:dyDescent="0.25">
      <c r="C385" s="137"/>
      <c r="D385" s="154"/>
      <c r="E385" s="119"/>
      <c r="F385" s="94">
        <f t="shared" si="19"/>
        <v>0</v>
      </c>
      <c r="G385" s="156"/>
      <c r="H385" s="138"/>
      <c r="I385" s="126" t="e">
        <f>VLOOKUP(H385,Presupuesto!$B$11:$C$565,2,0)</f>
        <v>#N/A</v>
      </c>
      <c r="J385" s="95" t="str">
        <f t="shared" si="20"/>
        <v>Desarrollo del Sistema de Educación Superior</v>
      </c>
      <c r="K385" s="95" t="s">
        <v>720</v>
      </c>
    </row>
    <row r="386" spans="3:11" x14ac:dyDescent="0.25">
      <c r="C386" s="137"/>
      <c r="D386" s="154"/>
      <c r="E386" s="119"/>
      <c r="F386" s="94">
        <f t="shared" si="19"/>
        <v>0</v>
      </c>
      <c r="G386" s="156"/>
      <c r="H386" s="138"/>
      <c r="I386" s="126" t="e">
        <f>VLOOKUP(H386,Presupuesto!$B$11:$C$565,2,0)</f>
        <v>#N/A</v>
      </c>
      <c r="J386" s="95" t="str">
        <f t="shared" si="20"/>
        <v>Desarrollo del Sistema de Educación Superior</v>
      </c>
      <c r="K386" s="95" t="s">
        <v>720</v>
      </c>
    </row>
    <row r="387" spans="3:11" x14ac:dyDescent="0.25">
      <c r="C387" s="137"/>
      <c r="D387" s="154"/>
      <c r="E387" s="119"/>
      <c r="F387" s="94">
        <f t="shared" si="19"/>
        <v>0</v>
      </c>
      <c r="G387" s="156"/>
      <c r="H387" s="138"/>
      <c r="I387" s="126" t="e">
        <f>VLOOKUP(H387,Presupuesto!$B$11:$C$565,2,0)</f>
        <v>#N/A</v>
      </c>
      <c r="J387" s="95" t="str">
        <f t="shared" si="20"/>
        <v>Desarrollo del Sistema de Educación Superior</v>
      </c>
      <c r="K387" s="95" t="s">
        <v>720</v>
      </c>
    </row>
    <row r="388" spans="3:11" x14ac:dyDescent="0.25">
      <c r="C388" s="137"/>
      <c r="D388" s="154"/>
      <c r="E388" s="119"/>
      <c r="F388" s="94">
        <f t="shared" si="19"/>
        <v>0</v>
      </c>
      <c r="G388" s="156"/>
      <c r="H388" s="138"/>
      <c r="I388" s="126" t="e">
        <f>VLOOKUP(H388,Presupuesto!$B$11:$C$565,2,0)</f>
        <v>#N/A</v>
      </c>
      <c r="J388" s="95" t="str">
        <f t="shared" si="20"/>
        <v>Desarrollo del Sistema de Educación Superior</v>
      </c>
      <c r="K388" s="95" t="s">
        <v>720</v>
      </c>
    </row>
    <row r="389" spans="3:11" x14ac:dyDescent="0.25">
      <c r="C389" s="137"/>
      <c r="D389" s="154"/>
      <c r="E389" s="119"/>
      <c r="F389" s="94">
        <f t="shared" si="19"/>
        <v>0</v>
      </c>
      <c r="G389" s="156"/>
      <c r="H389" s="138"/>
      <c r="I389" s="126" t="e">
        <f>VLOOKUP(H389,Presupuesto!$B$11:$C$565,2,0)</f>
        <v>#N/A</v>
      </c>
      <c r="J389" s="95" t="str">
        <f t="shared" si="20"/>
        <v>Desarrollo del Sistema de Educación Superior</v>
      </c>
      <c r="K389" s="95" t="s">
        <v>720</v>
      </c>
    </row>
    <row r="390" spans="3:11" x14ac:dyDescent="0.25">
      <c r="C390" s="137"/>
      <c r="D390" s="154"/>
      <c r="E390" s="119"/>
      <c r="F390" s="94">
        <f t="shared" si="19"/>
        <v>0</v>
      </c>
      <c r="G390" s="156"/>
      <c r="H390" s="138"/>
      <c r="I390" s="126" t="e">
        <f>VLOOKUP(H390,Presupuesto!$B$11:$C$565,2,0)</f>
        <v>#N/A</v>
      </c>
      <c r="J390" s="95" t="str">
        <f t="shared" si="20"/>
        <v>Desarrollo del Sistema de Educación Superior</v>
      </c>
      <c r="K390" s="95" t="s">
        <v>720</v>
      </c>
    </row>
    <row r="391" spans="3:11" x14ac:dyDescent="0.25">
      <c r="C391" s="137"/>
      <c r="D391" s="154"/>
      <c r="E391" s="119"/>
      <c r="F391" s="94">
        <f t="shared" si="19"/>
        <v>0</v>
      </c>
      <c r="G391" s="156"/>
      <c r="H391" s="138"/>
      <c r="I391" s="126" t="e">
        <f>VLOOKUP(H391,Presupuesto!$B$11:$C$565,2,0)</f>
        <v>#N/A</v>
      </c>
      <c r="J391" s="95" t="str">
        <f t="shared" si="20"/>
        <v>Desarrollo del Sistema de Educación Superior</v>
      </c>
      <c r="K391" s="95" t="s">
        <v>720</v>
      </c>
    </row>
    <row r="392" spans="3:11" x14ac:dyDescent="0.25">
      <c r="C392" s="139"/>
      <c r="D392" s="147"/>
      <c r="E392" s="115"/>
      <c r="F392" s="94">
        <f t="shared" si="19"/>
        <v>0</v>
      </c>
      <c r="G392" s="156"/>
      <c r="H392" s="140"/>
      <c r="I392" s="126" t="e">
        <f>VLOOKUP(H392,Presupuesto!$B$11:$C$565,2,0)</f>
        <v>#N/A</v>
      </c>
      <c r="J392" s="95" t="str">
        <f t="shared" si="20"/>
        <v>Desarrollo del Sistema de Educación Superior</v>
      </c>
      <c r="K392" s="95" t="s">
        <v>720</v>
      </c>
    </row>
    <row r="393" spans="3:11" x14ac:dyDescent="0.25">
      <c r="C393" s="139"/>
      <c r="D393" s="147"/>
      <c r="E393" s="115"/>
      <c r="F393" s="94">
        <f t="shared" si="19"/>
        <v>0</v>
      </c>
      <c r="G393" s="156"/>
      <c r="H393" s="140"/>
      <c r="I393" s="126" t="e">
        <f>VLOOKUP(H393,Presupuesto!$B$11:$C$565,2,0)</f>
        <v>#N/A</v>
      </c>
      <c r="J393" s="95" t="str">
        <f t="shared" si="20"/>
        <v>Desarrollo del Sistema de Educación Superior</v>
      </c>
      <c r="K393" s="95" t="s">
        <v>720</v>
      </c>
    </row>
    <row r="394" spans="3:11" x14ac:dyDescent="0.25">
      <c r="C394" s="139"/>
      <c r="D394" s="147"/>
      <c r="E394" s="115"/>
      <c r="F394" s="94">
        <f t="shared" si="19"/>
        <v>0</v>
      </c>
      <c r="G394" s="156"/>
      <c r="H394" s="140"/>
      <c r="I394" s="126" t="e">
        <f>VLOOKUP(H394,Presupuesto!$B$11:$C$565,2,0)</f>
        <v>#N/A</v>
      </c>
      <c r="J394" s="95" t="str">
        <f t="shared" si="20"/>
        <v>Desarrollo del Sistema de Educación Superior</v>
      </c>
      <c r="K394" s="95" t="s">
        <v>720</v>
      </c>
    </row>
    <row r="395" spans="3:11" x14ac:dyDescent="0.25">
      <c r="C395" s="139"/>
      <c r="D395" s="147"/>
      <c r="E395" s="115"/>
      <c r="F395" s="94">
        <f t="shared" si="19"/>
        <v>0</v>
      </c>
      <c r="G395" s="156"/>
      <c r="H395" s="140"/>
      <c r="I395" s="126" t="e">
        <f>VLOOKUP(H395,Presupuesto!$B$11:$C$565,2,0)</f>
        <v>#N/A</v>
      </c>
      <c r="J395" s="95" t="str">
        <f t="shared" si="20"/>
        <v>Desarrollo del Sistema de Educación Superior</v>
      </c>
      <c r="K395" s="95" t="s">
        <v>720</v>
      </c>
    </row>
    <row r="396" spans="3:11" x14ac:dyDescent="0.25">
      <c r="C396" s="139"/>
      <c r="D396" s="147"/>
      <c r="E396" s="115"/>
      <c r="F396" s="94">
        <f t="shared" si="19"/>
        <v>0</v>
      </c>
      <c r="G396" s="156"/>
      <c r="H396" s="140"/>
      <c r="I396" s="126" t="e">
        <f>VLOOKUP(H396,Presupuesto!$B$11:$C$565,2,0)</f>
        <v>#N/A</v>
      </c>
      <c r="J396" s="95" t="str">
        <f t="shared" si="20"/>
        <v>Desarrollo del Sistema de Educación Superior</v>
      </c>
      <c r="K396" s="95" t="s">
        <v>720</v>
      </c>
    </row>
    <row r="397" spans="3:11" x14ac:dyDescent="0.25">
      <c r="C397" s="139"/>
      <c r="D397" s="147"/>
      <c r="E397" s="115"/>
      <c r="F397" s="94">
        <f t="shared" si="19"/>
        <v>0</v>
      </c>
      <c r="G397" s="156"/>
      <c r="H397" s="140"/>
      <c r="I397" s="126" t="e">
        <f>VLOOKUP(H397,Presupuesto!$B$11:$C$565,2,0)</f>
        <v>#N/A</v>
      </c>
      <c r="J397" s="95" t="str">
        <f t="shared" si="20"/>
        <v>Desarrollo del Sistema de Educación Superior</v>
      </c>
      <c r="K397" s="95" t="s">
        <v>720</v>
      </c>
    </row>
    <row r="398" spans="3:11" x14ac:dyDescent="0.25">
      <c r="C398" s="139"/>
      <c r="D398" s="147"/>
      <c r="E398" s="115"/>
      <c r="F398" s="94">
        <f t="shared" si="19"/>
        <v>0</v>
      </c>
      <c r="G398" s="156"/>
      <c r="H398" s="140"/>
      <c r="I398" s="126" t="e">
        <f>VLOOKUP(H398,Presupuesto!$B$11:$C$565,2,0)</f>
        <v>#N/A</v>
      </c>
      <c r="J398" s="95" t="str">
        <f t="shared" si="20"/>
        <v>Desarrollo del Sistema de Educación Superior</v>
      </c>
      <c r="K398" s="95" t="s">
        <v>720</v>
      </c>
    </row>
    <row r="399" spans="3:11" x14ac:dyDescent="0.25">
      <c r="C399" s="139"/>
      <c r="D399" s="147"/>
      <c r="E399" s="115"/>
      <c r="F399" s="94">
        <f t="shared" si="19"/>
        <v>0</v>
      </c>
      <c r="G399" s="156"/>
      <c r="H399" s="140"/>
      <c r="I399" s="126" t="e">
        <f>VLOOKUP(H399,Presupuesto!$B$11:$C$565,2,0)</f>
        <v>#N/A</v>
      </c>
      <c r="J399" s="95" t="str">
        <f t="shared" si="20"/>
        <v>Desarrollo del Sistema de Educación Superior</v>
      </c>
      <c r="K399" s="95" t="s">
        <v>720</v>
      </c>
    </row>
    <row r="400" spans="3:11" x14ac:dyDescent="0.25">
      <c r="C400" s="141"/>
      <c r="D400" s="147"/>
      <c r="E400" s="115"/>
      <c r="F400" s="94">
        <f t="shared" si="19"/>
        <v>0</v>
      </c>
      <c r="G400" s="156"/>
      <c r="H400" s="142"/>
      <c r="I400" s="126" t="e">
        <f>VLOOKUP(H400,Presupuesto!$B$11:$C$565,2,0)</f>
        <v>#N/A</v>
      </c>
      <c r="J400" s="95" t="str">
        <f t="shared" si="20"/>
        <v>Desarrollo del Sistema de Educación Superior</v>
      </c>
      <c r="K400" s="95" t="s">
        <v>732</v>
      </c>
    </row>
    <row r="401" spans="3:11" x14ac:dyDescent="0.25">
      <c r="C401" s="141"/>
      <c r="D401" s="147"/>
      <c r="E401" s="115"/>
      <c r="F401" s="94">
        <f t="shared" si="19"/>
        <v>0</v>
      </c>
      <c r="G401" s="156"/>
      <c r="H401" s="142"/>
      <c r="I401" s="126" t="e">
        <f>VLOOKUP(H401,Presupuesto!$B$11:$C$565,2,0)</f>
        <v>#N/A</v>
      </c>
      <c r="J401" s="95" t="str">
        <f t="shared" si="20"/>
        <v>Desarrollo del Sistema de Educación Superior</v>
      </c>
      <c r="K401" s="95" t="s">
        <v>720</v>
      </c>
    </row>
    <row r="402" spans="3:11" x14ac:dyDescent="0.25">
      <c r="C402" s="141"/>
      <c r="D402" s="147"/>
      <c r="E402" s="115"/>
      <c r="F402" s="94">
        <f t="shared" si="19"/>
        <v>0</v>
      </c>
      <c r="G402" s="156"/>
      <c r="H402" s="142"/>
      <c r="I402" s="126" t="e">
        <f>VLOOKUP(H402,Presupuesto!$B$11:$C$565,2,0)</f>
        <v>#N/A</v>
      </c>
      <c r="J402" s="95" t="str">
        <f t="shared" si="20"/>
        <v>Desarrollo del Sistema de Educación Superior</v>
      </c>
      <c r="K402" s="95" t="s">
        <v>720</v>
      </c>
    </row>
    <row r="403" spans="3:11" x14ac:dyDescent="0.25">
      <c r="C403" s="141"/>
      <c r="D403" s="147"/>
      <c r="E403" s="115"/>
      <c r="F403" s="94">
        <f t="shared" si="19"/>
        <v>0</v>
      </c>
      <c r="G403" s="156"/>
      <c r="H403" s="142"/>
      <c r="I403" s="126" t="e">
        <f>VLOOKUP(H403,Presupuesto!$B$11:$C$565,2,0)</f>
        <v>#N/A</v>
      </c>
      <c r="J403" s="95" t="str">
        <f t="shared" si="20"/>
        <v>Desarrollo del Sistema de Educación Superior</v>
      </c>
      <c r="K403" s="95" t="s">
        <v>720</v>
      </c>
    </row>
    <row r="404" spans="3:11" ht="15.75" thickBot="1" x14ac:dyDescent="0.3">
      <c r="C404" s="143"/>
      <c r="D404" s="155"/>
      <c r="E404" s="100"/>
      <c r="F404" s="102">
        <f t="shared" si="19"/>
        <v>0</v>
      </c>
      <c r="G404" s="157"/>
      <c r="H404" s="144"/>
      <c r="I404" s="128" t="e">
        <f>VLOOKUP(H404,Presupuesto!$B$11:$C$565,2,0)</f>
        <v>#N/A</v>
      </c>
      <c r="J404" s="103" t="str">
        <f t="shared" si="20"/>
        <v>Desarrollo del Sistema de Educación Superior</v>
      </c>
      <c r="K404" s="120" t="s">
        <v>719</v>
      </c>
    </row>
    <row r="406" spans="3:11" ht="15.75" thickBot="1" x14ac:dyDescent="0.3">
      <c r="C406" s="429"/>
      <c r="D406" s="429"/>
      <c r="E406" s="429"/>
      <c r="F406" s="89"/>
      <c r="G406" s="88"/>
      <c r="H406" s="89"/>
      <c r="I406" s="89"/>
      <c r="J406" s="429"/>
      <c r="K406" s="429"/>
    </row>
    <row r="407" spans="3:11" ht="15.75" thickBot="1" x14ac:dyDescent="0.3">
      <c r="C407" s="153" t="s">
        <v>1337</v>
      </c>
      <c r="D407" s="347">
        <f>SUM(F414:F448)</f>
        <v>400000</v>
      </c>
      <c r="E407" s="429"/>
      <c r="F407" s="69"/>
      <c r="G407" s="78"/>
      <c r="H407" s="69"/>
      <c r="I407" s="69"/>
      <c r="J407" s="429"/>
      <c r="K407" s="429"/>
    </row>
    <row r="408" spans="3:11" x14ac:dyDescent="0.25">
      <c r="C408" s="69"/>
      <c r="D408" s="31"/>
      <c r="E408" s="91"/>
      <c r="F408" s="91"/>
      <c r="G408" s="91"/>
      <c r="H408" s="75"/>
      <c r="I408" s="75"/>
      <c r="J408" s="75"/>
      <c r="K408" s="109"/>
    </row>
    <row r="409" spans="3:11" x14ac:dyDescent="0.25">
      <c r="C409" s="69"/>
      <c r="D409" s="31"/>
      <c r="E409" s="91"/>
      <c r="F409" s="91"/>
      <c r="G409" s="91"/>
      <c r="H409" s="75"/>
      <c r="I409" s="75"/>
      <c r="J409" s="75"/>
      <c r="K409" s="109"/>
    </row>
    <row r="410" spans="3:11" ht="15.75" x14ac:dyDescent="0.25">
      <c r="C410" s="191" t="s">
        <v>1309</v>
      </c>
      <c r="D410" s="345" t="s">
        <v>1798</v>
      </c>
      <c r="E410" s="91"/>
      <c r="F410" s="91"/>
      <c r="G410" s="91"/>
      <c r="H410" s="75"/>
      <c r="I410" s="75"/>
      <c r="J410" s="75"/>
      <c r="K410" s="109"/>
    </row>
    <row r="411" spans="3:11" ht="18.75" x14ac:dyDescent="0.25">
      <c r="C411" s="199" t="str">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Implementación del Sistema de información para el seguimiento y sistematización de las prácticas innovadoras de los profesores universitarios.</v>
      </c>
      <c r="D411" s="31"/>
      <c r="E411" s="91"/>
      <c r="F411" s="91"/>
      <c r="G411" s="91"/>
      <c r="H411" s="75"/>
      <c r="I411" s="75"/>
      <c r="J411" s="75"/>
      <c r="K411" s="109"/>
    </row>
    <row r="412" spans="3:11" ht="15.75" thickBot="1" x14ac:dyDescent="0.3">
      <c r="C412" s="429"/>
      <c r="D412" s="429"/>
      <c r="E412" s="429"/>
      <c r="F412" s="91"/>
      <c r="G412" s="75"/>
      <c r="H412" s="75"/>
      <c r="I412" s="75"/>
      <c r="J412" s="429"/>
      <c r="K412" s="429"/>
    </row>
    <row r="413" spans="3:11" ht="15.75" thickBot="1" x14ac:dyDescent="0.3">
      <c r="C413" s="125" t="s">
        <v>1310</v>
      </c>
      <c r="D413" s="125" t="s">
        <v>99</v>
      </c>
      <c r="E413" s="132" t="s">
        <v>1312</v>
      </c>
      <c r="F413" s="131" t="s">
        <v>1313</v>
      </c>
      <c r="G413" s="129" t="s">
        <v>1314</v>
      </c>
      <c r="H413" s="132" t="s">
        <v>1315</v>
      </c>
      <c r="I413" s="129" t="s">
        <v>711</v>
      </c>
      <c r="J413" s="129" t="s">
        <v>1316</v>
      </c>
      <c r="K413" s="129" t="s">
        <v>1317</v>
      </c>
    </row>
    <row r="414" spans="3:11" x14ac:dyDescent="0.25">
      <c r="C414" s="209" t="s">
        <v>1284</v>
      </c>
      <c r="D414" s="210"/>
      <c r="E414" s="208"/>
      <c r="F414" s="94">
        <f t="shared" ref="F414:F448" si="21">D414*E414</f>
        <v>0</v>
      </c>
      <c r="G414" s="156"/>
      <c r="H414" s="138"/>
      <c r="I414" s="126" t="e">
        <f>VLOOKUP(H414,Presupuesto!$B$11:$C$565,2,0)</f>
        <v>#N/A</v>
      </c>
      <c r="J414" s="207" t="s">
        <v>81</v>
      </c>
      <c r="K414" s="95" t="s">
        <v>719</v>
      </c>
    </row>
    <row r="415" spans="3:11" x14ac:dyDescent="0.25">
      <c r="C415" s="137" t="s">
        <v>1916</v>
      </c>
      <c r="D415" s="154">
        <v>1</v>
      </c>
      <c r="E415" s="119">
        <v>400000</v>
      </c>
      <c r="F415" s="94">
        <f t="shared" si="21"/>
        <v>400000</v>
      </c>
      <c r="G415" s="156" t="s">
        <v>703</v>
      </c>
      <c r="H415" s="138" t="s">
        <v>298</v>
      </c>
      <c r="I415" s="126" t="str">
        <f>VLOOKUP(H415,Presupuesto!$B$11:$C$565,2,0)</f>
        <v>OTROS SERVICIOS TECNICOS Y PROFESIONALES</v>
      </c>
      <c r="J415" s="95" t="s">
        <v>57</v>
      </c>
      <c r="K415" s="95" t="s">
        <v>723</v>
      </c>
    </row>
    <row r="416" spans="3:11" x14ac:dyDescent="0.25">
      <c r="C416" s="137"/>
      <c r="D416" s="154"/>
      <c r="E416" s="119"/>
      <c r="F416" s="94">
        <f t="shared" si="21"/>
        <v>0</v>
      </c>
      <c r="G416" s="156"/>
      <c r="H416" s="138"/>
      <c r="I416" s="126" t="e">
        <f>VLOOKUP(H416,Presupuesto!$B$11:$C$565,2,0)</f>
        <v>#N/A</v>
      </c>
      <c r="J416" s="95" t="str">
        <f t="shared" ref="J416:J448" si="22">$J$414</f>
        <v>Desarrollo del Sistema de Educación Superior</v>
      </c>
      <c r="K416" s="95" t="s">
        <v>720</v>
      </c>
    </row>
    <row r="417" spans="3:11" x14ac:dyDescent="0.25">
      <c r="C417" s="137"/>
      <c r="D417" s="154"/>
      <c r="E417" s="119"/>
      <c r="F417" s="94">
        <f t="shared" si="21"/>
        <v>0</v>
      </c>
      <c r="G417" s="156"/>
      <c r="H417" s="138"/>
      <c r="I417" s="126" t="e">
        <f>VLOOKUP(H417,Presupuesto!$B$11:$C$565,2,0)</f>
        <v>#N/A</v>
      </c>
      <c r="J417" s="95" t="str">
        <f t="shared" si="22"/>
        <v>Desarrollo del Sistema de Educación Superior</v>
      </c>
      <c r="K417" s="95" t="s">
        <v>720</v>
      </c>
    </row>
    <row r="418" spans="3:11" x14ac:dyDescent="0.25">
      <c r="C418" s="137"/>
      <c r="D418" s="154"/>
      <c r="E418" s="119"/>
      <c r="F418" s="94">
        <f t="shared" si="21"/>
        <v>0</v>
      </c>
      <c r="G418" s="156"/>
      <c r="H418" s="138"/>
      <c r="I418" s="126" t="e">
        <f>VLOOKUP(H418,Presupuesto!$B$11:$C$565,2,0)</f>
        <v>#N/A</v>
      </c>
      <c r="J418" s="95" t="str">
        <f t="shared" si="22"/>
        <v>Desarrollo del Sistema de Educación Superior</v>
      </c>
      <c r="K418" s="95" t="s">
        <v>720</v>
      </c>
    </row>
    <row r="419" spans="3:11" x14ac:dyDescent="0.25">
      <c r="C419" s="137"/>
      <c r="D419" s="154"/>
      <c r="E419" s="119"/>
      <c r="F419" s="94">
        <f t="shared" si="21"/>
        <v>0</v>
      </c>
      <c r="G419" s="156"/>
      <c r="H419" s="138"/>
      <c r="I419" s="126" t="e">
        <f>VLOOKUP(H419,Presupuesto!$B$11:$C$565,2,0)</f>
        <v>#N/A</v>
      </c>
      <c r="J419" s="95" t="str">
        <f t="shared" si="22"/>
        <v>Desarrollo del Sistema de Educación Superior</v>
      </c>
      <c r="K419" s="95" t="s">
        <v>729</v>
      </c>
    </row>
    <row r="420" spans="3:11" x14ac:dyDescent="0.25">
      <c r="C420" s="137"/>
      <c r="D420" s="154"/>
      <c r="E420" s="119"/>
      <c r="F420" s="94">
        <f t="shared" si="21"/>
        <v>0</v>
      </c>
      <c r="G420" s="156"/>
      <c r="H420" s="138"/>
      <c r="I420" s="126" t="e">
        <f>VLOOKUP(H420,Presupuesto!$B$11:$C$565,2,0)</f>
        <v>#N/A</v>
      </c>
      <c r="J420" s="95" t="str">
        <f t="shared" si="22"/>
        <v>Desarrollo del Sistema de Educación Superior</v>
      </c>
      <c r="K420" s="95" t="s">
        <v>720</v>
      </c>
    </row>
    <row r="421" spans="3:11" x14ac:dyDescent="0.25">
      <c r="C421" s="137"/>
      <c r="D421" s="154"/>
      <c r="E421" s="119"/>
      <c r="F421" s="94">
        <f t="shared" si="21"/>
        <v>0</v>
      </c>
      <c r="G421" s="156"/>
      <c r="H421" s="138"/>
      <c r="I421" s="126" t="e">
        <f>VLOOKUP(H421,Presupuesto!$B$11:$C$565,2,0)</f>
        <v>#N/A</v>
      </c>
      <c r="J421" s="95" t="str">
        <f t="shared" si="22"/>
        <v>Desarrollo del Sistema de Educación Superior</v>
      </c>
      <c r="K421" s="95" t="s">
        <v>720</v>
      </c>
    </row>
    <row r="422" spans="3:11" x14ac:dyDescent="0.25">
      <c r="C422" s="137"/>
      <c r="D422" s="154"/>
      <c r="E422" s="119"/>
      <c r="F422" s="94">
        <f t="shared" si="21"/>
        <v>0</v>
      </c>
      <c r="G422" s="156"/>
      <c r="H422" s="138"/>
      <c r="I422" s="126" t="e">
        <f>VLOOKUP(H422,Presupuesto!$B$11:$C$565,2,0)</f>
        <v>#N/A</v>
      </c>
      <c r="J422" s="95" t="str">
        <f t="shared" si="22"/>
        <v>Desarrollo del Sistema de Educación Superior</v>
      </c>
      <c r="K422" s="95" t="s">
        <v>720</v>
      </c>
    </row>
    <row r="423" spans="3:11" x14ac:dyDescent="0.25">
      <c r="C423" s="137"/>
      <c r="D423" s="154"/>
      <c r="E423" s="119"/>
      <c r="F423" s="94">
        <f t="shared" si="21"/>
        <v>0</v>
      </c>
      <c r="G423" s="156"/>
      <c r="H423" s="138"/>
      <c r="I423" s="126" t="e">
        <f>VLOOKUP(H423,Presupuesto!$B$11:$C$565,2,0)</f>
        <v>#N/A</v>
      </c>
      <c r="J423" s="95" t="str">
        <f t="shared" si="22"/>
        <v>Desarrollo del Sistema de Educación Superior</v>
      </c>
      <c r="K423" s="95" t="s">
        <v>720</v>
      </c>
    </row>
    <row r="424" spans="3:11" x14ac:dyDescent="0.25">
      <c r="C424" s="137"/>
      <c r="D424" s="154"/>
      <c r="E424" s="119"/>
      <c r="F424" s="94">
        <f t="shared" si="21"/>
        <v>0</v>
      </c>
      <c r="G424" s="156"/>
      <c r="H424" s="138"/>
      <c r="I424" s="126" t="e">
        <f>VLOOKUP(H424,Presupuesto!$B$11:$C$565,2,0)</f>
        <v>#N/A</v>
      </c>
      <c r="J424" s="95" t="str">
        <f t="shared" si="22"/>
        <v>Desarrollo del Sistema de Educación Superior</v>
      </c>
      <c r="K424" s="95" t="s">
        <v>720</v>
      </c>
    </row>
    <row r="425" spans="3:11" x14ac:dyDescent="0.25">
      <c r="C425" s="137"/>
      <c r="D425" s="154"/>
      <c r="E425" s="119"/>
      <c r="F425" s="94">
        <f t="shared" si="21"/>
        <v>0</v>
      </c>
      <c r="G425" s="156"/>
      <c r="H425" s="138"/>
      <c r="I425" s="126" t="e">
        <f>VLOOKUP(H425,Presupuesto!$B$11:$C$565,2,0)</f>
        <v>#N/A</v>
      </c>
      <c r="J425" s="95" t="str">
        <f t="shared" si="22"/>
        <v>Desarrollo del Sistema de Educación Superior</v>
      </c>
      <c r="K425" s="95" t="s">
        <v>720</v>
      </c>
    </row>
    <row r="426" spans="3:11" x14ac:dyDescent="0.25">
      <c r="C426" s="137"/>
      <c r="D426" s="154"/>
      <c r="E426" s="119"/>
      <c r="F426" s="94">
        <f t="shared" si="21"/>
        <v>0</v>
      </c>
      <c r="G426" s="156"/>
      <c r="H426" s="138"/>
      <c r="I426" s="126" t="e">
        <f>VLOOKUP(H426,Presupuesto!$B$11:$C$565,2,0)</f>
        <v>#N/A</v>
      </c>
      <c r="J426" s="95" t="str">
        <f t="shared" si="22"/>
        <v>Desarrollo del Sistema de Educación Superior</v>
      </c>
      <c r="K426" s="95" t="s">
        <v>720</v>
      </c>
    </row>
    <row r="427" spans="3:11" x14ac:dyDescent="0.25">
      <c r="C427" s="137"/>
      <c r="D427" s="154"/>
      <c r="E427" s="119"/>
      <c r="F427" s="94">
        <f t="shared" si="21"/>
        <v>0</v>
      </c>
      <c r="G427" s="156"/>
      <c r="H427" s="138"/>
      <c r="I427" s="126" t="e">
        <f>VLOOKUP(H427,Presupuesto!$B$11:$C$565,2,0)</f>
        <v>#N/A</v>
      </c>
      <c r="J427" s="95" t="str">
        <f t="shared" si="22"/>
        <v>Desarrollo del Sistema de Educación Superior</v>
      </c>
      <c r="K427" s="95" t="s">
        <v>720</v>
      </c>
    </row>
    <row r="428" spans="3:11" x14ac:dyDescent="0.25">
      <c r="C428" s="137"/>
      <c r="D428" s="154"/>
      <c r="E428" s="119"/>
      <c r="F428" s="94">
        <f t="shared" si="21"/>
        <v>0</v>
      </c>
      <c r="G428" s="156"/>
      <c r="H428" s="138"/>
      <c r="I428" s="126" t="e">
        <f>VLOOKUP(H428,Presupuesto!$B$11:$C$565,2,0)</f>
        <v>#N/A</v>
      </c>
      <c r="J428" s="95" t="str">
        <f t="shared" si="22"/>
        <v>Desarrollo del Sistema de Educación Superior</v>
      </c>
      <c r="K428" s="95" t="s">
        <v>720</v>
      </c>
    </row>
    <row r="429" spans="3:11" x14ac:dyDescent="0.25">
      <c r="C429" s="137"/>
      <c r="D429" s="154"/>
      <c r="E429" s="119"/>
      <c r="F429" s="94">
        <f t="shared" si="21"/>
        <v>0</v>
      </c>
      <c r="G429" s="156"/>
      <c r="H429" s="138"/>
      <c r="I429" s="126" t="e">
        <f>VLOOKUP(H429,Presupuesto!$B$11:$C$565,2,0)</f>
        <v>#N/A</v>
      </c>
      <c r="J429" s="95" t="str">
        <f t="shared" si="22"/>
        <v>Desarrollo del Sistema de Educación Superior</v>
      </c>
      <c r="K429" s="95" t="s">
        <v>720</v>
      </c>
    </row>
    <row r="430" spans="3:11" x14ac:dyDescent="0.25">
      <c r="C430" s="137"/>
      <c r="D430" s="154"/>
      <c r="E430" s="119"/>
      <c r="F430" s="94">
        <f t="shared" si="21"/>
        <v>0</v>
      </c>
      <c r="G430" s="156"/>
      <c r="H430" s="138"/>
      <c r="I430" s="126" t="e">
        <f>VLOOKUP(H430,Presupuesto!$B$11:$C$565,2,0)</f>
        <v>#N/A</v>
      </c>
      <c r="J430" s="95" t="str">
        <f t="shared" si="22"/>
        <v>Desarrollo del Sistema de Educación Superior</v>
      </c>
      <c r="K430" s="95" t="s">
        <v>720</v>
      </c>
    </row>
    <row r="431" spans="3:11" x14ac:dyDescent="0.25">
      <c r="C431" s="137"/>
      <c r="D431" s="154"/>
      <c r="E431" s="119"/>
      <c r="F431" s="94">
        <f t="shared" si="21"/>
        <v>0</v>
      </c>
      <c r="G431" s="156"/>
      <c r="H431" s="138"/>
      <c r="I431" s="126" t="e">
        <f>VLOOKUP(H431,Presupuesto!$B$11:$C$565,2,0)</f>
        <v>#N/A</v>
      </c>
      <c r="J431" s="95" t="str">
        <f t="shared" si="22"/>
        <v>Desarrollo del Sistema de Educación Superior</v>
      </c>
      <c r="K431" s="95" t="s">
        <v>720</v>
      </c>
    </row>
    <row r="432" spans="3:11" x14ac:dyDescent="0.25">
      <c r="C432" s="137"/>
      <c r="D432" s="154"/>
      <c r="E432" s="119"/>
      <c r="F432" s="94">
        <f t="shared" si="21"/>
        <v>0</v>
      </c>
      <c r="G432" s="156"/>
      <c r="H432" s="138"/>
      <c r="I432" s="126" t="e">
        <f>VLOOKUP(H432,Presupuesto!$B$11:$C$565,2,0)</f>
        <v>#N/A</v>
      </c>
      <c r="J432" s="95" t="str">
        <f t="shared" si="22"/>
        <v>Desarrollo del Sistema de Educación Superior</v>
      </c>
      <c r="K432" s="95" t="s">
        <v>720</v>
      </c>
    </row>
    <row r="433" spans="3:11" x14ac:dyDescent="0.25">
      <c r="C433" s="137"/>
      <c r="D433" s="154"/>
      <c r="E433" s="119"/>
      <c r="F433" s="94">
        <f t="shared" si="21"/>
        <v>0</v>
      </c>
      <c r="G433" s="156"/>
      <c r="H433" s="138"/>
      <c r="I433" s="126" t="e">
        <f>VLOOKUP(H433,Presupuesto!$B$11:$C$565,2,0)</f>
        <v>#N/A</v>
      </c>
      <c r="J433" s="95" t="str">
        <f t="shared" si="22"/>
        <v>Desarrollo del Sistema de Educación Superior</v>
      </c>
      <c r="K433" s="95" t="s">
        <v>720</v>
      </c>
    </row>
    <row r="434" spans="3:11" x14ac:dyDescent="0.25">
      <c r="C434" s="137"/>
      <c r="D434" s="154"/>
      <c r="E434" s="119"/>
      <c r="F434" s="94">
        <f t="shared" si="21"/>
        <v>0</v>
      </c>
      <c r="G434" s="156"/>
      <c r="H434" s="138"/>
      <c r="I434" s="126" t="e">
        <f>VLOOKUP(H434,Presupuesto!$B$11:$C$565,2,0)</f>
        <v>#N/A</v>
      </c>
      <c r="J434" s="95" t="str">
        <f t="shared" si="22"/>
        <v>Desarrollo del Sistema de Educación Superior</v>
      </c>
      <c r="K434" s="95" t="s">
        <v>720</v>
      </c>
    </row>
    <row r="435" spans="3:11" x14ac:dyDescent="0.25">
      <c r="C435" s="137"/>
      <c r="D435" s="154"/>
      <c r="E435" s="119"/>
      <c r="F435" s="94">
        <f t="shared" si="21"/>
        <v>0</v>
      </c>
      <c r="G435" s="156"/>
      <c r="H435" s="138"/>
      <c r="I435" s="126" t="e">
        <f>VLOOKUP(H435,Presupuesto!$B$11:$C$565,2,0)</f>
        <v>#N/A</v>
      </c>
      <c r="J435" s="95" t="str">
        <f t="shared" si="22"/>
        <v>Desarrollo del Sistema de Educación Superior</v>
      </c>
      <c r="K435" s="95" t="s">
        <v>720</v>
      </c>
    </row>
    <row r="436" spans="3:11" x14ac:dyDescent="0.25">
      <c r="C436" s="139"/>
      <c r="D436" s="147"/>
      <c r="E436" s="115"/>
      <c r="F436" s="94">
        <f t="shared" si="21"/>
        <v>0</v>
      </c>
      <c r="G436" s="156"/>
      <c r="H436" s="140"/>
      <c r="I436" s="126" t="e">
        <f>VLOOKUP(H436,Presupuesto!$B$11:$C$565,2,0)</f>
        <v>#N/A</v>
      </c>
      <c r="J436" s="95" t="str">
        <f t="shared" si="22"/>
        <v>Desarrollo del Sistema de Educación Superior</v>
      </c>
      <c r="K436" s="95" t="s">
        <v>720</v>
      </c>
    </row>
    <row r="437" spans="3:11" x14ac:dyDescent="0.25">
      <c r="C437" s="139"/>
      <c r="D437" s="147"/>
      <c r="E437" s="115"/>
      <c r="F437" s="94">
        <f t="shared" si="21"/>
        <v>0</v>
      </c>
      <c r="G437" s="156"/>
      <c r="H437" s="140"/>
      <c r="I437" s="126" t="e">
        <f>VLOOKUP(H437,Presupuesto!$B$11:$C$565,2,0)</f>
        <v>#N/A</v>
      </c>
      <c r="J437" s="95" t="str">
        <f t="shared" si="22"/>
        <v>Desarrollo del Sistema de Educación Superior</v>
      </c>
      <c r="K437" s="95" t="s">
        <v>720</v>
      </c>
    </row>
    <row r="438" spans="3:11" x14ac:dyDescent="0.25">
      <c r="C438" s="139"/>
      <c r="D438" s="147"/>
      <c r="E438" s="115"/>
      <c r="F438" s="94">
        <f t="shared" si="21"/>
        <v>0</v>
      </c>
      <c r="G438" s="156"/>
      <c r="H438" s="140"/>
      <c r="I438" s="126" t="e">
        <f>VLOOKUP(H438,Presupuesto!$B$11:$C$565,2,0)</f>
        <v>#N/A</v>
      </c>
      <c r="J438" s="95" t="str">
        <f t="shared" si="22"/>
        <v>Desarrollo del Sistema de Educación Superior</v>
      </c>
      <c r="K438" s="95" t="s">
        <v>720</v>
      </c>
    </row>
    <row r="439" spans="3:11" x14ac:dyDescent="0.25">
      <c r="C439" s="139"/>
      <c r="D439" s="147"/>
      <c r="E439" s="115"/>
      <c r="F439" s="94">
        <f t="shared" si="21"/>
        <v>0</v>
      </c>
      <c r="G439" s="156"/>
      <c r="H439" s="140"/>
      <c r="I439" s="126" t="e">
        <f>VLOOKUP(H439,Presupuesto!$B$11:$C$565,2,0)</f>
        <v>#N/A</v>
      </c>
      <c r="J439" s="95" t="str">
        <f t="shared" si="22"/>
        <v>Desarrollo del Sistema de Educación Superior</v>
      </c>
      <c r="K439" s="95" t="s">
        <v>720</v>
      </c>
    </row>
    <row r="440" spans="3:11" x14ac:dyDescent="0.25">
      <c r="C440" s="139"/>
      <c r="D440" s="147"/>
      <c r="E440" s="115"/>
      <c r="F440" s="94">
        <f t="shared" si="21"/>
        <v>0</v>
      </c>
      <c r="G440" s="156"/>
      <c r="H440" s="140"/>
      <c r="I440" s="126" t="e">
        <f>VLOOKUP(H440,Presupuesto!$B$11:$C$565,2,0)</f>
        <v>#N/A</v>
      </c>
      <c r="J440" s="95" t="str">
        <f t="shared" si="22"/>
        <v>Desarrollo del Sistema de Educación Superior</v>
      </c>
      <c r="K440" s="95" t="s">
        <v>720</v>
      </c>
    </row>
    <row r="441" spans="3:11" x14ac:dyDescent="0.25">
      <c r="C441" s="139"/>
      <c r="D441" s="147"/>
      <c r="E441" s="115"/>
      <c r="F441" s="94">
        <f t="shared" si="21"/>
        <v>0</v>
      </c>
      <c r="G441" s="156"/>
      <c r="H441" s="140"/>
      <c r="I441" s="126" t="e">
        <f>VLOOKUP(H441,Presupuesto!$B$11:$C$565,2,0)</f>
        <v>#N/A</v>
      </c>
      <c r="J441" s="95" t="str">
        <f t="shared" si="22"/>
        <v>Desarrollo del Sistema de Educación Superior</v>
      </c>
      <c r="K441" s="95" t="s">
        <v>720</v>
      </c>
    </row>
    <row r="442" spans="3:11" x14ac:dyDescent="0.25">
      <c r="C442" s="139"/>
      <c r="D442" s="147"/>
      <c r="E442" s="115"/>
      <c r="F442" s="94">
        <f t="shared" si="21"/>
        <v>0</v>
      </c>
      <c r="G442" s="156"/>
      <c r="H442" s="140"/>
      <c r="I442" s="126" t="e">
        <f>VLOOKUP(H442,Presupuesto!$B$11:$C$565,2,0)</f>
        <v>#N/A</v>
      </c>
      <c r="J442" s="95" t="str">
        <f t="shared" si="22"/>
        <v>Desarrollo del Sistema de Educación Superior</v>
      </c>
      <c r="K442" s="95" t="s">
        <v>720</v>
      </c>
    </row>
    <row r="443" spans="3:11" x14ac:dyDescent="0.25">
      <c r="C443" s="139"/>
      <c r="D443" s="147"/>
      <c r="E443" s="115"/>
      <c r="F443" s="94">
        <f t="shared" si="21"/>
        <v>0</v>
      </c>
      <c r="G443" s="156"/>
      <c r="H443" s="140"/>
      <c r="I443" s="126" t="e">
        <f>VLOOKUP(H443,Presupuesto!$B$11:$C$565,2,0)</f>
        <v>#N/A</v>
      </c>
      <c r="J443" s="95" t="str">
        <f t="shared" si="22"/>
        <v>Desarrollo del Sistema de Educación Superior</v>
      </c>
      <c r="K443" s="95" t="s">
        <v>720</v>
      </c>
    </row>
    <row r="444" spans="3:11" x14ac:dyDescent="0.25">
      <c r="C444" s="141"/>
      <c r="D444" s="147"/>
      <c r="E444" s="115"/>
      <c r="F444" s="94">
        <f t="shared" si="21"/>
        <v>0</v>
      </c>
      <c r="G444" s="156"/>
      <c r="H444" s="142"/>
      <c r="I444" s="126" t="e">
        <f>VLOOKUP(H444,Presupuesto!$B$11:$C$565,2,0)</f>
        <v>#N/A</v>
      </c>
      <c r="J444" s="95" t="str">
        <f t="shared" si="22"/>
        <v>Desarrollo del Sistema de Educación Superior</v>
      </c>
      <c r="K444" s="95" t="s">
        <v>732</v>
      </c>
    </row>
    <row r="445" spans="3:11" x14ac:dyDescent="0.25">
      <c r="C445" s="141"/>
      <c r="D445" s="147"/>
      <c r="E445" s="115"/>
      <c r="F445" s="94">
        <f t="shared" si="21"/>
        <v>0</v>
      </c>
      <c r="G445" s="156"/>
      <c r="H445" s="142"/>
      <c r="I445" s="126" t="e">
        <f>VLOOKUP(H445,Presupuesto!$B$11:$C$565,2,0)</f>
        <v>#N/A</v>
      </c>
      <c r="J445" s="95" t="str">
        <f t="shared" si="22"/>
        <v>Desarrollo del Sistema de Educación Superior</v>
      </c>
      <c r="K445" s="95" t="s">
        <v>720</v>
      </c>
    </row>
    <row r="446" spans="3:11" x14ac:dyDescent="0.25">
      <c r="C446" s="141"/>
      <c r="D446" s="147"/>
      <c r="E446" s="115"/>
      <c r="F446" s="94">
        <f t="shared" si="21"/>
        <v>0</v>
      </c>
      <c r="G446" s="156"/>
      <c r="H446" s="142"/>
      <c r="I446" s="126" t="e">
        <f>VLOOKUP(H446,Presupuesto!$B$11:$C$565,2,0)</f>
        <v>#N/A</v>
      </c>
      <c r="J446" s="95" t="str">
        <f t="shared" si="22"/>
        <v>Desarrollo del Sistema de Educación Superior</v>
      </c>
      <c r="K446" s="95" t="s">
        <v>720</v>
      </c>
    </row>
    <row r="447" spans="3:11" x14ac:dyDescent="0.25">
      <c r="C447" s="141"/>
      <c r="D447" s="147"/>
      <c r="E447" s="115"/>
      <c r="F447" s="94">
        <f t="shared" si="21"/>
        <v>0</v>
      </c>
      <c r="G447" s="156"/>
      <c r="H447" s="142"/>
      <c r="I447" s="126" t="e">
        <f>VLOOKUP(H447,Presupuesto!$B$11:$C$565,2,0)</f>
        <v>#N/A</v>
      </c>
      <c r="J447" s="95" t="str">
        <f t="shared" si="22"/>
        <v>Desarrollo del Sistema de Educación Superior</v>
      </c>
      <c r="K447" s="95" t="s">
        <v>720</v>
      </c>
    </row>
    <row r="448" spans="3:11" ht="15.75" thickBot="1" x14ac:dyDescent="0.3">
      <c r="C448" s="143"/>
      <c r="D448" s="155"/>
      <c r="E448" s="100"/>
      <c r="F448" s="102">
        <f t="shared" si="21"/>
        <v>0</v>
      </c>
      <c r="G448" s="157"/>
      <c r="H448" s="144"/>
      <c r="I448" s="128" t="e">
        <f>VLOOKUP(H448,Presupuesto!$B$11:$C$565,2,0)</f>
        <v>#N/A</v>
      </c>
      <c r="J448" s="103" t="str">
        <f t="shared" si="22"/>
        <v>Desarrollo del Sistema de Educación Superior</v>
      </c>
      <c r="K448" s="120" t="s">
        <v>719</v>
      </c>
    </row>
    <row r="450" spans="3:11" ht="15.75" thickBot="1" x14ac:dyDescent="0.3">
      <c r="C450" s="429"/>
      <c r="D450" s="429"/>
      <c r="E450" s="429"/>
      <c r="F450" s="429"/>
      <c r="G450" s="418"/>
      <c r="H450" s="429"/>
      <c r="I450" s="429"/>
      <c r="J450" s="429"/>
      <c r="K450" s="429"/>
    </row>
    <row r="451" spans="3:11" ht="15.75" thickBot="1" x14ac:dyDescent="0.3">
      <c r="C451" s="153" t="s">
        <v>1337</v>
      </c>
      <c r="D451" s="347">
        <f>SUM(F458:F492)</f>
        <v>30000</v>
      </c>
      <c r="E451" s="429"/>
      <c r="F451" s="69"/>
      <c r="G451" s="78"/>
      <c r="H451" s="69"/>
      <c r="I451" s="69"/>
      <c r="J451" s="429"/>
      <c r="K451" s="429"/>
    </row>
    <row r="452" spans="3:11" x14ac:dyDescent="0.25">
      <c r="C452" s="69"/>
      <c r="D452" s="31"/>
      <c r="E452" s="91"/>
      <c r="F452" s="91"/>
      <c r="G452" s="91"/>
      <c r="H452" s="75"/>
      <c r="I452" s="75"/>
      <c r="J452" s="75"/>
      <c r="K452" s="109"/>
    </row>
    <row r="453" spans="3:11" x14ac:dyDescent="0.25">
      <c r="C453" s="69"/>
      <c r="D453" s="31"/>
      <c r="E453" s="91"/>
      <c r="F453" s="91"/>
      <c r="G453" s="91"/>
      <c r="H453" s="75"/>
      <c r="I453" s="75"/>
      <c r="J453" s="75"/>
      <c r="K453" s="109"/>
    </row>
    <row r="454" spans="3:11" ht="15.75" x14ac:dyDescent="0.25">
      <c r="C454" s="191" t="s">
        <v>1309</v>
      </c>
      <c r="D454" s="345" t="s">
        <v>1799</v>
      </c>
      <c r="E454" s="91"/>
      <c r="F454" s="91"/>
      <c r="G454" s="91"/>
      <c r="H454" s="75"/>
      <c r="I454" s="75"/>
      <c r="J454" s="75"/>
      <c r="K454" s="109"/>
    </row>
    <row r="455" spans="3:11" ht="18.75" x14ac:dyDescent="0.25">
      <c r="C455" s="199" t="str">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Publicación nacional e internacional de las Buenas Prácticas de innovación.</v>
      </c>
      <c r="D455" s="31"/>
      <c r="E455" s="91"/>
      <c r="F455" s="91"/>
      <c r="G455" s="91"/>
      <c r="H455" s="75"/>
      <c r="I455" s="75"/>
      <c r="J455" s="75"/>
      <c r="K455" s="109"/>
    </row>
    <row r="456" spans="3:11" ht="15.75" thickBot="1" x14ac:dyDescent="0.3">
      <c r="C456" s="429"/>
      <c r="D456" s="429"/>
      <c r="E456" s="429"/>
      <c r="F456" s="91"/>
      <c r="G456" s="75"/>
      <c r="H456" s="75"/>
      <c r="I456" s="75"/>
      <c r="J456" s="429"/>
      <c r="K456" s="429"/>
    </row>
    <row r="457" spans="3:11" ht="15.75" thickBot="1" x14ac:dyDescent="0.3">
      <c r="C457" s="125" t="s">
        <v>1310</v>
      </c>
      <c r="D457" s="125" t="s">
        <v>99</v>
      </c>
      <c r="E457" s="132" t="s">
        <v>1312</v>
      </c>
      <c r="F457" s="131" t="s">
        <v>1313</v>
      </c>
      <c r="G457" s="129" t="s">
        <v>1314</v>
      </c>
      <c r="H457" s="132" t="s">
        <v>1315</v>
      </c>
      <c r="I457" s="129" t="s">
        <v>711</v>
      </c>
      <c r="J457" s="129" t="s">
        <v>1316</v>
      </c>
      <c r="K457" s="129" t="s">
        <v>1317</v>
      </c>
    </row>
    <row r="458" spans="3:11" x14ac:dyDescent="0.25">
      <c r="C458" s="209" t="s">
        <v>1284</v>
      </c>
      <c r="D458" s="210"/>
      <c r="E458" s="208"/>
      <c r="F458" s="94">
        <f t="shared" ref="F458:F492" si="23">D458*E458</f>
        <v>0</v>
      </c>
      <c r="G458" s="156"/>
      <c r="H458" s="138"/>
      <c r="I458" s="126" t="e">
        <f>VLOOKUP(H458,Presupuesto!$B$11:$C$565,2,0)</f>
        <v>#N/A</v>
      </c>
      <c r="J458" s="207" t="s">
        <v>81</v>
      </c>
      <c r="K458" s="95" t="s">
        <v>719</v>
      </c>
    </row>
    <row r="459" spans="3:11" x14ac:dyDescent="0.25">
      <c r="C459" s="137" t="s">
        <v>1917</v>
      </c>
      <c r="D459" s="154">
        <v>500</v>
      </c>
      <c r="E459" s="119">
        <v>60</v>
      </c>
      <c r="F459" s="94">
        <f t="shared" si="23"/>
        <v>30000</v>
      </c>
      <c r="G459" s="156" t="s">
        <v>703</v>
      </c>
      <c r="H459" s="138" t="s">
        <v>307</v>
      </c>
      <c r="I459" s="126" t="str">
        <f>VLOOKUP(H459,Presupuesto!$B$11:$C$565,2,0)</f>
        <v>SERVICIOS DE IMPRENTA PUBLIC.Y REPRODUCCION</v>
      </c>
      <c r="J459" s="95" t="s">
        <v>57</v>
      </c>
      <c r="K459" s="95" t="s">
        <v>727</v>
      </c>
    </row>
    <row r="460" spans="3:11" x14ac:dyDescent="0.25">
      <c r="C460" s="137"/>
      <c r="D460" s="154"/>
      <c r="E460" s="119"/>
      <c r="F460" s="94">
        <f t="shared" si="23"/>
        <v>0</v>
      </c>
      <c r="G460" s="156"/>
      <c r="H460" s="138"/>
      <c r="I460" s="126" t="e">
        <f>VLOOKUP(H460,Presupuesto!$B$11:$C$565,2,0)</f>
        <v>#N/A</v>
      </c>
      <c r="J460" s="95" t="str">
        <f t="shared" ref="J460:J492" si="24">$J$458</f>
        <v>Desarrollo del Sistema de Educación Superior</v>
      </c>
      <c r="K460" s="95" t="s">
        <v>720</v>
      </c>
    </row>
    <row r="461" spans="3:11" x14ac:dyDescent="0.25">
      <c r="C461" s="137"/>
      <c r="D461" s="154"/>
      <c r="E461" s="119"/>
      <c r="F461" s="94">
        <f t="shared" si="23"/>
        <v>0</v>
      </c>
      <c r="G461" s="156"/>
      <c r="H461" s="138"/>
      <c r="I461" s="126" t="e">
        <f>VLOOKUP(H461,Presupuesto!$B$11:$C$565,2,0)</f>
        <v>#N/A</v>
      </c>
      <c r="J461" s="95" t="str">
        <f t="shared" si="24"/>
        <v>Desarrollo del Sistema de Educación Superior</v>
      </c>
      <c r="K461" s="95" t="s">
        <v>720</v>
      </c>
    </row>
    <row r="462" spans="3:11" x14ac:dyDescent="0.25">
      <c r="C462" s="137"/>
      <c r="D462" s="154"/>
      <c r="E462" s="119"/>
      <c r="F462" s="94">
        <f t="shared" si="23"/>
        <v>0</v>
      </c>
      <c r="G462" s="156"/>
      <c r="H462" s="138"/>
      <c r="I462" s="126" t="e">
        <f>VLOOKUP(H462,Presupuesto!$B$11:$C$565,2,0)</f>
        <v>#N/A</v>
      </c>
      <c r="J462" s="95" t="str">
        <f t="shared" si="24"/>
        <v>Desarrollo del Sistema de Educación Superior</v>
      </c>
      <c r="K462" s="95" t="s">
        <v>720</v>
      </c>
    </row>
    <row r="463" spans="3:11" x14ac:dyDescent="0.25">
      <c r="C463" s="137"/>
      <c r="D463" s="154"/>
      <c r="E463" s="119"/>
      <c r="F463" s="94">
        <f t="shared" si="23"/>
        <v>0</v>
      </c>
      <c r="G463" s="156"/>
      <c r="H463" s="138"/>
      <c r="I463" s="126" t="e">
        <f>VLOOKUP(H463,Presupuesto!$B$11:$C$565,2,0)</f>
        <v>#N/A</v>
      </c>
      <c r="J463" s="95" t="str">
        <f t="shared" si="24"/>
        <v>Desarrollo del Sistema de Educación Superior</v>
      </c>
      <c r="K463" s="95" t="s">
        <v>729</v>
      </c>
    </row>
    <row r="464" spans="3:11" x14ac:dyDescent="0.25">
      <c r="C464" s="137"/>
      <c r="D464" s="154"/>
      <c r="E464" s="119"/>
      <c r="F464" s="94">
        <f t="shared" si="23"/>
        <v>0</v>
      </c>
      <c r="G464" s="156"/>
      <c r="H464" s="138"/>
      <c r="I464" s="126" t="e">
        <f>VLOOKUP(H464,Presupuesto!$B$11:$C$565,2,0)</f>
        <v>#N/A</v>
      </c>
      <c r="J464" s="95" t="str">
        <f t="shared" si="24"/>
        <v>Desarrollo del Sistema de Educación Superior</v>
      </c>
      <c r="K464" s="95" t="s">
        <v>720</v>
      </c>
    </row>
    <row r="465" spans="3:11" x14ac:dyDescent="0.25">
      <c r="C465" s="137"/>
      <c r="D465" s="154"/>
      <c r="E465" s="119"/>
      <c r="F465" s="94">
        <f t="shared" si="23"/>
        <v>0</v>
      </c>
      <c r="G465" s="156"/>
      <c r="H465" s="138"/>
      <c r="I465" s="126" t="e">
        <f>VLOOKUP(H465,Presupuesto!$B$11:$C$565,2,0)</f>
        <v>#N/A</v>
      </c>
      <c r="J465" s="95" t="str">
        <f t="shared" si="24"/>
        <v>Desarrollo del Sistema de Educación Superior</v>
      </c>
      <c r="K465" s="95" t="s">
        <v>720</v>
      </c>
    </row>
    <row r="466" spans="3:11" x14ac:dyDescent="0.25">
      <c r="C466" s="137"/>
      <c r="D466" s="154"/>
      <c r="E466" s="119"/>
      <c r="F466" s="94">
        <f t="shared" si="23"/>
        <v>0</v>
      </c>
      <c r="G466" s="156"/>
      <c r="H466" s="138"/>
      <c r="I466" s="126" t="e">
        <f>VLOOKUP(H466,Presupuesto!$B$11:$C$565,2,0)</f>
        <v>#N/A</v>
      </c>
      <c r="J466" s="95" t="str">
        <f t="shared" si="24"/>
        <v>Desarrollo del Sistema de Educación Superior</v>
      </c>
      <c r="K466" s="95" t="s">
        <v>720</v>
      </c>
    </row>
    <row r="467" spans="3:11" x14ac:dyDescent="0.25">
      <c r="C467" s="137"/>
      <c r="D467" s="154"/>
      <c r="E467" s="119"/>
      <c r="F467" s="94">
        <f t="shared" si="23"/>
        <v>0</v>
      </c>
      <c r="G467" s="156"/>
      <c r="H467" s="138"/>
      <c r="I467" s="126" t="e">
        <f>VLOOKUP(H467,Presupuesto!$B$11:$C$565,2,0)</f>
        <v>#N/A</v>
      </c>
      <c r="J467" s="95" t="str">
        <f t="shared" si="24"/>
        <v>Desarrollo del Sistema de Educación Superior</v>
      </c>
      <c r="K467" s="95" t="s">
        <v>720</v>
      </c>
    </row>
    <row r="468" spans="3:11" x14ac:dyDescent="0.25">
      <c r="C468" s="137"/>
      <c r="D468" s="154"/>
      <c r="E468" s="119"/>
      <c r="F468" s="94">
        <f t="shared" si="23"/>
        <v>0</v>
      </c>
      <c r="G468" s="156"/>
      <c r="H468" s="138"/>
      <c r="I468" s="126" t="e">
        <f>VLOOKUP(H468,Presupuesto!$B$11:$C$565,2,0)</f>
        <v>#N/A</v>
      </c>
      <c r="J468" s="95" t="str">
        <f t="shared" si="24"/>
        <v>Desarrollo del Sistema de Educación Superior</v>
      </c>
      <c r="K468" s="95" t="s">
        <v>720</v>
      </c>
    </row>
    <row r="469" spans="3:11" x14ac:dyDescent="0.25">
      <c r="C469" s="137"/>
      <c r="D469" s="154"/>
      <c r="E469" s="119"/>
      <c r="F469" s="94">
        <f t="shared" si="23"/>
        <v>0</v>
      </c>
      <c r="G469" s="156"/>
      <c r="H469" s="138"/>
      <c r="I469" s="126" t="e">
        <f>VLOOKUP(H469,Presupuesto!$B$11:$C$565,2,0)</f>
        <v>#N/A</v>
      </c>
      <c r="J469" s="95" t="str">
        <f t="shared" si="24"/>
        <v>Desarrollo del Sistema de Educación Superior</v>
      </c>
      <c r="K469" s="95" t="s">
        <v>720</v>
      </c>
    </row>
    <row r="470" spans="3:11" x14ac:dyDescent="0.25">
      <c r="C470" s="137"/>
      <c r="D470" s="154"/>
      <c r="E470" s="119"/>
      <c r="F470" s="94">
        <f t="shared" si="23"/>
        <v>0</v>
      </c>
      <c r="G470" s="156"/>
      <c r="H470" s="138"/>
      <c r="I470" s="126" t="e">
        <f>VLOOKUP(H470,Presupuesto!$B$11:$C$565,2,0)</f>
        <v>#N/A</v>
      </c>
      <c r="J470" s="95" t="str">
        <f t="shared" si="24"/>
        <v>Desarrollo del Sistema de Educación Superior</v>
      </c>
      <c r="K470" s="95" t="s">
        <v>720</v>
      </c>
    </row>
    <row r="471" spans="3:11" x14ac:dyDescent="0.25">
      <c r="C471" s="137"/>
      <c r="D471" s="154"/>
      <c r="E471" s="119"/>
      <c r="F471" s="94">
        <f t="shared" si="23"/>
        <v>0</v>
      </c>
      <c r="G471" s="156"/>
      <c r="H471" s="138"/>
      <c r="I471" s="126" t="e">
        <f>VLOOKUP(H471,Presupuesto!$B$11:$C$565,2,0)</f>
        <v>#N/A</v>
      </c>
      <c r="J471" s="95" t="str">
        <f t="shared" si="24"/>
        <v>Desarrollo del Sistema de Educación Superior</v>
      </c>
      <c r="K471" s="95" t="s">
        <v>720</v>
      </c>
    </row>
    <row r="472" spans="3:11" x14ac:dyDescent="0.25">
      <c r="C472" s="137"/>
      <c r="D472" s="154"/>
      <c r="E472" s="119"/>
      <c r="F472" s="94">
        <f t="shared" si="23"/>
        <v>0</v>
      </c>
      <c r="G472" s="156"/>
      <c r="H472" s="138"/>
      <c r="I472" s="126" t="e">
        <f>VLOOKUP(H472,Presupuesto!$B$11:$C$565,2,0)</f>
        <v>#N/A</v>
      </c>
      <c r="J472" s="95" t="str">
        <f t="shared" si="24"/>
        <v>Desarrollo del Sistema de Educación Superior</v>
      </c>
      <c r="K472" s="95" t="s">
        <v>720</v>
      </c>
    </row>
    <row r="473" spans="3:11" x14ac:dyDescent="0.25">
      <c r="C473" s="137"/>
      <c r="D473" s="154"/>
      <c r="E473" s="119"/>
      <c r="F473" s="94">
        <f t="shared" si="23"/>
        <v>0</v>
      </c>
      <c r="G473" s="156"/>
      <c r="H473" s="138"/>
      <c r="I473" s="126" t="e">
        <f>VLOOKUP(H473,Presupuesto!$B$11:$C$565,2,0)</f>
        <v>#N/A</v>
      </c>
      <c r="J473" s="95" t="str">
        <f t="shared" si="24"/>
        <v>Desarrollo del Sistema de Educación Superior</v>
      </c>
      <c r="K473" s="95" t="s">
        <v>720</v>
      </c>
    </row>
    <row r="474" spans="3:11" x14ac:dyDescent="0.25">
      <c r="C474" s="137"/>
      <c r="D474" s="154"/>
      <c r="E474" s="119"/>
      <c r="F474" s="94">
        <f t="shared" si="23"/>
        <v>0</v>
      </c>
      <c r="G474" s="156"/>
      <c r="H474" s="138"/>
      <c r="I474" s="126" t="e">
        <f>VLOOKUP(H474,Presupuesto!$B$11:$C$565,2,0)</f>
        <v>#N/A</v>
      </c>
      <c r="J474" s="95" t="str">
        <f t="shared" si="24"/>
        <v>Desarrollo del Sistema de Educación Superior</v>
      </c>
      <c r="K474" s="95" t="s">
        <v>720</v>
      </c>
    </row>
    <row r="475" spans="3:11" x14ac:dyDescent="0.25">
      <c r="C475" s="137"/>
      <c r="D475" s="154"/>
      <c r="E475" s="119"/>
      <c r="F475" s="94">
        <f t="shared" si="23"/>
        <v>0</v>
      </c>
      <c r="G475" s="156"/>
      <c r="H475" s="138"/>
      <c r="I475" s="126" t="e">
        <f>VLOOKUP(H475,Presupuesto!$B$11:$C$565,2,0)</f>
        <v>#N/A</v>
      </c>
      <c r="J475" s="95" t="str">
        <f t="shared" si="24"/>
        <v>Desarrollo del Sistema de Educación Superior</v>
      </c>
      <c r="K475" s="95" t="s">
        <v>720</v>
      </c>
    </row>
    <row r="476" spans="3:11" x14ac:dyDescent="0.25">
      <c r="C476" s="137"/>
      <c r="D476" s="154"/>
      <c r="E476" s="119"/>
      <c r="F476" s="94">
        <f t="shared" si="23"/>
        <v>0</v>
      </c>
      <c r="G476" s="156"/>
      <c r="H476" s="138"/>
      <c r="I476" s="126" t="e">
        <f>VLOOKUP(H476,Presupuesto!$B$11:$C$565,2,0)</f>
        <v>#N/A</v>
      </c>
      <c r="J476" s="95" t="str">
        <f t="shared" si="24"/>
        <v>Desarrollo del Sistema de Educación Superior</v>
      </c>
      <c r="K476" s="95" t="s">
        <v>720</v>
      </c>
    </row>
    <row r="477" spans="3:11" x14ac:dyDescent="0.25">
      <c r="C477" s="137"/>
      <c r="D477" s="154"/>
      <c r="E477" s="119"/>
      <c r="F477" s="94">
        <f t="shared" si="23"/>
        <v>0</v>
      </c>
      <c r="G477" s="156"/>
      <c r="H477" s="138"/>
      <c r="I477" s="126" t="e">
        <f>VLOOKUP(H477,Presupuesto!$B$11:$C$565,2,0)</f>
        <v>#N/A</v>
      </c>
      <c r="J477" s="95" t="str">
        <f t="shared" si="24"/>
        <v>Desarrollo del Sistema de Educación Superior</v>
      </c>
      <c r="K477" s="95" t="s">
        <v>720</v>
      </c>
    </row>
    <row r="478" spans="3:11" x14ac:dyDescent="0.25">
      <c r="C478" s="137"/>
      <c r="D478" s="154"/>
      <c r="E478" s="119"/>
      <c r="F478" s="94">
        <f t="shared" si="23"/>
        <v>0</v>
      </c>
      <c r="G478" s="156"/>
      <c r="H478" s="138"/>
      <c r="I478" s="126" t="e">
        <f>VLOOKUP(H478,Presupuesto!$B$11:$C$565,2,0)</f>
        <v>#N/A</v>
      </c>
      <c r="J478" s="95" t="str">
        <f t="shared" si="24"/>
        <v>Desarrollo del Sistema de Educación Superior</v>
      </c>
      <c r="K478" s="95" t="s">
        <v>720</v>
      </c>
    </row>
    <row r="479" spans="3:11" x14ac:dyDescent="0.25">
      <c r="C479" s="137"/>
      <c r="D479" s="154"/>
      <c r="E479" s="119"/>
      <c r="F479" s="94">
        <f t="shared" si="23"/>
        <v>0</v>
      </c>
      <c r="G479" s="156"/>
      <c r="H479" s="138"/>
      <c r="I479" s="126" t="e">
        <f>VLOOKUP(H479,Presupuesto!$B$11:$C$565,2,0)</f>
        <v>#N/A</v>
      </c>
      <c r="J479" s="95" t="str">
        <f t="shared" si="24"/>
        <v>Desarrollo del Sistema de Educación Superior</v>
      </c>
      <c r="K479" s="95" t="s">
        <v>720</v>
      </c>
    </row>
    <row r="480" spans="3:11" x14ac:dyDescent="0.25">
      <c r="C480" s="139"/>
      <c r="D480" s="147"/>
      <c r="E480" s="115"/>
      <c r="F480" s="94">
        <f t="shared" si="23"/>
        <v>0</v>
      </c>
      <c r="G480" s="156"/>
      <c r="H480" s="140"/>
      <c r="I480" s="126" t="e">
        <f>VLOOKUP(H480,Presupuesto!$B$11:$C$565,2,0)</f>
        <v>#N/A</v>
      </c>
      <c r="J480" s="95" t="str">
        <f t="shared" si="24"/>
        <v>Desarrollo del Sistema de Educación Superior</v>
      </c>
      <c r="K480" s="95" t="s">
        <v>720</v>
      </c>
    </row>
    <row r="481" spans="3:11" x14ac:dyDescent="0.25">
      <c r="C481" s="139"/>
      <c r="D481" s="147"/>
      <c r="E481" s="115"/>
      <c r="F481" s="94">
        <f t="shared" si="23"/>
        <v>0</v>
      </c>
      <c r="G481" s="156"/>
      <c r="H481" s="140"/>
      <c r="I481" s="126" t="e">
        <f>VLOOKUP(H481,Presupuesto!$B$11:$C$565,2,0)</f>
        <v>#N/A</v>
      </c>
      <c r="J481" s="95" t="str">
        <f t="shared" si="24"/>
        <v>Desarrollo del Sistema de Educación Superior</v>
      </c>
      <c r="K481" s="95" t="s">
        <v>720</v>
      </c>
    </row>
    <row r="482" spans="3:11" x14ac:dyDescent="0.25">
      <c r="C482" s="139"/>
      <c r="D482" s="147"/>
      <c r="E482" s="115"/>
      <c r="F482" s="94">
        <f t="shared" si="23"/>
        <v>0</v>
      </c>
      <c r="G482" s="156"/>
      <c r="H482" s="140"/>
      <c r="I482" s="126" t="e">
        <f>VLOOKUP(H482,Presupuesto!$B$11:$C$565,2,0)</f>
        <v>#N/A</v>
      </c>
      <c r="J482" s="95" t="str">
        <f t="shared" si="24"/>
        <v>Desarrollo del Sistema de Educación Superior</v>
      </c>
      <c r="K482" s="95" t="s">
        <v>720</v>
      </c>
    </row>
    <row r="483" spans="3:11" x14ac:dyDescent="0.25">
      <c r="C483" s="139"/>
      <c r="D483" s="147"/>
      <c r="E483" s="115"/>
      <c r="F483" s="94">
        <f t="shared" si="23"/>
        <v>0</v>
      </c>
      <c r="G483" s="156"/>
      <c r="H483" s="140"/>
      <c r="I483" s="126" t="e">
        <f>VLOOKUP(H483,Presupuesto!$B$11:$C$565,2,0)</f>
        <v>#N/A</v>
      </c>
      <c r="J483" s="95" t="str">
        <f t="shared" si="24"/>
        <v>Desarrollo del Sistema de Educación Superior</v>
      </c>
      <c r="K483" s="95" t="s">
        <v>720</v>
      </c>
    </row>
    <row r="484" spans="3:11" x14ac:dyDescent="0.25">
      <c r="C484" s="139"/>
      <c r="D484" s="147"/>
      <c r="E484" s="115"/>
      <c r="F484" s="94">
        <f t="shared" si="23"/>
        <v>0</v>
      </c>
      <c r="G484" s="156"/>
      <c r="H484" s="140"/>
      <c r="I484" s="126" t="e">
        <f>VLOOKUP(H484,Presupuesto!$B$11:$C$565,2,0)</f>
        <v>#N/A</v>
      </c>
      <c r="J484" s="95" t="str">
        <f t="shared" si="24"/>
        <v>Desarrollo del Sistema de Educación Superior</v>
      </c>
      <c r="K484" s="95" t="s">
        <v>720</v>
      </c>
    </row>
    <row r="485" spans="3:11" x14ac:dyDescent="0.25">
      <c r="C485" s="139"/>
      <c r="D485" s="147"/>
      <c r="E485" s="115"/>
      <c r="F485" s="94">
        <f t="shared" si="23"/>
        <v>0</v>
      </c>
      <c r="G485" s="156"/>
      <c r="H485" s="140"/>
      <c r="I485" s="126" t="e">
        <f>VLOOKUP(H485,Presupuesto!$B$11:$C$565,2,0)</f>
        <v>#N/A</v>
      </c>
      <c r="J485" s="95" t="str">
        <f t="shared" si="24"/>
        <v>Desarrollo del Sistema de Educación Superior</v>
      </c>
      <c r="K485" s="95" t="s">
        <v>720</v>
      </c>
    </row>
    <row r="486" spans="3:11" x14ac:dyDescent="0.25">
      <c r="C486" s="139"/>
      <c r="D486" s="147"/>
      <c r="E486" s="115"/>
      <c r="F486" s="94">
        <f t="shared" si="23"/>
        <v>0</v>
      </c>
      <c r="G486" s="156"/>
      <c r="H486" s="140"/>
      <c r="I486" s="126" t="e">
        <f>VLOOKUP(H486,Presupuesto!$B$11:$C$565,2,0)</f>
        <v>#N/A</v>
      </c>
      <c r="J486" s="95" t="str">
        <f t="shared" si="24"/>
        <v>Desarrollo del Sistema de Educación Superior</v>
      </c>
      <c r="K486" s="95" t="s">
        <v>720</v>
      </c>
    </row>
    <row r="487" spans="3:11" x14ac:dyDescent="0.25">
      <c r="C487" s="139"/>
      <c r="D487" s="147"/>
      <c r="E487" s="115"/>
      <c r="F487" s="94">
        <f t="shared" si="23"/>
        <v>0</v>
      </c>
      <c r="G487" s="156"/>
      <c r="H487" s="140"/>
      <c r="I487" s="126" t="e">
        <f>VLOOKUP(H487,Presupuesto!$B$11:$C$565,2,0)</f>
        <v>#N/A</v>
      </c>
      <c r="J487" s="95" t="str">
        <f t="shared" si="24"/>
        <v>Desarrollo del Sistema de Educación Superior</v>
      </c>
      <c r="K487" s="95" t="s">
        <v>720</v>
      </c>
    </row>
    <row r="488" spans="3:11" x14ac:dyDescent="0.25">
      <c r="C488" s="141"/>
      <c r="D488" s="147"/>
      <c r="E488" s="115"/>
      <c r="F488" s="94">
        <f t="shared" si="23"/>
        <v>0</v>
      </c>
      <c r="G488" s="156"/>
      <c r="H488" s="142"/>
      <c r="I488" s="126" t="e">
        <f>VLOOKUP(H488,Presupuesto!$B$11:$C$565,2,0)</f>
        <v>#N/A</v>
      </c>
      <c r="J488" s="95" t="str">
        <f t="shared" si="24"/>
        <v>Desarrollo del Sistema de Educación Superior</v>
      </c>
      <c r="K488" s="95" t="s">
        <v>732</v>
      </c>
    </row>
    <row r="489" spans="3:11" x14ac:dyDescent="0.25">
      <c r="C489" s="141"/>
      <c r="D489" s="147"/>
      <c r="E489" s="115"/>
      <c r="F489" s="94">
        <f t="shared" si="23"/>
        <v>0</v>
      </c>
      <c r="G489" s="156"/>
      <c r="H489" s="142"/>
      <c r="I489" s="126" t="e">
        <f>VLOOKUP(H489,Presupuesto!$B$11:$C$565,2,0)</f>
        <v>#N/A</v>
      </c>
      <c r="J489" s="95" t="str">
        <f t="shared" si="24"/>
        <v>Desarrollo del Sistema de Educación Superior</v>
      </c>
      <c r="K489" s="95" t="s">
        <v>720</v>
      </c>
    </row>
    <row r="490" spans="3:11" x14ac:dyDescent="0.25">
      <c r="C490" s="141"/>
      <c r="D490" s="147"/>
      <c r="E490" s="115"/>
      <c r="F490" s="94">
        <f t="shared" si="23"/>
        <v>0</v>
      </c>
      <c r="G490" s="156"/>
      <c r="H490" s="142"/>
      <c r="I490" s="126" t="e">
        <f>VLOOKUP(H490,Presupuesto!$B$11:$C$565,2,0)</f>
        <v>#N/A</v>
      </c>
      <c r="J490" s="95" t="str">
        <f t="shared" si="24"/>
        <v>Desarrollo del Sistema de Educación Superior</v>
      </c>
      <c r="K490" s="95" t="s">
        <v>720</v>
      </c>
    </row>
    <row r="491" spans="3:11" x14ac:dyDescent="0.25">
      <c r="C491" s="141"/>
      <c r="D491" s="147"/>
      <c r="E491" s="115"/>
      <c r="F491" s="94">
        <f t="shared" si="23"/>
        <v>0</v>
      </c>
      <c r="G491" s="156"/>
      <c r="H491" s="142"/>
      <c r="I491" s="126" t="e">
        <f>VLOOKUP(H491,Presupuesto!$B$11:$C$565,2,0)</f>
        <v>#N/A</v>
      </c>
      <c r="J491" s="95" t="str">
        <f t="shared" si="24"/>
        <v>Desarrollo del Sistema de Educación Superior</v>
      </c>
      <c r="K491" s="95" t="s">
        <v>720</v>
      </c>
    </row>
    <row r="492" spans="3:11" ht="15.75" thickBot="1" x14ac:dyDescent="0.3">
      <c r="C492" s="143"/>
      <c r="D492" s="155"/>
      <c r="E492" s="100"/>
      <c r="F492" s="102">
        <f t="shared" si="23"/>
        <v>0</v>
      </c>
      <c r="G492" s="157"/>
      <c r="H492" s="144"/>
      <c r="I492" s="128" t="e">
        <f>VLOOKUP(H492,Presupuesto!$B$11:$C$565,2,0)</f>
        <v>#N/A</v>
      </c>
      <c r="J492" s="103" t="str">
        <f t="shared" si="24"/>
        <v>Desarrollo del Sistema de Educación Superior</v>
      </c>
      <c r="K492" s="120" t="s">
        <v>719</v>
      </c>
    </row>
    <row r="494" spans="3:11" ht="15.75" thickBot="1" x14ac:dyDescent="0.3">
      <c r="C494" s="429"/>
      <c r="D494" s="429"/>
      <c r="E494" s="429"/>
      <c r="F494" s="89"/>
      <c r="G494" s="88"/>
      <c r="H494" s="89"/>
      <c r="I494" s="89"/>
      <c r="J494" s="429"/>
      <c r="K494" s="429"/>
    </row>
    <row r="495" spans="3:11" ht="15.75" thickBot="1" x14ac:dyDescent="0.3">
      <c r="C495" s="153" t="s">
        <v>1337</v>
      </c>
      <c r="D495" s="347">
        <f>SUM(F502:F536)</f>
        <v>600000</v>
      </c>
      <c r="E495" s="429"/>
      <c r="F495" s="69"/>
      <c r="G495" s="78"/>
      <c r="H495" s="69"/>
      <c r="I495" s="69"/>
      <c r="J495" s="429"/>
      <c r="K495" s="429"/>
    </row>
    <row r="496" spans="3:11" x14ac:dyDescent="0.25">
      <c r="C496" s="69"/>
      <c r="D496" s="31"/>
      <c r="E496" s="91"/>
      <c r="F496" s="91"/>
      <c r="G496" s="91"/>
      <c r="H496" s="75"/>
      <c r="I496" s="75"/>
      <c r="J496" s="75"/>
      <c r="K496" s="109"/>
    </row>
    <row r="497" spans="3:11" x14ac:dyDescent="0.25">
      <c r="C497" s="69"/>
      <c r="D497" s="31"/>
      <c r="E497" s="91"/>
      <c r="F497" s="91"/>
      <c r="G497" s="91"/>
      <c r="H497" s="75"/>
      <c r="I497" s="75"/>
      <c r="J497" s="75"/>
      <c r="K497" s="109"/>
    </row>
    <row r="498" spans="3:11" ht="15.75" x14ac:dyDescent="0.25">
      <c r="C498" s="191" t="s">
        <v>1309</v>
      </c>
      <c r="D498" s="345" t="s">
        <v>1800</v>
      </c>
      <c r="E498" s="91"/>
      <c r="F498" s="91"/>
      <c r="G498" s="91"/>
      <c r="H498" s="75"/>
      <c r="I498" s="75"/>
      <c r="J498" s="75"/>
      <c r="K498" s="109"/>
    </row>
    <row r="499" spans="3:11" ht="18.75" x14ac:dyDescent="0.25">
      <c r="C499" s="199" t="str">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Co-financiamiento de las actividades del proyecto.</v>
      </c>
      <c r="D499" s="31"/>
      <c r="E499" s="91"/>
      <c r="F499" s="91"/>
      <c r="G499" s="91"/>
      <c r="H499" s="75"/>
      <c r="I499" s="75"/>
      <c r="J499" s="75"/>
      <c r="K499" s="109"/>
    </row>
    <row r="500" spans="3:11" ht="15.75" thickBot="1" x14ac:dyDescent="0.3">
      <c r="C500" s="429"/>
      <c r="D500" s="429"/>
      <c r="E500" s="429"/>
      <c r="F500" s="91"/>
      <c r="G500" s="75"/>
      <c r="H500" s="75"/>
      <c r="I500" s="75"/>
      <c r="J500" s="429"/>
      <c r="K500" s="429"/>
    </row>
    <row r="501" spans="3:11" ht="15.75" thickBot="1" x14ac:dyDescent="0.3">
      <c r="C501" s="125" t="s">
        <v>1310</v>
      </c>
      <c r="D501" s="125" t="s">
        <v>99</v>
      </c>
      <c r="E501" s="132" t="s">
        <v>1312</v>
      </c>
      <c r="F501" s="131" t="s">
        <v>1313</v>
      </c>
      <c r="G501" s="129" t="s">
        <v>1314</v>
      </c>
      <c r="H501" s="132" t="s">
        <v>1315</v>
      </c>
      <c r="I501" s="129" t="s">
        <v>711</v>
      </c>
      <c r="J501" s="129" t="s">
        <v>1316</v>
      </c>
      <c r="K501" s="129" t="s">
        <v>1317</v>
      </c>
    </row>
    <row r="502" spans="3:11" x14ac:dyDescent="0.25">
      <c r="C502" s="209" t="s">
        <v>1284</v>
      </c>
      <c r="D502" s="210"/>
      <c r="E502" s="208"/>
      <c r="F502" s="94">
        <f t="shared" ref="F502:F536" si="25">D502*E502</f>
        <v>0</v>
      </c>
      <c r="G502" s="156"/>
      <c r="H502" s="138"/>
      <c r="I502" s="126" t="e">
        <f>VLOOKUP(H502,Presupuesto!$B$11:$C$565,2,0)</f>
        <v>#N/A</v>
      </c>
      <c r="J502" s="207" t="s">
        <v>81</v>
      </c>
      <c r="K502" s="95" t="s">
        <v>719</v>
      </c>
    </row>
    <row r="503" spans="3:11" x14ac:dyDescent="0.25">
      <c r="C503" s="137" t="s">
        <v>1918</v>
      </c>
      <c r="D503" s="154">
        <v>1</v>
      </c>
      <c r="E503" s="119">
        <v>600000</v>
      </c>
      <c r="F503" s="94">
        <f t="shared" si="25"/>
        <v>600000</v>
      </c>
      <c r="G503" s="156" t="s">
        <v>712</v>
      </c>
      <c r="H503" s="138" t="s">
        <v>298</v>
      </c>
      <c r="I503" s="126" t="str">
        <f>VLOOKUP(H503,Presupuesto!$B$11:$C$565,2,0)</f>
        <v>OTROS SERVICIOS TECNICOS Y PROFESIONALES</v>
      </c>
      <c r="J503" s="95" t="s">
        <v>57</v>
      </c>
      <c r="K503" s="95" t="s">
        <v>720</v>
      </c>
    </row>
    <row r="504" spans="3:11" x14ac:dyDescent="0.25">
      <c r="C504" s="137"/>
      <c r="D504" s="154"/>
      <c r="E504" s="119"/>
      <c r="F504" s="94">
        <f t="shared" si="25"/>
        <v>0</v>
      </c>
      <c r="G504" s="156"/>
      <c r="H504" s="138"/>
      <c r="I504" s="126" t="e">
        <f>VLOOKUP(H504,Presupuesto!$B$11:$C$565,2,0)</f>
        <v>#N/A</v>
      </c>
      <c r="J504" s="95" t="str">
        <f t="shared" ref="J504:J536" si="26">$J$502</f>
        <v>Desarrollo del Sistema de Educación Superior</v>
      </c>
      <c r="K504" s="95" t="s">
        <v>720</v>
      </c>
    </row>
    <row r="505" spans="3:11" x14ac:dyDescent="0.25">
      <c r="C505" s="137"/>
      <c r="D505" s="154"/>
      <c r="E505" s="119"/>
      <c r="F505" s="94">
        <f t="shared" si="25"/>
        <v>0</v>
      </c>
      <c r="G505" s="156"/>
      <c r="H505" s="138"/>
      <c r="I505" s="126" t="e">
        <f>VLOOKUP(H505,Presupuesto!$B$11:$C$565,2,0)</f>
        <v>#N/A</v>
      </c>
      <c r="J505" s="95" t="str">
        <f t="shared" si="26"/>
        <v>Desarrollo del Sistema de Educación Superior</v>
      </c>
      <c r="K505" s="95" t="s">
        <v>720</v>
      </c>
    </row>
    <row r="506" spans="3:11" x14ac:dyDescent="0.25">
      <c r="C506" s="137"/>
      <c r="D506" s="154"/>
      <c r="E506" s="119"/>
      <c r="F506" s="94">
        <f t="shared" si="25"/>
        <v>0</v>
      </c>
      <c r="G506" s="156"/>
      <c r="H506" s="138"/>
      <c r="I506" s="126" t="e">
        <f>VLOOKUP(H506,Presupuesto!$B$11:$C$565,2,0)</f>
        <v>#N/A</v>
      </c>
      <c r="J506" s="95" t="str">
        <f t="shared" si="26"/>
        <v>Desarrollo del Sistema de Educación Superior</v>
      </c>
      <c r="K506" s="95" t="s">
        <v>720</v>
      </c>
    </row>
    <row r="507" spans="3:11" x14ac:dyDescent="0.25">
      <c r="C507" s="137"/>
      <c r="D507" s="154"/>
      <c r="E507" s="119"/>
      <c r="F507" s="94">
        <f t="shared" si="25"/>
        <v>0</v>
      </c>
      <c r="G507" s="156"/>
      <c r="H507" s="138"/>
      <c r="I507" s="126" t="e">
        <f>VLOOKUP(H507,Presupuesto!$B$11:$C$565,2,0)</f>
        <v>#N/A</v>
      </c>
      <c r="J507" s="95" t="str">
        <f t="shared" si="26"/>
        <v>Desarrollo del Sistema de Educación Superior</v>
      </c>
      <c r="K507" s="95" t="s">
        <v>729</v>
      </c>
    </row>
    <row r="508" spans="3:11" x14ac:dyDescent="0.25">
      <c r="C508" s="137"/>
      <c r="D508" s="154"/>
      <c r="E508" s="119"/>
      <c r="F508" s="94">
        <f t="shared" si="25"/>
        <v>0</v>
      </c>
      <c r="G508" s="156"/>
      <c r="H508" s="138"/>
      <c r="I508" s="126" t="e">
        <f>VLOOKUP(H508,Presupuesto!$B$11:$C$565,2,0)</f>
        <v>#N/A</v>
      </c>
      <c r="J508" s="95" t="str">
        <f t="shared" si="26"/>
        <v>Desarrollo del Sistema de Educación Superior</v>
      </c>
      <c r="K508" s="95" t="s">
        <v>720</v>
      </c>
    </row>
    <row r="509" spans="3:11" x14ac:dyDescent="0.25">
      <c r="C509" s="137"/>
      <c r="D509" s="154"/>
      <c r="E509" s="119"/>
      <c r="F509" s="94">
        <f t="shared" si="25"/>
        <v>0</v>
      </c>
      <c r="G509" s="156"/>
      <c r="H509" s="138"/>
      <c r="I509" s="126" t="e">
        <f>VLOOKUP(H509,Presupuesto!$B$11:$C$565,2,0)</f>
        <v>#N/A</v>
      </c>
      <c r="J509" s="95" t="str">
        <f t="shared" si="26"/>
        <v>Desarrollo del Sistema de Educación Superior</v>
      </c>
      <c r="K509" s="95" t="s">
        <v>720</v>
      </c>
    </row>
    <row r="510" spans="3:11" x14ac:dyDescent="0.25">
      <c r="C510" s="137"/>
      <c r="D510" s="154"/>
      <c r="E510" s="119"/>
      <c r="F510" s="94">
        <f t="shared" si="25"/>
        <v>0</v>
      </c>
      <c r="G510" s="156"/>
      <c r="H510" s="138"/>
      <c r="I510" s="126" t="e">
        <f>VLOOKUP(H510,Presupuesto!$B$11:$C$565,2,0)</f>
        <v>#N/A</v>
      </c>
      <c r="J510" s="95" t="str">
        <f t="shared" si="26"/>
        <v>Desarrollo del Sistema de Educación Superior</v>
      </c>
      <c r="K510" s="95" t="s">
        <v>720</v>
      </c>
    </row>
    <row r="511" spans="3:11" x14ac:dyDescent="0.25">
      <c r="C511" s="137"/>
      <c r="D511" s="154"/>
      <c r="E511" s="119"/>
      <c r="F511" s="94">
        <f t="shared" si="25"/>
        <v>0</v>
      </c>
      <c r="G511" s="156"/>
      <c r="H511" s="138"/>
      <c r="I511" s="126" t="e">
        <f>VLOOKUP(H511,Presupuesto!$B$11:$C$565,2,0)</f>
        <v>#N/A</v>
      </c>
      <c r="J511" s="95" t="str">
        <f t="shared" si="26"/>
        <v>Desarrollo del Sistema de Educación Superior</v>
      </c>
      <c r="K511" s="95" t="s">
        <v>720</v>
      </c>
    </row>
    <row r="512" spans="3:11" x14ac:dyDescent="0.25">
      <c r="C512" s="137"/>
      <c r="D512" s="154"/>
      <c r="E512" s="119"/>
      <c r="F512" s="94">
        <f t="shared" si="25"/>
        <v>0</v>
      </c>
      <c r="G512" s="156"/>
      <c r="H512" s="138"/>
      <c r="I512" s="126" t="e">
        <f>VLOOKUP(H512,Presupuesto!$B$11:$C$565,2,0)</f>
        <v>#N/A</v>
      </c>
      <c r="J512" s="95" t="str">
        <f t="shared" si="26"/>
        <v>Desarrollo del Sistema de Educación Superior</v>
      </c>
      <c r="K512" s="95" t="s">
        <v>720</v>
      </c>
    </row>
    <row r="513" spans="3:11" x14ac:dyDescent="0.25">
      <c r="C513" s="137"/>
      <c r="D513" s="154"/>
      <c r="E513" s="119"/>
      <c r="F513" s="94">
        <f t="shared" si="25"/>
        <v>0</v>
      </c>
      <c r="G513" s="156"/>
      <c r="H513" s="138"/>
      <c r="I513" s="126" t="e">
        <f>VLOOKUP(H513,Presupuesto!$B$11:$C$565,2,0)</f>
        <v>#N/A</v>
      </c>
      <c r="J513" s="95" t="str">
        <f t="shared" si="26"/>
        <v>Desarrollo del Sistema de Educación Superior</v>
      </c>
      <c r="K513" s="95" t="s">
        <v>720</v>
      </c>
    </row>
    <row r="514" spans="3:11" x14ac:dyDescent="0.25">
      <c r="C514" s="137"/>
      <c r="D514" s="154"/>
      <c r="E514" s="119"/>
      <c r="F514" s="94">
        <f t="shared" si="25"/>
        <v>0</v>
      </c>
      <c r="G514" s="156"/>
      <c r="H514" s="138"/>
      <c r="I514" s="126" t="e">
        <f>VLOOKUP(H514,Presupuesto!$B$11:$C$565,2,0)</f>
        <v>#N/A</v>
      </c>
      <c r="J514" s="95" t="str">
        <f t="shared" si="26"/>
        <v>Desarrollo del Sistema de Educación Superior</v>
      </c>
      <c r="K514" s="95" t="s">
        <v>720</v>
      </c>
    </row>
    <row r="515" spans="3:11" x14ac:dyDescent="0.25">
      <c r="C515" s="137"/>
      <c r="D515" s="154"/>
      <c r="E515" s="119"/>
      <c r="F515" s="94">
        <f t="shared" si="25"/>
        <v>0</v>
      </c>
      <c r="G515" s="156"/>
      <c r="H515" s="138"/>
      <c r="I515" s="126" t="e">
        <f>VLOOKUP(H515,Presupuesto!$B$11:$C$565,2,0)</f>
        <v>#N/A</v>
      </c>
      <c r="J515" s="95" t="str">
        <f t="shared" si="26"/>
        <v>Desarrollo del Sistema de Educación Superior</v>
      </c>
      <c r="K515" s="95" t="s">
        <v>720</v>
      </c>
    </row>
    <row r="516" spans="3:11" x14ac:dyDescent="0.25">
      <c r="C516" s="137"/>
      <c r="D516" s="154"/>
      <c r="E516" s="119"/>
      <c r="F516" s="94">
        <f t="shared" si="25"/>
        <v>0</v>
      </c>
      <c r="G516" s="156"/>
      <c r="H516" s="138"/>
      <c r="I516" s="126" t="e">
        <f>VLOOKUP(H516,Presupuesto!$B$11:$C$565,2,0)</f>
        <v>#N/A</v>
      </c>
      <c r="J516" s="95" t="str">
        <f t="shared" si="26"/>
        <v>Desarrollo del Sistema de Educación Superior</v>
      </c>
      <c r="K516" s="95" t="s">
        <v>720</v>
      </c>
    </row>
    <row r="517" spans="3:11" x14ac:dyDescent="0.25">
      <c r="C517" s="137"/>
      <c r="D517" s="154"/>
      <c r="E517" s="119"/>
      <c r="F517" s="94">
        <f t="shared" si="25"/>
        <v>0</v>
      </c>
      <c r="G517" s="156"/>
      <c r="H517" s="138"/>
      <c r="I517" s="126" t="e">
        <f>VLOOKUP(H517,Presupuesto!$B$11:$C$565,2,0)</f>
        <v>#N/A</v>
      </c>
      <c r="J517" s="95" t="str">
        <f t="shared" si="26"/>
        <v>Desarrollo del Sistema de Educación Superior</v>
      </c>
      <c r="K517" s="95" t="s">
        <v>720</v>
      </c>
    </row>
    <row r="518" spans="3:11" x14ac:dyDescent="0.25">
      <c r="C518" s="137"/>
      <c r="D518" s="154"/>
      <c r="E518" s="119"/>
      <c r="F518" s="94">
        <f t="shared" si="25"/>
        <v>0</v>
      </c>
      <c r="G518" s="156"/>
      <c r="H518" s="138"/>
      <c r="I518" s="126" t="e">
        <f>VLOOKUP(H518,Presupuesto!$B$11:$C$565,2,0)</f>
        <v>#N/A</v>
      </c>
      <c r="J518" s="95" t="str">
        <f t="shared" si="26"/>
        <v>Desarrollo del Sistema de Educación Superior</v>
      </c>
      <c r="K518" s="95" t="s">
        <v>720</v>
      </c>
    </row>
    <row r="519" spans="3:11" x14ac:dyDescent="0.25">
      <c r="C519" s="137"/>
      <c r="D519" s="154"/>
      <c r="E519" s="119"/>
      <c r="F519" s="94">
        <f t="shared" si="25"/>
        <v>0</v>
      </c>
      <c r="G519" s="156"/>
      <c r="H519" s="138"/>
      <c r="I519" s="126" t="e">
        <f>VLOOKUP(H519,Presupuesto!$B$11:$C$565,2,0)</f>
        <v>#N/A</v>
      </c>
      <c r="J519" s="95" t="str">
        <f t="shared" si="26"/>
        <v>Desarrollo del Sistema de Educación Superior</v>
      </c>
      <c r="K519" s="95" t="s">
        <v>720</v>
      </c>
    </row>
    <row r="520" spans="3:11" x14ac:dyDescent="0.25">
      <c r="C520" s="137"/>
      <c r="D520" s="154"/>
      <c r="E520" s="119"/>
      <c r="F520" s="94">
        <f t="shared" si="25"/>
        <v>0</v>
      </c>
      <c r="G520" s="156"/>
      <c r="H520" s="138"/>
      <c r="I520" s="126" t="e">
        <f>VLOOKUP(H520,Presupuesto!$B$11:$C$565,2,0)</f>
        <v>#N/A</v>
      </c>
      <c r="J520" s="95" t="str">
        <f t="shared" si="26"/>
        <v>Desarrollo del Sistema de Educación Superior</v>
      </c>
      <c r="K520" s="95" t="s">
        <v>720</v>
      </c>
    </row>
    <row r="521" spans="3:11" x14ac:dyDescent="0.25">
      <c r="C521" s="137"/>
      <c r="D521" s="154"/>
      <c r="E521" s="119"/>
      <c r="F521" s="94">
        <f t="shared" si="25"/>
        <v>0</v>
      </c>
      <c r="G521" s="156"/>
      <c r="H521" s="138"/>
      <c r="I521" s="126" t="e">
        <f>VLOOKUP(H521,Presupuesto!$B$11:$C$565,2,0)</f>
        <v>#N/A</v>
      </c>
      <c r="J521" s="95" t="str">
        <f t="shared" si="26"/>
        <v>Desarrollo del Sistema de Educación Superior</v>
      </c>
      <c r="K521" s="95" t="s">
        <v>720</v>
      </c>
    </row>
    <row r="522" spans="3:11" x14ac:dyDescent="0.25">
      <c r="C522" s="137"/>
      <c r="D522" s="154"/>
      <c r="E522" s="119"/>
      <c r="F522" s="94">
        <f t="shared" si="25"/>
        <v>0</v>
      </c>
      <c r="G522" s="156"/>
      <c r="H522" s="138"/>
      <c r="I522" s="126" t="e">
        <f>VLOOKUP(H522,Presupuesto!$B$11:$C$565,2,0)</f>
        <v>#N/A</v>
      </c>
      <c r="J522" s="95" t="str">
        <f t="shared" si="26"/>
        <v>Desarrollo del Sistema de Educación Superior</v>
      </c>
      <c r="K522" s="95" t="s">
        <v>720</v>
      </c>
    </row>
    <row r="523" spans="3:11" x14ac:dyDescent="0.25">
      <c r="C523" s="137"/>
      <c r="D523" s="154"/>
      <c r="E523" s="119"/>
      <c r="F523" s="94">
        <f t="shared" si="25"/>
        <v>0</v>
      </c>
      <c r="G523" s="156"/>
      <c r="H523" s="138"/>
      <c r="I523" s="126" t="e">
        <f>VLOOKUP(H523,Presupuesto!$B$11:$C$565,2,0)</f>
        <v>#N/A</v>
      </c>
      <c r="J523" s="95" t="str">
        <f t="shared" si="26"/>
        <v>Desarrollo del Sistema de Educación Superior</v>
      </c>
      <c r="K523" s="95" t="s">
        <v>720</v>
      </c>
    </row>
    <row r="524" spans="3:11" x14ac:dyDescent="0.25">
      <c r="C524" s="139"/>
      <c r="D524" s="147"/>
      <c r="E524" s="115"/>
      <c r="F524" s="94">
        <f t="shared" si="25"/>
        <v>0</v>
      </c>
      <c r="G524" s="156"/>
      <c r="H524" s="140"/>
      <c r="I524" s="126" t="e">
        <f>VLOOKUP(H524,Presupuesto!$B$11:$C$565,2,0)</f>
        <v>#N/A</v>
      </c>
      <c r="J524" s="95" t="str">
        <f t="shared" si="26"/>
        <v>Desarrollo del Sistema de Educación Superior</v>
      </c>
      <c r="K524" s="95" t="s">
        <v>720</v>
      </c>
    </row>
    <row r="525" spans="3:11" x14ac:dyDescent="0.25">
      <c r="C525" s="139"/>
      <c r="D525" s="147"/>
      <c r="E525" s="115"/>
      <c r="F525" s="94">
        <f t="shared" si="25"/>
        <v>0</v>
      </c>
      <c r="G525" s="156"/>
      <c r="H525" s="140"/>
      <c r="I525" s="126" t="e">
        <f>VLOOKUP(H525,Presupuesto!$B$11:$C$565,2,0)</f>
        <v>#N/A</v>
      </c>
      <c r="J525" s="95" t="str">
        <f t="shared" si="26"/>
        <v>Desarrollo del Sistema de Educación Superior</v>
      </c>
      <c r="K525" s="95" t="s">
        <v>720</v>
      </c>
    </row>
    <row r="526" spans="3:11" x14ac:dyDescent="0.25">
      <c r="C526" s="139"/>
      <c r="D526" s="147"/>
      <c r="E526" s="115"/>
      <c r="F526" s="94">
        <f t="shared" si="25"/>
        <v>0</v>
      </c>
      <c r="G526" s="156"/>
      <c r="H526" s="140"/>
      <c r="I526" s="126" t="e">
        <f>VLOOKUP(H526,Presupuesto!$B$11:$C$565,2,0)</f>
        <v>#N/A</v>
      </c>
      <c r="J526" s="95" t="str">
        <f t="shared" si="26"/>
        <v>Desarrollo del Sistema de Educación Superior</v>
      </c>
      <c r="K526" s="95" t="s">
        <v>720</v>
      </c>
    </row>
    <row r="527" spans="3:11" x14ac:dyDescent="0.25">
      <c r="C527" s="139"/>
      <c r="D527" s="147"/>
      <c r="E527" s="115"/>
      <c r="F527" s="94">
        <f t="shared" si="25"/>
        <v>0</v>
      </c>
      <c r="G527" s="156"/>
      <c r="H527" s="140"/>
      <c r="I527" s="126" t="e">
        <f>VLOOKUP(H527,Presupuesto!$B$11:$C$565,2,0)</f>
        <v>#N/A</v>
      </c>
      <c r="J527" s="95" t="str">
        <f t="shared" si="26"/>
        <v>Desarrollo del Sistema de Educación Superior</v>
      </c>
      <c r="K527" s="95" t="s">
        <v>720</v>
      </c>
    </row>
    <row r="528" spans="3:11" x14ac:dyDescent="0.25">
      <c r="C528" s="139"/>
      <c r="D528" s="147"/>
      <c r="E528" s="115"/>
      <c r="F528" s="94">
        <f t="shared" si="25"/>
        <v>0</v>
      </c>
      <c r="G528" s="156"/>
      <c r="H528" s="140"/>
      <c r="I528" s="126" t="e">
        <f>VLOOKUP(H528,Presupuesto!$B$11:$C$565,2,0)</f>
        <v>#N/A</v>
      </c>
      <c r="J528" s="95" t="str">
        <f t="shared" si="26"/>
        <v>Desarrollo del Sistema de Educación Superior</v>
      </c>
      <c r="K528" s="95" t="s">
        <v>720</v>
      </c>
    </row>
    <row r="529" spans="3:11" x14ac:dyDescent="0.25">
      <c r="C529" s="139"/>
      <c r="D529" s="147"/>
      <c r="E529" s="115"/>
      <c r="F529" s="94">
        <f t="shared" si="25"/>
        <v>0</v>
      </c>
      <c r="G529" s="156"/>
      <c r="H529" s="140"/>
      <c r="I529" s="126" t="e">
        <f>VLOOKUP(H529,Presupuesto!$B$11:$C$565,2,0)</f>
        <v>#N/A</v>
      </c>
      <c r="J529" s="95" t="str">
        <f t="shared" si="26"/>
        <v>Desarrollo del Sistema de Educación Superior</v>
      </c>
      <c r="K529" s="95" t="s">
        <v>720</v>
      </c>
    </row>
    <row r="530" spans="3:11" x14ac:dyDescent="0.25">
      <c r="C530" s="139"/>
      <c r="D530" s="147"/>
      <c r="E530" s="115"/>
      <c r="F530" s="94">
        <f t="shared" si="25"/>
        <v>0</v>
      </c>
      <c r="G530" s="156"/>
      <c r="H530" s="140"/>
      <c r="I530" s="126" t="e">
        <f>VLOOKUP(H530,Presupuesto!$B$11:$C$565,2,0)</f>
        <v>#N/A</v>
      </c>
      <c r="J530" s="95" t="str">
        <f t="shared" si="26"/>
        <v>Desarrollo del Sistema de Educación Superior</v>
      </c>
      <c r="K530" s="95" t="s">
        <v>720</v>
      </c>
    </row>
    <row r="531" spans="3:11" x14ac:dyDescent="0.25">
      <c r="C531" s="139"/>
      <c r="D531" s="147"/>
      <c r="E531" s="115"/>
      <c r="F531" s="94">
        <f t="shared" si="25"/>
        <v>0</v>
      </c>
      <c r="G531" s="156"/>
      <c r="H531" s="140"/>
      <c r="I531" s="126" t="e">
        <f>VLOOKUP(H531,Presupuesto!$B$11:$C$565,2,0)</f>
        <v>#N/A</v>
      </c>
      <c r="J531" s="95" t="str">
        <f t="shared" si="26"/>
        <v>Desarrollo del Sistema de Educación Superior</v>
      </c>
      <c r="K531" s="95" t="s">
        <v>720</v>
      </c>
    </row>
    <row r="532" spans="3:11" x14ac:dyDescent="0.25">
      <c r="C532" s="141"/>
      <c r="D532" s="147"/>
      <c r="E532" s="115"/>
      <c r="F532" s="94">
        <f t="shared" si="25"/>
        <v>0</v>
      </c>
      <c r="G532" s="156"/>
      <c r="H532" s="142"/>
      <c r="I532" s="126" t="e">
        <f>VLOOKUP(H532,Presupuesto!$B$11:$C$565,2,0)</f>
        <v>#N/A</v>
      </c>
      <c r="J532" s="95" t="str">
        <f t="shared" si="26"/>
        <v>Desarrollo del Sistema de Educación Superior</v>
      </c>
      <c r="K532" s="95" t="s">
        <v>732</v>
      </c>
    </row>
    <row r="533" spans="3:11" x14ac:dyDescent="0.25">
      <c r="C533" s="141"/>
      <c r="D533" s="147"/>
      <c r="E533" s="115"/>
      <c r="F533" s="94">
        <f t="shared" si="25"/>
        <v>0</v>
      </c>
      <c r="G533" s="156"/>
      <c r="H533" s="142"/>
      <c r="I533" s="126" t="e">
        <f>VLOOKUP(H533,Presupuesto!$B$11:$C$565,2,0)</f>
        <v>#N/A</v>
      </c>
      <c r="J533" s="95" t="str">
        <f t="shared" si="26"/>
        <v>Desarrollo del Sistema de Educación Superior</v>
      </c>
      <c r="K533" s="95" t="s">
        <v>720</v>
      </c>
    </row>
    <row r="534" spans="3:11" x14ac:dyDescent="0.25">
      <c r="C534" s="141"/>
      <c r="D534" s="147"/>
      <c r="E534" s="115"/>
      <c r="F534" s="94">
        <f t="shared" si="25"/>
        <v>0</v>
      </c>
      <c r="G534" s="156"/>
      <c r="H534" s="142"/>
      <c r="I534" s="126" t="e">
        <f>VLOOKUP(H534,Presupuesto!$B$11:$C$565,2,0)</f>
        <v>#N/A</v>
      </c>
      <c r="J534" s="95" t="str">
        <f t="shared" si="26"/>
        <v>Desarrollo del Sistema de Educación Superior</v>
      </c>
      <c r="K534" s="95" t="s">
        <v>720</v>
      </c>
    </row>
    <row r="535" spans="3:11" x14ac:dyDescent="0.25">
      <c r="C535" s="141"/>
      <c r="D535" s="147"/>
      <c r="E535" s="115"/>
      <c r="F535" s="94">
        <f t="shared" si="25"/>
        <v>0</v>
      </c>
      <c r="G535" s="156"/>
      <c r="H535" s="142"/>
      <c r="I535" s="126" t="e">
        <f>VLOOKUP(H535,Presupuesto!$B$11:$C$565,2,0)</f>
        <v>#N/A</v>
      </c>
      <c r="J535" s="95" t="str">
        <f t="shared" si="26"/>
        <v>Desarrollo del Sistema de Educación Superior</v>
      </c>
      <c r="K535" s="95" t="s">
        <v>720</v>
      </c>
    </row>
    <row r="536" spans="3:11" ht="15.75" thickBot="1" x14ac:dyDescent="0.3">
      <c r="C536" s="143"/>
      <c r="D536" s="155"/>
      <c r="E536" s="100"/>
      <c r="F536" s="102">
        <f t="shared" si="25"/>
        <v>0</v>
      </c>
      <c r="G536" s="157"/>
      <c r="H536" s="144"/>
      <c r="I536" s="128" t="e">
        <f>VLOOKUP(H536,Presupuesto!$B$11:$C$565,2,0)</f>
        <v>#N/A</v>
      </c>
      <c r="J536" s="103" t="str">
        <f t="shared" si="26"/>
        <v>Desarrollo del Sistema de Educación Superior</v>
      </c>
      <c r="K536" s="120" t="s">
        <v>719</v>
      </c>
    </row>
    <row r="538" spans="3:11" ht="15.75" thickBot="1" x14ac:dyDescent="0.3">
      <c r="C538" s="429"/>
      <c r="D538" s="429"/>
      <c r="E538" s="429"/>
      <c r="F538" s="429"/>
      <c r="G538" s="418"/>
      <c r="H538" s="429"/>
      <c r="I538" s="429"/>
      <c r="J538" s="429"/>
      <c r="K538" s="429"/>
    </row>
    <row r="539" spans="3:11" ht="15.75" thickBot="1" x14ac:dyDescent="0.3">
      <c r="C539" s="153" t="s">
        <v>1337</v>
      </c>
      <c r="D539" s="347">
        <f>SUM(F546:F580)</f>
        <v>1000000</v>
      </c>
      <c r="E539" s="429"/>
      <c r="F539" s="69"/>
      <c r="G539" s="78"/>
      <c r="H539" s="69"/>
      <c r="I539" s="69"/>
      <c r="J539" s="429"/>
      <c r="K539" s="429"/>
    </row>
    <row r="540" spans="3:11" x14ac:dyDescent="0.25">
      <c r="C540" s="69"/>
      <c r="D540" s="31"/>
      <c r="E540" s="91"/>
      <c r="F540" s="91"/>
      <c r="G540" s="91"/>
      <c r="H540" s="75"/>
      <c r="I540" s="75"/>
      <c r="J540" s="75"/>
      <c r="K540" s="109"/>
    </row>
    <row r="541" spans="3:11" x14ac:dyDescent="0.25">
      <c r="C541" s="69"/>
      <c r="D541" s="31"/>
      <c r="E541" s="91"/>
      <c r="F541" s="91"/>
      <c r="G541" s="91"/>
      <c r="H541" s="75"/>
      <c r="I541" s="75"/>
      <c r="J541" s="75"/>
      <c r="K541" s="109"/>
    </row>
    <row r="542" spans="3:11" ht="15.75" x14ac:dyDescent="0.25">
      <c r="C542" s="191" t="s">
        <v>1309</v>
      </c>
      <c r="D542" s="345" t="s">
        <v>1805</v>
      </c>
      <c r="E542" s="91"/>
      <c r="F542" s="91"/>
      <c r="G542" s="91"/>
      <c r="H542" s="75"/>
      <c r="I542" s="75"/>
      <c r="J542" s="75"/>
      <c r="K542" s="109"/>
    </row>
    <row r="543" spans="3:11" ht="18.75" x14ac:dyDescent="0.25">
      <c r="C543" s="199" t="str">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Impulsar la Auditoría Informática de Seguridad y Calidad del Sistema de Registro Estudiantil</v>
      </c>
      <c r="D543" s="31"/>
      <c r="E543" s="91"/>
      <c r="F543" s="91"/>
      <c r="G543" s="91"/>
      <c r="H543" s="75"/>
      <c r="I543" s="75"/>
      <c r="J543" s="75"/>
      <c r="K543" s="109"/>
    </row>
    <row r="544" spans="3:11" ht="15.75" thickBot="1" x14ac:dyDescent="0.3">
      <c r="C544" s="429"/>
      <c r="D544" s="429"/>
      <c r="E544" s="429"/>
      <c r="F544" s="91"/>
      <c r="G544" s="75"/>
      <c r="H544" s="75"/>
      <c r="I544" s="75"/>
      <c r="J544" s="429"/>
      <c r="K544" s="429"/>
    </row>
    <row r="545" spans="3:11" ht="15.75" thickBot="1" x14ac:dyDescent="0.3">
      <c r="C545" s="125" t="s">
        <v>1310</v>
      </c>
      <c r="D545" s="125" t="s">
        <v>99</v>
      </c>
      <c r="E545" s="132" t="s">
        <v>1312</v>
      </c>
      <c r="F545" s="131" t="s">
        <v>1313</v>
      </c>
      <c r="G545" s="129" t="s">
        <v>1314</v>
      </c>
      <c r="H545" s="132" t="s">
        <v>1315</v>
      </c>
      <c r="I545" s="129" t="s">
        <v>711</v>
      </c>
      <c r="J545" s="129" t="s">
        <v>1316</v>
      </c>
      <c r="K545" s="129" t="s">
        <v>1317</v>
      </c>
    </row>
    <row r="546" spans="3:11" x14ac:dyDescent="0.25">
      <c r="C546" s="209" t="s">
        <v>1284</v>
      </c>
      <c r="D546" s="210"/>
      <c r="E546" s="208"/>
      <c r="F546" s="94">
        <f t="shared" ref="F546:F580" si="27">D546*E546</f>
        <v>0</v>
      </c>
      <c r="G546" s="156"/>
      <c r="H546" s="138"/>
      <c r="I546" s="126" t="e">
        <f>VLOOKUP(H546,Presupuesto!$B$11:$C$565,2,0)</f>
        <v>#N/A</v>
      </c>
      <c r="J546" s="207" t="s">
        <v>81</v>
      </c>
      <c r="K546" s="95" t="s">
        <v>719</v>
      </c>
    </row>
    <row r="547" spans="3:11" x14ac:dyDescent="0.25">
      <c r="C547" s="137" t="s">
        <v>1919</v>
      </c>
      <c r="D547" s="154">
        <v>1</v>
      </c>
      <c r="E547" s="119">
        <v>1000000</v>
      </c>
      <c r="F547" s="94">
        <f t="shared" si="27"/>
        <v>1000000</v>
      </c>
      <c r="G547" s="156" t="s">
        <v>712</v>
      </c>
      <c r="H547" s="138" t="s">
        <v>298</v>
      </c>
      <c r="I547" s="126" t="str">
        <f>VLOOKUP(H547,Presupuesto!$B$11:$C$565,2,0)</f>
        <v>OTROS SERVICIOS TECNICOS Y PROFESIONALES</v>
      </c>
      <c r="J547" s="95" t="s">
        <v>60</v>
      </c>
      <c r="K547" s="95" t="s">
        <v>720</v>
      </c>
    </row>
    <row r="548" spans="3:11" x14ac:dyDescent="0.25">
      <c r="C548" s="137"/>
      <c r="D548" s="154"/>
      <c r="E548" s="119"/>
      <c r="F548" s="94">
        <f t="shared" si="27"/>
        <v>0</v>
      </c>
      <c r="G548" s="156"/>
      <c r="H548" s="138"/>
      <c r="I548" s="126" t="e">
        <f>VLOOKUP(H548,Presupuesto!$B$11:$C$565,2,0)</f>
        <v>#N/A</v>
      </c>
      <c r="J548" s="95" t="str">
        <f t="shared" ref="J548:J580" si="28">$J$546</f>
        <v>Desarrollo del Sistema de Educación Superior</v>
      </c>
      <c r="K548" s="95" t="s">
        <v>720</v>
      </c>
    </row>
    <row r="549" spans="3:11" x14ac:dyDescent="0.25">
      <c r="C549" s="137"/>
      <c r="D549" s="154"/>
      <c r="E549" s="119"/>
      <c r="F549" s="94">
        <f t="shared" si="27"/>
        <v>0</v>
      </c>
      <c r="G549" s="156"/>
      <c r="H549" s="138"/>
      <c r="I549" s="126" t="e">
        <f>VLOOKUP(H549,Presupuesto!$B$11:$C$565,2,0)</f>
        <v>#N/A</v>
      </c>
      <c r="J549" s="95" t="str">
        <f t="shared" si="28"/>
        <v>Desarrollo del Sistema de Educación Superior</v>
      </c>
      <c r="K549" s="95" t="s">
        <v>720</v>
      </c>
    </row>
    <row r="550" spans="3:11" x14ac:dyDescent="0.25">
      <c r="C550" s="137"/>
      <c r="D550" s="154"/>
      <c r="E550" s="119"/>
      <c r="F550" s="94">
        <f t="shared" si="27"/>
        <v>0</v>
      </c>
      <c r="G550" s="156"/>
      <c r="H550" s="138"/>
      <c r="I550" s="126" t="e">
        <f>VLOOKUP(H550,Presupuesto!$B$11:$C$565,2,0)</f>
        <v>#N/A</v>
      </c>
      <c r="J550" s="95" t="str">
        <f t="shared" si="28"/>
        <v>Desarrollo del Sistema de Educación Superior</v>
      </c>
      <c r="K550" s="95" t="s">
        <v>720</v>
      </c>
    </row>
    <row r="551" spans="3:11" x14ac:dyDescent="0.25">
      <c r="C551" s="137"/>
      <c r="D551" s="154"/>
      <c r="E551" s="119"/>
      <c r="F551" s="94">
        <f t="shared" si="27"/>
        <v>0</v>
      </c>
      <c r="G551" s="156"/>
      <c r="H551" s="138"/>
      <c r="I551" s="126" t="e">
        <f>VLOOKUP(H551,Presupuesto!$B$11:$C$565,2,0)</f>
        <v>#N/A</v>
      </c>
      <c r="J551" s="95" t="str">
        <f t="shared" si="28"/>
        <v>Desarrollo del Sistema de Educación Superior</v>
      </c>
      <c r="K551" s="95" t="s">
        <v>729</v>
      </c>
    </row>
    <row r="552" spans="3:11" x14ac:dyDescent="0.25">
      <c r="C552" s="137"/>
      <c r="D552" s="154"/>
      <c r="E552" s="119"/>
      <c r="F552" s="94">
        <f t="shared" si="27"/>
        <v>0</v>
      </c>
      <c r="G552" s="156"/>
      <c r="H552" s="138"/>
      <c r="I552" s="126" t="e">
        <f>VLOOKUP(H552,Presupuesto!$B$11:$C$565,2,0)</f>
        <v>#N/A</v>
      </c>
      <c r="J552" s="95" t="str">
        <f t="shared" si="28"/>
        <v>Desarrollo del Sistema de Educación Superior</v>
      </c>
      <c r="K552" s="95" t="s">
        <v>720</v>
      </c>
    </row>
    <row r="553" spans="3:11" x14ac:dyDescent="0.25">
      <c r="C553" s="137"/>
      <c r="D553" s="154"/>
      <c r="E553" s="119"/>
      <c r="F553" s="94">
        <f t="shared" si="27"/>
        <v>0</v>
      </c>
      <c r="G553" s="156"/>
      <c r="H553" s="138"/>
      <c r="I553" s="126" t="e">
        <f>VLOOKUP(H553,Presupuesto!$B$11:$C$565,2,0)</f>
        <v>#N/A</v>
      </c>
      <c r="J553" s="95" t="str">
        <f t="shared" si="28"/>
        <v>Desarrollo del Sistema de Educación Superior</v>
      </c>
      <c r="K553" s="95" t="s">
        <v>720</v>
      </c>
    </row>
    <row r="554" spans="3:11" x14ac:dyDescent="0.25">
      <c r="C554" s="137"/>
      <c r="D554" s="154"/>
      <c r="E554" s="119"/>
      <c r="F554" s="94">
        <f t="shared" si="27"/>
        <v>0</v>
      </c>
      <c r="G554" s="156"/>
      <c r="H554" s="138"/>
      <c r="I554" s="126" t="e">
        <f>VLOOKUP(H554,Presupuesto!$B$11:$C$565,2,0)</f>
        <v>#N/A</v>
      </c>
      <c r="J554" s="95" t="str">
        <f t="shared" si="28"/>
        <v>Desarrollo del Sistema de Educación Superior</v>
      </c>
      <c r="K554" s="95" t="s">
        <v>720</v>
      </c>
    </row>
    <row r="555" spans="3:11" x14ac:dyDescent="0.25">
      <c r="C555" s="137"/>
      <c r="D555" s="154"/>
      <c r="E555" s="119"/>
      <c r="F555" s="94">
        <f t="shared" si="27"/>
        <v>0</v>
      </c>
      <c r="G555" s="156"/>
      <c r="H555" s="138"/>
      <c r="I555" s="126" t="e">
        <f>VLOOKUP(H555,Presupuesto!$B$11:$C$565,2,0)</f>
        <v>#N/A</v>
      </c>
      <c r="J555" s="95" t="str">
        <f t="shared" si="28"/>
        <v>Desarrollo del Sistema de Educación Superior</v>
      </c>
      <c r="K555" s="95" t="s">
        <v>720</v>
      </c>
    </row>
    <row r="556" spans="3:11" x14ac:dyDescent="0.25">
      <c r="C556" s="137"/>
      <c r="D556" s="154"/>
      <c r="E556" s="119"/>
      <c r="F556" s="94">
        <f t="shared" si="27"/>
        <v>0</v>
      </c>
      <c r="G556" s="156"/>
      <c r="H556" s="138"/>
      <c r="I556" s="126" t="e">
        <f>VLOOKUP(H556,Presupuesto!$B$11:$C$565,2,0)</f>
        <v>#N/A</v>
      </c>
      <c r="J556" s="95" t="str">
        <f t="shared" si="28"/>
        <v>Desarrollo del Sistema de Educación Superior</v>
      </c>
      <c r="K556" s="95" t="s">
        <v>720</v>
      </c>
    </row>
    <row r="557" spans="3:11" x14ac:dyDescent="0.25">
      <c r="C557" s="137"/>
      <c r="D557" s="154"/>
      <c r="E557" s="119"/>
      <c r="F557" s="94">
        <f t="shared" si="27"/>
        <v>0</v>
      </c>
      <c r="G557" s="156"/>
      <c r="H557" s="138"/>
      <c r="I557" s="126" t="e">
        <f>VLOOKUP(H557,Presupuesto!$B$11:$C$565,2,0)</f>
        <v>#N/A</v>
      </c>
      <c r="J557" s="95" t="str">
        <f t="shared" si="28"/>
        <v>Desarrollo del Sistema de Educación Superior</v>
      </c>
      <c r="K557" s="95" t="s">
        <v>720</v>
      </c>
    </row>
    <row r="558" spans="3:11" x14ac:dyDescent="0.25">
      <c r="C558" s="137"/>
      <c r="D558" s="154"/>
      <c r="E558" s="119"/>
      <c r="F558" s="94">
        <f t="shared" si="27"/>
        <v>0</v>
      </c>
      <c r="G558" s="156"/>
      <c r="H558" s="138"/>
      <c r="I558" s="126" t="e">
        <f>VLOOKUP(H558,Presupuesto!$B$11:$C$565,2,0)</f>
        <v>#N/A</v>
      </c>
      <c r="J558" s="95" t="str">
        <f t="shared" si="28"/>
        <v>Desarrollo del Sistema de Educación Superior</v>
      </c>
      <c r="K558" s="95" t="s">
        <v>720</v>
      </c>
    </row>
    <row r="559" spans="3:11" x14ac:dyDescent="0.25">
      <c r="C559" s="137"/>
      <c r="D559" s="154"/>
      <c r="E559" s="119"/>
      <c r="F559" s="94">
        <f t="shared" si="27"/>
        <v>0</v>
      </c>
      <c r="G559" s="156"/>
      <c r="H559" s="138"/>
      <c r="I559" s="126" t="e">
        <f>VLOOKUP(H559,Presupuesto!$B$11:$C$565,2,0)</f>
        <v>#N/A</v>
      </c>
      <c r="J559" s="95" t="str">
        <f t="shared" si="28"/>
        <v>Desarrollo del Sistema de Educación Superior</v>
      </c>
      <c r="K559" s="95" t="s">
        <v>720</v>
      </c>
    </row>
    <row r="560" spans="3:11" x14ac:dyDescent="0.25">
      <c r="C560" s="137"/>
      <c r="D560" s="154"/>
      <c r="E560" s="119"/>
      <c r="F560" s="94">
        <f t="shared" si="27"/>
        <v>0</v>
      </c>
      <c r="G560" s="156"/>
      <c r="H560" s="138"/>
      <c r="I560" s="126" t="e">
        <f>VLOOKUP(H560,Presupuesto!$B$11:$C$565,2,0)</f>
        <v>#N/A</v>
      </c>
      <c r="J560" s="95" t="str">
        <f t="shared" si="28"/>
        <v>Desarrollo del Sistema de Educación Superior</v>
      </c>
      <c r="K560" s="95" t="s">
        <v>720</v>
      </c>
    </row>
    <row r="561" spans="3:11" x14ac:dyDescent="0.25">
      <c r="C561" s="137"/>
      <c r="D561" s="154"/>
      <c r="E561" s="119"/>
      <c r="F561" s="94">
        <f t="shared" si="27"/>
        <v>0</v>
      </c>
      <c r="G561" s="156"/>
      <c r="H561" s="138"/>
      <c r="I561" s="126" t="e">
        <f>VLOOKUP(H561,Presupuesto!$B$11:$C$565,2,0)</f>
        <v>#N/A</v>
      </c>
      <c r="J561" s="95" t="str">
        <f t="shared" si="28"/>
        <v>Desarrollo del Sistema de Educación Superior</v>
      </c>
      <c r="K561" s="95" t="s">
        <v>720</v>
      </c>
    </row>
    <row r="562" spans="3:11" x14ac:dyDescent="0.25">
      <c r="C562" s="137"/>
      <c r="D562" s="154"/>
      <c r="E562" s="119"/>
      <c r="F562" s="94">
        <f t="shared" si="27"/>
        <v>0</v>
      </c>
      <c r="G562" s="156"/>
      <c r="H562" s="138"/>
      <c r="I562" s="126" t="e">
        <f>VLOOKUP(H562,Presupuesto!$B$11:$C$565,2,0)</f>
        <v>#N/A</v>
      </c>
      <c r="J562" s="95" t="str">
        <f t="shared" si="28"/>
        <v>Desarrollo del Sistema de Educación Superior</v>
      </c>
      <c r="K562" s="95" t="s">
        <v>720</v>
      </c>
    </row>
    <row r="563" spans="3:11" x14ac:dyDescent="0.25">
      <c r="C563" s="137"/>
      <c r="D563" s="154"/>
      <c r="E563" s="119"/>
      <c r="F563" s="94">
        <f t="shared" si="27"/>
        <v>0</v>
      </c>
      <c r="G563" s="156"/>
      <c r="H563" s="138"/>
      <c r="I563" s="126" t="e">
        <f>VLOOKUP(H563,Presupuesto!$B$11:$C$565,2,0)</f>
        <v>#N/A</v>
      </c>
      <c r="J563" s="95" t="str">
        <f t="shared" si="28"/>
        <v>Desarrollo del Sistema de Educación Superior</v>
      </c>
      <c r="K563" s="95" t="s">
        <v>720</v>
      </c>
    </row>
    <row r="564" spans="3:11" x14ac:dyDescent="0.25">
      <c r="C564" s="137"/>
      <c r="D564" s="154"/>
      <c r="E564" s="119"/>
      <c r="F564" s="94">
        <f t="shared" si="27"/>
        <v>0</v>
      </c>
      <c r="G564" s="156"/>
      <c r="H564" s="138"/>
      <c r="I564" s="126" t="e">
        <f>VLOOKUP(H564,Presupuesto!$B$11:$C$565,2,0)</f>
        <v>#N/A</v>
      </c>
      <c r="J564" s="95" t="str">
        <f t="shared" si="28"/>
        <v>Desarrollo del Sistema de Educación Superior</v>
      </c>
      <c r="K564" s="95" t="s">
        <v>720</v>
      </c>
    </row>
    <row r="565" spans="3:11" x14ac:dyDescent="0.25">
      <c r="C565" s="137"/>
      <c r="D565" s="154"/>
      <c r="E565" s="119"/>
      <c r="F565" s="94">
        <f t="shared" si="27"/>
        <v>0</v>
      </c>
      <c r="G565" s="156"/>
      <c r="H565" s="138"/>
      <c r="I565" s="126" t="e">
        <f>VLOOKUP(H565,Presupuesto!$B$11:$C$565,2,0)</f>
        <v>#N/A</v>
      </c>
      <c r="J565" s="95" t="str">
        <f t="shared" si="28"/>
        <v>Desarrollo del Sistema de Educación Superior</v>
      </c>
      <c r="K565" s="95" t="s">
        <v>720</v>
      </c>
    </row>
    <row r="566" spans="3:11" x14ac:dyDescent="0.25">
      <c r="C566" s="137"/>
      <c r="D566" s="154"/>
      <c r="E566" s="119"/>
      <c r="F566" s="94">
        <f t="shared" si="27"/>
        <v>0</v>
      </c>
      <c r="G566" s="156"/>
      <c r="H566" s="138"/>
      <c r="I566" s="126" t="e">
        <f>VLOOKUP(H566,Presupuesto!$B$11:$C$565,2,0)</f>
        <v>#N/A</v>
      </c>
      <c r="J566" s="95" t="str">
        <f t="shared" si="28"/>
        <v>Desarrollo del Sistema de Educación Superior</v>
      </c>
      <c r="K566" s="95" t="s">
        <v>720</v>
      </c>
    </row>
    <row r="567" spans="3:11" x14ac:dyDescent="0.25">
      <c r="C567" s="137"/>
      <c r="D567" s="154"/>
      <c r="E567" s="119"/>
      <c r="F567" s="94">
        <f t="shared" si="27"/>
        <v>0</v>
      </c>
      <c r="G567" s="156"/>
      <c r="H567" s="138"/>
      <c r="I567" s="126" t="e">
        <f>VLOOKUP(H567,Presupuesto!$B$11:$C$565,2,0)</f>
        <v>#N/A</v>
      </c>
      <c r="J567" s="95" t="str">
        <f t="shared" si="28"/>
        <v>Desarrollo del Sistema de Educación Superior</v>
      </c>
      <c r="K567" s="95" t="s">
        <v>720</v>
      </c>
    </row>
    <row r="568" spans="3:11" x14ac:dyDescent="0.25">
      <c r="C568" s="139"/>
      <c r="D568" s="147"/>
      <c r="E568" s="115"/>
      <c r="F568" s="94">
        <f t="shared" si="27"/>
        <v>0</v>
      </c>
      <c r="G568" s="156"/>
      <c r="H568" s="140"/>
      <c r="I568" s="126" t="e">
        <f>VLOOKUP(H568,Presupuesto!$B$11:$C$565,2,0)</f>
        <v>#N/A</v>
      </c>
      <c r="J568" s="95" t="str">
        <f t="shared" si="28"/>
        <v>Desarrollo del Sistema de Educación Superior</v>
      </c>
      <c r="K568" s="95" t="s">
        <v>720</v>
      </c>
    </row>
    <row r="569" spans="3:11" x14ac:dyDescent="0.25">
      <c r="C569" s="139"/>
      <c r="D569" s="147"/>
      <c r="E569" s="115"/>
      <c r="F569" s="94">
        <f t="shared" si="27"/>
        <v>0</v>
      </c>
      <c r="G569" s="156"/>
      <c r="H569" s="140"/>
      <c r="I569" s="126" t="e">
        <f>VLOOKUP(H569,Presupuesto!$B$11:$C$565,2,0)</f>
        <v>#N/A</v>
      </c>
      <c r="J569" s="95" t="str">
        <f t="shared" si="28"/>
        <v>Desarrollo del Sistema de Educación Superior</v>
      </c>
      <c r="K569" s="95" t="s">
        <v>720</v>
      </c>
    </row>
    <row r="570" spans="3:11" x14ac:dyDescent="0.25">
      <c r="C570" s="139"/>
      <c r="D570" s="147"/>
      <c r="E570" s="115"/>
      <c r="F570" s="94">
        <f t="shared" si="27"/>
        <v>0</v>
      </c>
      <c r="G570" s="156"/>
      <c r="H570" s="140"/>
      <c r="I570" s="126" t="e">
        <f>VLOOKUP(H570,Presupuesto!$B$11:$C$565,2,0)</f>
        <v>#N/A</v>
      </c>
      <c r="J570" s="95" t="str">
        <f t="shared" si="28"/>
        <v>Desarrollo del Sistema de Educación Superior</v>
      </c>
      <c r="K570" s="95" t="s">
        <v>720</v>
      </c>
    </row>
    <row r="571" spans="3:11" x14ac:dyDescent="0.25">
      <c r="C571" s="139"/>
      <c r="D571" s="147"/>
      <c r="E571" s="115"/>
      <c r="F571" s="94">
        <f t="shared" si="27"/>
        <v>0</v>
      </c>
      <c r="G571" s="156"/>
      <c r="H571" s="140"/>
      <c r="I571" s="126" t="e">
        <f>VLOOKUP(H571,Presupuesto!$B$11:$C$565,2,0)</f>
        <v>#N/A</v>
      </c>
      <c r="J571" s="95" t="str">
        <f t="shared" si="28"/>
        <v>Desarrollo del Sistema de Educación Superior</v>
      </c>
      <c r="K571" s="95" t="s">
        <v>720</v>
      </c>
    </row>
    <row r="572" spans="3:11" x14ac:dyDescent="0.25">
      <c r="C572" s="139"/>
      <c r="D572" s="147"/>
      <c r="E572" s="115"/>
      <c r="F572" s="94">
        <f t="shared" si="27"/>
        <v>0</v>
      </c>
      <c r="G572" s="156"/>
      <c r="H572" s="140"/>
      <c r="I572" s="126" t="e">
        <f>VLOOKUP(H572,Presupuesto!$B$11:$C$565,2,0)</f>
        <v>#N/A</v>
      </c>
      <c r="J572" s="95" t="str">
        <f t="shared" si="28"/>
        <v>Desarrollo del Sistema de Educación Superior</v>
      </c>
      <c r="K572" s="95" t="s">
        <v>720</v>
      </c>
    </row>
    <row r="573" spans="3:11" x14ac:dyDescent="0.25">
      <c r="C573" s="139"/>
      <c r="D573" s="147"/>
      <c r="E573" s="115"/>
      <c r="F573" s="94">
        <f t="shared" si="27"/>
        <v>0</v>
      </c>
      <c r="G573" s="156"/>
      <c r="H573" s="140"/>
      <c r="I573" s="126" t="e">
        <f>VLOOKUP(H573,Presupuesto!$B$11:$C$565,2,0)</f>
        <v>#N/A</v>
      </c>
      <c r="J573" s="95" t="str">
        <f t="shared" si="28"/>
        <v>Desarrollo del Sistema de Educación Superior</v>
      </c>
      <c r="K573" s="95" t="s">
        <v>720</v>
      </c>
    </row>
    <row r="574" spans="3:11" x14ac:dyDescent="0.25">
      <c r="C574" s="139"/>
      <c r="D574" s="147"/>
      <c r="E574" s="115"/>
      <c r="F574" s="94">
        <f t="shared" si="27"/>
        <v>0</v>
      </c>
      <c r="G574" s="156"/>
      <c r="H574" s="140"/>
      <c r="I574" s="126" t="e">
        <f>VLOOKUP(H574,Presupuesto!$B$11:$C$565,2,0)</f>
        <v>#N/A</v>
      </c>
      <c r="J574" s="95" t="str">
        <f t="shared" si="28"/>
        <v>Desarrollo del Sistema de Educación Superior</v>
      </c>
      <c r="K574" s="95" t="s">
        <v>720</v>
      </c>
    </row>
    <row r="575" spans="3:11" x14ac:dyDescent="0.25">
      <c r="C575" s="139"/>
      <c r="D575" s="147"/>
      <c r="E575" s="115"/>
      <c r="F575" s="94">
        <f t="shared" si="27"/>
        <v>0</v>
      </c>
      <c r="G575" s="156"/>
      <c r="H575" s="140"/>
      <c r="I575" s="126" t="e">
        <f>VLOOKUP(H575,Presupuesto!$B$11:$C$565,2,0)</f>
        <v>#N/A</v>
      </c>
      <c r="J575" s="95" t="str">
        <f t="shared" si="28"/>
        <v>Desarrollo del Sistema de Educación Superior</v>
      </c>
      <c r="K575" s="95" t="s">
        <v>720</v>
      </c>
    </row>
    <row r="576" spans="3:11" x14ac:dyDescent="0.25">
      <c r="C576" s="141"/>
      <c r="D576" s="147"/>
      <c r="E576" s="115"/>
      <c r="F576" s="94">
        <f t="shared" si="27"/>
        <v>0</v>
      </c>
      <c r="G576" s="156"/>
      <c r="H576" s="142"/>
      <c r="I576" s="126" t="e">
        <f>VLOOKUP(H576,Presupuesto!$B$11:$C$565,2,0)</f>
        <v>#N/A</v>
      </c>
      <c r="J576" s="95" t="str">
        <f t="shared" si="28"/>
        <v>Desarrollo del Sistema de Educación Superior</v>
      </c>
      <c r="K576" s="95" t="s">
        <v>732</v>
      </c>
    </row>
    <row r="577" spans="3:11" x14ac:dyDescent="0.25">
      <c r="C577" s="141"/>
      <c r="D577" s="147"/>
      <c r="E577" s="115"/>
      <c r="F577" s="94">
        <f t="shared" si="27"/>
        <v>0</v>
      </c>
      <c r="G577" s="156"/>
      <c r="H577" s="142"/>
      <c r="I577" s="126" t="e">
        <f>VLOOKUP(H577,Presupuesto!$B$11:$C$565,2,0)</f>
        <v>#N/A</v>
      </c>
      <c r="J577" s="95" t="str">
        <f t="shared" si="28"/>
        <v>Desarrollo del Sistema de Educación Superior</v>
      </c>
      <c r="K577" s="95" t="s">
        <v>720</v>
      </c>
    </row>
    <row r="578" spans="3:11" x14ac:dyDescent="0.25">
      <c r="C578" s="141"/>
      <c r="D578" s="147"/>
      <c r="E578" s="115"/>
      <c r="F578" s="94">
        <f t="shared" si="27"/>
        <v>0</v>
      </c>
      <c r="G578" s="156"/>
      <c r="H578" s="142"/>
      <c r="I578" s="126" t="e">
        <f>VLOOKUP(H578,Presupuesto!$B$11:$C$565,2,0)</f>
        <v>#N/A</v>
      </c>
      <c r="J578" s="95" t="str">
        <f t="shared" si="28"/>
        <v>Desarrollo del Sistema de Educación Superior</v>
      </c>
      <c r="K578" s="95" t="s">
        <v>720</v>
      </c>
    </row>
    <row r="579" spans="3:11" x14ac:dyDescent="0.25">
      <c r="C579" s="141"/>
      <c r="D579" s="147"/>
      <c r="E579" s="115"/>
      <c r="F579" s="94">
        <f t="shared" si="27"/>
        <v>0</v>
      </c>
      <c r="G579" s="156"/>
      <c r="H579" s="142"/>
      <c r="I579" s="126" t="e">
        <f>VLOOKUP(H579,Presupuesto!$B$11:$C$565,2,0)</f>
        <v>#N/A</v>
      </c>
      <c r="J579" s="95" t="str">
        <f t="shared" si="28"/>
        <v>Desarrollo del Sistema de Educación Superior</v>
      </c>
      <c r="K579" s="95" t="s">
        <v>720</v>
      </c>
    </row>
    <row r="580" spans="3:11" ht="15.75" thickBot="1" x14ac:dyDescent="0.3">
      <c r="C580" s="143"/>
      <c r="D580" s="155"/>
      <c r="E580" s="100"/>
      <c r="F580" s="102">
        <f t="shared" si="27"/>
        <v>0</v>
      </c>
      <c r="G580" s="157"/>
      <c r="H580" s="144"/>
      <c r="I580" s="128" t="e">
        <f>VLOOKUP(H580,Presupuesto!$B$11:$C$565,2,0)</f>
        <v>#N/A</v>
      </c>
      <c r="J580" s="103" t="str">
        <f t="shared" si="28"/>
        <v>Desarrollo del Sistema de Educación Superior</v>
      </c>
      <c r="K580" s="120" t="s">
        <v>719</v>
      </c>
    </row>
    <row r="582" spans="3:11" ht="15.75" thickBot="1" x14ac:dyDescent="0.3">
      <c r="C582" s="429"/>
      <c r="D582" s="429"/>
      <c r="E582" s="429"/>
      <c r="F582" s="89"/>
      <c r="G582" s="88"/>
      <c r="H582" s="89"/>
      <c r="I582" s="89"/>
      <c r="J582" s="429"/>
      <c r="K582" s="429"/>
    </row>
    <row r="583" spans="3:11" ht="15.75" thickBot="1" x14ac:dyDescent="0.3">
      <c r="C583" s="153" t="s">
        <v>1337</v>
      </c>
      <c r="D583" s="347">
        <f>SUM(F590:F624)</f>
        <v>300000</v>
      </c>
      <c r="E583" s="429"/>
      <c r="F583" s="69"/>
      <c r="G583" s="78"/>
      <c r="H583" s="69"/>
      <c r="I583" s="69"/>
      <c r="J583" s="429"/>
      <c r="K583" s="429"/>
    </row>
    <row r="584" spans="3:11" x14ac:dyDescent="0.25">
      <c r="C584" s="69"/>
      <c r="D584" s="31"/>
      <c r="E584" s="91"/>
      <c r="F584" s="91"/>
      <c r="G584" s="91"/>
      <c r="H584" s="75"/>
      <c r="I584" s="75"/>
      <c r="J584" s="75"/>
      <c r="K584" s="109"/>
    </row>
    <row r="585" spans="3:11" x14ac:dyDescent="0.25">
      <c r="C585" s="69"/>
      <c r="D585" s="31"/>
      <c r="E585" s="91"/>
      <c r="F585" s="91"/>
      <c r="G585" s="91"/>
      <c r="H585" s="75"/>
      <c r="I585" s="75"/>
      <c r="J585" s="75"/>
      <c r="K585" s="109"/>
    </row>
    <row r="586" spans="3:11" ht="15.75" x14ac:dyDescent="0.25">
      <c r="C586" s="191" t="s">
        <v>1309</v>
      </c>
      <c r="D586" s="345" t="s">
        <v>1815</v>
      </c>
      <c r="E586" s="91"/>
      <c r="F586" s="91"/>
      <c r="G586" s="91"/>
      <c r="H586" s="75"/>
      <c r="I586" s="75"/>
      <c r="J586" s="75"/>
      <c r="K586" s="109"/>
    </row>
    <row r="587" spans="3:11" ht="18.75" x14ac:dyDescent="0.25">
      <c r="C587" s="199" t="str">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 xml:space="preserve">Producción y publicación de análisis situacionales de país, región y mundo; y como condicionan o determinan las tendencias y desafios de la Educación Superior. </v>
      </c>
      <c r="D587" s="31"/>
      <c r="E587" s="91"/>
      <c r="F587" s="91"/>
      <c r="G587" s="91"/>
      <c r="H587" s="75"/>
      <c r="I587" s="75"/>
      <c r="J587" s="75"/>
      <c r="K587" s="109"/>
    </row>
    <row r="588" spans="3:11" ht="15.75" thickBot="1" x14ac:dyDescent="0.3">
      <c r="C588" s="429"/>
      <c r="D588" s="429"/>
      <c r="E588" s="429"/>
      <c r="F588" s="91"/>
      <c r="G588" s="75"/>
      <c r="H588" s="75"/>
      <c r="I588" s="75"/>
      <c r="J588" s="429"/>
      <c r="K588" s="429"/>
    </row>
    <row r="589" spans="3:11" ht="15.75" thickBot="1" x14ac:dyDescent="0.3">
      <c r="C589" s="125" t="s">
        <v>1310</v>
      </c>
      <c r="D589" s="125" t="s">
        <v>99</v>
      </c>
      <c r="E589" s="132" t="s">
        <v>1312</v>
      </c>
      <c r="F589" s="131" t="s">
        <v>1313</v>
      </c>
      <c r="G589" s="129" t="s">
        <v>1314</v>
      </c>
      <c r="H589" s="132" t="s">
        <v>1315</v>
      </c>
      <c r="I589" s="129" t="s">
        <v>711</v>
      </c>
      <c r="J589" s="129" t="s">
        <v>1316</v>
      </c>
      <c r="K589" s="129" t="s">
        <v>1317</v>
      </c>
    </row>
    <row r="590" spans="3:11" x14ac:dyDescent="0.25">
      <c r="C590" s="209" t="s">
        <v>1284</v>
      </c>
      <c r="D590" s="210"/>
      <c r="E590" s="208"/>
      <c r="F590" s="94">
        <f t="shared" ref="F590:F624" si="29">D590*E590</f>
        <v>0</v>
      </c>
      <c r="G590" s="156"/>
      <c r="H590" s="138"/>
      <c r="I590" s="126" t="e">
        <f>VLOOKUP(H590,Presupuesto!$B$11:$C$565,2,0)</f>
        <v>#N/A</v>
      </c>
      <c r="J590" s="207" t="s">
        <v>81</v>
      </c>
      <c r="K590" s="95" t="s">
        <v>719</v>
      </c>
    </row>
    <row r="591" spans="3:11" x14ac:dyDescent="0.25">
      <c r="C591" s="137" t="s">
        <v>1920</v>
      </c>
      <c r="D591" s="154">
        <v>1</v>
      </c>
      <c r="E591" s="119">
        <v>300000</v>
      </c>
      <c r="F591" s="94">
        <f t="shared" si="29"/>
        <v>300000</v>
      </c>
      <c r="G591" s="156" t="s">
        <v>712</v>
      </c>
      <c r="H591" s="138" t="s">
        <v>298</v>
      </c>
      <c r="I591" s="126" t="str">
        <f>VLOOKUP(H591,Presupuesto!$B$11:$C$565,2,0)</f>
        <v>OTROS SERVICIOS TECNICOS Y PROFESIONALES</v>
      </c>
      <c r="J591" s="95" t="s">
        <v>63</v>
      </c>
      <c r="K591" s="95" t="s">
        <v>720</v>
      </c>
    </row>
    <row r="592" spans="3:11" x14ac:dyDescent="0.25">
      <c r="C592" s="137"/>
      <c r="D592" s="154"/>
      <c r="E592" s="119"/>
      <c r="F592" s="94">
        <f t="shared" si="29"/>
        <v>0</v>
      </c>
      <c r="G592" s="156"/>
      <c r="H592" s="138"/>
      <c r="I592" s="126" t="e">
        <f>VLOOKUP(H592,Presupuesto!$B$11:$C$565,2,0)</f>
        <v>#N/A</v>
      </c>
      <c r="J592" s="95" t="str">
        <f t="shared" ref="J592:J624" si="30">$J$590</f>
        <v>Desarrollo del Sistema de Educación Superior</v>
      </c>
      <c r="K592" s="95" t="s">
        <v>720</v>
      </c>
    </row>
    <row r="593" spans="3:11" x14ac:dyDescent="0.25">
      <c r="C593" s="137"/>
      <c r="D593" s="154"/>
      <c r="E593" s="119"/>
      <c r="F593" s="94">
        <f t="shared" si="29"/>
        <v>0</v>
      </c>
      <c r="G593" s="156"/>
      <c r="H593" s="138"/>
      <c r="I593" s="126" t="e">
        <f>VLOOKUP(H593,Presupuesto!$B$11:$C$565,2,0)</f>
        <v>#N/A</v>
      </c>
      <c r="J593" s="95" t="str">
        <f t="shared" si="30"/>
        <v>Desarrollo del Sistema de Educación Superior</v>
      </c>
      <c r="K593" s="95" t="s">
        <v>720</v>
      </c>
    </row>
    <row r="594" spans="3:11" x14ac:dyDescent="0.25">
      <c r="C594" s="137"/>
      <c r="D594" s="154"/>
      <c r="E594" s="119"/>
      <c r="F594" s="94">
        <f t="shared" si="29"/>
        <v>0</v>
      </c>
      <c r="G594" s="156"/>
      <c r="H594" s="138"/>
      <c r="I594" s="126" t="e">
        <f>VLOOKUP(H594,Presupuesto!$B$11:$C$565,2,0)</f>
        <v>#N/A</v>
      </c>
      <c r="J594" s="95" t="str">
        <f t="shared" si="30"/>
        <v>Desarrollo del Sistema de Educación Superior</v>
      </c>
      <c r="K594" s="95" t="s">
        <v>720</v>
      </c>
    </row>
    <row r="595" spans="3:11" x14ac:dyDescent="0.25">
      <c r="C595" s="137"/>
      <c r="D595" s="154"/>
      <c r="E595" s="119"/>
      <c r="F595" s="94">
        <f t="shared" si="29"/>
        <v>0</v>
      </c>
      <c r="G595" s="156"/>
      <c r="H595" s="138"/>
      <c r="I595" s="126" t="e">
        <f>VLOOKUP(H595,Presupuesto!$B$11:$C$565,2,0)</f>
        <v>#N/A</v>
      </c>
      <c r="J595" s="95" t="str">
        <f t="shared" si="30"/>
        <v>Desarrollo del Sistema de Educación Superior</v>
      </c>
      <c r="K595" s="95" t="s">
        <v>729</v>
      </c>
    </row>
    <row r="596" spans="3:11" x14ac:dyDescent="0.25">
      <c r="C596" s="137"/>
      <c r="D596" s="154"/>
      <c r="E596" s="119"/>
      <c r="F596" s="94">
        <f t="shared" si="29"/>
        <v>0</v>
      </c>
      <c r="G596" s="156"/>
      <c r="H596" s="138"/>
      <c r="I596" s="126" t="e">
        <f>VLOOKUP(H596,Presupuesto!$B$11:$C$565,2,0)</f>
        <v>#N/A</v>
      </c>
      <c r="J596" s="95" t="str">
        <f t="shared" si="30"/>
        <v>Desarrollo del Sistema de Educación Superior</v>
      </c>
      <c r="K596" s="95" t="s">
        <v>720</v>
      </c>
    </row>
    <row r="597" spans="3:11" x14ac:dyDescent="0.25">
      <c r="C597" s="137"/>
      <c r="D597" s="154"/>
      <c r="E597" s="119"/>
      <c r="F597" s="94">
        <f t="shared" si="29"/>
        <v>0</v>
      </c>
      <c r="G597" s="156"/>
      <c r="H597" s="138"/>
      <c r="I597" s="126" t="e">
        <f>VLOOKUP(H597,Presupuesto!$B$11:$C$565,2,0)</f>
        <v>#N/A</v>
      </c>
      <c r="J597" s="95" t="str">
        <f t="shared" si="30"/>
        <v>Desarrollo del Sistema de Educación Superior</v>
      </c>
      <c r="K597" s="95" t="s">
        <v>720</v>
      </c>
    </row>
    <row r="598" spans="3:11" x14ac:dyDescent="0.25">
      <c r="C598" s="137"/>
      <c r="D598" s="154"/>
      <c r="E598" s="119"/>
      <c r="F598" s="94">
        <f t="shared" si="29"/>
        <v>0</v>
      </c>
      <c r="G598" s="156"/>
      <c r="H598" s="138"/>
      <c r="I598" s="126" t="e">
        <f>VLOOKUP(H598,Presupuesto!$B$11:$C$565,2,0)</f>
        <v>#N/A</v>
      </c>
      <c r="J598" s="95" t="str">
        <f t="shared" si="30"/>
        <v>Desarrollo del Sistema de Educación Superior</v>
      </c>
      <c r="K598" s="95" t="s">
        <v>720</v>
      </c>
    </row>
    <row r="599" spans="3:11" x14ac:dyDescent="0.25">
      <c r="C599" s="137"/>
      <c r="D599" s="154"/>
      <c r="E599" s="119"/>
      <c r="F599" s="94">
        <f t="shared" si="29"/>
        <v>0</v>
      </c>
      <c r="G599" s="156"/>
      <c r="H599" s="138"/>
      <c r="I599" s="126" t="e">
        <f>VLOOKUP(H599,Presupuesto!$B$11:$C$565,2,0)</f>
        <v>#N/A</v>
      </c>
      <c r="J599" s="95" t="str">
        <f t="shared" si="30"/>
        <v>Desarrollo del Sistema de Educación Superior</v>
      </c>
      <c r="K599" s="95" t="s">
        <v>720</v>
      </c>
    </row>
    <row r="600" spans="3:11" x14ac:dyDescent="0.25">
      <c r="C600" s="137"/>
      <c r="D600" s="154"/>
      <c r="E600" s="119"/>
      <c r="F600" s="94">
        <f t="shared" si="29"/>
        <v>0</v>
      </c>
      <c r="G600" s="156"/>
      <c r="H600" s="138"/>
      <c r="I600" s="126" t="e">
        <f>VLOOKUP(H600,Presupuesto!$B$11:$C$565,2,0)</f>
        <v>#N/A</v>
      </c>
      <c r="J600" s="95" t="str">
        <f t="shared" si="30"/>
        <v>Desarrollo del Sistema de Educación Superior</v>
      </c>
      <c r="K600" s="95" t="s">
        <v>720</v>
      </c>
    </row>
    <row r="601" spans="3:11" x14ac:dyDescent="0.25">
      <c r="C601" s="137"/>
      <c r="D601" s="154"/>
      <c r="E601" s="119"/>
      <c r="F601" s="94">
        <f t="shared" si="29"/>
        <v>0</v>
      </c>
      <c r="G601" s="156"/>
      <c r="H601" s="138"/>
      <c r="I601" s="126" t="e">
        <f>VLOOKUP(H601,Presupuesto!$B$11:$C$565,2,0)</f>
        <v>#N/A</v>
      </c>
      <c r="J601" s="95" t="str">
        <f t="shared" si="30"/>
        <v>Desarrollo del Sistema de Educación Superior</v>
      </c>
      <c r="K601" s="95" t="s">
        <v>720</v>
      </c>
    </row>
    <row r="602" spans="3:11" x14ac:dyDescent="0.25">
      <c r="C602" s="137"/>
      <c r="D602" s="154"/>
      <c r="E602" s="119"/>
      <c r="F602" s="94">
        <f t="shared" si="29"/>
        <v>0</v>
      </c>
      <c r="G602" s="156"/>
      <c r="H602" s="138"/>
      <c r="I602" s="126" t="e">
        <f>VLOOKUP(H602,Presupuesto!$B$11:$C$565,2,0)</f>
        <v>#N/A</v>
      </c>
      <c r="J602" s="95" t="str">
        <f t="shared" si="30"/>
        <v>Desarrollo del Sistema de Educación Superior</v>
      </c>
      <c r="K602" s="95" t="s">
        <v>720</v>
      </c>
    </row>
    <row r="603" spans="3:11" x14ac:dyDescent="0.25">
      <c r="C603" s="137"/>
      <c r="D603" s="154"/>
      <c r="E603" s="119"/>
      <c r="F603" s="94">
        <f t="shared" si="29"/>
        <v>0</v>
      </c>
      <c r="G603" s="156"/>
      <c r="H603" s="138"/>
      <c r="I603" s="126" t="e">
        <f>VLOOKUP(H603,Presupuesto!$B$11:$C$565,2,0)</f>
        <v>#N/A</v>
      </c>
      <c r="J603" s="95" t="str">
        <f t="shared" si="30"/>
        <v>Desarrollo del Sistema de Educación Superior</v>
      </c>
      <c r="K603" s="95" t="s">
        <v>720</v>
      </c>
    </row>
    <row r="604" spans="3:11" x14ac:dyDescent="0.25">
      <c r="C604" s="137"/>
      <c r="D604" s="154"/>
      <c r="E604" s="119"/>
      <c r="F604" s="94">
        <f t="shared" si="29"/>
        <v>0</v>
      </c>
      <c r="G604" s="156"/>
      <c r="H604" s="138"/>
      <c r="I604" s="126" t="e">
        <f>VLOOKUP(H604,Presupuesto!$B$11:$C$565,2,0)</f>
        <v>#N/A</v>
      </c>
      <c r="J604" s="95" t="str">
        <f t="shared" si="30"/>
        <v>Desarrollo del Sistema de Educación Superior</v>
      </c>
      <c r="K604" s="95" t="s">
        <v>720</v>
      </c>
    </row>
    <row r="605" spans="3:11" x14ac:dyDescent="0.25">
      <c r="C605" s="137"/>
      <c r="D605" s="154"/>
      <c r="E605" s="119"/>
      <c r="F605" s="94">
        <f t="shared" si="29"/>
        <v>0</v>
      </c>
      <c r="G605" s="156"/>
      <c r="H605" s="138"/>
      <c r="I605" s="126" t="e">
        <f>VLOOKUP(H605,Presupuesto!$B$11:$C$565,2,0)</f>
        <v>#N/A</v>
      </c>
      <c r="J605" s="95" t="str">
        <f t="shared" si="30"/>
        <v>Desarrollo del Sistema de Educación Superior</v>
      </c>
      <c r="K605" s="95" t="s">
        <v>720</v>
      </c>
    </row>
    <row r="606" spans="3:11" x14ac:dyDescent="0.25">
      <c r="C606" s="137"/>
      <c r="D606" s="154"/>
      <c r="E606" s="119"/>
      <c r="F606" s="94">
        <f t="shared" si="29"/>
        <v>0</v>
      </c>
      <c r="G606" s="156"/>
      <c r="H606" s="138"/>
      <c r="I606" s="126" t="e">
        <f>VLOOKUP(H606,Presupuesto!$B$11:$C$565,2,0)</f>
        <v>#N/A</v>
      </c>
      <c r="J606" s="95" t="str">
        <f t="shared" si="30"/>
        <v>Desarrollo del Sistema de Educación Superior</v>
      </c>
      <c r="K606" s="95" t="s">
        <v>720</v>
      </c>
    </row>
    <row r="607" spans="3:11" x14ac:dyDescent="0.25">
      <c r="C607" s="137"/>
      <c r="D607" s="154"/>
      <c r="E607" s="119"/>
      <c r="F607" s="94">
        <f t="shared" si="29"/>
        <v>0</v>
      </c>
      <c r="G607" s="156"/>
      <c r="H607" s="138"/>
      <c r="I607" s="126" t="e">
        <f>VLOOKUP(H607,Presupuesto!$B$11:$C$565,2,0)</f>
        <v>#N/A</v>
      </c>
      <c r="J607" s="95" t="str">
        <f t="shared" si="30"/>
        <v>Desarrollo del Sistema de Educación Superior</v>
      </c>
      <c r="K607" s="95" t="s">
        <v>720</v>
      </c>
    </row>
    <row r="608" spans="3:11" x14ac:dyDescent="0.25">
      <c r="C608" s="137"/>
      <c r="D608" s="154"/>
      <c r="E608" s="119"/>
      <c r="F608" s="94">
        <f t="shared" si="29"/>
        <v>0</v>
      </c>
      <c r="G608" s="156"/>
      <c r="H608" s="138"/>
      <c r="I608" s="126" t="e">
        <f>VLOOKUP(H608,Presupuesto!$B$11:$C$565,2,0)</f>
        <v>#N/A</v>
      </c>
      <c r="J608" s="95" t="str">
        <f t="shared" si="30"/>
        <v>Desarrollo del Sistema de Educación Superior</v>
      </c>
      <c r="K608" s="95" t="s">
        <v>720</v>
      </c>
    </row>
    <row r="609" spans="3:11" x14ac:dyDescent="0.25">
      <c r="C609" s="137"/>
      <c r="D609" s="154"/>
      <c r="E609" s="119"/>
      <c r="F609" s="94">
        <f t="shared" si="29"/>
        <v>0</v>
      </c>
      <c r="G609" s="156"/>
      <c r="H609" s="138"/>
      <c r="I609" s="126" t="e">
        <f>VLOOKUP(H609,Presupuesto!$B$11:$C$565,2,0)</f>
        <v>#N/A</v>
      </c>
      <c r="J609" s="95" t="str">
        <f t="shared" si="30"/>
        <v>Desarrollo del Sistema de Educación Superior</v>
      </c>
      <c r="K609" s="95" t="s">
        <v>720</v>
      </c>
    </row>
    <row r="610" spans="3:11" x14ac:dyDescent="0.25">
      <c r="C610" s="137"/>
      <c r="D610" s="154"/>
      <c r="E610" s="119"/>
      <c r="F610" s="94">
        <f t="shared" si="29"/>
        <v>0</v>
      </c>
      <c r="G610" s="156"/>
      <c r="H610" s="138"/>
      <c r="I610" s="126" t="e">
        <f>VLOOKUP(H610,Presupuesto!$B$11:$C$565,2,0)</f>
        <v>#N/A</v>
      </c>
      <c r="J610" s="95" t="str">
        <f t="shared" si="30"/>
        <v>Desarrollo del Sistema de Educación Superior</v>
      </c>
      <c r="K610" s="95" t="s">
        <v>720</v>
      </c>
    </row>
    <row r="611" spans="3:11" x14ac:dyDescent="0.25">
      <c r="C611" s="137"/>
      <c r="D611" s="154"/>
      <c r="E611" s="119"/>
      <c r="F611" s="94">
        <f t="shared" si="29"/>
        <v>0</v>
      </c>
      <c r="G611" s="156"/>
      <c r="H611" s="138"/>
      <c r="I611" s="126" t="e">
        <f>VLOOKUP(H611,Presupuesto!$B$11:$C$565,2,0)</f>
        <v>#N/A</v>
      </c>
      <c r="J611" s="95" t="str">
        <f t="shared" si="30"/>
        <v>Desarrollo del Sistema de Educación Superior</v>
      </c>
      <c r="K611" s="95" t="s">
        <v>720</v>
      </c>
    </row>
    <row r="612" spans="3:11" x14ac:dyDescent="0.25">
      <c r="C612" s="139"/>
      <c r="D612" s="147"/>
      <c r="E612" s="115"/>
      <c r="F612" s="94">
        <f t="shared" si="29"/>
        <v>0</v>
      </c>
      <c r="G612" s="156"/>
      <c r="H612" s="140"/>
      <c r="I612" s="126" t="e">
        <f>VLOOKUP(H612,Presupuesto!$B$11:$C$565,2,0)</f>
        <v>#N/A</v>
      </c>
      <c r="J612" s="95" t="str">
        <f t="shared" si="30"/>
        <v>Desarrollo del Sistema de Educación Superior</v>
      </c>
      <c r="K612" s="95" t="s">
        <v>720</v>
      </c>
    </row>
    <row r="613" spans="3:11" x14ac:dyDescent="0.25">
      <c r="C613" s="139"/>
      <c r="D613" s="147"/>
      <c r="E613" s="115"/>
      <c r="F613" s="94">
        <f t="shared" si="29"/>
        <v>0</v>
      </c>
      <c r="G613" s="156"/>
      <c r="H613" s="140"/>
      <c r="I613" s="126" t="e">
        <f>VLOOKUP(H613,Presupuesto!$B$11:$C$565,2,0)</f>
        <v>#N/A</v>
      </c>
      <c r="J613" s="95" t="str">
        <f t="shared" si="30"/>
        <v>Desarrollo del Sistema de Educación Superior</v>
      </c>
      <c r="K613" s="95" t="s">
        <v>720</v>
      </c>
    </row>
    <row r="614" spans="3:11" x14ac:dyDescent="0.25">
      <c r="C614" s="139"/>
      <c r="D614" s="147"/>
      <c r="E614" s="115"/>
      <c r="F614" s="94">
        <f t="shared" si="29"/>
        <v>0</v>
      </c>
      <c r="G614" s="156"/>
      <c r="H614" s="140"/>
      <c r="I614" s="126" t="e">
        <f>VLOOKUP(H614,Presupuesto!$B$11:$C$565,2,0)</f>
        <v>#N/A</v>
      </c>
      <c r="J614" s="95" t="str">
        <f t="shared" si="30"/>
        <v>Desarrollo del Sistema de Educación Superior</v>
      </c>
      <c r="K614" s="95" t="s">
        <v>720</v>
      </c>
    </row>
    <row r="615" spans="3:11" x14ac:dyDescent="0.25">
      <c r="C615" s="139"/>
      <c r="D615" s="147"/>
      <c r="E615" s="115"/>
      <c r="F615" s="94">
        <f t="shared" si="29"/>
        <v>0</v>
      </c>
      <c r="G615" s="156"/>
      <c r="H615" s="140"/>
      <c r="I615" s="126" t="e">
        <f>VLOOKUP(H615,Presupuesto!$B$11:$C$565,2,0)</f>
        <v>#N/A</v>
      </c>
      <c r="J615" s="95" t="str">
        <f t="shared" si="30"/>
        <v>Desarrollo del Sistema de Educación Superior</v>
      </c>
      <c r="K615" s="95" t="s">
        <v>720</v>
      </c>
    </row>
    <row r="616" spans="3:11" x14ac:dyDescent="0.25">
      <c r="C616" s="139"/>
      <c r="D616" s="147"/>
      <c r="E616" s="115"/>
      <c r="F616" s="94">
        <f t="shared" si="29"/>
        <v>0</v>
      </c>
      <c r="G616" s="156"/>
      <c r="H616" s="140"/>
      <c r="I616" s="126" t="e">
        <f>VLOOKUP(H616,Presupuesto!$B$11:$C$565,2,0)</f>
        <v>#N/A</v>
      </c>
      <c r="J616" s="95" t="str">
        <f t="shared" si="30"/>
        <v>Desarrollo del Sistema de Educación Superior</v>
      </c>
      <c r="K616" s="95" t="s">
        <v>720</v>
      </c>
    </row>
    <row r="617" spans="3:11" x14ac:dyDescent="0.25">
      <c r="C617" s="139"/>
      <c r="D617" s="147"/>
      <c r="E617" s="115"/>
      <c r="F617" s="94">
        <f t="shared" si="29"/>
        <v>0</v>
      </c>
      <c r="G617" s="156"/>
      <c r="H617" s="140"/>
      <c r="I617" s="126" t="e">
        <f>VLOOKUP(H617,Presupuesto!$B$11:$C$565,2,0)</f>
        <v>#N/A</v>
      </c>
      <c r="J617" s="95" t="str">
        <f t="shared" si="30"/>
        <v>Desarrollo del Sistema de Educación Superior</v>
      </c>
      <c r="K617" s="95" t="s">
        <v>720</v>
      </c>
    </row>
    <row r="618" spans="3:11" x14ac:dyDescent="0.25">
      <c r="C618" s="139"/>
      <c r="D618" s="147"/>
      <c r="E618" s="115"/>
      <c r="F618" s="94">
        <f t="shared" si="29"/>
        <v>0</v>
      </c>
      <c r="G618" s="156"/>
      <c r="H618" s="140"/>
      <c r="I618" s="126" t="e">
        <f>VLOOKUP(H618,Presupuesto!$B$11:$C$565,2,0)</f>
        <v>#N/A</v>
      </c>
      <c r="J618" s="95" t="str">
        <f t="shared" si="30"/>
        <v>Desarrollo del Sistema de Educación Superior</v>
      </c>
      <c r="K618" s="95" t="s">
        <v>720</v>
      </c>
    </row>
    <row r="619" spans="3:11" x14ac:dyDescent="0.25">
      <c r="C619" s="139"/>
      <c r="D619" s="147"/>
      <c r="E619" s="115"/>
      <c r="F619" s="94">
        <f t="shared" si="29"/>
        <v>0</v>
      </c>
      <c r="G619" s="156"/>
      <c r="H619" s="140"/>
      <c r="I619" s="126" t="e">
        <f>VLOOKUP(H619,Presupuesto!$B$11:$C$565,2,0)</f>
        <v>#N/A</v>
      </c>
      <c r="J619" s="95" t="str">
        <f t="shared" si="30"/>
        <v>Desarrollo del Sistema de Educación Superior</v>
      </c>
      <c r="K619" s="95" t="s">
        <v>720</v>
      </c>
    </row>
    <row r="620" spans="3:11" x14ac:dyDescent="0.25">
      <c r="C620" s="141"/>
      <c r="D620" s="147"/>
      <c r="E620" s="115"/>
      <c r="F620" s="94">
        <f t="shared" si="29"/>
        <v>0</v>
      </c>
      <c r="G620" s="156"/>
      <c r="H620" s="142"/>
      <c r="I620" s="126" t="e">
        <f>VLOOKUP(H620,Presupuesto!$B$11:$C$565,2,0)</f>
        <v>#N/A</v>
      </c>
      <c r="J620" s="95" t="str">
        <f t="shared" si="30"/>
        <v>Desarrollo del Sistema de Educación Superior</v>
      </c>
      <c r="K620" s="95" t="s">
        <v>732</v>
      </c>
    </row>
    <row r="621" spans="3:11" x14ac:dyDescent="0.25">
      <c r="C621" s="141"/>
      <c r="D621" s="147"/>
      <c r="E621" s="115"/>
      <c r="F621" s="94">
        <f t="shared" si="29"/>
        <v>0</v>
      </c>
      <c r="G621" s="156"/>
      <c r="H621" s="142"/>
      <c r="I621" s="126" t="e">
        <f>VLOOKUP(H621,Presupuesto!$B$11:$C$565,2,0)</f>
        <v>#N/A</v>
      </c>
      <c r="J621" s="95" t="str">
        <f t="shared" si="30"/>
        <v>Desarrollo del Sistema de Educación Superior</v>
      </c>
      <c r="K621" s="95" t="s">
        <v>720</v>
      </c>
    </row>
    <row r="622" spans="3:11" x14ac:dyDescent="0.25">
      <c r="C622" s="141"/>
      <c r="D622" s="147"/>
      <c r="E622" s="115"/>
      <c r="F622" s="94">
        <f t="shared" si="29"/>
        <v>0</v>
      </c>
      <c r="G622" s="156"/>
      <c r="H622" s="142"/>
      <c r="I622" s="126" t="e">
        <f>VLOOKUP(H622,Presupuesto!$B$11:$C$565,2,0)</f>
        <v>#N/A</v>
      </c>
      <c r="J622" s="95" t="str">
        <f t="shared" si="30"/>
        <v>Desarrollo del Sistema de Educación Superior</v>
      </c>
      <c r="K622" s="95" t="s">
        <v>720</v>
      </c>
    </row>
    <row r="623" spans="3:11" x14ac:dyDescent="0.25">
      <c r="C623" s="141"/>
      <c r="D623" s="147"/>
      <c r="E623" s="115"/>
      <c r="F623" s="94">
        <f t="shared" si="29"/>
        <v>0</v>
      </c>
      <c r="G623" s="156"/>
      <c r="H623" s="142"/>
      <c r="I623" s="126" t="e">
        <f>VLOOKUP(H623,Presupuesto!$B$11:$C$565,2,0)</f>
        <v>#N/A</v>
      </c>
      <c r="J623" s="95" t="str">
        <f t="shared" si="30"/>
        <v>Desarrollo del Sistema de Educación Superior</v>
      </c>
      <c r="K623" s="95" t="s">
        <v>720</v>
      </c>
    </row>
    <row r="624" spans="3:11" ht="15.75" thickBot="1" x14ac:dyDescent="0.3">
      <c r="C624" s="143"/>
      <c r="D624" s="155"/>
      <c r="E624" s="100"/>
      <c r="F624" s="102">
        <f t="shared" si="29"/>
        <v>0</v>
      </c>
      <c r="G624" s="157"/>
      <c r="H624" s="144"/>
      <c r="I624" s="128" t="e">
        <f>VLOOKUP(H624,Presupuesto!$B$11:$C$565,2,0)</f>
        <v>#N/A</v>
      </c>
      <c r="J624" s="103" t="str">
        <f t="shared" si="30"/>
        <v>Desarrollo del Sistema de Educación Superior</v>
      </c>
      <c r="K624" s="120" t="s">
        <v>719</v>
      </c>
    </row>
    <row r="626" spans="3:11" ht="15.75" thickBot="1" x14ac:dyDescent="0.3">
      <c r="C626" s="429"/>
      <c r="D626" s="429"/>
      <c r="E626" s="429"/>
      <c r="F626" s="429"/>
      <c r="G626" s="418"/>
      <c r="H626" s="429"/>
      <c r="I626" s="429"/>
      <c r="J626" s="429"/>
      <c r="K626" s="429"/>
    </row>
    <row r="627" spans="3:11" ht="15.75" thickBot="1" x14ac:dyDescent="0.3">
      <c r="C627" s="153" t="s">
        <v>1337</v>
      </c>
      <c r="D627" s="347">
        <f>SUM(F634:F668)</f>
        <v>125000</v>
      </c>
      <c r="E627" s="429"/>
      <c r="F627" s="69"/>
      <c r="G627" s="78"/>
      <c r="H627" s="69"/>
      <c r="I627" s="69"/>
      <c r="J627" s="429"/>
      <c r="K627" s="429"/>
    </row>
    <row r="628" spans="3:11" x14ac:dyDescent="0.25">
      <c r="C628" s="69"/>
      <c r="D628" s="31"/>
      <c r="E628" s="91"/>
      <c r="F628" s="91"/>
      <c r="G628" s="91"/>
      <c r="H628" s="75"/>
      <c r="I628" s="75"/>
      <c r="J628" s="75"/>
      <c r="K628" s="109"/>
    </row>
    <row r="629" spans="3:11" x14ac:dyDescent="0.25">
      <c r="C629" s="69"/>
      <c r="D629" s="31"/>
      <c r="E629" s="91"/>
      <c r="F629" s="91"/>
      <c r="G629" s="91"/>
      <c r="H629" s="75"/>
      <c r="I629" s="75"/>
      <c r="J629" s="75"/>
      <c r="K629" s="109"/>
    </row>
    <row r="630" spans="3:11" ht="15.75" x14ac:dyDescent="0.25">
      <c r="C630" s="191" t="s">
        <v>1309</v>
      </c>
      <c r="D630" s="345" t="s">
        <v>1816</v>
      </c>
      <c r="E630" s="91"/>
      <c r="F630" s="91"/>
      <c r="G630" s="91"/>
      <c r="H630" s="75"/>
      <c r="I630" s="75"/>
      <c r="J630" s="75"/>
      <c r="K630" s="109"/>
    </row>
    <row r="631" spans="3:11" ht="18.75" x14ac:dyDescent="0.25">
      <c r="C631" s="199" t="str">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Publicación anual del estado de la Educación Superior y contexto en Honduras y región de Centro América, 500 ejemplares.</v>
      </c>
      <c r="D631" s="31"/>
      <c r="E631" s="91"/>
      <c r="F631" s="91"/>
      <c r="G631" s="91"/>
      <c r="H631" s="75"/>
      <c r="I631" s="75"/>
      <c r="J631" s="75"/>
      <c r="K631" s="109"/>
    </row>
    <row r="632" spans="3:11" ht="15.75" thickBot="1" x14ac:dyDescent="0.3">
      <c r="C632" s="429"/>
      <c r="D632" s="429"/>
      <c r="E632" s="429"/>
      <c r="F632" s="91"/>
      <c r="G632" s="75"/>
      <c r="H632" s="75"/>
      <c r="I632" s="75"/>
      <c r="J632" s="429"/>
      <c r="K632" s="429"/>
    </row>
    <row r="633" spans="3:11" ht="15.75" thickBot="1" x14ac:dyDescent="0.3">
      <c r="C633" s="125" t="s">
        <v>1310</v>
      </c>
      <c r="D633" s="125" t="s">
        <v>99</v>
      </c>
      <c r="E633" s="132" t="s">
        <v>1312</v>
      </c>
      <c r="F633" s="131" t="s">
        <v>1313</v>
      </c>
      <c r="G633" s="129" t="s">
        <v>1314</v>
      </c>
      <c r="H633" s="132" t="s">
        <v>1315</v>
      </c>
      <c r="I633" s="129" t="s">
        <v>711</v>
      </c>
      <c r="J633" s="129" t="s">
        <v>1316</v>
      </c>
      <c r="K633" s="129" t="s">
        <v>1317</v>
      </c>
    </row>
    <row r="634" spans="3:11" x14ac:dyDescent="0.25">
      <c r="C634" s="209" t="s">
        <v>1284</v>
      </c>
      <c r="D634" s="210"/>
      <c r="E634" s="208"/>
      <c r="F634" s="94">
        <f t="shared" ref="F634:F668" si="31">D634*E634</f>
        <v>0</v>
      </c>
      <c r="G634" s="156"/>
      <c r="H634" s="138"/>
      <c r="I634" s="126" t="e">
        <f>VLOOKUP(H634,Presupuesto!$B$11:$C$565,2,0)</f>
        <v>#N/A</v>
      </c>
      <c r="J634" s="207" t="s">
        <v>81</v>
      </c>
      <c r="K634" s="95" t="s">
        <v>719</v>
      </c>
    </row>
    <row r="635" spans="3:11" x14ac:dyDescent="0.25">
      <c r="C635" s="137"/>
      <c r="D635" s="154"/>
      <c r="E635" s="119"/>
      <c r="F635" s="94">
        <f t="shared" si="31"/>
        <v>0</v>
      </c>
      <c r="G635" s="156"/>
      <c r="H635" s="138"/>
      <c r="I635" s="126" t="e">
        <f>VLOOKUP(H635,Presupuesto!$B$11:$C$565,2,0)</f>
        <v>#N/A</v>
      </c>
      <c r="J635" s="95" t="str">
        <f>$J$634</f>
        <v>Desarrollo del Sistema de Educación Superior</v>
      </c>
      <c r="K635" s="95" t="s">
        <v>720</v>
      </c>
    </row>
    <row r="636" spans="3:11" x14ac:dyDescent="0.25">
      <c r="C636" s="137" t="s">
        <v>1921</v>
      </c>
      <c r="D636" s="154">
        <v>500</v>
      </c>
      <c r="E636" s="119">
        <v>250</v>
      </c>
      <c r="F636" s="94">
        <f t="shared" si="31"/>
        <v>125000</v>
      </c>
      <c r="G636" s="156" t="s">
        <v>712</v>
      </c>
      <c r="H636" s="138" t="s">
        <v>307</v>
      </c>
      <c r="I636" s="126" t="str">
        <f>VLOOKUP(H636,Presupuesto!$B$11:$C$565,2,0)</f>
        <v>SERVICIOS DE IMPRENTA PUBLIC.Y REPRODUCCION</v>
      </c>
      <c r="J636" s="95" t="s">
        <v>63</v>
      </c>
      <c r="K636" s="95" t="s">
        <v>725</v>
      </c>
    </row>
    <row r="637" spans="3:11" x14ac:dyDescent="0.25">
      <c r="C637" s="137"/>
      <c r="D637" s="154"/>
      <c r="E637" s="119"/>
      <c r="F637" s="94">
        <f t="shared" si="31"/>
        <v>0</v>
      </c>
      <c r="G637" s="156"/>
      <c r="H637" s="138"/>
      <c r="I637" s="126" t="e">
        <f>VLOOKUP(H637,Presupuesto!$B$11:$C$565,2,0)</f>
        <v>#N/A</v>
      </c>
      <c r="J637" s="95" t="str">
        <f t="shared" ref="J637:J668" si="32">$J$634</f>
        <v>Desarrollo del Sistema de Educación Superior</v>
      </c>
      <c r="K637" s="95" t="s">
        <v>720</v>
      </c>
    </row>
    <row r="638" spans="3:11" x14ac:dyDescent="0.25">
      <c r="C638" s="137"/>
      <c r="D638" s="154"/>
      <c r="E638" s="119"/>
      <c r="F638" s="94">
        <f t="shared" si="31"/>
        <v>0</v>
      </c>
      <c r="G638" s="156"/>
      <c r="H638" s="138"/>
      <c r="I638" s="126" t="e">
        <f>VLOOKUP(H638,Presupuesto!$B$11:$C$565,2,0)</f>
        <v>#N/A</v>
      </c>
      <c r="J638" s="95" t="str">
        <f t="shared" si="32"/>
        <v>Desarrollo del Sistema de Educación Superior</v>
      </c>
      <c r="K638" s="95" t="s">
        <v>720</v>
      </c>
    </row>
    <row r="639" spans="3:11" x14ac:dyDescent="0.25">
      <c r="C639" s="137"/>
      <c r="D639" s="154"/>
      <c r="E639" s="119"/>
      <c r="F639" s="94">
        <f t="shared" si="31"/>
        <v>0</v>
      </c>
      <c r="G639" s="156"/>
      <c r="H639" s="138"/>
      <c r="I639" s="126" t="e">
        <f>VLOOKUP(H639,Presupuesto!$B$11:$C$565,2,0)</f>
        <v>#N/A</v>
      </c>
      <c r="J639" s="95" t="str">
        <f t="shared" si="32"/>
        <v>Desarrollo del Sistema de Educación Superior</v>
      </c>
      <c r="K639" s="95" t="s">
        <v>729</v>
      </c>
    </row>
    <row r="640" spans="3:11" x14ac:dyDescent="0.25">
      <c r="C640" s="137"/>
      <c r="D640" s="154"/>
      <c r="E640" s="119"/>
      <c r="F640" s="94">
        <f t="shared" si="31"/>
        <v>0</v>
      </c>
      <c r="G640" s="156"/>
      <c r="H640" s="138"/>
      <c r="I640" s="126" t="e">
        <f>VLOOKUP(H640,Presupuesto!$B$11:$C$565,2,0)</f>
        <v>#N/A</v>
      </c>
      <c r="J640" s="95" t="str">
        <f t="shared" si="32"/>
        <v>Desarrollo del Sistema de Educación Superior</v>
      </c>
      <c r="K640" s="95" t="s">
        <v>720</v>
      </c>
    </row>
    <row r="641" spans="3:11" x14ac:dyDescent="0.25">
      <c r="C641" s="137"/>
      <c r="D641" s="154"/>
      <c r="E641" s="119"/>
      <c r="F641" s="94">
        <f t="shared" si="31"/>
        <v>0</v>
      </c>
      <c r="G641" s="156"/>
      <c r="H641" s="138"/>
      <c r="I641" s="126" t="e">
        <f>VLOOKUP(H641,Presupuesto!$B$11:$C$565,2,0)</f>
        <v>#N/A</v>
      </c>
      <c r="J641" s="95" t="str">
        <f t="shared" si="32"/>
        <v>Desarrollo del Sistema de Educación Superior</v>
      </c>
      <c r="K641" s="95" t="s">
        <v>720</v>
      </c>
    </row>
    <row r="642" spans="3:11" x14ac:dyDescent="0.25">
      <c r="C642" s="137"/>
      <c r="D642" s="154"/>
      <c r="E642" s="119"/>
      <c r="F642" s="94">
        <f t="shared" si="31"/>
        <v>0</v>
      </c>
      <c r="G642" s="156"/>
      <c r="H642" s="138"/>
      <c r="I642" s="126" t="e">
        <f>VLOOKUP(H642,Presupuesto!$B$11:$C$565,2,0)</f>
        <v>#N/A</v>
      </c>
      <c r="J642" s="95" t="str">
        <f t="shared" si="32"/>
        <v>Desarrollo del Sistema de Educación Superior</v>
      </c>
      <c r="K642" s="95" t="s">
        <v>720</v>
      </c>
    </row>
    <row r="643" spans="3:11" x14ac:dyDescent="0.25">
      <c r="C643" s="137"/>
      <c r="D643" s="154"/>
      <c r="E643" s="119"/>
      <c r="F643" s="94">
        <f t="shared" si="31"/>
        <v>0</v>
      </c>
      <c r="G643" s="156"/>
      <c r="H643" s="138"/>
      <c r="I643" s="126" t="e">
        <f>VLOOKUP(H643,Presupuesto!$B$11:$C$565,2,0)</f>
        <v>#N/A</v>
      </c>
      <c r="J643" s="95" t="str">
        <f t="shared" si="32"/>
        <v>Desarrollo del Sistema de Educación Superior</v>
      </c>
      <c r="K643" s="95" t="s">
        <v>720</v>
      </c>
    </row>
    <row r="644" spans="3:11" x14ac:dyDescent="0.25">
      <c r="C644" s="137"/>
      <c r="D644" s="154"/>
      <c r="E644" s="119"/>
      <c r="F644" s="94">
        <f t="shared" si="31"/>
        <v>0</v>
      </c>
      <c r="G644" s="156"/>
      <c r="H644" s="138"/>
      <c r="I644" s="126" t="e">
        <f>VLOOKUP(H644,Presupuesto!$B$11:$C$565,2,0)</f>
        <v>#N/A</v>
      </c>
      <c r="J644" s="95" t="str">
        <f t="shared" si="32"/>
        <v>Desarrollo del Sistema de Educación Superior</v>
      </c>
      <c r="K644" s="95" t="s">
        <v>720</v>
      </c>
    </row>
    <row r="645" spans="3:11" x14ac:dyDescent="0.25">
      <c r="C645" s="137"/>
      <c r="D645" s="154"/>
      <c r="E645" s="119"/>
      <c r="F645" s="94">
        <f t="shared" si="31"/>
        <v>0</v>
      </c>
      <c r="G645" s="156"/>
      <c r="H645" s="138"/>
      <c r="I645" s="126" t="e">
        <f>VLOOKUP(H645,Presupuesto!$B$11:$C$565,2,0)</f>
        <v>#N/A</v>
      </c>
      <c r="J645" s="95" t="str">
        <f t="shared" si="32"/>
        <v>Desarrollo del Sistema de Educación Superior</v>
      </c>
      <c r="K645" s="95" t="s">
        <v>720</v>
      </c>
    </row>
    <row r="646" spans="3:11" x14ac:dyDescent="0.25">
      <c r="C646" s="137"/>
      <c r="D646" s="154"/>
      <c r="E646" s="119"/>
      <c r="F646" s="94">
        <f t="shared" si="31"/>
        <v>0</v>
      </c>
      <c r="G646" s="156"/>
      <c r="H646" s="138"/>
      <c r="I646" s="126" t="e">
        <f>VLOOKUP(H646,Presupuesto!$B$11:$C$565,2,0)</f>
        <v>#N/A</v>
      </c>
      <c r="J646" s="95" t="str">
        <f t="shared" si="32"/>
        <v>Desarrollo del Sistema de Educación Superior</v>
      </c>
      <c r="K646" s="95" t="s">
        <v>720</v>
      </c>
    </row>
    <row r="647" spans="3:11" x14ac:dyDescent="0.25">
      <c r="C647" s="137"/>
      <c r="D647" s="154"/>
      <c r="E647" s="119"/>
      <c r="F647" s="94">
        <f t="shared" si="31"/>
        <v>0</v>
      </c>
      <c r="G647" s="156"/>
      <c r="H647" s="138"/>
      <c r="I647" s="126" t="e">
        <f>VLOOKUP(H647,Presupuesto!$B$11:$C$565,2,0)</f>
        <v>#N/A</v>
      </c>
      <c r="J647" s="95" t="str">
        <f t="shared" si="32"/>
        <v>Desarrollo del Sistema de Educación Superior</v>
      </c>
      <c r="K647" s="95" t="s">
        <v>720</v>
      </c>
    </row>
    <row r="648" spans="3:11" x14ac:dyDescent="0.25">
      <c r="C648" s="137"/>
      <c r="D648" s="154"/>
      <c r="E648" s="119"/>
      <c r="F648" s="94">
        <f t="shared" si="31"/>
        <v>0</v>
      </c>
      <c r="G648" s="156"/>
      <c r="H648" s="138"/>
      <c r="I648" s="126" t="e">
        <f>VLOOKUP(H648,Presupuesto!$B$11:$C$565,2,0)</f>
        <v>#N/A</v>
      </c>
      <c r="J648" s="95" t="str">
        <f t="shared" si="32"/>
        <v>Desarrollo del Sistema de Educación Superior</v>
      </c>
      <c r="K648" s="95" t="s">
        <v>720</v>
      </c>
    </row>
    <row r="649" spans="3:11" x14ac:dyDescent="0.25">
      <c r="C649" s="137"/>
      <c r="D649" s="154"/>
      <c r="E649" s="119"/>
      <c r="F649" s="94">
        <f t="shared" si="31"/>
        <v>0</v>
      </c>
      <c r="G649" s="156"/>
      <c r="H649" s="138"/>
      <c r="I649" s="126" t="e">
        <f>VLOOKUP(H649,Presupuesto!$B$11:$C$565,2,0)</f>
        <v>#N/A</v>
      </c>
      <c r="J649" s="95" t="str">
        <f t="shared" si="32"/>
        <v>Desarrollo del Sistema de Educación Superior</v>
      </c>
      <c r="K649" s="95" t="s">
        <v>720</v>
      </c>
    </row>
    <row r="650" spans="3:11" x14ac:dyDescent="0.25">
      <c r="C650" s="137"/>
      <c r="D650" s="154"/>
      <c r="E650" s="119"/>
      <c r="F650" s="94">
        <f t="shared" si="31"/>
        <v>0</v>
      </c>
      <c r="G650" s="156"/>
      <c r="H650" s="138"/>
      <c r="I650" s="126" t="e">
        <f>VLOOKUP(H650,Presupuesto!$B$11:$C$565,2,0)</f>
        <v>#N/A</v>
      </c>
      <c r="J650" s="95" t="str">
        <f t="shared" si="32"/>
        <v>Desarrollo del Sistema de Educación Superior</v>
      </c>
      <c r="K650" s="95" t="s">
        <v>720</v>
      </c>
    </row>
    <row r="651" spans="3:11" x14ac:dyDescent="0.25">
      <c r="C651" s="137"/>
      <c r="D651" s="154"/>
      <c r="E651" s="119"/>
      <c r="F651" s="94">
        <f t="shared" si="31"/>
        <v>0</v>
      </c>
      <c r="G651" s="156"/>
      <c r="H651" s="138"/>
      <c r="I651" s="126" t="e">
        <f>VLOOKUP(H651,Presupuesto!$B$11:$C$565,2,0)</f>
        <v>#N/A</v>
      </c>
      <c r="J651" s="95" t="str">
        <f t="shared" si="32"/>
        <v>Desarrollo del Sistema de Educación Superior</v>
      </c>
      <c r="K651" s="95" t="s">
        <v>720</v>
      </c>
    </row>
    <row r="652" spans="3:11" x14ac:dyDescent="0.25">
      <c r="C652" s="137"/>
      <c r="D652" s="154"/>
      <c r="E652" s="119"/>
      <c r="F652" s="94">
        <f t="shared" si="31"/>
        <v>0</v>
      </c>
      <c r="G652" s="156"/>
      <c r="H652" s="138"/>
      <c r="I652" s="126" t="e">
        <f>VLOOKUP(H652,Presupuesto!$B$11:$C$565,2,0)</f>
        <v>#N/A</v>
      </c>
      <c r="J652" s="95" t="str">
        <f t="shared" si="32"/>
        <v>Desarrollo del Sistema de Educación Superior</v>
      </c>
      <c r="K652" s="95" t="s">
        <v>720</v>
      </c>
    </row>
    <row r="653" spans="3:11" x14ac:dyDescent="0.25">
      <c r="C653" s="137"/>
      <c r="D653" s="154"/>
      <c r="E653" s="119"/>
      <c r="F653" s="94">
        <f t="shared" si="31"/>
        <v>0</v>
      </c>
      <c r="G653" s="156"/>
      <c r="H653" s="138"/>
      <c r="I653" s="126" t="e">
        <f>VLOOKUP(H653,Presupuesto!$B$11:$C$565,2,0)</f>
        <v>#N/A</v>
      </c>
      <c r="J653" s="95" t="str">
        <f t="shared" si="32"/>
        <v>Desarrollo del Sistema de Educación Superior</v>
      </c>
      <c r="K653" s="95" t="s">
        <v>720</v>
      </c>
    </row>
    <row r="654" spans="3:11" x14ac:dyDescent="0.25">
      <c r="C654" s="137"/>
      <c r="D654" s="154"/>
      <c r="E654" s="119"/>
      <c r="F654" s="94">
        <f t="shared" si="31"/>
        <v>0</v>
      </c>
      <c r="G654" s="156"/>
      <c r="H654" s="138"/>
      <c r="I654" s="126" t="e">
        <f>VLOOKUP(H654,Presupuesto!$B$11:$C$565,2,0)</f>
        <v>#N/A</v>
      </c>
      <c r="J654" s="95" t="str">
        <f t="shared" si="32"/>
        <v>Desarrollo del Sistema de Educación Superior</v>
      </c>
      <c r="K654" s="95" t="s">
        <v>720</v>
      </c>
    </row>
    <row r="655" spans="3:11" x14ac:dyDescent="0.25">
      <c r="C655" s="137"/>
      <c r="D655" s="154"/>
      <c r="E655" s="119"/>
      <c r="F655" s="94">
        <f t="shared" si="31"/>
        <v>0</v>
      </c>
      <c r="G655" s="156"/>
      <c r="H655" s="138"/>
      <c r="I655" s="126" t="e">
        <f>VLOOKUP(H655,Presupuesto!$B$11:$C$565,2,0)</f>
        <v>#N/A</v>
      </c>
      <c r="J655" s="95" t="str">
        <f t="shared" si="32"/>
        <v>Desarrollo del Sistema de Educación Superior</v>
      </c>
      <c r="K655" s="95" t="s">
        <v>720</v>
      </c>
    </row>
    <row r="656" spans="3:11" x14ac:dyDescent="0.25">
      <c r="C656" s="139"/>
      <c r="D656" s="147"/>
      <c r="E656" s="115"/>
      <c r="F656" s="94">
        <f t="shared" si="31"/>
        <v>0</v>
      </c>
      <c r="G656" s="156"/>
      <c r="H656" s="140"/>
      <c r="I656" s="126" t="e">
        <f>VLOOKUP(H656,Presupuesto!$B$11:$C$565,2,0)</f>
        <v>#N/A</v>
      </c>
      <c r="J656" s="95" t="str">
        <f t="shared" si="32"/>
        <v>Desarrollo del Sistema de Educación Superior</v>
      </c>
      <c r="K656" s="95" t="s">
        <v>720</v>
      </c>
    </row>
    <row r="657" spans="3:11" x14ac:dyDescent="0.25">
      <c r="C657" s="139"/>
      <c r="D657" s="147"/>
      <c r="E657" s="115"/>
      <c r="F657" s="94">
        <f t="shared" si="31"/>
        <v>0</v>
      </c>
      <c r="G657" s="156"/>
      <c r="H657" s="140"/>
      <c r="I657" s="126" t="e">
        <f>VLOOKUP(H657,Presupuesto!$B$11:$C$565,2,0)</f>
        <v>#N/A</v>
      </c>
      <c r="J657" s="95" t="str">
        <f t="shared" si="32"/>
        <v>Desarrollo del Sistema de Educación Superior</v>
      </c>
      <c r="K657" s="95" t="s">
        <v>720</v>
      </c>
    </row>
    <row r="658" spans="3:11" x14ac:dyDescent="0.25">
      <c r="C658" s="139"/>
      <c r="D658" s="147"/>
      <c r="E658" s="115"/>
      <c r="F658" s="94">
        <f t="shared" si="31"/>
        <v>0</v>
      </c>
      <c r="G658" s="156"/>
      <c r="H658" s="140"/>
      <c r="I658" s="126" t="e">
        <f>VLOOKUP(H658,Presupuesto!$B$11:$C$565,2,0)</f>
        <v>#N/A</v>
      </c>
      <c r="J658" s="95" t="str">
        <f t="shared" si="32"/>
        <v>Desarrollo del Sistema de Educación Superior</v>
      </c>
      <c r="K658" s="95" t="s">
        <v>720</v>
      </c>
    </row>
    <row r="659" spans="3:11" x14ac:dyDescent="0.25">
      <c r="C659" s="139"/>
      <c r="D659" s="147"/>
      <c r="E659" s="115"/>
      <c r="F659" s="94">
        <f t="shared" si="31"/>
        <v>0</v>
      </c>
      <c r="G659" s="156"/>
      <c r="H659" s="140"/>
      <c r="I659" s="126" t="e">
        <f>VLOOKUP(H659,Presupuesto!$B$11:$C$565,2,0)</f>
        <v>#N/A</v>
      </c>
      <c r="J659" s="95" t="str">
        <f t="shared" si="32"/>
        <v>Desarrollo del Sistema de Educación Superior</v>
      </c>
      <c r="K659" s="95" t="s">
        <v>720</v>
      </c>
    </row>
    <row r="660" spans="3:11" x14ac:dyDescent="0.25">
      <c r="C660" s="139"/>
      <c r="D660" s="147"/>
      <c r="E660" s="115"/>
      <c r="F660" s="94">
        <f t="shared" si="31"/>
        <v>0</v>
      </c>
      <c r="G660" s="156"/>
      <c r="H660" s="140"/>
      <c r="I660" s="126" t="e">
        <f>VLOOKUP(H660,Presupuesto!$B$11:$C$565,2,0)</f>
        <v>#N/A</v>
      </c>
      <c r="J660" s="95" t="str">
        <f t="shared" si="32"/>
        <v>Desarrollo del Sistema de Educación Superior</v>
      </c>
      <c r="K660" s="95" t="s">
        <v>720</v>
      </c>
    </row>
    <row r="661" spans="3:11" x14ac:dyDescent="0.25">
      <c r="C661" s="139"/>
      <c r="D661" s="147"/>
      <c r="E661" s="115"/>
      <c r="F661" s="94">
        <f t="shared" si="31"/>
        <v>0</v>
      </c>
      <c r="G661" s="156"/>
      <c r="H661" s="140"/>
      <c r="I661" s="126" t="e">
        <f>VLOOKUP(H661,Presupuesto!$B$11:$C$565,2,0)</f>
        <v>#N/A</v>
      </c>
      <c r="J661" s="95" t="str">
        <f t="shared" si="32"/>
        <v>Desarrollo del Sistema de Educación Superior</v>
      </c>
      <c r="K661" s="95" t="s">
        <v>720</v>
      </c>
    </row>
    <row r="662" spans="3:11" x14ac:dyDescent="0.25">
      <c r="C662" s="139"/>
      <c r="D662" s="147"/>
      <c r="E662" s="115"/>
      <c r="F662" s="94">
        <f t="shared" si="31"/>
        <v>0</v>
      </c>
      <c r="G662" s="156"/>
      <c r="H662" s="140"/>
      <c r="I662" s="126" t="e">
        <f>VLOOKUP(H662,Presupuesto!$B$11:$C$565,2,0)</f>
        <v>#N/A</v>
      </c>
      <c r="J662" s="95" t="str">
        <f t="shared" si="32"/>
        <v>Desarrollo del Sistema de Educación Superior</v>
      </c>
      <c r="K662" s="95" t="s">
        <v>720</v>
      </c>
    </row>
    <row r="663" spans="3:11" x14ac:dyDescent="0.25">
      <c r="C663" s="139"/>
      <c r="D663" s="147"/>
      <c r="E663" s="115"/>
      <c r="F663" s="94">
        <f t="shared" si="31"/>
        <v>0</v>
      </c>
      <c r="G663" s="156"/>
      <c r="H663" s="140"/>
      <c r="I663" s="126" t="e">
        <f>VLOOKUP(H663,Presupuesto!$B$11:$C$565,2,0)</f>
        <v>#N/A</v>
      </c>
      <c r="J663" s="95" t="str">
        <f t="shared" si="32"/>
        <v>Desarrollo del Sistema de Educación Superior</v>
      </c>
      <c r="K663" s="95" t="s">
        <v>720</v>
      </c>
    </row>
    <row r="664" spans="3:11" x14ac:dyDescent="0.25">
      <c r="C664" s="141"/>
      <c r="D664" s="147"/>
      <c r="E664" s="115"/>
      <c r="F664" s="94">
        <f t="shared" si="31"/>
        <v>0</v>
      </c>
      <c r="G664" s="156"/>
      <c r="H664" s="142"/>
      <c r="I664" s="126" t="e">
        <f>VLOOKUP(H664,Presupuesto!$B$11:$C$565,2,0)</f>
        <v>#N/A</v>
      </c>
      <c r="J664" s="95" t="str">
        <f t="shared" si="32"/>
        <v>Desarrollo del Sistema de Educación Superior</v>
      </c>
      <c r="K664" s="95" t="s">
        <v>732</v>
      </c>
    </row>
    <row r="665" spans="3:11" x14ac:dyDescent="0.25">
      <c r="C665" s="141"/>
      <c r="D665" s="147"/>
      <c r="E665" s="115"/>
      <c r="F665" s="94">
        <f t="shared" si="31"/>
        <v>0</v>
      </c>
      <c r="G665" s="156"/>
      <c r="H665" s="142"/>
      <c r="I665" s="126" t="e">
        <f>VLOOKUP(H665,Presupuesto!$B$11:$C$565,2,0)</f>
        <v>#N/A</v>
      </c>
      <c r="J665" s="95" t="str">
        <f t="shared" si="32"/>
        <v>Desarrollo del Sistema de Educación Superior</v>
      </c>
      <c r="K665" s="95" t="s">
        <v>720</v>
      </c>
    </row>
    <row r="666" spans="3:11" x14ac:dyDescent="0.25">
      <c r="C666" s="141"/>
      <c r="D666" s="147"/>
      <c r="E666" s="115"/>
      <c r="F666" s="94">
        <f t="shared" si="31"/>
        <v>0</v>
      </c>
      <c r="G666" s="156"/>
      <c r="H666" s="142"/>
      <c r="I666" s="126" t="e">
        <f>VLOOKUP(H666,Presupuesto!$B$11:$C$565,2,0)</f>
        <v>#N/A</v>
      </c>
      <c r="J666" s="95" t="str">
        <f t="shared" si="32"/>
        <v>Desarrollo del Sistema de Educación Superior</v>
      </c>
      <c r="K666" s="95" t="s">
        <v>720</v>
      </c>
    </row>
    <row r="667" spans="3:11" x14ac:dyDescent="0.25">
      <c r="C667" s="141"/>
      <c r="D667" s="147"/>
      <c r="E667" s="115"/>
      <c r="F667" s="94">
        <f t="shared" si="31"/>
        <v>0</v>
      </c>
      <c r="G667" s="156"/>
      <c r="H667" s="142"/>
      <c r="I667" s="126" t="e">
        <f>VLOOKUP(H667,Presupuesto!$B$11:$C$565,2,0)</f>
        <v>#N/A</v>
      </c>
      <c r="J667" s="95" t="str">
        <f t="shared" si="32"/>
        <v>Desarrollo del Sistema de Educación Superior</v>
      </c>
      <c r="K667" s="95" t="s">
        <v>720</v>
      </c>
    </row>
    <row r="668" spans="3:11" ht="15.75" thickBot="1" x14ac:dyDescent="0.3">
      <c r="C668" s="143"/>
      <c r="D668" s="155"/>
      <c r="E668" s="100"/>
      <c r="F668" s="102">
        <f t="shared" si="31"/>
        <v>0</v>
      </c>
      <c r="G668" s="157"/>
      <c r="H668" s="144"/>
      <c r="I668" s="128" t="e">
        <f>VLOOKUP(H668,Presupuesto!$B$11:$C$565,2,0)</f>
        <v>#N/A</v>
      </c>
      <c r="J668" s="103" t="str">
        <f t="shared" si="32"/>
        <v>Desarrollo del Sistema de Educación Superior</v>
      </c>
      <c r="K668" s="120" t="s">
        <v>719</v>
      </c>
    </row>
    <row r="670" spans="3:11" ht="15.75" thickBot="1" x14ac:dyDescent="0.3">
      <c r="C670" s="429"/>
      <c r="D670" s="429"/>
      <c r="E670" s="429"/>
      <c r="F670" s="89"/>
      <c r="G670" s="88"/>
      <c r="H670" s="89"/>
      <c r="I670" s="89"/>
      <c r="J670" s="429"/>
      <c r="K670" s="429"/>
    </row>
    <row r="671" spans="3:11" ht="15.75" thickBot="1" x14ac:dyDescent="0.3">
      <c r="C671" s="153" t="s">
        <v>1337</v>
      </c>
      <c r="D671" s="347">
        <f>SUM(F678:F712)</f>
        <v>600000</v>
      </c>
      <c r="E671" s="429"/>
      <c r="F671" s="69"/>
      <c r="G671" s="78"/>
      <c r="H671" s="69"/>
      <c r="I671" s="69"/>
      <c r="J671" s="429"/>
      <c r="K671" s="429"/>
    </row>
    <row r="672" spans="3:11" x14ac:dyDescent="0.25">
      <c r="C672" s="69"/>
      <c r="D672" s="31"/>
      <c r="E672" s="91"/>
      <c r="F672" s="91"/>
      <c r="G672" s="91"/>
      <c r="H672" s="75"/>
      <c r="I672" s="75"/>
      <c r="J672" s="75"/>
      <c r="K672" s="109"/>
    </row>
    <row r="673" spans="3:11" x14ac:dyDescent="0.25">
      <c r="C673" s="69"/>
      <c r="D673" s="31"/>
      <c r="E673" s="91"/>
      <c r="F673" s="91"/>
      <c r="G673" s="91"/>
      <c r="H673" s="75"/>
      <c r="I673" s="75"/>
      <c r="J673" s="75"/>
      <c r="K673" s="109"/>
    </row>
    <row r="674" spans="3:11" ht="15.75" x14ac:dyDescent="0.25">
      <c r="C674" s="191" t="s">
        <v>1309</v>
      </c>
      <c r="D674" s="345" t="s">
        <v>1817</v>
      </c>
      <c r="E674" s="91"/>
      <c r="F674" s="91"/>
      <c r="G674" s="91"/>
      <c r="H674" s="75"/>
      <c r="I674" s="75"/>
      <c r="J674" s="75"/>
      <c r="K674" s="109"/>
    </row>
    <row r="675" spans="3:11" ht="18.75" x14ac:dyDescent="0.25">
      <c r="C675" s="199" t="str">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 xml:space="preserve">Operación de Sistema de Indicadores para medir la contribución de la UNAH al Desarrollo Humano Sostenible del país (consultores, encuestadores, reproducción de materiales, etc.). </v>
      </c>
      <c r="D675" s="31"/>
      <c r="E675" s="91"/>
      <c r="F675" s="91"/>
      <c r="G675" s="91"/>
      <c r="H675" s="75"/>
      <c r="I675" s="75"/>
      <c r="J675" s="75"/>
      <c r="K675" s="109"/>
    </row>
    <row r="676" spans="3:11" ht="15.75" thickBot="1" x14ac:dyDescent="0.3">
      <c r="C676" s="429"/>
      <c r="D676" s="429"/>
      <c r="E676" s="429"/>
      <c r="F676" s="91"/>
      <c r="G676" s="75"/>
      <c r="H676" s="75"/>
      <c r="I676" s="75"/>
      <c r="J676" s="429"/>
      <c r="K676" s="429"/>
    </row>
    <row r="677" spans="3:11" ht="15.75" thickBot="1" x14ac:dyDescent="0.3">
      <c r="C677" s="125" t="s">
        <v>1310</v>
      </c>
      <c r="D677" s="125" t="s">
        <v>99</v>
      </c>
      <c r="E677" s="132" t="s">
        <v>1312</v>
      </c>
      <c r="F677" s="131" t="s">
        <v>1313</v>
      </c>
      <c r="G677" s="129" t="s">
        <v>1314</v>
      </c>
      <c r="H677" s="132" t="s">
        <v>1315</v>
      </c>
      <c r="I677" s="129" t="s">
        <v>711</v>
      </c>
      <c r="J677" s="129" t="s">
        <v>1316</v>
      </c>
      <c r="K677" s="129" t="s">
        <v>1317</v>
      </c>
    </row>
    <row r="678" spans="3:11" x14ac:dyDescent="0.25">
      <c r="C678" s="209" t="s">
        <v>1284</v>
      </c>
      <c r="D678" s="210"/>
      <c r="E678" s="208"/>
      <c r="F678" s="94">
        <f t="shared" ref="F678:F712" si="33">D678*E678</f>
        <v>0</v>
      </c>
      <c r="G678" s="156"/>
      <c r="H678" s="138"/>
      <c r="I678" s="126" t="e">
        <f>VLOOKUP(H678,Presupuesto!$B$11:$C$565,2,0)</f>
        <v>#N/A</v>
      </c>
      <c r="J678" s="207" t="s">
        <v>81</v>
      </c>
      <c r="K678" s="95" t="s">
        <v>719</v>
      </c>
    </row>
    <row r="679" spans="3:11" x14ac:dyDescent="0.25">
      <c r="C679" s="137" t="s">
        <v>1922</v>
      </c>
      <c r="D679" s="154">
        <v>1</v>
      </c>
      <c r="E679" s="119">
        <v>600000</v>
      </c>
      <c r="F679" s="94">
        <f t="shared" si="33"/>
        <v>600000</v>
      </c>
      <c r="G679" s="156" t="s">
        <v>712</v>
      </c>
      <c r="H679" s="138" t="s">
        <v>298</v>
      </c>
      <c r="I679" s="126" t="str">
        <f>VLOOKUP(H679,Presupuesto!$B$11:$C$565,2,0)</f>
        <v>OTROS SERVICIOS TECNICOS Y PROFESIONALES</v>
      </c>
      <c r="J679" s="95" t="s">
        <v>63</v>
      </c>
      <c r="K679" s="95" t="s">
        <v>720</v>
      </c>
    </row>
    <row r="680" spans="3:11" x14ac:dyDescent="0.25">
      <c r="C680" s="137"/>
      <c r="D680" s="154"/>
      <c r="E680" s="119"/>
      <c r="F680" s="94">
        <f t="shared" si="33"/>
        <v>0</v>
      </c>
      <c r="G680" s="156"/>
      <c r="H680" s="138"/>
      <c r="I680" s="126" t="e">
        <f>VLOOKUP(H680,Presupuesto!$B$11:$C$565,2,0)</f>
        <v>#N/A</v>
      </c>
      <c r="J680" s="95" t="str">
        <f t="shared" ref="J680:J712" si="34">$J$678</f>
        <v>Desarrollo del Sistema de Educación Superior</v>
      </c>
      <c r="K680" s="95" t="s">
        <v>720</v>
      </c>
    </row>
    <row r="681" spans="3:11" x14ac:dyDescent="0.25">
      <c r="C681" s="137"/>
      <c r="D681" s="154"/>
      <c r="E681" s="119"/>
      <c r="F681" s="94">
        <f t="shared" si="33"/>
        <v>0</v>
      </c>
      <c r="G681" s="156"/>
      <c r="H681" s="138"/>
      <c r="I681" s="126" t="e">
        <f>VLOOKUP(H681,Presupuesto!$B$11:$C$565,2,0)</f>
        <v>#N/A</v>
      </c>
      <c r="J681" s="95" t="str">
        <f t="shared" si="34"/>
        <v>Desarrollo del Sistema de Educación Superior</v>
      </c>
      <c r="K681" s="95" t="s">
        <v>720</v>
      </c>
    </row>
    <row r="682" spans="3:11" x14ac:dyDescent="0.25">
      <c r="C682" s="137"/>
      <c r="D682" s="154"/>
      <c r="E682" s="119"/>
      <c r="F682" s="94">
        <f t="shared" si="33"/>
        <v>0</v>
      </c>
      <c r="G682" s="156"/>
      <c r="H682" s="138"/>
      <c r="I682" s="126" t="e">
        <f>VLOOKUP(H682,Presupuesto!$B$11:$C$565,2,0)</f>
        <v>#N/A</v>
      </c>
      <c r="J682" s="95" t="str">
        <f t="shared" si="34"/>
        <v>Desarrollo del Sistema de Educación Superior</v>
      </c>
      <c r="K682" s="95" t="s">
        <v>720</v>
      </c>
    </row>
    <row r="683" spans="3:11" x14ac:dyDescent="0.25">
      <c r="C683" s="137"/>
      <c r="D683" s="154"/>
      <c r="E683" s="119"/>
      <c r="F683" s="94">
        <f t="shared" si="33"/>
        <v>0</v>
      </c>
      <c r="G683" s="156"/>
      <c r="H683" s="138"/>
      <c r="I683" s="126" t="e">
        <f>VLOOKUP(H683,Presupuesto!$B$11:$C$565,2,0)</f>
        <v>#N/A</v>
      </c>
      <c r="J683" s="95" t="str">
        <f t="shared" si="34"/>
        <v>Desarrollo del Sistema de Educación Superior</v>
      </c>
      <c r="K683" s="95" t="s">
        <v>729</v>
      </c>
    </row>
    <row r="684" spans="3:11" x14ac:dyDescent="0.25">
      <c r="C684" s="137"/>
      <c r="D684" s="154"/>
      <c r="E684" s="119"/>
      <c r="F684" s="94">
        <f t="shared" si="33"/>
        <v>0</v>
      </c>
      <c r="G684" s="156"/>
      <c r="H684" s="138"/>
      <c r="I684" s="126" t="e">
        <f>VLOOKUP(H684,Presupuesto!$B$11:$C$565,2,0)</f>
        <v>#N/A</v>
      </c>
      <c r="J684" s="95" t="str">
        <f t="shared" si="34"/>
        <v>Desarrollo del Sistema de Educación Superior</v>
      </c>
      <c r="K684" s="95" t="s">
        <v>720</v>
      </c>
    </row>
    <row r="685" spans="3:11" x14ac:dyDescent="0.25">
      <c r="C685" s="137"/>
      <c r="D685" s="154"/>
      <c r="E685" s="119"/>
      <c r="F685" s="94">
        <f t="shared" si="33"/>
        <v>0</v>
      </c>
      <c r="G685" s="156"/>
      <c r="H685" s="138"/>
      <c r="I685" s="126" t="e">
        <f>VLOOKUP(H685,Presupuesto!$B$11:$C$565,2,0)</f>
        <v>#N/A</v>
      </c>
      <c r="J685" s="95" t="str">
        <f t="shared" si="34"/>
        <v>Desarrollo del Sistema de Educación Superior</v>
      </c>
      <c r="K685" s="95" t="s">
        <v>720</v>
      </c>
    </row>
    <row r="686" spans="3:11" x14ac:dyDescent="0.25">
      <c r="C686" s="137"/>
      <c r="D686" s="154"/>
      <c r="E686" s="119"/>
      <c r="F686" s="94">
        <f t="shared" si="33"/>
        <v>0</v>
      </c>
      <c r="G686" s="156"/>
      <c r="H686" s="138"/>
      <c r="I686" s="126" t="e">
        <f>VLOOKUP(H686,Presupuesto!$B$11:$C$565,2,0)</f>
        <v>#N/A</v>
      </c>
      <c r="J686" s="95" t="str">
        <f t="shared" si="34"/>
        <v>Desarrollo del Sistema de Educación Superior</v>
      </c>
      <c r="K686" s="95" t="s">
        <v>720</v>
      </c>
    </row>
    <row r="687" spans="3:11" x14ac:dyDescent="0.25">
      <c r="C687" s="137"/>
      <c r="D687" s="154"/>
      <c r="E687" s="119"/>
      <c r="F687" s="94">
        <f t="shared" si="33"/>
        <v>0</v>
      </c>
      <c r="G687" s="156"/>
      <c r="H687" s="138"/>
      <c r="I687" s="126" t="e">
        <f>VLOOKUP(H687,Presupuesto!$B$11:$C$565,2,0)</f>
        <v>#N/A</v>
      </c>
      <c r="J687" s="95" t="str">
        <f t="shared" si="34"/>
        <v>Desarrollo del Sistema de Educación Superior</v>
      </c>
      <c r="K687" s="95" t="s">
        <v>720</v>
      </c>
    </row>
    <row r="688" spans="3:11" x14ac:dyDescent="0.25">
      <c r="C688" s="137"/>
      <c r="D688" s="154"/>
      <c r="E688" s="119"/>
      <c r="F688" s="94">
        <f t="shared" si="33"/>
        <v>0</v>
      </c>
      <c r="G688" s="156"/>
      <c r="H688" s="138"/>
      <c r="I688" s="126" t="e">
        <f>VLOOKUP(H688,Presupuesto!$B$11:$C$565,2,0)</f>
        <v>#N/A</v>
      </c>
      <c r="J688" s="95" t="str">
        <f t="shared" si="34"/>
        <v>Desarrollo del Sistema de Educación Superior</v>
      </c>
      <c r="K688" s="95" t="s">
        <v>720</v>
      </c>
    </row>
    <row r="689" spans="3:11" x14ac:dyDescent="0.25">
      <c r="C689" s="137"/>
      <c r="D689" s="154"/>
      <c r="E689" s="119"/>
      <c r="F689" s="94">
        <f t="shared" si="33"/>
        <v>0</v>
      </c>
      <c r="G689" s="156"/>
      <c r="H689" s="138"/>
      <c r="I689" s="126" t="e">
        <f>VLOOKUP(H689,Presupuesto!$B$11:$C$565,2,0)</f>
        <v>#N/A</v>
      </c>
      <c r="J689" s="95" t="str">
        <f t="shared" si="34"/>
        <v>Desarrollo del Sistema de Educación Superior</v>
      </c>
      <c r="K689" s="95" t="s">
        <v>720</v>
      </c>
    </row>
    <row r="690" spans="3:11" x14ac:dyDescent="0.25">
      <c r="C690" s="137"/>
      <c r="D690" s="154"/>
      <c r="E690" s="119"/>
      <c r="F690" s="94">
        <f t="shared" si="33"/>
        <v>0</v>
      </c>
      <c r="G690" s="156"/>
      <c r="H690" s="138"/>
      <c r="I690" s="126" t="e">
        <f>VLOOKUP(H690,Presupuesto!$B$11:$C$565,2,0)</f>
        <v>#N/A</v>
      </c>
      <c r="J690" s="95" t="str">
        <f t="shared" si="34"/>
        <v>Desarrollo del Sistema de Educación Superior</v>
      </c>
      <c r="K690" s="95" t="s">
        <v>720</v>
      </c>
    </row>
    <row r="691" spans="3:11" x14ac:dyDescent="0.25">
      <c r="C691" s="137"/>
      <c r="D691" s="154"/>
      <c r="E691" s="119"/>
      <c r="F691" s="94">
        <f t="shared" si="33"/>
        <v>0</v>
      </c>
      <c r="G691" s="156"/>
      <c r="H691" s="138"/>
      <c r="I691" s="126" t="e">
        <f>VLOOKUP(H691,Presupuesto!$B$11:$C$565,2,0)</f>
        <v>#N/A</v>
      </c>
      <c r="J691" s="95" t="str">
        <f t="shared" si="34"/>
        <v>Desarrollo del Sistema de Educación Superior</v>
      </c>
      <c r="K691" s="95" t="s">
        <v>720</v>
      </c>
    </row>
    <row r="692" spans="3:11" x14ac:dyDescent="0.25">
      <c r="C692" s="137"/>
      <c r="D692" s="154"/>
      <c r="E692" s="119"/>
      <c r="F692" s="94">
        <f t="shared" si="33"/>
        <v>0</v>
      </c>
      <c r="G692" s="156"/>
      <c r="H692" s="138"/>
      <c r="I692" s="126" t="e">
        <f>VLOOKUP(H692,Presupuesto!$B$11:$C$565,2,0)</f>
        <v>#N/A</v>
      </c>
      <c r="J692" s="95" t="str">
        <f t="shared" si="34"/>
        <v>Desarrollo del Sistema de Educación Superior</v>
      </c>
      <c r="K692" s="95" t="s">
        <v>720</v>
      </c>
    </row>
    <row r="693" spans="3:11" x14ac:dyDescent="0.25">
      <c r="C693" s="137"/>
      <c r="D693" s="154"/>
      <c r="E693" s="119"/>
      <c r="F693" s="94">
        <f t="shared" si="33"/>
        <v>0</v>
      </c>
      <c r="G693" s="156"/>
      <c r="H693" s="138"/>
      <c r="I693" s="126" t="e">
        <f>VLOOKUP(H693,Presupuesto!$B$11:$C$565,2,0)</f>
        <v>#N/A</v>
      </c>
      <c r="J693" s="95" t="str">
        <f t="shared" si="34"/>
        <v>Desarrollo del Sistema de Educación Superior</v>
      </c>
      <c r="K693" s="95" t="s">
        <v>720</v>
      </c>
    </row>
    <row r="694" spans="3:11" x14ac:dyDescent="0.25">
      <c r="C694" s="137"/>
      <c r="D694" s="154"/>
      <c r="E694" s="119"/>
      <c r="F694" s="94">
        <f t="shared" si="33"/>
        <v>0</v>
      </c>
      <c r="G694" s="156"/>
      <c r="H694" s="138"/>
      <c r="I694" s="126" t="e">
        <f>VLOOKUP(H694,Presupuesto!$B$11:$C$565,2,0)</f>
        <v>#N/A</v>
      </c>
      <c r="J694" s="95" t="str">
        <f t="shared" si="34"/>
        <v>Desarrollo del Sistema de Educación Superior</v>
      </c>
      <c r="K694" s="95" t="s">
        <v>720</v>
      </c>
    </row>
    <row r="695" spans="3:11" x14ac:dyDescent="0.25">
      <c r="C695" s="137"/>
      <c r="D695" s="154"/>
      <c r="E695" s="119"/>
      <c r="F695" s="94">
        <f t="shared" si="33"/>
        <v>0</v>
      </c>
      <c r="G695" s="156"/>
      <c r="H695" s="138"/>
      <c r="I695" s="126" t="e">
        <f>VLOOKUP(H695,Presupuesto!$B$11:$C$565,2,0)</f>
        <v>#N/A</v>
      </c>
      <c r="J695" s="95" t="str">
        <f t="shared" si="34"/>
        <v>Desarrollo del Sistema de Educación Superior</v>
      </c>
      <c r="K695" s="95" t="s">
        <v>720</v>
      </c>
    </row>
    <row r="696" spans="3:11" x14ac:dyDescent="0.25">
      <c r="C696" s="137"/>
      <c r="D696" s="154"/>
      <c r="E696" s="119"/>
      <c r="F696" s="94">
        <f t="shared" si="33"/>
        <v>0</v>
      </c>
      <c r="G696" s="156"/>
      <c r="H696" s="138"/>
      <c r="I696" s="126" t="e">
        <f>VLOOKUP(H696,Presupuesto!$B$11:$C$565,2,0)</f>
        <v>#N/A</v>
      </c>
      <c r="J696" s="95" t="str">
        <f t="shared" si="34"/>
        <v>Desarrollo del Sistema de Educación Superior</v>
      </c>
      <c r="K696" s="95" t="s">
        <v>720</v>
      </c>
    </row>
    <row r="697" spans="3:11" x14ac:dyDescent="0.25">
      <c r="C697" s="137"/>
      <c r="D697" s="154"/>
      <c r="E697" s="119"/>
      <c r="F697" s="94">
        <f t="shared" si="33"/>
        <v>0</v>
      </c>
      <c r="G697" s="156"/>
      <c r="H697" s="138"/>
      <c r="I697" s="126" t="e">
        <f>VLOOKUP(H697,Presupuesto!$B$11:$C$565,2,0)</f>
        <v>#N/A</v>
      </c>
      <c r="J697" s="95" t="str">
        <f t="shared" si="34"/>
        <v>Desarrollo del Sistema de Educación Superior</v>
      </c>
      <c r="K697" s="95" t="s">
        <v>720</v>
      </c>
    </row>
    <row r="698" spans="3:11" x14ac:dyDescent="0.25">
      <c r="C698" s="137"/>
      <c r="D698" s="154"/>
      <c r="E698" s="119"/>
      <c r="F698" s="94">
        <f t="shared" si="33"/>
        <v>0</v>
      </c>
      <c r="G698" s="156"/>
      <c r="H698" s="138"/>
      <c r="I698" s="126" t="e">
        <f>VLOOKUP(H698,Presupuesto!$B$11:$C$565,2,0)</f>
        <v>#N/A</v>
      </c>
      <c r="J698" s="95" t="str">
        <f t="shared" si="34"/>
        <v>Desarrollo del Sistema de Educación Superior</v>
      </c>
      <c r="K698" s="95" t="s">
        <v>720</v>
      </c>
    </row>
    <row r="699" spans="3:11" x14ac:dyDescent="0.25">
      <c r="C699" s="137"/>
      <c r="D699" s="154"/>
      <c r="E699" s="119"/>
      <c r="F699" s="94">
        <f t="shared" si="33"/>
        <v>0</v>
      </c>
      <c r="G699" s="156"/>
      <c r="H699" s="138"/>
      <c r="I699" s="126" t="e">
        <f>VLOOKUP(H699,Presupuesto!$B$11:$C$565,2,0)</f>
        <v>#N/A</v>
      </c>
      <c r="J699" s="95" t="str">
        <f t="shared" si="34"/>
        <v>Desarrollo del Sistema de Educación Superior</v>
      </c>
      <c r="K699" s="95" t="s">
        <v>720</v>
      </c>
    </row>
    <row r="700" spans="3:11" x14ac:dyDescent="0.25">
      <c r="C700" s="139"/>
      <c r="D700" s="147"/>
      <c r="E700" s="115"/>
      <c r="F700" s="94">
        <f t="shared" si="33"/>
        <v>0</v>
      </c>
      <c r="G700" s="156"/>
      <c r="H700" s="140"/>
      <c r="I700" s="126" t="e">
        <f>VLOOKUP(H700,Presupuesto!$B$11:$C$565,2,0)</f>
        <v>#N/A</v>
      </c>
      <c r="J700" s="95" t="str">
        <f t="shared" si="34"/>
        <v>Desarrollo del Sistema de Educación Superior</v>
      </c>
      <c r="K700" s="95" t="s">
        <v>720</v>
      </c>
    </row>
    <row r="701" spans="3:11" x14ac:dyDescent="0.25">
      <c r="C701" s="139"/>
      <c r="D701" s="147"/>
      <c r="E701" s="115"/>
      <c r="F701" s="94">
        <f t="shared" si="33"/>
        <v>0</v>
      </c>
      <c r="G701" s="156"/>
      <c r="H701" s="140"/>
      <c r="I701" s="126" t="e">
        <f>VLOOKUP(H701,Presupuesto!$B$11:$C$565,2,0)</f>
        <v>#N/A</v>
      </c>
      <c r="J701" s="95" t="str">
        <f t="shared" si="34"/>
        <v>Desarrollo del Sistema de Educación Superior</v>
      </c>
      <c r="K701" s="95" t="s">
        <v>720</v>
      </c>
    </row>
    <row r="702" spans="3:11" x14ac:dyDescent="0.25">
      <c r="C702" s="139"/>
      <c r="D702" s="147"/>
      <c r="E702" s="115"/>
      <c r="F702" s="94">
        <f t="shared" si="33"/>
        <v>0</v>
      </c>
      <c r="G702" s="156"/>
      <c r="H702" s="140"/>
      <c r="I702" s="126" t="e">
        <f>VLOOKUP(H702,Presupuesto!$B$11:$C$565,2,0)</f>
        <v>#N/A</v>
      </c>
      <c r="J702" s="95" t="str">
        <f t="shared" si="34"/>
        <v>Desarrollo del Sistema de Educación Superior</v>
      </c>
      <c r="K702" s="95" t="s">
        <v>720</v>
      </c>
    </row>
    <row r="703" spans="3:11" x14ac:dyDescent="0.25">
      <c r="C703" s="139"/>
      <c r="D703" s="147"/>
      <c r="E703" s="115"/>
      <c r="F703" s="94">
        <f t="shared" si="33"/>
        <v>0</v>
      </c>
      <c r="G703" s="156"/>
      <c r="H703" s="140"/>
      <c r="I703" s="126" t="e">
        <f>VLOOKUP(H703,Presupuesto!$B$11:$C$565,2,0)</f>
        <v>#N/A</v>
      </c>
      <c r="J703" s="95" t="str">
        <f t="shared" si="34"/>
        <v>Desarrollo del Sistema de Educación Superior</v>
      </c>
      <c r="K703" s="95" t="s">
        <v>720</v>
      </c>
    </row>
    <row r="704" spans="3:11" x14ac:dyDescent="0.25">
      <c r="C704" s="139"/>
      <c r="D704" s="147"/>
      <c r="E704" s="115"/>
      <c r="F704" s="94">
        <f t="shared" si="33"/>
        <v>0</v>
      </c>
      <c r="G704" s="156"/>
      <c r="H704" s="140"/>
      <c r="I704" s="126" t="e">
        <f>VLOOKUP(H704,Presupuesto!$B$11:$C$565,2,0)</f>
        <v>#N/A</v>
      </c>
      <c r="J704" s="95" t="str">
        <f t="shared" si="34"/>
        <v>Desarrollo del Sistema de Educación Superior</v>
      </c>
      <c r="K704" s="95" t="s">
        <v>720</v>
      </c>
    </row>
    <row r="705" spans="3:11" x14ac:dyDescent="0.25">
      <c r="C705" s="139"/>
      <c r="D705" s="147"/>
      <c r="E705" s="115"/>
      <c r="F705" s="94">
        <f t="shared" si="33"/>
        <v>0</v>
      </c>
      <c r="G705" s="156"/>
      <c r="H705" s="140"/>
      <c r="I705" s="126" t="e">
        <f>VLOOKUP(H705,Presupuesto!$B$11:$C$565,2,0)</f>
        <v>#N/A</v>
      </c>
      <c r="J705" s="95" t="str">
        <f t="shared" si="34"/>
        <v>Desarrollo del Sistema de Educación Superior</v>
      </c>
      <c r="K705" s="95" t="s">
        <v>720</v>
      </c>
    </row>
    <row r="706" spans="3:11" x14ac:dyDescent="0.25">
      <c r="C706" s="139"/>
      <c r="D706" s="147"/>
      <c r="E706" s="115"/>
      <c r="F706" s="94">
        <f t="shared" si="33"/>
        <v>0</v>
      </c>
      <c r="G706" s="156"/>
      <c r="H706" s="140"/>
      <c r="I706" s="126" t="e">
        <f>VLOOKUP(H706,Presupuesto!$B$11:$C$565,2,0)</f>
        <v>#N/A</v>
      </c>
      <c r="J706" s="95" t="str">
        <f t="shared" si="34"/>
        <v>Desarrollo del Sistema de Educación Superior</v>
      </c>
      <c r="K706" s="95" t="s">
        <v>720</v>
      </c>
    </row>
    <row r="707" spans="3:11" x14ac:dyDescent="0.25">
      <c r="C707" s="139"/>
      <c r="D707" s="147"/>
      <c r="E707" s="115"/>
      <c r="F707" s="94">
        <f t="shared" si="33"/>
        <v>0</v>
      </c>
      <c r="G707" s="156"/>
      <c r="H707" s="140"/>
      <c r="I707" s="126" t="e">
        <f>VLOOKUP(H707,Presupuesto!$B$11:$C$565,2,0)</f>
        <v>#N/A</v>
      </c>
      <c r="J707" s="95" t="str">
        <f t="shared" si="34"/>
        <v>Desarrollo del Sistema de Educación Superior</v>
      </c>
      <c r="K707" s="95" t="s">
        <v>720</v>
      </c>
    </row>
    <row r="708" spans="3:11" x14ac:dyDescent="0.25">
      <c r="C708" s="141"/>
      <c r="D708" s="147"/>
      <c r="E708" s="115"/>
      <c r="F708" s="94">
        <f t="shared" si="33"/>
        <v>0</v>
      </c>
      <c r="G708" s="156"/>
      <c r="H708" s="142"/>
      <c r="I708" s="126" t="e">
        <f>VLOOKUP(H708,Presupuesto!$B$11:$C$565,2,0)</f>
        <v>#N/A</v>
      </c>
      <c r="J708" s="95" t="str">
        <f t="shared" si="34"/>
        <v>Desarrollo del Sistema de Educación Superior</v>
      </c>
      <c r="K708" s="95" t="s">
        <v>732</v>
      </c>
    </row>
    <row r="709" spans="3:11" x14ac:dyDescent="0.25">
      <c r="C709" s="141"/>
      <c r="D709" s="147"/>
      <c r="E709" s="115"/>
      <c r="F709" s="94">
        <f t="shared" si="33"/>
        <v>0</v>
      </c>
      <c r="G709" s="156"/>
      <c r="H709" s="142"/>
      <c r="I709" s="126" t="e">
        <f>VLOOKUP(H709,Presupuesto!$B$11:$C$565,2,0)</f>
        <v>#N/A</v>
      </c>
      <c r="J709" s="95" t="str">
        <f t="shared" si="34"/>
        <v>Desarrollo del Sistema de Educación Superior</v>
      </c>
      <c r="K709" s="95" t="s">
        <v>720</v>
      </c>
    </row>
    <row r="710" spans="3:11" x14ac:dyDescent="0.25">
      <c r="C710" s="141"/>
      <c r="D710" s="147"/>
      <c r="E710" s="115"/>
      <c r="F710" s="94">
        <f t="shared" si="33"/>
        <v>0</v>
      </c>
      <c r="G710" s="156"/>
      <c r="H710" s="142"/>
      <c r="I710" s="126" t="e">
        <f>VLOOKUP(H710,Presupuesto!$B$11:$C$565,2,0)</f>
        <v>#N/A</v>
      </c>
      <c r="J710" s="95" t="str">
        <f t="shared" si="34"/>
        <v>Desarrollo del Sistema de Educación Superior</v>
      </c>
      <c r="K710" s="95" t="s">
        <v>720</v>
      </c>
    </row>
    <row r="711" spans="3:11" x14ac:dyDescent="0.25">
      <c r="C711" s="141"/>
      <c r="D711" s="147"/>
      <c r="E711" s="115"/>
      <c r="F711" s="94">
        <f t="shared" si="33"/>
        <v>0</v>
      </c>
      <c r="G711" s="156"/>
      <c r="H711" s="142"/>
      <c r="I711" s="126" t="e">
        <f>VLOOKUP(H711,Presupuesto!$B$11:$C$565,2,0)</f>
        <v>#N/A</v>
      </c>
      <c r="J711" s="95" t="str">
        <f t="shared" si="34"/>
        <v>Desarrollo del Sistema de Educación Superior</v>
      </c>
      <c r="K711" s="95" t="s">
        <v>720</v>
      </c>
    </row>
    <row r="712" spans="3:11" ht="15.75" thickBot="1" x14ac:dyDescent="0.3">
      <c r="C712" s="143"/>
      <c r="D712" s="155"/>
      <c r="E712" s="100"/>
      <c r="F712" s="102">
        <f t="shared" si="33"/>
        <v>0</v>
      </c>
      <c r="G712" s="157"/>
      <c r="H712" s="144"/>
      <c r="I712" s="128" t="e">
        <f>VLOOKUP(H712,Presupuesto!$B$11:$C$565,2,0)</f>
        <v>#N/A</v>
      </c>
      <c r="J712" s="103" t="str">
        <f t="shared" si="34"/>
        <v>Desarrollo del Sistema de Educación Superior</v>
      </c>
      <c r="K712" s="120" t="s">
        <v>719</v>
      </c>
    </row>
    <row r="714" spans="3:11" ht="15.75" thickBot="1" x14ac:dyDescent="0.3">
      <c r="C714" s="429"/>
      <c r="D714" s="429"/>
      <c r="E714" s="429"/>
      <c r="F714" s="429"/>
      <c r="G714" s="418"/>
      <c r="H714" s="429"/>
      <c r="I714" s="429"/>
      <c r="J714" s="429"/>
      <c r="K714" s="429"/>
    </row>
    <row r="715" spans="3:11" ht="15.75" thickBot="1" x14ac:dyDescent="0.3">
      <c r="C715" s="153" t="s">
        <v>1337</v>
      </c>
      <c r="D715" s="347">
        <f>SUM(F722:F756)</f>
        <v>350000</v>
      </c>
      <c r="E715" s="429"/>
      <c r="F715" s="69"/>
      <c r="G715" s="78"/>
      <c r="H715" s="69"/>
      <c r="I715" s="69"/>
      <c r="J715" s="429"/>
      <c r="K715" s="429"/>
    </row>
    <row r="716" spans="3:11" x14ac:dyDescent="0.25">
      <c r="C716" s="69"/>
      <c r="D716" s="31"/>
      <c r="E716" s="91"/>
      <c r="F716" s="91"/>
      <c r="G716" s="91"/>
      <c r="H716" s="75"/>
      <c r="I716" s="75"/>
      <c r="J716" s="75"/>
      <c r="K716" s="109"/>
    </row>
    <row r="717" spans="3:11" x14ac:dyDescent="0.25">
      <c r="C717" s="69"/>
      <c r="D717" s="31"/>
      <c r="E717" s="91"/>
      <c r="F717" s="91"/>
      <c r="G717" s="91"/>
      <c r="H717" s="75"/>
      <c r="I717" s="75"/>
      <c r="J717" s="75"/>
      <c r="K717" s="109"/>
    </row>
    <row r="718" spans="3:11" ht="15.75" x14ac:dyDescent="0.25">
      <c r="C718" s="191" t="s">
        <v>1309</v>
      </c>
      <c r="D718" s="345" t="s">
        <v>1818</v>
      </c>
      <c r="E718" s="91"/>
      <c r="F718" s="91"/>
      <c r="G718" s="91"/>
      <c r="H718" s="75"/>
      <c r="I718" s="75"/>
      <c r="J718" s="75"/>
      <c r="K718" s="109"/>
    </row>
    <row r="719" spans="3:11" ht="18.75" x14ac:dyDescent="0.25">
      <c r="C719" s="199" t="str">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 xml:space="preserve">Estudio para medir los avances en relación a la línea base establecida en 2016 (consultores, encuestadores, etc.). </v>
      </c>
      <c r="D719" s="31"/>
      <c r="E719" s="91"/>
      <c r="F719" s="91"/>
      <c r="G719" s="91"/>
      <c r="H719" s="75"/>
      <c r="I719" s="75"/>
      <c r="J719" s="75"/>
      <c r="K719" s="109"/>
    </row>
    <row r="720" spans="3:11" ht="15.75" thickBot="1" x14ac:dyDescent="0.3">
      <c r="C720" s="429"/>
      <c r="D720" s="429"/>
      <c r="E720" s="429"/>
      <c r="F720" s="91"/>
      <c r="G720" s="75"/>
      <c r="H720" s="75"/>
      <c r="I720" s="75"/>
      <c r="J720" s="429"/>
      <c r="K720" s="429"/>
    </row>
    <row r="721" spans="3:11" ht="15.75" thickBot="1" x14ac:dyDescent="0.3">
      <c r="C721" s="125" t="s">
        <v>1310</v>
      </c>
      <c r="D721" s="125" t="s">
        <v>99</v>
      </c>
      <c r="E721" s="132" t="s">
        <v>1312</v>
      </c>
      <c r="F721" s="131" t="s">
        <v>1313</v>
      </c>
      <c r="G721" s="129" t="s">
        <v>1314</v>
      </c>
      <c r="H721" s="132" t="s">
        <v>1315</v>
      </c>
      <c r="I721" s="129" t="s">
        <v>711</v>
      </c>
      <c r="J721" s="129" t="s">
        <v>1316</v>
      </c>
      <c r="K721" s="129" t="s">
        <v>1317</v>
      </c>
    </row>
    <row r="722" spans="3:11" x14ac:dyDescent="0.25">
      <c r="C722" s="209" t="s">
        <v>1284</v>
      </c>
      <c r="D722" s="210"/>
      <c r="E722" s="208"/>
      <c r="F722" s="94">
        <f t="shared" ref="F722:F756" si="35">D722*E722</f>
        <v>0</v>
      </c>
      <c r="G722" s="156"/>
      <c r="H722" s="138"/>
      <c r="I722" s="126" t="e">
        <f>VLOOKUP(H722,Presupuesto!$B$11:$C$565,2,0)</f>
        <v>#N/A</v>
      </c>
      <c r="J722" s="207" t="s">
        <v>81</v>
      </c>
      <c r="K722" s="95" t="s">
        <v>719</v>
      </c>
    </row>
    <row r="723" spans="3:11" x14ac:dyDescent="0.25">
      <c r="C723" s="137" t="s">
        <v>1923</v>
      </c>
      <c r="D723" s="154">
        <v>1</v>
      </c>
      <c r="E723" s="119">
        <v>350000</v>
      </c>
      <c r="F723" s="94">
        <f t="shared" si="35"/>
        <v>350000</v>
      </c>
      <c r="G723" s="156" t="s">
        <v>712</v>
      </c>
      <c r="H723" s="138" t="s">
        <v>298</v>
      </c>
      <c r="I723" s="126" t="str">
        <f>VLOOKUP(H723,Presupuesto!$B$11:$C$565,2,0)</f>
        <v>OTROS SERVICIOS TECNICOS Y PROFESIONALES</v>
      </c>
      <c r="J723" s="95" t="s">
        <v>63</v>
      </c>
      <c r="K723" s="95" t="s">
        <v>720</v>
      </c>
    </row>
    <row r="724" spans="3:11" x14ac:dyDescent="0.25">
      <c r="C724" s="137"/>
      <c r="D724" s="154"/>
      <c r="E724" s="119"/>
      <c r="F724" s="94">
        <f t="shared" si="35"/>
        <v>0</v>
      </c>
      <c r="G724" s="156"/>
      <c r="H724" s="138"/>
      <c r="I724" s="126" t="e">
        <f>VLOOKUP(H724,Presupuesto!$B$11:$C$565,2,0)</f>
        <v>#N/A</v>
      </c>
      <c r="J724" s="95" t="str">
        <f t="shared" ref="J724:J756" si="36">$J$722</f>
        <v>Desarrollo del Sistema de Educación Superior</v>
      </c>
      <c r="K724" s="95" t="s">
        <v>720</v>
      </c>
    </row>
    <row r="725" spans="3:11" x14ac:dyDescent="0.25">
      <c r="C725" s="137"/>
      <c r="D725" s="154"/>
      <c r="E725" s="119"/>
      <c r="F725" s="94">
        <f t="shared" si="35"/>
        <v>0</v>
      </c>
      <c r="G725" s="156"/>
      <c r="H725" s="138"/>
      <c r="I725" s="126" t="e">
        <f>VLOOKUP(H725,Presupuesto!$B$11:$C$565,2,0)</f>
        <v>#N/A</v>
      </c>
      <c r="J725" s="95" t="str">
        <f t="shared" si="36"/>
        <v>Desarrollo del Sistema de Educación Superior</v>
      </c>
      <c r="K725" s="95" t="s">
        <v>720</v>
      </c>
    </row>
    <row r="726" spans="3:11" x14ac:dyDescent="0.25">
      <c r="C726" s="137"/>
      <c r="D726" s="154"/>
      <c r="E726" s="119"/>
      <c r="F726" s="94">
        <f t="shared" si="35"/>
        <v>0</v>
      </c>
      <c r="G726" s="156"/>
      <c r="H726" s="138"/>
      <c r="I726" s="126" t="e">
        <f>VLOOKUP(H726,Presupuesto!$B$11:$C$565,2,0)</f>
        <v>#N/A</v>
      </c>
      <c r="J726" s="95" t="str">
        <f t="shared" si="36"/>
        <v>Desarrollo del Sistema de Educación Superior</v>
      </c>
      <c r="K726" s="95" t="s">
        <v>720</v>
      </c>
    </row>
    <row r="727" spans="3:11" x14ac:dyDescent="0.25">
      <c r="C727" s="137"/>
      <c r="D727" s="154"/>
      <c r="E727" s="119"/>
      <c r="F727" s="94">
        <f t="shared" si="35"/>
        <v>0</v>
      </c>
      <c r="G727" s="156"/>
      <c r="H727" s="138"/>
      <c r="I727" s="126" t="e">
        <f>VLOOKUP(H727,Presupuesto!$B$11:$C$565,2,0)</f>
        <v>#N/A</v>
      </c>
      <c r="J727" s="95" t="str">
        <f t="shared" si="36"/>
        <v>Desarrollo del Sistema de Educación Superior</v>
      </c>
      <c r="K727" s="95" t="s">
        <v>729</v>
      </c>
    </row>
    <row r="728" spans="3:11" x14ac:dyDescent="0.25">
      <c r="C728" s="137"/>
      <c r="D728" s="154"/>
      <c r="E728" s="119"/>
      <c r="F728" s="94">
        <f t="shared" si="35"/>
        <v>0</v>
      </c>
      <c r="G728" s="156"/>
      <c r="H728" s="138"/>
      <c r="I728" s="126" t="e">
        <f>VLOOKUP(H728,Presupuesto!$B$11:$C$565,2,0)</f>
        <v>#N/A</v>
      </c>
      <c r="J728" s="95" t="str">
        <f t="shared" si="36"/>
        <v>Desarrollo del Sistema de Educación Superior</v>
      </c>
      <c r="K728" s="95" t="s">
        <v>720</v>
      </c>
    </row>
    <row r="729" spans="3:11" x14ac:dyDescent="0.25">
      <c r="C729" s="137"/>
      <c r="D729" s="154"/>
      <c r="E729" s="119"/>
      <c r="F729" s="94">
        <f t="shared" si="35"/>
        <v>0</v>
      </c>
      <c r="G729" s="156"/>
      <c r="H729" s="138"/>
      <c r="I729" s="126" t="e">
        <f>VLOOKUP(H729,Presupuesto!$B$11:$C$565,2,0)</f>
        <v>#N/A</v>
      </c>
      <c r="J729" s="95" t="str">
        <f t="shared" si="36"/>
        <v>Desarrollo del Sistema de Educación Superior</v>
      </c>
      <c r="K729" s="95" t="s">
        <v>720</v>
      </c>
    </row>
    <row r="730" spans="3:11" x14ac:dyDescent="0.25">
      <c r="C730" s="137"/>
      <c r="D730" s="154"/>
      <c r="E730" s="119"/>
      <c r="F730" s="94">
        <f t="shared" si="35"/>
        <v>0</v>
      </c>
      <c r="G730" s="156"/>
      <c r="H730" s="138"/>
      <c r="I730" s="126" t="e">
        <f>VLOOKUP(H730,Presupuesto!$B$11:$C$565,2,0)</f>
        <v>#N/A</v>
      </c>
      <c r="J730" s="95" t="str">
        <f t="shared" si="36"/>
        <v>Desarrollo del Sistema de Educación Superior</v>
      </c>
      <c r="K730" s="95" t="s">
        <v>720</v>
      </c>
    </row>
    <row r="731" spans="3:11" x14ac:dyDescent="0.25">
      <c r="C731" s="137"/>
      <c r="D731" s="154"/>
      <c r="E731" s="119"/>
      <c r="F731" s="94">
        <f t="shared" si="35"/>
        <v>0</v>
      </c>
      <c r="G731" s="156"/>
      <c r="H731" s="138"/>
      <c r="I731" s="126" t="e">
        <f>VLOOKUP(H731,Presupuesto!$B$11:$C$565,2,0)</f>
        <v>#N/A</v>
      </c>
      <c r="J731" s="95" t="str">
        <f t="shared" si="36"/>
        <v>Desarrollo del Sistema de Educación Superior</v>
      </c>
      <c r="K731" s="95" t="s">
        <v>720</v>
      </c>
    </row>
    <row r="732" spans="3:11" x14ac:dyDescent="0.25">
      <c r="C732" s="137"/>
      <c r="D732" s="154"/>
      <c r="E732" s="119"/>
      <c r="F732" s="94">
        <f t="shared" si="35"/>
        <v>0</v>
      </c>
      <c r="G732" s="156"/>
      <c r="H732" s="138"/>
      <c r="I732" s="126" t="e">
        <f>VLOOKUP(H732,Presupuesto!$B$11:$C$565,2,0)</f>
        <v>#N/A</v>
      </c>
      <c r="J732" s="95" t="str">
        <f t="shared" si="36"/>
        <v>Desarrollo del Sistema de Educación Superior</v>
      </c>
      <c r="K732" s="95" t="s">
        <v>720</v>
      </c>
    </row>
    <row r="733" spans="3:11" x14ac:dyDescent="0.25">
      <c r="C733" s="137"/>
      <c r="D733" s="154"/>
      <c r="E733" s="119"/>
      <c r="F733" s="94">
        <f t="shared" si="35"/>
        <v>0</v>
      </c>
      <c r="G733" s="156"/>
      <c r="H733" s="138"/>
      <c r="I733" s="126" t="e">
        <f>VLOOKUP(H733,Presupuesto!$B$11:$C$565,2,0)</f>
        <v>#N/A</v>
      </c>
      <c r="J733" s="95" t="str">
        <f t="shared" si="36"/>
        <v>Desarrollo del Sistema de Educación Superior</v>
      </c>
      <c r="K733" s="95" t="s">
        <v>720</v>
      </c>
    </row>
    <row r="734" spans="3:11" x14ac:dyDescent="0.25">
      <c r="C734" s="137"/>
      <c r="D734" s="154"/>
      <c r="E734" s="119"/>
      <c r="F734" s="94">
        <f t="shared" si="35"/>
        <v>0</v>
      </c>
      <c r="G734" s="156"/>
      <c r="H734" s="138"/>
      <c r="I734" s="126" t="e">
        <f>VLOOKUP(H734,Presupuesto!$B$11:$C$565,2,0)</f>
        <v>#N/A</v>
      </c>
      <c r="J734" s="95" t="str">
        <f t="shared" si="36"/>
        <v>Desarrollo del Sistema de Educación Superior</v>
      </c>
      <c r="K734" s="95" t="s">
        <v>720</v>
      </c>
    </row>
    <row r="735" spans="3:11" x14ac:dyDescent="0.25">
      <c r="C735" s="137"/>
      <c r="D735" s="154"/>
      <c r="E735" s="119"/>
      <c r="F735" s="94">
        <f t="shared" si="35"/>
        <v>0</v>
      </c>
      <c r="G735" s="156"/>
      <c r="H735" s="138"/>
      <c r="I735" s="126" t="e">
        <f>VLOOKUP(H735,Presupuesto!$B$11:$C$565,2,0)</f>
        <v>#N/A</v>
      </c>
      <c r="J735" s="95" t="str">
        <f t="shared" si="36"/>
        <v>Desarrollo del Sistema de Educación Superior</v>
      </c>
      <c r="K735" s="95" t="s">
        <v>720</v>
      </c>
    </row>
    <row r="736" spans="3:11" x14ac:dyDescent="0.25">
      <c r="C736" s="137"/>
      <c r="D736" s="154"/>
      <c r="E736" s="119"/>
      <c r="F736" s="94">
        <f t="shared" si="35"/>
        <v>0</v>
      </c>
      <c r="G736" s="156"/>
      <c r="H736" s="138"/>
      <c r="I736" s="126" t="e">
        <f>VLOOKUP(H736,Presupuesto!$B$11:$C$565,2,0)</f>
        <v>#N/A</v>
      </c>
      <c r="J736" s="95" t="str">
        <f t="shared" si="36"/>
        <v>Desarrollo del Sistema de Educación Superior</v>
      </c>
      <c r="K736" s="95" t="s">
        <v>720</v>
      </c>
    </row>
    <row r="737" spans="3:11" x14ac:dyDescent="0.25">
      <c r="C737" s="137"/>
      <c r="D737" s="154"/>
      <c r="E737" s="119"/>
      <c r="F737" s="94">
        <f t="shared" si="35"/>
        <v>0</v>
      </c>
      <c r="G737" s="156"/>
      <c r="H737" s="138"/>
      <c r="I737" s="126" t="e">
        <f>VLOOKUP(H737,Presupuesto!$B$11:$C$565,2,0)</f>
        <v>#N/A</v>
      </c>
      <c r="J737" s="95" t="str">
        <f t="shared" si="36"/>
        <v>Desarrollo del Sistema de Educación Superior</v>
      </c>
      <c r="K737" s="95" t="s">
        <v>720</v>
      </c>
    </row>
    <row r="738" spans="3:11" x14ac:dyDescent="0.25">
      <c r="C738" s="137"/>
      <c r="D738" s="154"/>
      <c r="E738" s="119"/>
      <c r="F738" s="94">
        <f t="shared" si="35"/>
        <v>0</v>
      </c>
      <c r="G738" s="156"/>
      <c r="H738" s="138"/>
      <c r="I738" s="126" t="e">
        <f>VLOOKUP(H738,Presupuesto!$B$11:$C$565,2,0)</f>
        <v>#N/A</v>
      </c>
      <c r="J738" s="95" t="str">
        <f t="shared" si="36"/>
        <v>Desarrollo del Sistema de Educación Superior</v>
      </c>
      <c r="K738" s="95" t="s">
        <v>720</v>
      </c>
    </row>
    <row r="739" spans="3:11" x14ac:dyDescent="0.25">
      <c r="C739" s="137"/>
      <c r="D739" s="154"/>
      <c r="E739" s="119"/>
      <c r="F739" s="94">
        <f t="shared" si="35"/>
        <v>0</v>
      </c>
      <c r="G739" s="156"/>
      <c r="H739" s="138"/>
      <c r="I739" s="126" t="e">
        <f>VLOOKUP(H739,Presupuesto!$B$11:$C$565,2,0)</f>
        <v>#N/A</v>
      </c>
      <c r="J739" s="95" t="str">
        <f t="shared" si="36"/>
        <v>Desarrollo del Sistema de Educación Superior</v>
      </c>
      <c r="K739" s="95" t="s">
        <v>720</v>
      </c>
    </row>
    <row r="740" spans="3:11" x14ac:dyDescent="0.25">
      <c r="C740" s="137"/>
      <c r="D740" s="154"/>
      <c r="E740" s="119"/>
      <c r="F740" s="94">
        <f t="shared" si="35"/>
        <v>0</v>
      </c>
      <c r="G740" s="156"/>
      <c r="H740" s="138"/>
      <c r="I740" s="126" t="e">
        <f>VLOOKUP(H740,Presupuesto!$B$11:$C$565,2,0)</f>
        <v>#N/A</v>
      </c>
      <c r="J740" s="95" t="str">
        <f t="shared" si="36"/>
        <v>Desarrollo del Sistema de Educación Superior</v>
      </c>
      <c r="K740" s="95" t="s">
        <v>720</v>
      </c>
    </row>
    <row r="741" spans="3:11" x14ac:dyDescent="0.25">
      <c r="C741" s="137"/>
      <c r="D741" s="154"/>
      <c r="E741" s="119"/>
      <c r="F741" s="94">
        <f t="shared" si="35"/>
        <v>0</v>
      </c>
      <c r="G741" s="156"/>
      <c r="H741" s="138"/>
      <c r="I741" s="126" t="e">
        <f>VLOOKUP(H741,Presupuesto!$B$11:$C$565,2,0)</f>
        <v>#N/A</v>
      </c>
      <c r="J741" s="95" t="str">
        <f t="shared" si="36"/>
        <v>Desarrollo del Sistema de Educación Superior</v>
      </c>
      <c r="K741" s="95" t="s">
        <v>720</v>
      </c>
    </row>
    <row r="742" spans="3:11" x14ac:dyDescent="0.25">
      <c r="C742" s="137"/>
      <c r="D742" s="154"/>
      <c r="E742" s="119"/>
      <c r="F742" s="94">
        <f t="shared" si="35"/>
        <v>0</v>
      </c>
      <c r="G742" s="156"/>
      <c r="H742" s="138"/>
      <c r="I742" s="126" t="e">
        <f>VLOOKUP(H742,Presupuesto!$B$11:$C$565,2,0)</f>
        <v>#N/A</v>
      </c>
      <c r="J742" s="95" t="str">
        <f t="shared" si="36"/>
        <v>Desarrollo del Sistema de Educación Superior</v>
      </c>
      <c r="K742" s="95" t="s">
        <v>720</v>
      </c>
    </row>
    <row r="743" spans="3:11" x14ac:dyDescent="0.25">
      <c r="C743" s="137"/>
      <c r="D743" s="154"/>
      <c r="E743" s="119"/>
      <c r="F743" s="94">
        <f t="shared" si="35"/>
        <v>0</v>
      </c>
      <c r="G743" s="156"/>
      <c r="H743" s="138"/>
      <c r="I743" s="126" t="e">
        <f>VLOOKUP(H743,Presupuesto!$B$11:$C$565,2,0)</f>
        <v>#N/A</v>
      </c>
      <c r="J743" s="95" t="str">
        <f t="shared" si="36"/>
        <v>Desarrollo del Sistema de Educación Superior</v>
      </c>
      <c r="K743" s="95" t="s">
        <v>720</v>
      </c>
    </row>
    <row r="744" spans="3:11" x14ac:dyDescent="0.25">
      <c r="C744" s="139"/>
      <c r="D744" s="147"/>
      <c r="E744" s="115"/>
      <c r="F744" s="94">
        <f t="shared" si="35"/>
        <v>0</v>
      </c>
      <c r="G744" s="156"/>
      <c r="H744" s="140"/>
      <c r="I744" s="126" t="e">
        <f>VLOOKUP(H744,Presupuesto!$B$11:$C$565,2,0)</f>
        <v>#N/A</v>
      </c>
      <c r="J744" s="95" t="str">
        <f t="shared" si="36"/>
        <v>Desarrollo del Sistema de Educación Superior</v>
      </c>
      <c r="K744" s="95" t="s">
        <v>720</v>
      </c>
    </row>
    <row r="745" spans="3:11" x14ac:dyDescent="0.25">
      <c r="C745" s="139"/>
      <c r="D745" s="147"/>
      <c r="E745" s="115"/>
      <c r="F745" s="94">
        <f t="shared" si="35"/>
        <v>0</v>
      </c>
      <c r="G745" s="156"/>
      <c r="H745" s="140"/>
      <c r="I745" s="126" t="e">
        <f>VLOOKUP(H745,Presupuesto!$B$11:$C$565,2,0)</f>
        <v>#N/A</v>
      </c>
      <c r="J745" s="95" t="str">
        <f t="shared" si="36"/>
        <v>Desarrollo del Sistema de Educación Superior</v>
      </c>
      <c r="K745" s="95" t="s">
        <v>720</v>
      </c>
    </row>
    <row r="746" spans="3:11" x14ac:dyDescent="0.25">
      <c r="C746" s="139"/>
      <c r="D746" s="147"/>
      <c r="E746" s="115"/>
      <c r="F746" s="94">
        <f t="shared" si="35"/>
        <v>0</v>
      </c>
      <c r="G746" s="156"/>
      <c r="H746" s="140"/>
      <c r="I746" s="126" t="e">
        <f>VLOOKUP(H746,Presupuesto!$B$11:$C$565,2,0)</f>
        <v>#N/A</v>
      </c>
      <c r="J746" s="95" t="str">
        <f t="shared" si="36"/>
        <v>Desarrollo del Sistema de Educación Superior</v>
      </c>
      <c r="K746" s="95" t="s">
        <v>720</v>
      </c>
    </row>
    <row r="747" spans="3:11" x14ac:dyDescent="0.25">
      <c r="C747" s="139"/>
      <c r="D747" s="147"/>
      <c r="E747" s="115"/>
      <c r="F747" s="94">
        <f t="shared" si="35"/>
        <v>0</v>
      </c>
      <c r="G747" s="156"/>
      <c r="H747" s="140"/>
      <c r="I747" s="126" t="e">
        <f>VLOOKUP(H747,Presupuesto!$B$11:$C$565,2,0)</f>
        <v>#N/A</v>
      </c>
      <c r="J747" s="95" t="str">
        <f t="shared" si="36"/>
        <v>Desarrollo del Sistema de Educación Superior</v>
      </c>
      <c r="K747" s="95" t="s">
        <v>720</v>
      </c>
    </row>
    <row r="748" spans="3:11" x14ac:dyDescent="0.25">
      <c r="C748" s="139"/>
      <c r="D748" s="147"/>
      <c r="E748" s="115"/>
      <c r="F748" s="94">
        <f t="shared" si="35"/>
        <v>0</v>
      </c>
      <c r="G748" s="156"/>
      <c r="H748" s="140"/>
      <c r="I748" s="126" t="e">
        <f>VLOOKUP(H748,Presupuesto!$B$11:$C$565,2,0)</f>
        <v>#N/A</v>
      </c>
      <c r="J748" s="95" t="str">
        <f t="shared" si="36"/>
        <v>Desarrollo del Sistema de Educación Superior</v>
      </c>
      <c r="K748" s="95" t="s">
        <v>720</v>
      </c>
    </row>
    <row r="749" spans="3:11" x14ac:dyDescent="0.25">
      <c r="C749" s="139"/>
      <c r="D749" s="147"/>
      <c r="E749" s="115"/>
      <c r="F749" s="94">
        <f t="shared" si="35"/>
        <v>0</v>
      </c>
      <c r="G749" s="156"/>
      <c r="H749" s="140"/>
      <c r="I749" s="126" t="e">
        <f>VLOOKUP(H749,Presupuesto!$B$11:$C$565,2,0)</f>
        <v>#N/A</v>
      </c>
      <c r="J749" s="95" t="str">
        <f t="shared" si="36"/>
        <v>Desarrollo del Sistema de Educación Superior</v>
      </c>
      <c r="K749" s="95" t="s">
        <v>720</v>
      </c>
    </row>
    <row r="750" spans="3:11" x14ac:dyDescent="0.25">
      <c r="C750" s="139"/>
      <c r="D750" s="147"/>
      <c r="E750" s="115"/>
      <c r="F750" s="94">
        <f t="shared" si="35"/>
        <v>0</v>
      </c>
      <c r="G750" s="156"/>
      <c r="H750" s="140"/>
      <c r="I750" s="126" t="e">
        <f>VLOOKUP(H750,Presupuesto!$B$11:$C$565,2,0)</f>
        <v>#N/A</v>
      </c>
      <c r="J750" s="95" t="str">
        <f t="shared" si="36"/>
        <v>Desarrollo del Sistema de Educación Superior</v>
      </c>
      <c r="K750" s="95" t="s">
        <v>720</v>
      </c>
    </row>
    <row r="751" spans="3:11" x14ac:dyDescent="0.25">
      <c r="C751" s="139"/>
      <c r="D751" s="147"/>
      <c r="E751" s="115"/>
      <c r="F751" s="94">
        <f t="shared" si="35"/>
        <v>0</v>
      </c>
      <c r="G751" s="156"/>
      <c r="H751" s="140"/>
      <c r="I751" s="126" t="e">
        <f>VLOOKUP(H751,Presupuesto!$B$11:$C$565,2,0)</f>
        <v>#N/A</v>
      </c>
      <c r="J751" s="95" t="str">
        <f t="shared" si="36"/>
        <v>Desarrollo del Sistema de Educación Superior</v>
      </c>
      <c r="K751" s="95" t="s">
        <v>720</v>
      </c>
    </row>
    <row r="752" spans="3:11" x14ac:dyDescent="0.25">
      <c r="C752" s="141"/>
      <c r="D752" s="147"/>
      <c r="E752" s="115"/>
      <c r="F752" s="94">
        <f t="shared" si="35"/>
        <v>0</v>
      </c>
      <c r="G752" s="156"/>
      <c r="H752" s="142"/>
      <c r="I752" s="126" t="e">
        <f>VLOOKUP(H752,Presupuesto!$B$11:$C$565,2,0)</f>
        <v>#N/A</v>
      </c>
      <c r="J752" s="95" t="str">
        <f t="shared" si="36"/>
        <v>Desarrollo del Sistema de Educación Superior</v>
      </c>
      <c r="K752" s="95" t="s">
        <v>732</v>
      </c>
    </row>
    <row r="753" spans="3:11" x14ac:dyDescent="0.25">
      <c r="C753" s="141"/>
      <c r="D753" s="147"/>
      <c r="E753" s="115"/>
      <c r="F753" s="94">
        <f t="shared" si="35"/>
        <v>0</v>
      </c>
      <c r="G753" s="156"/>
      <c r="H753" s="142"/>
      <c r="I753" s="126" t="e">
        <f>VLOOKUP(H753,Presupuesto!$B$11:$C$565,2,0)</f>
        <v>#N/A</v>
      </c>
      <c r="J753" s="95" t="str">
        <f t="shared" si="36"/>
        <v>Desarrollo del Sistema de Educación Superior</v>
      </c>
      <c r="K753" s="95" t="s">
        <v>720</v>
      </c>
    </row>
    <row r="754" spans="3:11" x14ac:dyDescent="0.25">
      <c r="C754" s="141"/>
      <c r="D754" s="147"/>
      <c r="E754" s="115"/>
      <c r="F754" s="94">
        <f t="shared" si="35"/>
        <v>0</v>
      </c>
      <c r="G754" s="156"/>
      <c r="H754" s="142"/>
      <c r="I754" s="126" t="e">
        <f>VLOOKUP(H754,Presupuesto!$B$11:$C$565,2,0)</f>
        <v>#N/A</v>
      </c>
      <c r="J754" s="95" t="str">
        <f t="shared" si="36"/>
        <v>Desarrollo del Sistema de Educación Superior</v>
      </c>
      <c r="K754" s="95" t="s">
        <v>720</v>
      </c>
    </row>
    <row r="755" spans="3:11" x14ac:dyDescent="0.25">
      <c r="C755" s="141"/>
      <c r="D755" s="147"/>
      <c r="E755" s="115"/>
      <c r="F755" s="94">
        <f t="shared" si="35"/>
        <v>0</v>
      </c>
      <c r="G755" s="156"/>
      <c r="H755" s="142"/>
      <c r="I755" s="126" t="e">
        <f>VLOOKUP(H755,Presupuesto!$B$11:$C$565,2,0)</f>
        <v>#N/A</v>
      </c>
      <c r="J755" s="95" t="str">
        <f t="shared" si="36"/>
        <v>Desarrollo del Sistema de Educación Superior</v>
      </c>
      <c r="K755" s="95" t="s">
        <v>720</v>
      </c>
    </row>
    <row r="756" spans="3:11" ht="15.75" thickBot="1" x14ac:dyDescent="0.3">
      <c r="C756" s="143"/>
      <c r="D756" s="155"/>
      <c r="E756" s="100"/>
      <c r="F756" s="102">
        <f t="shared" si="35"/>
        <v>0</v>
      </c>
      <c r="G756" s="157"/>
      <c r="H756" s="144"/>
      <c r="I756" s="128" t="e">
        <f>VLOOKUP(H756,Presupuesto!$B$11:$C$565,2,0)</f>
        <v>#N/A</v>
      </c>
      <c r="J756" s="103" t="str">
        <f t="shared" si="36"/>
        <v>Desarrollo del Sistema de Educación Superior</v>
      </c>
      <c r="K756" s="120" t="s">
        <v>719</v>
      </c>
    </row>
    <row r="758" spans="3:11" ht="15.75" thickBot="1" x14ac:dyDescent="0.3">
      <c r="C758" s="429"/>
      <c r="D758" s="429"/>
      <c r="E758" s="429"/>
      <c r="F758" s="89"/>
      <c r="G758" s="88"/>
      <c r="H758" s="89"/>
      <c r="I758" s="89"/>
      <c r="J758" s="429"/>
      <c r="K758" s="429"/>
    </row>
    <row r="759" spans="3:11" ht="15.75" thickBot="1" x14ac:dyDescent="0.3">
      <c r="C759" s="153" t="s">
        <v>1337</v>
      </c>
      <c r="D759" s="347">
        <f>SUM(F766:F800)</f>
        <v>194154.30600000001</v>
      </c>
      <c r="E759" s="429"/>
      <c r="F759" s="69"/>
      <c r="G759" s="78"/>
      <c r="H759" s="69"/>
      <c r="I759" s="69"/>
      <c r="J759" s="429"/>
      <c r="K759" s="429"/>
    </row>
    <row r="760" spans="3:11" x14ac:dyDescent="0.25">
      <c r="C760" s="69"/>
      <c r="D760" s="31"/>
      <c r="E760" s="91"/>
      <c r="F760" s="91"/>
      <c r="G760" s="91"/>
      <c r="H760" s="75"/>
      <c r="I760" s="75"/>
      <c r="J760" s="75"/>
      <c r="K760" s="109"/>
    </row>
    <row r="761" spans="3:11" x14ac:dyDescent="0.25">
      <c r="C761" s="69"/>
      <c r="D761" s="31"/>
      <c r="E761" s="91"/>
      <c r="F761" s="91"/>
      <c r="G761" s="91"/>
      <c r="H761" s="75"/>
      <c r="I761" s="75"/>
      <c r="J761" s="75"/>
      <c r="K761" s="109"/>
    </row>
    <row r="762" spans="3:11" ht="15.75" x14ac:dyDescent="0.25">
      <c r="C762" s="191" t="s">
        <v>1309</v>
      </c>
      <c r="D762" s="345" t="s">
        <v>1820</v>
      </c>
      <c r="E762" s="91"/>
      <c r="F762" s="91"/>
      <c r="G762" s="91"/>
      <c r="H762" s="75"/>
      <c r="I762" s="75"/>
      <c r="J762" s="75"/>
      <c r="K762" s="109"/>
    </row>
    <row r="763" spans="3:11" ht="18.75" x14ac:dyDescent="0.25">
      <c r="C763" s="199" t="str">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Participación en 2 eventos internacionales para presentar avances obtenidos (1 persona por evento, 5 días, 1 evento en Europa y 1 en América Latina).</v>
      </c>
      <c r="D763" s="31"/>
      <c r="E763" s="91"/>
      <c r="F763" s="91"/>
      <c r="G763" s="91"/>
      <c r="H763" s="75"/>
      <c r="I763" s="75"/>
      <c r="J763" s="75"/>
      <c r="K763" s="109"/>
    </row>
    <row r="764" spans="3:11" ht="15.75" thickBot="1" x14ac:dyDescent="0.3">
      <c r="C764" s="429"/>
      <c r="D764" s="429"/>
      <c r="E764" s="429"/>
      <c r="F764" s="91"/>
      <c r="G764" s="75"/>
      <c r="H764" s="75"/>
      <c r="I764" s="75"/>
      <c r="J764" s="429"/>
      <c r="K764" s="429"/>
    </row>
    <row r="765" spans="3:11" ht="15.75" thickBot="1" x14ac:dyDescent="0.3">
      <c r="C765" s="125" t="s">
        <v>1310</v>
      </c>
      <c r="D765" s="125" t="s">
        <v>99</v>
      </c>
      <c r="E765" s="132" t="s">
        <v>1312</v>
      </c>
      <c r="F765" s="131" t="s">
        <v>1313</v>
      </c>
      <c r="G765" s="129" t="s">
        <v>1314</v>
      </c>
      <c r="H765" s="132" t="s">
        <v>1315</v>
      </c>
      <c r="I765" s="129" t="s">
        <v>711</v>
      </c>
      <c r="J765" s="129" t="s">
        <v>1316</v>
      </c>
      <c r="K765" s="129" t="s">
        <v>1317</v>
      </c>
    </row>
    <row r="766" spans="3:11" x14ac:dyDescent="0.25">
      <c r="C766" s="209" t="s">
        <v>1291</v>
      </c>
      <c r="D766" s="210">
        <v>22</v>
      </c>
      <c r="E766" s="208">
        <f>HLOOKUP(C766,$AH$2:$BU$3,2,0)</f>
        <v>6097.9230000000007</v>
      </c>
      <c r="F766" s="94">
        <f t="shared" ref="F766:F800" si="37">D766*E766</f>
        <v>134154.30600000001</v>
      </c>
      <c r="G766" s="156" t="s">
        <v>712</v>
      </c>
      <c r="H766" s="138" t="s">
        <v>340</v>
      </c>
      <c r="I766" s="126" t="str">
        <f>VLOOKUP(H766,Presupuesto!$B$11:$C$565,2,0)</f>
        <v>VIATICOS AL EXTERIOR</v>
      </c>
      <c r="J766" s="207" t="s">
        <v>66</v>
      </c>
      <c r="K766" s="95" t="s">
        <v>719</v>
      </c>
    </row>
    <row r="767" spans="3:11" x14ac:dyDescent="0.25">
      <c r="C767" s="137" t="s">
        <v>1924</v>
      </c>
      <c r="D767" s="154">
        <v>2</v>
      </c>
      <c r="E767" s="119">
        <v>30000</v>
      </c>
      <c r="F767" s="94">
        <f t="shared" si="37"/>
        <v>60000</v>
      </c>
      <c r="G767" s="156" t="s">
        <v>712</v>
      </c>
      <c r="H767" s="138" t="s">
        <v>332</v>
      </c>
      <c r="I767" s="126" t="str">
        <f>VLOOKUP(H767,Presupuesto!$B$11:$C$565,2,0)</f>
        <v>PASAJES AL EXTERIOR</v>
      </c>
      <c r="J767" s="95" t="str">
        <f>$J$766</f>
        <v>Lo Esencial de la Reforma Universitaria</v>
      </c>
      <c r="K767" s="95" t="s">
        <v>720</v>
      </c>
    </row>
    <row r="768" spans="3:11" x14ac:dyDescent="0.25">
      <c r="C768" s="137"/>
      <c r="D768" s="154"/>
      <c r="E768" s="119"/>
      <c r="F768" s="94">
        <f t="shared" si="37"/>
        <v>0</v>
      </c>
      <c r="G768" s="156"/>
      <c r="H768" s="138"/>
      <c r="I768" s="126" t="e">
        <f>VLOOKUP(H768,Presupuesto!$B$11:$C$565,2,0)</f>
        <v>#N/A</v>
      </c>
      <c r="J768" s="95" t="str">
        <f t="shared" ref="J768:J800" si="38">$J$766</f>
        <v>Lo Esencial de la Reforma Universitaria</v>
      </c>
      <c r="K768" s="95" t="s">
        <v>720</v>
      </c>
    </row>
    <row r="769" spans="3:11" x14ac:dyDescent="0.25">
      <c r="C769" s="137"/>
      <c r="D769" s="154"/>
      <c r="E769" s="119"/>
      <c r="F769" s="94">
        <f t="shared" si="37"/>
        <v>0</v>
      </c>
      <c r="G769" s="156"/>
      <c r="H769" s="138"/>
      <c r="I769" s="126" t="e">
        <f>VLOOKUP(H769,Presupuesto!$B$11:$C$565,2,0)</f>
        <v>#N/A</v>
      </c>
      <c r="J769" s="95" t="str">
        <f t="shared" si="38"/>
        <v>Lo Esencial de la Reforma Universitaria</v>
      </c>
      <c r="K769" s="95" t="s">
        <v>720</v>
      </c>
    </row>
    <row r="770" spans="3:11" x14ac:dyDescent="0.25">
      <c r="C770" s="137"/>
      <c r="D770" s="154"/>
      <c r="E770" s="119"/>
      <c r="F770" s="94">
        <f t="shared" si="37"/>
        <v>0</v>
      </c>
      <c r="G770" s="156"/>
      <c r="H770" s="138"/>
      <c r="I770" s="126" t="e">
        <f>VLOOKUP(H770,Presupuesto!$B$11:$C$565,2,0)</f>
        <v>#N/A</v>
      </c>
      <c r="J770" s="95" t="str">
        <f t="shared" si="38"/>
        <v>Lo Esencial de la Reforma Universitaria</v>
      </c>
      <c r="K770" s="95" t="s">
        <v>720</v>
      </c>
    </row>
    <row r="771" spans="3:11" x14ac:dyDescent="0.25">
      <c r="C771" s="137"/>
      <c r="D771" s="154"/>
      <c r="E771" s="119"/>
      <c r="F771" s="94">
        <f t="shared" si="37"/>
        <v>0</v>
      </c>
      <c r="G771" s="156"/>
      <c r="H771" s="138"/>
      <c r="I771" s="126" t="e">
        <f>VLOOKUP(H771,Presupuesto!$B$11:$C$565,2,0)</f>
        <v>#N/A</v>
      </c>
      <c r="J771" s="95" t="str">
        <f t="shared" si="38"/>
        <v>Lo Esencial de la Reforma Universitaria</v>
      </c>
      <c r="K771" s="95" t="s">
        <v>729</v>
      </c>
    </row>
    <row r="772" spans="3:11" x14ac:dyDescent="0.25">
      <c r="C772" s="137"/>
      <c r="D772" s="154"/>
      <c r="E772" s="119"/>
      <c r="F772" s="94">
        <f t="shared" si="37"/>
        <v>0</v>
      </c>
      <c r="G772" s="156"/>
      <c r="H772" s="138"/>
      <c r="I772" s="126" t="e">
        <f>VLOOKUP(H772,Presupuesto!$B$11:$C$565,2,0)</f>
        <v>#N/A</v>
      </c>
      <c r="J772" s="95" t="str">
        <f t="shared" si="38"/>
        <v>Lo Esencial de la Reforma Universitaria</v>
      </c>
      <c r="K772" s="95" t="s">
        <v>720</v>
      </c>
    </row>
    <row r="773" spans="3:11" x14ac:dyDescent="0.25">
      <c r="C773" s="137"/>
      <c r="D773" s="154"/>
      <c r="E773" s="119"/>
      <c r="F773" s="94">
        <f t="shared" si="37"/>
        <v>0</v>
      </c>
      <c r="G773" s="156"/>
      <c r="H773" s="138"/>
      <c r="I773" s="126" t="e">
        <f>VLOOKUP(H773,Presupuesto!$B$11:$C$565,2,0)</f>
        <v>#N/A</v>
      </c>
      <c r="J773" s="95" t="str">
        <f t="shared" si="38"/>
        <v>Lo Esencial de la Reforma Universitaria</v>
      </c>
      <c r="K773" s="95" t="s">
        <v>720</v>
      </c>
    </row>
    <row r="774" spans="3:11" x14ac:dyDescent="0.25">
      <c r="C774" s="137"/>
      <c r="D774" s="154"/>
      <c r="E774" s="119"/>
      <c r="F774" s="94">
        <f t="shared" si="37"/>
        <v>0</v>
      </c>
      <c r="G774" s="156"/>
      <c r="H774" s="138"/>
      <c r="I774" s="126" t="e">
        <f>VLOOKUP(H774,Presupuesto!$B$11:$C$565,2,0)</f>
        <v>#N/A</v>
      </c>
      <c r="J774" s="95" t="str">
        <f t="shared" si="38"/>
        <v>Lo Esencial de la Reforma Universitaria</v>
      </c>
      <c r="K774" s="95" t="s">
        <v>720</v>
      </c>
    </row>
    <row r="775" spans="3:11" x14ac:dyDescent="0.25">
      <c r="C775" s="137"/>
      <c r="D775" s="154"/>
      <c r="E775" s="119"/>
      <c r="F775" s="94">
        <f t="shared" si="37"/>
        <v>0</v>
      </c>
      <c r="G775" s="156"/>
      <c r="H775" s="138"/>
      <c r="I775" s="126" t="e">
        <f>VLOOKUP(H775,Presupuesto!$B$11:$C$565,2,0)</f>
        <v>#N/A</v>
      </c>
      <c r="J775" s="95" t="str">
        <f t="shared" si="38"/>
        <v>Lo Esencial de la Reforma Universitaria</v>
      </c>
      <c r="K775" s="95" t="s">
        <v>720</v>
      </c>
    </row>
    <row r="776" spans="3:11" x14ac:dyDescent="0.25">
      <c r="C776" s="137"/>
      <c r="D776" s="154"/>
      <c r="E776" s="119"/>
      <c r="F776" s="94">
        <f t="shared" si="37"/>
        <v>0</v>
      </c>
      <c r="G776" s="156"/>
      <c r="H776" s="138"/>
      <c r="I776" s="126" t="e">
        <f>VLOOKUP(H776,Presupuesto!$B$11:$C$565,2,0)</f>
        <v>#N/A</v>
      </c>
      <c r="J776" s="95" t="str">
        <f t="shared" si="38"/>
        <v>Lo Esencial de la Reforma Universitaria</v>
      </c>
      <c r="K776" s="95" t="s">
        <v>720</v>
      </c>
    </row>
    <row r="777" spans="3:11" x14ac:dyDescent="0.25">
      <c r="C777" s="137"/>
      <c r="D777" s="154"/>
      <c r="E777" s="119"/>
      <c r="F777" s="94">
        <f t="shared" si="37"/>
        <v>0</v>
      </c>
      <c r="G777" s="156"/>
      <c r="H777" s="138"/>
      <c r="I777" s="126" t="e">
        <f>VLOOKUP(H777,Presupuesto!$B$11:$C$565,2,0)</f>
        <v>#N/A</v>
      </c>
      <c r="J777" s="95" t="str">
        <f t="shared" si="38"/>
        <v>Lo Esencial de la Reforma Universitaria</v>
      </c>
      <c r="K777" s="95" t="s">
        <v>720</v>
      </c>
    </row>
    <row r="778" spans="3:11" x14ac:dyDescent="0.25">
      <c r="C778" s="137"/>
      <c r="D778" s="154"/>
      <c r="E778" s="119"/>
      <c r="F778" s="94">
        <f t="shared" si="37"/>
        <v>0</v>
      </c>
      <c r="G778" s="156"/>
      <c r="H778" s="138"/>
      <c r="I778" s="126" t="e">
        <f>VLOOKUP(H778,Presupuesto!$B$11:$C$565,2,0)</f>
        <v>#N/A</v>
      </c>
      <c r="J778" s="95" t="str">
        <f t="shared" si="38"/>
        <v>Lo Esencial de la Reforma Universitaria</v>
      </c>
      <c r="K778" s="95" t="s">
        <v>720</v>
      </c>
    </row>
    <row r="779" spans="3:11" x14ac:dyDescent="0.25">
      <c r="C779" s="137"/>
      <c r="D779" s="154"/>
      <c r="E779" s="119"/>
      <c r="F779" s="94">
        <f t="shared" si="37"/>
        <v>0</v>
      </c>
      <c r="G779" s="156"/>
      <c r="H779" s="138"/>
      <c r="I779" s="126" t="e">
        <f>VLOOKUP(H779,Presupuesto!$B$11:$C$565,2,0)</f>
        <v>#N/A</v>
      </c>
      <c r="J779" s="95" t="str">
        <f t="shared" si="38"/>
        <v>Lo Esencial de la Reforma Universitaria</v>
      </c>
      <c r="K779" s="95" t="s">
        <v>720</v>
      </c>
    </row>
    <row r="780" spans="3:11" x14ac:dyDescent="0.25">
      <c r="C780" s="137"/>
      <c r="D780" s="154"/>
      <c r="E780" s="119"/>
      <c r="F780" s="94">
        <f t="shared" si="37"/>
        <v>0</v>
      </c>
      <c r="G780" s="156"/>
      <c r="H780" s="138"/>
      <c r="I780" s="126" t="e">
        <f>VLOOKUP(H780,Presupuesto!$B$11:$C$565,2,0)</f>
        <v>#N/A</v>
      </c>
      <c r="J780" s="95" t="str">
        <f t="shared" si="38"/>
        <v>Lo Esencial de la Reforma Universitaria</v>
      </c>
      <c r="K780" s="95" t="s">
        <v>720</v>
      </c>
    </row>
    <row r="781" spans="3:11" x14ac:dyDescent="0.25">
      <c r="C781" s="137"/>
      <c r="D781" s="154"/>
      <c r="E781" s="119"/>
      <c r="F781" s="94">
        <f t="shared" si="37"/>
        <v>0</v>
      </c>
      <c r="G781" s="156"/>
      <c r="H781" s="138"/>
      <c r="I781" s="126" t="e">
        <f>VLOOKUP(H781,Presupuesto!$B$11:$C$565,2,0)</f>
        <v>#N/A</v>
      </c>
      <c r="J781" s="95" t="str">
        <f t="shared" si="38"/>
        <v>Lo Esencial de la Reforma Universitaria</v>
      </c>
      <c r="K781" s="95" t="s">
        <v>720</v>
      </c>
    </row>
    <row r="782" spans="3:11" x14ac:dyDescent="0.25">
      <c r="C782" s="137"/>
      <c r="D782" s="154"/>
      <c r="E782" s="119"/>
      <c r="F782" s="94">
        <f t="shared" si="37"/>
        <v>0</v>
      </c>
      <c r="G782" s="156"/>
      <c r="H782" s="138"/>
      <c r="I782" s="126" t="e">
        <f>VLOOKUP(H782,Presupuesto!$B$11:$C$565,2,0)</f>
        <v>#N/A</v>
      </c>
      <c r="J782" s="95" t="str">
        <f t="shared" si="38"/>
        <v>Lo Esencial de la Reforma Universitaria</v>
      </c>
      <c r="K782" s="95" t="s">
        <v>720</v>
      </c>
    </row>
    <row r="783" spans="3:11" x14ac:dyDescent="0.25">
      <c r="C783" s="137"/>
      <c r="D783" s="154"/>
      <c r="E783" s="119"/>
      <c r="F783" s="94">
        <f t="shared" si="37"/>
        <v>0</v>
      </c>
      <c r="G783" s="156"/>
      <c r="H783" s="138"/>
      <c r="I783" s="126" t="e">
        <f>VLOOKUP(H783,Presupuesto!$B$11:$C$565,2,0)</f>
        <v>#N/A</v>
      </c>
      <c r="J783" s="95" t="str">
        <f t="shared" si="38"/>
        <v>Lo Esencial de la Reforma Universitaria</v>
      </c>
      <c r="K783" s="95" t="s">
        <v>720</v>
      </c>
    </row>
    <row r="784" spans="3:11" x14ac:dyDescent="0.25">
      <c r="C784" s="137"/>
      <c r="D784" s="154"/>
      <c r="E784" s="119"/>
      <c r="F784" s="94">
        <f t="shared" si="37"/>
        <v>0</v>
      </c>
      <c r="G784" s="156"/>
      <c r="H784" s="138"/>
      <c r="I784" s="126" t="e">
        <f>VLOOKUP(H784,Presupuesto!$B$11:$C$565,2,0)</f>
        <v>#N/A</v>
      </c>
      <c r="J784" s="95" t="str">
        <f t="shared" si="38"/>
        <v>Lo Esencial de la Reforma Universitaria</v>
      </c>
      <c r="K784" s="95" t="s">
        <v>720</v>
      </c>
    </row>
    <row r="785" spans="3:11" x14ac:dyDescent="0.25">
      <c r="C785" s="137"/>
      <c r="D785" s="154"/>
      <c r="E785" s="119"/>
      <c r="F785" s="94">
        <f t="shared" si="37"/>
        <v>0</v>
      </c>
      <c r="G785" s="156"/>
      <c r="H785" s="138"/>
      <c r="I785" s="126" t="e">
        <f>VLOOKUP(H785,Presupuesto!$B$11:$C$565,2,0)</f>
        <v>#N/A</v>
      </c>
      <c r="J785" s="95" t="str">
        <f t="shared" si="38"/>
        <v>Lo Esencial de la Reforma Universitaria</v>
      </c>
      <c r="K785" s="95" t="s">
        <v>720</v>
      </c>
    </row>
    <row r="786" spans="3:11" x14ac:dyDescent="0.25">
      <c r="C786" s="137"/>
      <c r="D786" s="154"/>
      <c r="E786" s="119"/>
      <c r="F786" s="94">
        <f t="shared" si="37"/>
        <v>0</v>
      </c>
      <c r="G786" s="156"/>
      <c r="H786" s="138"/>
      <c r="I786" s="126" t="e">
        <f>VLOOKUP(H786,Presupuesto!$B$11:$C$565,2,0)</f>
        <v>#N/A</v>
      </c>
      <c r="J786" s="95" t="str">
        <f t="shared" si="38"/>
        <v>Lo Esencial de la Reforma Universitaria</v>
      </c>
      <c r="K786" s="95" t="s">
        <v>720</v>
      </c>
    </row>
    <row r="787" spans="3:11" x14ac:dyDescent="0.25">
      <c r="C787" s="137"/>
      <c r="D787" s="154"/>
      <c r="E787" s="119"/>
      <c r="F787" s="94">
        <f t="shared" si="37"/>
        <v>0</v>
      </c>
      <c r="G787" s="156"/>
      <c r="H787" s="138"/>
      <c r="I787" s="126" t="e">
        <f>VLOOKUP(H787,Presupuesto!$B$11:$C$565,2,0)</f>
        <v>#N/A</v>
      </c>
      <c r="J787" s="95" t="str">
        <f t="shared" si="38"/>
        <v>Lo Esencial de la Reforma Universitaria</v>
      </c>
      <c r="K787" s="95" t="s">
        <v>720</v>
      </c>
    </row>
    <row r="788" spans="3:11" x14ac:dyDescent="0.25">
      <c r="C788" s="139"/>
      <c r="D788" s="147"/>
      <c r="E788" s="115"/>
      <c r="F788" s="94">
        <f t="shared" si="37"/>
        <v>0</v>
      </c>
      <c r="G788" s="156"/>
      <c r="H788" s="140"/>
      <c r="I788" s="126" t="e">
        <f>VLOOKUP(H788,Presupuesto!$B$11:$C$565,2,0)</f>
        <v>#N/A</v>
      </c>
      <c r="J788" s="95" t="str">
        <f t="shared" si="38"/>
        <v>Lo Esencial de la Reforma Universitaria</v>
      </c>
      <c r="K788" s="95" t="s">
        <v>720</v>
      </c>
    </row>
    <row r="789" spans="3:11" x14ac:dyDescent="0.25">
      <c r="C789" s="139"/>
      <c r="D789" s="147"/>
      <c r="E789" s="115"/>
      <c r="F789" s="94">
        <f t="shared" si="37"/>
        <v>0</v>
      </c>
      <c r="G789" s="156"/>
      <c r="H789" s="140"/>
      <c r="I789" s="126" t="e">
        <f>VLOOKUP(H789,Presupuesto!$B$11:$C$565,2,0)</f>
        <v>#N/A</v>
      </c>
      <c r="J789" s="95" t="str">
        <f t="shared" si="38"/>
        <v>Lo Esencial de la Reforma Universitaria</v>
      </c>
      <c r="K789" s="95" t="s">
        <v>720</v>
      </c>
    </row>
    <row r="790" spans="3:11" x14ac:dyDescent="0.25">
      <c r="C790" s="139"/>
      <c r="D790" s="147"/>
      <c r="E790" s="115"/>
      <c r="F790" s="94">
        <f t="shared" si="37"/>
        <v>0</v>
      </c>
      <c r="G790" s="156"/>
      <c r="H790" s="140"/>
      <c r="I790" s="126" t="e">
        <f>VLOOKUP(H790,Presupuesto!$B$11:$C$565,2,0)</f>
        <v>#N/A</v>
      </c>
      <c r="J790" s="95" t="str">
        <f t="shared" si="38"/>
        <v>Lo Esencial de la Reforma Universitaria</v>
      </c>
      <c r="K790" s="95" t="s">
        <v>720</v>
      </c>
    </row>
    <row r="791" spans="3:11" x14ac:dyDescent="0.25">
      <c r="C791" s="139"/>
      <c r="D791" s="147"/>
      <c r="E791" s="115"/>
      <c r="F791" s="94">
        <f t="shared" si="37"/>
        <v>0</v>
      </c>
      <c r="G791" s="156"/>
      <c r="H791" s="140"/>
      <c r="I791" s="126" t="e">
        <f>VLOOKUP(H791,Presupuesto!$B$11:$C$565,2,0)</f>
        <v>#N/A</v>
      </c>
      <c r="J791" s="95" t="str">
        <f t="shared" si="38"/>
        <v>Lo Esencial de la Reforma Universitaria</v>
      </c>
      <c r="K791" s="95" t="s">
        <v>720</v>
      </c>
    </row>
    <row r="792" spans="3:11" x14ac:dyDescent="0.25">
      <c r="C792" s="139"/>
      <c r="D792" s="147"/>
      <c r="E792" s="115"/>
      <c r="F792" s="94">
        <f t="shared" si="37"/>
        <v>0</v>
      </c>
      <c r="G792" s="156"/>
      <c r="H792" s="140"/>
      <c r="I792" s="126" t="e">
        <f>VLOOKUP(H792,Presupuesto!$B$11:$C$565,2,0)</f>
        <v>#N/A</v>
      </c>
      <c r="J792" s="95" t="str">
        <f t="shared" si="38"/>
        <v>Lo Esencial de la Reforma Universitaria</v>
      </c>
      <c r="K792" s="95" t="s">
        <v>720</v>
      </c>
    </row>
    <row r="793" spans="3:11" x14ac:dyDescent="0.25">
      <c r="C793" s="139"/>
      <c r="D793" s="147"/>
      <c r="E793" s="115"/>
      <c r="F793" s="94">
        <f t="shared" si="37"/>
        <v>0</v>
      </c>
      <c r="G793" s="156"/>
      <c r="H793" s="140"/>
      <c r="I793" s="126" t="e">
        <f>VLOOKUP(H793,Presupuesto!$B$11:$C$565,2,0)</f>
        <v>#N/A</v>
      </c>
      <c r="J793" s="95" t="str">
        <f t="shared" si="38"/>
        <v>Lo Esencial de la Reforma Universitaria</v>
      </c>
      <c r="K793" s="95" t="s">
        <v>720</v>
      </c>
    </row>
    <row r="794" spans="3:11" x14ac:dyDescent="0.25">
      <c r="C794" s="139"/>
      <c r="D794" s="147"/>
      <c r="E794" s="115"/>
      <c r="F794" s="94">
        <f t="shared" si="37"/>
        <v>0</v>
      </c>
      <c r="G794" s="156"/>
      <c r="H794" s="140"/>
      <c r="I794" s="126" t="e">
        <f>VLOOKUP(H794,Presupuesto!$B$11:$C$565,2,0)</f>
        <v>#N/A</v>
      </c>
      <c r="J794" s="95" t="str">
        <f t="shared" si="38"/>
        <v>Lo Esencial de la Reforma Universitaria</v>
      </c>
      <c r="K794" s="95" t="s">
        <v>720</v>
      </c>
    </row>
    <row r="795" spans="3:11" x14ac:dyDescent="0.25">
      <c r="C795" s="139"/>
      <c r="D795" s="147"/>
      <c r="E795" s="115"/>
      <c r="F795" s="94">
        <f t="shared" si="37"/>
        <v>0</v>
      </c>
      <c r="G795" s="156"/>
      <c r="H795" s="140"/>
      <c r="I795" s="126" t="e">
        <f>VLOOKUP(H795,Presupuesto!$B$11:$C$565,2,0)</f>
        <v>#N/A</v>
      </c>
      <c r="J795" s="95" t="str">
        <f t="shared" si="38"/>
        <v>Lo Esencial de la Reforma Universitaria</v>
      </c>
      <c r="K795" s="95" t="s">
        <v>720</v>
      </c>
    </row>
    <row r="796" spans="3:11" x14ac:dyDescent="0.25">
      <c r="C796" s="141"/>
      <c r="D796" s="147"/>
      <c r="E796" s="115"/>
      <c r="F796" s="94">
        <f t="shared" si="37"/>
        <v>0</v>
      </c>
      <c r="G796" s="156"/>
      <c r="H796" s="142"/>
      <c r="I796" s="126" t="e">
        <f>VLOOKUP(H796,Presupuesto!$B$11:$C$565,2,0)</f>
        <v>#N/A</v>
      </c>
      <c r="J796" s="95" t="str">
        <f t="shared" si="38"/>
        <v>Lo Esencial de la Reforma Universitaria</v>
      </c>
      <c r="K796" s="95" t="s">
        <v>732</v>
      </c>
    </row>
    <row r="797" spans="3:11" x14ac:dyDescent="0.25">
      <c r="C797" s="141"/>
      <c r="D797" s="147"/>
      <c r="E797" s="115"/>
      <c r="F797" s="94">
        <f t="shared" si="37"/>
        <v>0</v>
      </c>
      <c r="G797" s="156"/>
      <c r="H797" s="142"/>
      <c r="I797" s="126" t="e">
        <f>VLOOKUP(H797,Presupuesto!$B$11:$C$565,2,0)</f>
        <v>#N/A</v>
      </c>
      <c r="J797" s="95" t="str">
        <f t="shared" si="38"/>
        <v>Lo Esencial de la Reforma Universitaria</v>
      </c>
      <c r="K797" s="95" t="s">
        <v>720</v>
      </c>
    </row>
    <row r="798" spans="3:11" x14ac:dyDescent="0.25">
      <c r="C798" s="141"/>
      <c r="D798" s="147"/>
      <c r="E798" s="115"/>
      <c r="F798" s="94">
        <f t="shared" si="37"/>
        <v>0</v>
      </c>
      <c r="G798" s="156"/>
      <c r="H798" s="142"/>
      <c r="I798" s="126" t="e">
        <f>VLOOKUP(H798,Presupuesto!$B$11:$C$565,2,0)</f>
        <v>#N/A</v>
      </c>
      <c r="J798" s="95" t="str">
        <f t="shared" si="38"/>
        <v>Lo Esencial de la Reforma Universitaria</v>
      </c>
      <c r="K798" s="95" t="s">
        <v>720</v>
      </c>
    </row>
    <row r="799" spans="3:11" x14ac:dyDescent="0.25">
      <c r="C799" s="141"/>
      <c r="D799" s="147"/>
      <c r="E799" s="115"/>
      <c r="F799" s="94">
        <f t="shared" si="37"/>
        <v>0</v>
      </c>
      <c r="G799" s="156"/>
      <c r="H799" s="142"/>
      <c r="I799" s="126" t="e">
        <f>VLOOKUP(H799,Presupuesto!$B$11:$C$565,2,0)</f>
        <v>#N/A</v>
      </c>
      <c r="J799" s="95" t="str">
        <f t="shared" si="38"/>
        <v>Lo Esencial de la Reforma Universitaria</v>
      </c>
      <c r="K799" s="95" t="s">
        <v>720</v>
      </c>
    </row>
    <row r="800" spans="3:11" ht="15.75" thickBot="1" x14ac:dyDescent="0.3">
      <c r="C800" s="143"/>
      <c r="D800" s="155"/>
      <c r="E800" s="100"/>
      <c r="F800" s="102">
        <f t="shared" si="37"/>
        <v>0</v>
      </c>
      <c r="G800" s="157"/>
      <c r="H800" s="144"/>
      <c r="I800" s="128" t="e">
        <f>VLOOKUP(H800,Presupuesto!$B$11:$C$565,2,0)</f>
        <v>#N/A</v>
      </c>
      <c r="J800" s="103" t="str">
        <f t="shared" si="38"/>
        <v>Lo Esencial de la Reforma Universitaria</v>
      </c>
      <c r="K800" s="120" t="s">
        <v>719</v>
      </c>
    </row>
    <row r="802" spans="3:11" ht="15.75" thickBot="1" x14ac:dyDescent="0.3">
      <c r="C802" s="429"/>
      <c r="D802" s="429"/>
      <c r="E802" s="429"/>
      <c r="F802" s="429"/>
      <c r="G802" s="418"/>
      <c r="H802" s="429"/>
      <c r="I802" s="429"/>
      <c r="J802" s="429"/>
      <c r="K802" s="429"/>
    </row>
    <row r="803" spans="3:11" ht="15.75" thickBot="1" x14ac:dyDescent="0.3">
      <c r="C803" s="153" t="s">
        <v>1337</v>
      </c>
      <c r="D803" s="347">
        <f>SUM(F810:F844)</f>
        <v>60000</v>
      </c>
      <c r="E803" s="429"/>
      <c r="F803" s="69"/>
      <c r="G803" s="78"/>
      <c r="H803" s="69"/>
      <c r="I803" s="69"/>
      <c r="J803" s="429"/>
      <c r="K803" s="429"/>
    </row>
    <row r="804" spans="3:11" x14ac:dyDescent="0.25">
      <c r="C804" s="69"/>
      <c r="D804" s="31"/>
      <c r="E804" s="91"/>
      <c r="F804" s="91"/>
      <c r="G804" s="91"/>
      <c r="H804" s="75"/>
      <c r="I804" s="75"/>
      <c r="J804" s="75"/>
      <c r="K804" s="109"/>
    </row>
    <row r="805" spans="3:11" x14ac:dyDescent="0.25">
      <c r="C805" s="69"/>
      <c r="D805" s="31"/>
      <c r="E805" s="91"/>
      <c r="F805" s="91"/>
      <c r="G805" s="91"/>
      <c r="H805" s="75"/>
      <c r="I805" s="75"/>
      <c r="J805" s="75"/>
      <c r="K805" s="109"/>
    </row>
    <row r="806" spans="3:11" ht="15.75" x14ac:dyDescent="0.25">
      <c r="C806" s="191" t="s">
        <v>1309</v>
      </c>
      <c r="D806" s="345" t="s">
        <v>1821</v>
      </c>
      <c r="E806" s="91"/>
      <c r="F806" s="91"/>
      <c r="G806" s="91"/>
      <c r="H806" s="75"/>
      <c r="I806" s="75"/>
      <c r="J806" s="75"/>
      <c r="K806" s="109"/>
    </row>
    <row r="807" spans="3:11" ht="18.75" x14ac:dyDescent="0.25">
      <c r="C807" s="199" t="str">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Evaluación interna y externa de la gestión de la Política de Equidad (2 expertos internacionales por 5 días).</v>
      </c>
      <c r="D807" s="31"/>
      <c r="E807" s="91"/>
      <c r="F807" s="91"/>
      <c r="G807" s="91"/>
      <c r="H807" s="75"/>
      <c r="I807" s="75"/>
      <c r="J807" s="75"/>
      <c r="K807" s="109"/>
    </row>
    <row r="808" spans="3:11" ht="15.75" thickBot="1" x14ac:dyDescent="0.3">
      <c r="C808" s="429"/>
      <c r="D808" s="429"/>
      <c r="E808" s="429"/>
      <c r="F808" s="91"/>
      <c r="G808" s="75"/>
      <c r="H808" s="75"/>
      <c r="I808" s="75"/>
      <c r="J808" s="429"/>
      <c r="K808" s="429"/>
    </row>
    <row r="809" spans="3:11" ht="15.75" thickBot="1" x14ac:dyDescent="0.3">
      <c r="C809" s="125" t="s">
        <v>1310</v>
      </c>
      <c r="D809" s="125" t="s">
        <v>99</v>
      </c>
      <c r="E809" s="132" t="s">
        <v>1312</v>
      </c>
      <c r="F809" s="131" t="s">
        <v>1313</v>
      </c>
      <c r="G809" s="129" t="s">
        <v>1314</v>
      </c>
      <c r="H809" s="132" t="s">
        <v>1315</v>
      </c>
      <c r="I809" s="129" t="s">
        <v>711</v>
      </c>
      <c r="J809" s="129" t="s">
        <v>1316</v>
      </c>
      <c r="K809" s="129" t="s">
        <v>1317</v>
      </c>
    </row>
    <row r="810" spans="3:11" x14ac:dyDescent="0.25">
      <c r="C810" s="209" t="s">
        <v>1284</v>
      </c>
      <c r="D810" s="210"/>
      <c r="E810" s="208">
        <f>HLOOKUP(C810,$AH$2:$BU$3,2,0)</f>
        <v>620</v>
      </c>
      <c r="F810" s="94">
        <f t="shared" ref="F810:F844" si="39">D810*E810</f>
        <v>0</v>
      </c>
      <c r="G810" s="156"/>
      <c r="H810" s="138"/>
      <c r="I810" s="126" t="e">
        <f>VLOOKUP(H810,Presupuesto!$B$11:$C$565,2,0)</f>
        <v>#N/A</v>
      </c>
      <c r="J810" s="207" t="s">
        <v>81</v>
      </c>
      <c r="K810" s="95" t="s">
        <v>719</v>
      </c>
    </row>
    <row r="811" spans="3:11" x14ac:dyDescent="0.25">
      <c r="C811" s="137" t="s">
        <v>1925</v>
      </c>
      <c r="D811" s="154">
        <v>2</v>
      </c>
      <c r="E811" s="119">
        <v>30000</v>
      </c>
      <c r="F811" s="94">
        <f t="shared" si="39"/>
        <v>60000</v>
      </c>
      <c r="G811" s="156" t="s">
        <v>712</v>
      </c>
      <c r="H811" s="138" t="s">
        <v>332</v>
      </c>
      <c r="I811" s="126" t="str">
        <f>VLOOKUP(H811,Presupuesto!$B$11:$C$565,2,0)</f>
        <v>PASAJES AL EXTERIOR</v>
      </c>
      <c r="J811" s="95" t="s">
        <v>63</v>
      </c>
      <c r="K811" s="95" t="s">
        <v>720</v>
      </c>
    </row>
    <row r="812" spans="3:11" x14ac:dyDescent="0.25">
      <c r="C812" s="137"/>
      <c r="D812" s="154"/>
      <c r="E812" s="119"/>
      <c r="F812" s="94">
        <f t="shared" si="39"/>
        <v>0</v>
      </c>
      <c r="G812" s="156"/>
      <c r="H812" s="138"/>
      <c r="I812" s="126" t="e">
        <f>VLOOKUP(H812,Presupuesto!$B$11:$C$565,2,0)</f>
        <v>#N/A</v>
      </c>
      <c r="J812" s="95" t="str">
        <f t="shared" ref="J812:J844" si="40">$J$810</f>
        <v>Desarrollo del Sistema de Educación Superior</v>
      </c>
      <c r="K812" s="95" t="s">
        <v>720</v>
      </c>
    </row>
    <row r="813" spans="3:11" x14ac:dyDescent="0.25">
      <c r="C813" s="137"/>
      <c r="D813" s="154"/>
      <c r="E813" s="119"/>
      <c r="F813" s="94">
        <f t="shared" si="39"/>
        <v>0</v>
      </c>
      <c r="G813" s="156"/>
      <c r="H813" s="138"/>
      <c r="I813" s="126" t="e">
        <f>VLOOKUP(H813,Presupuesto!$B$11:$C$565,2,0)</f>
        <v>#N/A</v>
      </c>
      <c r="J813" s="95" t="str">
        <f t="shared" si="40"/>
        <v>Desarrollo del Sistema de Educación Superior</v>
      </c>
      <c r="K813" s="95" t="s">
        <v>720</v>
      </c>
    </row>
    <row r="814" spans="3:11" x14ac:dyDescent="0.25">
      <c r="C814" s="137"/>
      <c r="D814" s="154"/>
      <c r="E814" s="119"/>
      <c r="F814" s="94">
        <f t="shared" si="39"/>
        <v>0</v>
      </c>
      <c r="G814" s="156"/>
      <c r="H814" s="138"/>
      <c r="I814" s="126" t="e">
        <f>VLOOKUP(H814,Presupuesto!$B$11:$C$565,2,0)</f>
        <v>#N/A</v>
      </c>
      <c r="J814" s="95" t="str">
        <f t="shared" si="40"/>
        <v>Desarrollo del Sistema de Educación Superior</v>
      </c>
      <c r="K814" s="95" t="s">
        <v>720</v>
      </c>
    </row>
    <row r="815" spans="3:11" x14ac:dyDescent="0.25">
      <c r="C815" s="137"/>
      <c r="D815" s="154"/>
      <c r="E815" s="119"/>
      <c r="F815" s="94">
        <f t="shared" si="39"/>
        <v>0</v>
      </c>
      <c r="G815" s="156"/>
      <c r="H815" s="138"/>
      <c r="I815" s="126" t="e">
        <f>VLOOKUP(H815,Presupuesto!$B$11:$C$565,2,0)</f>
        <v>#N/A</v>
      </c>
      <c r="J815" s="95" t="str">
        <f t="shared" si="40"/>
        <v>Desarrollo del Sistema de Educación Superior</v>
      </c>
      <c r="K815" s="95" t="s">
        <v>729</v>
      </c>
    </row>
    <row r="816" spans="3:11" x14ac:dyDescent="0.25">
      <c r="C816" s="137"/>
      <c r="D816" s="154"/>
      <c r="E816" s="119"/>
      <c r="F816" s="94">
        <f t="shared" si="39"/>
        <v>0</v>
      </c>
      <c r="G816" s="156"/>
      <c r="H816" s="138"/>
      <c r="I816" s="126" t="e">
        <f>VLOOKUP(H816,Presupuesto!$B$11:$C$565,2,0)</f>
        <v>#N/A</v>
      </c>
      <c r="J816" s="95" t="str">
        <f t="shared" si="40"/>
        <v>Desarrollo del Sistema de Educación Superior</v>
      </c>
      <c r="K816" s="95" t="s">
        <v>720</v>
      </c>
    </row>
    <row r="817" spans="3:11" x14ac:dyDescent="0.25">
      <c r="C817" s="137"/>
      <c r="D817" s="154"/>
      <c r="E817" s="119"/>
      <c r="F817" s="94">
        <f t="shared" si="39"/>
        <v>0</v>
      </c>
      <c r="G817" s="156"/>
      <c r="H817" s="138"/>
      <c r="I817" s="126" t="e">
        <f>VLOOKUP(H817,Presupuesto!$B$11:$C$565,2,0)</f>
        <v>#N/A</v>
      </c>
      <c r="J817" s="95" t="str">
        <f t="shared" si="40"/>
        <v>Desarrollo del Sistema de Educación Superior</v>
      </c>
      <c r="K817" s="95" t="s">
        <v>720</v>
      </c>
    </row>
    <row r="818" spans="3:11" x14ac:dyDescent="0.25">
      <c r="C818" s="137"/>
      <c r="D818" s="154"/>
      <c r="E818" s="119"/>
      <c r="F818" s="94">
        <f t="shared" si="39"/>
        <v>0</v>
      </c>
      <c r="G818" s="156"/>
      <c r="H818" s="138"/>
      <c r="I818" s="126" t="e">
        <f>VLOOKUP(H818,Presupuesto!$B$11:$C$565,2,0)</f>
        <v>#N/A</v>
      </c>
      <c r="J818" s="95" t="str">
        <f t="shared" si="40"/>
        <v>Desarrollo del Sistema de Educación Superior</v>
      </c>
      <c r="K818" s="95" t="s">
        <v>720</v>
      </c>
    </row>
    <row r="819" spans="3:11" x14ac:dyDescent="0.25">
      <c r="C819" s="137"/>
      <c r="D819" s="154"/>
      <c r="E819" s="119"/>
      <c r="F819" s="94">
        <f t="shared" si="39"/>
        <v>0</v>
      </c>
      <c r="G819" s="156"/>
      <c r="H819" s="138"/>
      <c r="I819" s="126" t="e">
        <f>VLOOKUP(H819,Presupuesto!$B$11:$C$565,2,0)</f>
        <v>#N/A</v>
      </c>
      <c r="J819" s="95" t="str">
        <f t="shared" si="40"/>
        <v>Desarrollo del Sistema de Educación Superior</v>
      </c>
      <c r="K819" s="95" t="s">
        <v>720</v>
      </c>
    </row>
    <row r="820" spans="3:11" x14ac:dyDescent="0.25">
      <c r="C820" s="137"/>
      <c r="D820" s="154"/>
      <c r="E820" s="119"/>
      <c r="F820" s="94">
        <f t="shared" si="39"/>
        <v>0</v>
      </c>
      <c r="G820" s="156"/>
      <c r="H820" s="138"/>
      <c r="I820" s="126" t="e">
        <f>VLOOKUP(H820,Presupuesto!$B$11:$C$565,2,0)</f>
        <v>#N/A</v>
      </c>
      <c r="J820" s="95" t="str">
        <f t="shared" si="40"/>
        <v>Desarrollo del Sistema de Educación Superior</v>
      </c>
      <c r="K820" s="95" t="s">
        <v>720</v>
      </c>
    </row>
    <row r="821" spans="3:11" x14ac:dyDescent="0.25">
      <c r="C821" s="137"/>
      <c r="D821" s="154"/>
      <c r="E821" s="119"/>
      <c r="F821" s="94">
        <f t="shared" si="39"/>
        <v>0</v>
      </c>
      <c r="G821" s="156"/>
      <c r="H821" s="138"/>
      <c r="I821" s="126" t="e">
        <f>VLOOKUP(H821,Presupuesto!$B$11:$C$565,2,0)</f>
        <v>#N/A</v>
      </c>
      <c r="J821" s="95" t="str">
        <f t="shared" si="40"/>
        <v>Desarrollo del Sistema de Educación Superior</v>
      </c>
      <c r="K821" s="95" t="s">
        <v>720</v>
      </c>
    </row>
    <row r="822" spans="3:11" x14ac:dyDescent="0.25">
      <c r="C822" s="137"/>
      <c r="D822" s="154"/>
      <c r="E822" s="119"/>
      <c r="F822" s="94">
        <f t="shared" si="39"/>
        <v>0</v>
      </c>
      <c r="G822" s="156"/>
      <c r="H822" s="138"/>
      <c r="I822" s="126" t="e">
        <f>VLOOKUP(H822,Presupuesto!$B$11:$C$565,2,0)</f>
        <v>#N/A</v>
      </c>
      <c r="J822" s="95" t="str">
        <f t="shared" si="40"/>
        <v>Desarrollo del Sistema de Educación Superior</v>
      </c>
      <c r="K822" s="95" t="s">
        <v>720</v>
      </c>
    </row>
    <row r="823" spans="3:11" x14ac:dyDescent="0.25">
      <c r="C823" s="137"/>
      <c r="D823" s="154"/>
      <c r="E823" s="119"/>
      <c r="F823" s="94">
        <f t="shared" si="39"/>
        <v>0</v>
      </c>
      <c r="G823" s="156"/>
      <c r="H823" s="138"/>
      <c r="I823" s="126" t="e">
        <f>VLOOKUP(H823,Presupuesto!$B$11:$C$565,2,0)</f>
        <v>#N/A</v>
      </c>
      <c r="J823" s="95" t="str">
        <f t="shared" si="40"/>
        <v>Desarrollo del Sistema de Educación Superior</v>
      </c>
      <c r="K823" s="95" t="s">
        <v>720</v>
      </c>
    </row>
    <row r="824" spans="3:11" x14ac:dyDescent="0.25">
      <c r="C824" s="137"/>
      <c r="D824" s="154"/>
      <c r="E824" s="119"/>
      <c r="F824" s="94">
        <f t="shared" si="39"/>
        <v>0</v>
      </c>
      <c r="G824" s="156"/>
      <c r="H824" s="138"/>
      <c r="I824" s="126" t="e">
        <f>VLOOKUP(H824,Presupuesto!$B$11:$C$565,2,0)</f>
        <v>#N/A</v>
      </c>
      <c r="J824" s="95" t="str">
        <f t="shared" si="40"/>
        <v>Desarrollo del Sistema de Educación Superior</v>
      </c>
      <c r="K824" s="95" t="s">
        <v>720</v>
      </c>
    </row>
    <row r="825" spans="3:11" x14ac:dyDescent="0.25">
      <c r="C825" s="137"/>
      <c r="D825" s="154"/>
      <c r="E825" s="119"/>
      <c r="F825" s="94">
        <f t="shared" si="39"/>
        <v>0</v>
      </c>
      <c r="G825" s="156"/>
      <c r="H825" s="138"/>
      <c r="I825" s="126" t="e">
        <f>VLOOKUP(H825,Presupuesto!$B$11:$C$565,2,0)</f>
        <v>#N/A</v>
      </c>
      <c r="J825" s="95" t="str">
        <f t="shared" si="40"/>
        <v>Desarrollo del Sistema de Educación Superior</v>
      </c>
      <c r="K825" s="95" t="s">
        <v>720</v>
      </c>
    </row>
    <row r="826" spans="3:11" x14ac:dyDescent="0.25">
      <c r="C826" s="137"/>
      <c r="D826" s="154"/>
      <c r="E826" s="119"/>
      <c r="F826" s="94">
        <f t="shared" si="39"/>
        <v>0</v>
      </c>
      <c r="G826" s="156"/>
      <c r="H826" s="138"/>
      <c r="I826" s="126" t="e">
        <f>VLOOKUP(H826,Presupuesto!$B$11:$C$565,2,0)</f>
        <v>#N/A</v>
      </c>
      <c r="J826" s="95" t="str">
        <f t="shared" si="40"/>
        <v>Desarrollo del Sistema de Educación Superior</v>
      </c>
      <c r="K826" s="95" t="s">
        <v>720</v>
      </c>
    </row>
    <row r="827" spans="3:11" x14ac:dyDescent="0.25">
      <c r="C827" s="137"/>
      <c r="D827" s="154"/>
      <c r="E827" s="119"/>
      <c r="F827" s="94">
        <f t="shared" si="39"/>
        <v>0</v>
      </c>
      <c r="G827" s="156"/>
      <c r="H827" s="138"/>
      <c r="I827" s="126" t="e">
        <f>VLOOKUP(H827,Presupuesto!$B$11:$C$565,2,0)</f>
        <v>#N/A</v>
      </c>
      <c r="J827" s="95" t="str">
        <f t="shared" si="40"/>
        <v>Desarrollo del Sistema de Educación Superior</v>
      </c>
      <c r="K827" s="95" t="s">
        <v>720</v>
      </c>
    </row>
    <row r="828" spans="3:11" x14ac:dyDescent="0.25">
      <c r="C828" s="137"/>
      <c r="D828" s="154"/>
      <c r="E828" s="119"/>
      <c r="F828" s="94">
        <f t="shared" si="39"/>
        <v>0</v>
      </c>
      <c r="G828" s="156"/>
      <c r="H828" s="138"/>
      <c r="I828" s="126" t="e">
        <f>VLOOKUP(H828,Presupuesto!$B$11:$C$565,2,0)</f>
        <v>#N/A</v>
      </c>
      <c r="J828" s="95" t="str">
        <f t="shared" si="40"/>
        <v>Desarrollo del Sistema de Educación Superior</v>
      </c>
      <c r="K828" s="95" t="s">
        <v>720</v>
      </c>
    </row>
    <row r="829" spans="3:11" x14ac:dyDescent="0.25">
      <c r="C829" s="137"/>
      <c r="D829" s="154"/>
      <c r="E829" s="119"/>
      <c r="F829" s="94">
        <f t="shared" si="39"/>
        <v>0</v>
      </c>
      <c r="G829" s="156"/>
      <c r="H829" s="138"/>
      <c r="I829" s="126" t="e">
        <f>VLOOKUP(H829,Presupuesto!$B$11:$C$565,2,0)</f>
        <v>#N/A</v>
      </c>
      <c r="J829" s="95" t="str">
        <f t="shared" si="40"/>
        <v>Desarrollo del Sistema de Educación Superior</v>
      </c>
      <c r="K829" s="95" t="s">
        <v>720</v>
      </c>
    </row>
    <row r="830" spans="3:11" x14ac:dyDescent="0.25">
      <c r="C830" s="137"/>
      <c r="D830" s="154"/>
      <c r="E830" s="119"/>
      <c r="F830" s="94">
        <f t="shared" si="39"/>
        <v>0</v>
      </c>
      <c r="G830" s="156"/>
      <c r="H830" s="138"/>
      <c r="I830" s="126" t="e">
        <f>VLOOKUP(H830,Presupuesto!$B$11:$C$565,2,0)</f>
        <v>#N/A</v>
      </c>
      <c r="J830" s="95" t="str">
        <f t="shared" si="40"/>
        <v>Desarrollo del Sistema de Educación Superior</v>
      </c>
      <c r="K830" s="95" t="s">
        <v>720</v>
      </c>
    </row>
    <row r="831" spans="3:11" x14ac:dyDescent="0.25">
      <c r="C831" s="137"/>
      <c r="D831" s="154"/>
      <c r="E831" s="119"/>
      <c r="F831" s="94">
        <f t="shared" si="39"/>
        <v>0</v>
      </c>
      <c r="G831" s="156"/>
      <c r="H831" s="138"/>
      <c r="I831" s="126" t="e">
        <f>VLOOKUP(H831,Presupuesto!$B$11:$C$565,2,0)</f>
        <v>#N/A</v>
      </c>
      <c r="J831" s="95" t="str">
        <f t="shared" si="40"/>
        <v>Desarrollo del Sistema de Educación Superior</v>
      </c>
      <c r="K831" s="95" t="s">
        <v>720</v>
      </c>
    </row>
    <row r="832" spans="3:11" x14ac:dyDescent="0.25">
      <c r="C832" s="139"/>
      <c r="D832" s="147"/>
      <c r="E832" s="115"/>
      <c r="F832" s="94">
        <f t="shared" si="39"/>
        <v>0</v>
      </c>
      <c r="G832" s="156"/>
      <c r="H832" s="140"/>
      <c r="I832" s="126" t="e">
        <f>VLOOKUP(H832,Presupuesto!$B$11:$C$565,2,0)</f>
        <v>#N/A</v>
      </c>
      <c r="J832" s="95" t="str">
        <f t="shared" si="40"/>
        <v>Desarrollo del Sistema de Educación Superior</v>
      </c>
      <c r="K832" s="95" t="s">
        <v>720</v>
      </c>
    </row>
    <row r="833" spans="3:11" x14ac:dyDescent="0.25">
      <c r="C833" s="139"/>
      <c r="D833" s="147"/>
      <c r="E833" s="115"/>
      <c r="F833" s="94">
        <f t="shared" si="39"/>
        <v>0</v>
      </c>
      <c r="G833" s="156"/>
      <c r="H833" s="140"/>
      <c r="I833" s="126" t="e">
        <f>VLOOKUP(H833,Presupuesto!$B$11:$C$565,2,0)</f>
        <v>#N/A</v>
      </c>
      <c r="J833" s="95" t="str">
        <f t="shared" si="40"/>
        <v>Desarrollo del Sistema de Educación Superior</v>
      </c>
      <c r="K833" s="95" t="s">
        <v>720</v>
      </c>
    </row>
    <row r="834" spans="3:11" x14ac:dyDescent="0.25">
      <c r="C834" s="139"/>
      <c r="D834" s="147"/>
      <c r="E834" s="115"/>
      <c r="F834" s="94">
        <f t="shared" si="39"/>
        <v>0</v>
      </c>
      <c r="G834" s="156"/>
      <c r="H834" s="140"/>
      <c r="I834" s="126" t="e">
        <f>VLOOKUP(H834,Presupuesto!$B$11:$C$565,2,0)</f>
        <v>#N/A</v>
      </c>
      <c r="J834" s="95" t="str">
        <f t="shared" si="40"/>
        <v>Desarrollo del Sistema de Educación Superior</v>
      </c>
      <c r="K834" s="95" t="s">
        <v>720</v>
      </c>
    </row>
    <row r="835" spans="3:11" x14ac:dyDescent="0.25">
      <c r="C835" s="139"/>
      <c r="D835" s="147"/>
      <c r="E835" s="115"/>
      <c r="F835" s="94">
        <f t="shared" si="39"/>
        <v>0</v>
      </c>
      <c r="G835" s="156"/>
      <c r="H835" s="140"/>
      <c r="I835" s="126" t="e">
        <f>VLOOKUP(H835,Presupuesto!$B$11:$C$565,2,0)</f>
        <v>#N/A</v>
      </c>
      <c r="J835" s="95" t="str">
        <f t="shared" si="40"/>
        <v>Desarrollo del Sistema de Educación Superior</v>
      </c>
      <c r="K835" s="95" t="s">
        <v>720</v>
      </c>
    </row>
    <row r="836" spans="3:11" x14ac:dyDescent="0.25">
      <c r="C836" s="139"/>
      <c r="D836" s="147"/>
      <c r="E836" s="115"/>
      <c r="F836" s="94">
        <f t="shared" si="39"/>
        <v>0</v>
      </c>
      <c r="G836" s="156"/>
      <c r="H836" s="140"/>
      <c r="I836" s="126" t="e">
        <f>VLOOKUP(H836,Presupuesto!$B$11:$C$565,2,0)</f>
        <v>#N/A</v>
      </c>
      <c r="J836" s="95" t="str">
        <f t="shared" si="40"/>
        <v>Desarrollo del Sistema de Educación Superior</v>
      </c>
      <c r="K836" s="95" t="s">
        <v>720</v>
      </c>
    </row>
    <row r="837" spans="3:11" x14ac:dyDescent="0.25">
      <c r="C837" s="139"/>
      <c r="D837" s="147"/>
      <c r="E837" s="115"/>
      <c r="F837" s="94">
        <f t="shared" si="39"/>
        <v>0</v>
      </c>
      <c r="G837" s="156"/>
      <c r="H837" s="140"/>
      <c r="I837" s="126" t="e">
        <f>VLOOKUP(H837,Presupuesto!$B$11:$C$565,2,0)</f>
        <v>#N/A</v>
      </c>
      <c r="J837" s="95" t="str">
        <f t="shared" si="40"/>
        <v>Desarrollo del Sistema de Educación Superior</v>
      </c>
      <c r="K837" s="95" t="s">
        <v>720</v>
      </c>
    </row>
    <row r="838" spans="3:11" x14ac:dyDescent="0.25">
      <c r="C838" s="139"/>
      <c r="D838" s="147"/>
      <c r="E838" s="115"/>
      <c r="F838" s="94">
        <f t="shared" si="39"/>
        <v>0</v>
      </c>
      <c r="G838" s="156"/>
      <c r="H838" s="140"/>
      <c r="I838" s="126" t="e">
        <f>VLOOKUP(H838,Presupuesto!$B$11:$C$565,2,0)</f>
        <v>#N/A</v>
      </c>
      <c r="J838" s="95" t="str">
        <f t="shared" si="40"/>
        <v>Desarrollo del Sistema de Educación Superior</v>
      </c>
      <c r="K838" s="95" t="s">
        <v>720</v>
      </c>
    </row>
    <row r="839" spans="3:11" x14ac:dyDescent="0.25">
      <c r="C839" s="139"/>
      <c r="D839" s="147"/>
      <c r="E839" s="115"/>
      <c r="F839" s="94">
        <f t="shared" si="39"/>
        <v>0</v>
      </c>
      <c r="G839" s="156"/>
      <c r="H839" s="140"/>
      <c r="I839" s="126" t="e">
        <f>VLOOKUP(H839,Presupuesto!$B$11:$C$565,2,0)</f>
        <v>#N/A</v>
      </c>
      <c r="J839" s="95" t="str">
        <f t="shared" si="40"/>
        <v>Desarrollo del Sistema de Educación Superior</v>
      </c>
      <c r="K839" s="95" t="s">
        <v>720</v>
      </c>
    </row>
    <row r="840" spans="3:11" x14ac:dyDescent="0.25">
      <c r="C840" s="141"/>
      <c r="D840" s="147"/>
      <c r="E840" s="115"/>
      <c r="F840" s="94">
        <f t="shared" si="39"/>
        <v>0</v>
      </c>
      <c r="G840" s="156"/>
      <c r="H840" s="142"/>
      <c r="I840" s="126" t="e">
        <f>VLOOKUP(H840,Presupuesto!$B$11:$C$565,2,0)</f>
        <v>#N/A</v>
      </c>
      <c r="J840" s="95" t="str">
        <f t="shared" si="40"/>
        <v>Desarrollo del Sistema de Educación Superior</v>
      </c>
      <c r="K840" s="95" t="s">
        <v>732</v>
      </c>
    </row>
    <row r="841" spans="3:11" x14ac:dyDescent="0.25">
      <c r="C841" s="141"/>
      <c r="D841" s="147"/>
      <c r="E841" s="115"/>
      <c r="F841" s="94">
        <f t="shared" si="39"/>
        <v>0</v>
      </c>
      <c r="G841" s="156"/>
      <c r="H841" s="142"/>
      <c r="I841" s="126" t="e">
        <f>VLOOKUP(H841,Presupuesto!$B$11:$C$565,2,0)</f>
        <v>#N/A</v>
      </c>
      <c r="J841" s="95" t="str">
        <f t="shared" si="40"/>
        <v>Desarrollo del Sistema de Educación Superior</v>
      </c>
      <c r="K841" s="95" t="s">
        <v>720</v>
      </c>
    </row>
    <row r="842" spans="3:11" x14ac:dyDescent="0.25">
      <c r="C842" s="141"/>
      <c r="D842" s="147"/>
      <c r="E842" s="115"/>
      <c r="F842" s="94">
        <f t="shared" si="39"/>
        <v>0</v>
      </c>
      <c r="G842" s="156"/>
      <c r="H842" s="142"/>
      <c r="I842" s="126" t="e">
        <f>VLOOKUP(H842,Presupuesto!$B$11:$C$565,2,0)</f>
        <v>#N/A</v>
      </c>
      <c r="J842" s="95" t="str">
        <f t="shared" si="40"/>
        <v>Desarrollo del Sistema de Educación Superior</v>
      </c>
      <c r="K842" s="95" t="s">
        <v>720</v>
      </c>
    </row>
    <row r="843" spans="3:11" x14ac:dyDescent="0.25">
      <c r="C843" s="141"/>
      <c r="D843" s="147"/>
      <c r="E843" s="115"/>
      <c r="F843" s="94">
        <f t="shared" si="39"/>
        <v>0</v>
      </c>
      <c r="G843" s="156"/>
      <c r="H843" s="142"/>
      <c r="I843" s="126" t="e">
        <f>VLOOKUP(H843,Presupuesto!$B$11:$C$565,2,0)</f>
        <v>#N/A</v>
      </c>
      <c r="J843" s="95" t="str">
        <f t="shared" si="40"/>
        <v>Desarrollo del Sistema de Educación Superior</v>
      </c>
      <c r="K843" s="95" t="s">
        <v>720</v>
      </c>
    </row>
    <row r="844" spans="3:11" ht="15.75" thickBot="1" x14ac:dyDescent="0.3">
      <c r="C844" s="143"/>
      <c r="D844" s="155"/>
      <c r="E844" s="100"/>
      <c r="F844" s="102">
        <f t="shared" si="39"/>
        <v>0</v>
      </c>
      <c r="G844" s="157"/>
      <c r="H844" s="144"/>
      <c r="I844" s="128" t="e">
        <f>VLOOKUP(H844,Presupuesto!$B$11:$C$565,2,0)</f>
        <v>#N/A</v>
      </c>
      <c r="J844" s="103" t="str">
        <f t="shared" si="40"/>
        <v>Desarrollo del Sistema de Educación Superior</v>
      </c>
      <c r="K844" s="120" t="s">
        <v>719</v>
      </c>
    </row>
    <row r="846" spans="3:11" ht="15.75" thickBot="1" x14ac:dyDescent="0.3">
      <c r="C846" s="429"/>
      <c r="D846" s="429"/>
      <c r="E846" s="429"/>
      <c r="F846" s="89"/>
      <c r="G846" s="88"/>
      <c r="H846" s="89"/>
      <c r="I846" s="89"/>
      <c r="J846" s="429"/>
      <c r="K846" s="429"/>
    </row>
    <row r="847" spans="3:11" ht="15.75" thickBot="1" x14ac:dyDescent="0.3">
      <c r="C847" s="153" t="s">
        <v>1337</v>
      </c>
      <c r="D847" s="347">
        <f>SUM(F854:F888)</f>
        <v>300000</v>
      </c>
      <c r="E847" s="429"/>
      <c r="F847" s="69"/>
      <c r="G847" s="78"/>
      <c r="H847" s="69"/>
      <c r="I847" s="69"/>
      <c r="J847" s="429"/>
      <c r="K847" s="429"/>
    </row>
    <row r="848" spans="3:11" x14ac:dyDescent="0.25">
      <c r="C848" s="69"/>
      <c r="D848" s="31"/>
      <c r="E848" s="91"/>
      <c r="F848" s="91"/>
      <c r="G848" s="91"/>
      <c r="H848" s="75"/>
      <c r="I848" s="75"/>
      <c r="J848" s="75"/>
      <c r="K848" s="109"/>
    </row>
    <row r="849" spans="3:11" x14ac:dyDescent="0.25">
      <c r="C849" s="69"/>
      <c r="D849" s="31"/>
      <c r="E849" s="91"/>
      <c r="F849" s="91"/>
      <c r="G849" s="91"/>
      <c r="H849" s="75"/>
      <c r="I849" s="75"/>
      <c r="J849" s="75"/>
      <c r="K849" s="109"/>
    </row>
    <row r="850" spans="3:11" ht="15.75" x14ac:dyDescent="0.25">
      <c r="C850" s="191" t="s">
        <v>1309</v>
      </c>
      <c r="D850" s="345" t="s">
        <v>1822</v>
      </c>
      <c r="E850" s="91"/>
      <c r="F850" s="91"/>
      <c r="G850" s="91"/>
      <c r="H850" s="75"/>
      <c r="I850" s="75"/>
      <c r="J850" s="75"/>
      <c r="K850" s="109"/>
    </row>
    <row r="851" spans="3:11" ht="18.75" x14ac:dyDescent="0.25">
      <c r="C851" s="199" t="str">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Diseño y gestión de por lo menos 3 proyectos generados a partir de los estudios del Proyecto de Inclusión en la Educación Superior.</v>
      </c>
      <c r="D851" s="31"/>
      <c r="E851" s="91"/>
      <c r="F851" s="91"/>
      <c r="G851" s="91"/>
      <c r="H851" s="75"/>
      <c r="I851" s="75"/>
      <c r="J851" s="75"/>
      <c r="K851" s="109"/>
    </row>
    <row r="852" spans="3:11" ht="15.75" thickBot="1" x14ac:dyDescent="0.3">
      <c r="C852" s="429"/>
      <c r="D852" s="429"/>
      <c r="E852" s="429"/>
      <c r="F852" s="91"/>
      <c r="G852" s="75"/>
      <c r="H852" s="75"/>
      <c r="I852" s="75"/>
      <c r="J852" s="429"/>
      <c r="K852" s="429"/>
    </row>
    <row r="853" spans="3:11" ht="15.75" thickBot="1" x14ac:dyDescent="0.3">
      <c r="C853" s="125" t="s">
        <v>1310</v>
      </c>
      <c r="D853" s="125" t="s">
        <v>99</v>
      </c>
      <c r="E853" s="132" t="s">
        <v>1312</v>
      </c>
      <c r="F853" s="131" t="s">
        <v>1313</v>
      </c>
      <c r="G853" s="129" t="s">
        <v>1314</v>
      </c>
      <c r="H853" s="132" t="s">
        <v>1315</v>
      </c>
      <c r="I853" s="129" t="s">
        <v>711</v>
      </c>
      <c r="J853" s="129" t="s">
        <v>1316</v>
      </c>
      <c r="K853" s="129" t="s">
        <v>1317</v>
      </c>
    </row>
    <row r="854" spans="3:11" x14ac:dyDescent="0.25">
      <c r="C854" s="209" t="s">
        <v>1284</v>
      </c>
      <c r="D854" s="210"/>
      <c r="E854" s="208">
        <f>HLOOKUP(C854,$AH$2:$BU$3,2,0)</f>
        <v>620</v>
      </c>
      <c r="F854" s="94">
        <f t="shared" ref="F854:F888" si="41">D854*E854</f>
        <v>0</v>
      </c>
      <c r="G854" s="156"/>
      <c r="H854" s="138"/>
      <c r="I854" s="126" t="e">
        <f>VLOOKUP(H854,Presupuesto!$B$11:$C$565,2,0)</f>
        <v>#N/A</v>
      </c>
      <c r="J854" s="207" t="s">
        <v>81</v>
      </c>
      <c r="K854" s="95" t="s">
        <v>719</v>
      </c>
    </row>
    <row r="855" spans="3:11" x14ac:dyDescent="0.25">
      <c r="C855" s="137" t="s">
        <v>1926</v>
      </c>
      <c r="D855" s="154">
        <v>3</v>
      </c>
      <c r="E855" s="119">
        <v>100000</v>
      </c>
      <c r="F855" s="94">
        <f t="shared" si="41"/>
        <v>300000</v>
      </c>
      <c r="G855" s="156" t="s">
        <v>712</v>
      </c>
      <c r="H855" s="138" t="s">
        <v>298</v>
      </c>
      <c r="I855" s="126" t="str">
        <f>VLOOKUP(H855,Presupuesto!$B$11:$C$565,2,0)</f>
        <v>OTROS SERVICIOS TECNICOS Y PROFESIONALES</v>
      </c>
      <c r="J855" s="95" t="s">
        <v>63</v>
      </c>
      <c r="K855" s="95" t="s">
        <v>720</v>
      </c>
    </row>
    <row r="856" spans="3:11" x14ac:dyDescent="0.25">
      <c r="C856" s="137"/>
      <c r="D856" s="154"/>
      <c r="E856" s="119"/>
      <c r="F856" s="94">
        <f t="shared" si="41"/>
        <v>0</v>
      </c>
      <c r="G856" s="156"/>
      <c r="H856" s="138"/>
      <c r="I856" s="126" t="e">
        <f>VLOOKUP(H856,Presupuesto!$B$11:$C$565,2,0)</f>
        <v>#N/A</v>
      </c>
      <c r="J856" s="95" t="str">
        <f t="shared" ref="J856:J888" si="42">$J$854</f>
        <v>Desarrollo del Sistema de Educación Superior</v>
      </c>
      <c r="K856" s="95" t="s">
        <v>720</v>
      </c>
    </row>
    <row r="857" spans="3:11" x14ac:dyDescent="0.25">
      <c r="C857" s="137"/>
      <c r="D857" s="154"/>
      <c r="E857" s="119"/>
      <c r="F857" s="94">
        <f t="shared" si="41"/>
        <v>0</v>
      </c>
      <c r="G857" s="156"/>
      <c r="H857" s="138"/>
      <c r="I857" s="126" t="e">
        <f>VLOOKUP(H857,Presupuesto!$B$11:$C$565,2,0)</f>
        <v>#N/A</v>
      </c>
      <c r="J857" s="95" t="str">
        <f t="shared" si="42"/>
        <v>Desarrollo del Sistema de Educación Superior</v>
      </c>
      <c r="K857" s="95" t="s">
        <v>720</v>
      </c>
    </row>
    <row r="858" spans="3:11" x14ac:dyDescent="0.25">
      <c r="C858" s="137"/>
      <c r="D858" s="154"/>
      <c r="E858" s="119"/>
      <c r="F858" s="94">
        <f t="shared" si="41"/>
        <v>0</v>
      </c>
      <c r="G858" s="156"/>
      <c r="H858" s="138"/>
      <c r="I858" s="126" t="e">
        <f>VLOOKUP(H858,Presupuesto!$B$11:$C$565,2,0)</f>
        <v>#N/A</v>
      </c>
      <c r="J858" s="95" t="str">
        <f t="shared" si="42"/>
        <v>Desarrollo del Sistema de Educación Superior</v>
      </c>
      <c r="K858" s="95" t="s">
        <v>720</v>
      </c>
    </row>
    <row r="859" spans="3:11" x14ac:dyDescent="0.25">
      <c r="C859" s="137"/>
      <c r="D859" s="154"/>
      <c r="E859" s="119"/>
      <c r="F859" s="94">
        <f t="shared" si="41"/>
        <v>0</v>
      </c>
      <c r="G859" s="156"/>
      <c r="H859" s="138"/>
      <c r="I859" s="126" t="e">
        <f>VLOOKUP(H859,Presupuesto!$B$11:$C$565,2,0)</f>
        <v>#N/A</v>
      </c>
      <c r="J859" s="95" t="str">
        <f t="shared" si="42"/>
        <v>Desarrollo del Sistema de Educación Superior</v>
      </c>
      <c r="K859" s="95" t="s">
        <v>729</v>
      </c>
    </row>
    <row r="860" spans="3:11" x14ac:dyDescent="0.25">
      <c r="C860" s="137"/>
      <c r="D860" s="154"/>
      <c r="E860" s="119"/>
      <c r="F860" s="94">
        <f t="shared" si="41"/>
        <v>0</v>
      </c>
      <c r="G860" s="156"/>
      <c r="H860" s="138"/>
      <c r="I860" s="126" t="e">
        <f>VLOOKUP(H860,Presupuesto!$B$11:$C$565,2,0)</f>
        <v>#N/A</v>
      </c>
      <c r="J860" s="95" t="str">
        <f t="shared" si="42"/>
        <v>Desarrollo del Sistema de Educación Superior</v>
      </c>
      <c r="K860" s="95" t="s">
        <v>720</v>
      </c>
    </row>
    <row r="861" spans="3:11" x14ac:dyDescent="0.25">
      <c r="C861" s="137"/>
      <c r="D861" s="154"/>
      <c r="E861" s="119"/>
      <c r="F861" s="94">
        <f t="shared" si="41"/>
        <v>0</v>
      </c>
      <c r="G861" s="156"/>
      <c r="H861" s="138"/>
      <c r="I861" s="126" t="e">
        <f>VLOOKUP(H861,Presupuesto!$B$11:$C$565,2,0)</f>
        <v>#N/A</v>
      </c>
      <c r="J861" s="95" t="str">
        <f t="shared" si="42"/>
        <v>Desarrollo del Sistema de Educación Superior</v>
      </c>
      <c r="K861" s="95" t="s">
        <v>720</v>
      </c>
    </row>
    <row r="862" spans="3:11" x14ac:dyDescent="0.25">
      <c r="C862" s="137"/>
      <c r="D862" s="154"/>
      <c r="E862" s="119"/>
      <c r="F862" s="94">
        <f t="shared" si="41"/>
        <v>0</v>
      </c>
      <c r="G862" s="156"/>
      <c r="H862" s="138"/>
      <c r="I862" s="126" t="e">
        <f>VLOOKUP(H862,Presupuesto!$B$11:$C$565,2,0)</f>
        <v>#N/A</v>
      </c>
      <c r="J862" s="95" t="str">
        <f t="shared" si="42"/>
        <v>Desarrollo del Sistema de Educación Superior</v>
      </c>
      <c r="K862" s="95" t="s">
        <v>720</v>
      </c>
    </row>
    <row r="863" spans="3:11" x14ac:dyDescent="0.25">
      <c r="C863" s="137"/>
      <c r="D863" s="154"/>
      <c r="E863" s="119"/>
      <c r="F863" s="94">
        <f t="shared" si="41"/>
        <v>0</v>
      </c>
      <c r="G863" s="156"/>
      <c r="H863" s="138"/>
      <c r="I863" s="126" t="e">
        <f>VLOOKUP(H863,Presupuesto!$B$11:$C$565,2,0)</f>
        <v>#N/A</v>
      </c>
      <c r="J863" s="95" t="str">
        <f t="shared" si="42"/>
        <v>Desarrollo del Sistema de Educación Superior</v>
      </c>
      <c r="K863" s="95" t="s">
        <v>720</v>
      </c>
    </row>
    <row r="864" spans="3:11" x14ac:dyDescent="0.25">
      <c r="C864" s="137"/>
      <c r="D864" s="154"/>
      <c r="E864" s="119"/>
      <c r="F864" s="94">
        <f t="shared" si="41"/>
        <v>0</v>
      </c>
      <c r="G864" s="156"/>
      <c r="H864" s="138"/>
      <c r="I864" s="126" t="e">
        <f>VLOOKUP(H864,Presupuesto!$B$11:$C$565,2,0)</f>
        <v>#N/A</v>
      </c>
      <c r="J864" s="95" t="str">
        <f t="shared" si="42"/>
        <v>Desarrollo del Sistema de Educación Superior</v>
      </c>
      <c r="K864" s="95" t="s">
        <v>720</v>
      </c>
    </row>
    <row r="865" spans="3:11" x14ac:dyDescent="0.25">
      <c r="C865" s="137"/>
      <c r="D865" s="154"/>
      <c r="E865" s="119"/>
      <c r="F865" s="94">
        <f t="shared" si="41"/>
        <v>0</v>
      </c>
      <c r="G865" s="156"/>
      <c r="H865" s="138"/>
      <c r="I865" s="126" t="e">
        <f>VLOOKUP(H865,Presupuesto!$B$11:$C$565,2,0)</f>
        <v>#N/A</v>
      </c>
      <c r="J865" s="95" t="str">
        <f t="shared" si="42"/>
        <v>Desarrollo del Sistema de Educación Superior</v>
      </c>
      <c r="K865" s="95" t="s">
        <v>720</v>
      </c>
    </row>
    <row r="866" spans="3:11" x14ac:dyDescent="0.25">
      <c r="C866" s="137"/>
      <c r="D866" s="154"/>
      <c r="E866" s="119"/>
      <c r="F866" s="94">
        <f t="shared" si="41"/>
        <v>0</v>
      </c>
      <c r="G866" s="156"/>
      <c r="H866" s="138"/>
      <c r="I866" s="126" t="e">
        <f>VLOOKUP(H866,Presupuesto!$B$11:$C$565,2,0)</f>
        <v>#N/A</v>
      </c>
      <c r="J866" s="95" t="str">
        <f t="shared" si="42"/>
        <v>Desarrollo del Sistema de Educación Superior</v>
      </c>
      <c r="K866" s="95" t="s">
        <v>720</v>
      </c>
    </row>
    <row r="867" spans="3:11" x14ac:dyDescent="0.25">
      <c r="C867" s="137"/>
      <c r="D867" s="154"/>
      <c r="E867" s="119"/>
      <c r="F867" s="94">
        <f t="shared" si="41"/>
        <v>0</v>
      </c>
      <c r="G867" s="156"/>
      <c r="H867" s="138"/>
      <c r="I867" s="126" t="e">
        <f>VLOOKUP(H867,Presupuesto!$B$11:$C$565,2,0)</f>
        <v>#N/A</v>
      </c>
      <c r="J867" s="95" t="str">
        <f t="shared" si="42"/>
        <v>Desarrollo del Sistema de Educación Superior</v>
      </c>
      <c r="K867" s="95" t="s">
        <v>720</v>
      </c>
    </row>
    <row r="868" spans="3:11" x14ac:dyDescent="0.25">
      <c r="C868" s="137"/>
      <c r="D868" s="154"/>
      <c r="E868" s="119"/>
      <c r="F868" s="94">
        <f t="shared" si="41"/>
        <v>0</v>
      </c>
      <c r="G868" s="156"/>
      <c r="H868" s="138"/>
      <c r="I868" s="126" t="e">
        <f>VLOOKUP(H868,Presupuesto!$B$11:$C$565,2,0)</f>
        <v>#N/A</v>
      </c>
      <c r="J868" s="95" t="str">
        <f t="shared" si="42"/>
        <v>Desarrollo del Sistema de Educación Superior</v>
      </c>
      <c r="K868" s="95" t="s">
        <v>720</v>
      </c>
    </row>
    <row r="869" spans="3:11" x14ac:dyDescent="0.25">
      <c r="C869" s="137"/>
      <c r="D869" s="154"/>
      <c r="E869" s="119"/>
      <c r="F869" s="94">
        <f t="shared" si="41"/>
        <v>0</v>
      </c>
      <c r="G869" s="156"/>
      <c r="H869" s="138"/>
      <c r="I869" s="126" t="e">
        <f>VLOOKUP(H869,Presupuesto!$B$11:$C$565,2,0)</f>
        <v>#N/A</v>
      </c>
      <c r="J869" s="95" t="str">
        <f t="shared" si="42"/>
        <v>Desarrollo del Sistema de Educación Superior</v>
      </c>
      <c r="K869" s="95" t="s">
        <v>720</v>
      </c>
    </row>
    <row r="870" spans="3:11" x14ac:dyDescent="0.25">
      <c r="C870" s="137"/>
      <c r="D870" s="154"/>
      <c r="E870" s="119"/>
      <c r="F870" s="94">
        <f t="shared" si="41"/>
        <v>0</v>
      </c>
      <c r="G870" s="156"/>
      <c r="H870" s="138"/>
      <c r="I870" s="126" t="e">
        <f>VLOOKUP(H870,Presupuesto!$B$11:$C$565,2,0)</f>
        <v>#N/A</v>
      </c>
      <c r="J870" s="95" t="str">
        <f t="shared" si="42"/>
        <v>Desarrollo del Sistema de Educación Superior</v>
      </c>
      <c r="K870" s="95" t="s">
        <v>720</v>
      </c>
    </row>
    <row r="871" spans="3:11" x14ac:dyDescent="0.25">
      <c r="C871" s="137"/>
      <c r="D871" s="154"/>
      <c r="E871" s="119"/>
      <c r="F871" s="94">
        <f t="shared" si="41"/>
        <v>0</v>
      </c>
      <c r="G871" s="156"/>
      <c r="H871" s="138"/>
      <c r="I871" s="126" t="e">
        <f>VLOOKUP(H871,Presupuesto!$B$11:$C$565,2,0)</f>
        <v>#N/A</v>
      </c>
      <c r="J871" s="95" t="str">
        <f t="shared" si="42"/>
        <v>Desarrollo del Sistema de Educación Superior</v>
      </c>
      <c r="K871" s="95" t="s">
        <v>720</v>
      </c>
    </row>
    <row r="872" spans="3:11" x14ac:dyDescent="0.25">
      <c r="C872" s="137"/>
      <c r="D872" s="154"/>
      <c r="E872" s="119"/>
      <c r="F872" s="94">
        <f t="shared" si="41"/>
        <v>0</v>
      </c>
      <c r="G872" s="156"/>
      <c r="H872" s="138"/>
      <c r="I872" s="126" t="e">
        <f>VLOOKUP(H872,Presupuesto!$B$11:$C$565,2,0)</f>
        <v>#N/A</v>
      </c>
      <c r="J872" s="95" t="str">
        <f t="shared" si="42"/>
        <v>Desarrollo del Sistema de Educación Superior</v>
      </c>
      <c r="K872" s="95" t="s">
        <v>720</v>
      </c>
    </row>
    <row r="873" spans="3:11" x14ac:dyDescent="0.25">
      <c r="C873" s="137"/>
      <c r="D873" s="154"/>
      <c r="E873" s="119"/>
      <c r="F873" s="94">
        <f t="shared" si="41"/>
        <v>0</v>
      </c>
      <c r="G873" s="156"/>
      <c r="H873" s="138"/>
      <c r="I873" s="126" t="e">
        <f>VLOOKUP(H873,Presupuesto!$B$11:$C$565,2,0)</f>
        <v>#N/A</v>
      </c>
      <c r="J873" s="95" t="str">
        <f t="shared" si="42"/>
        <v>Desarrollo del Sistema de Educación Superior</v>
      </c>
      <c r="K873" s="95" t="s">
        <v>720</v>
      </c>
    </row>
    <row r="874" spans="3:11" x14ac:dyDescent="0.25">
      <c r="C874" s="137"/>
      <c r="D874" s="154"/>
      <c r="E874" s="119"/>
      <c r="F874" s="94">
        <f t="shared" si="41"/>
        <v>0</v>
      </c>
      <c r="G874" s="156"/>
      <c r="H874" s="138"/>
      <c r="I874" s="126" t="e">
        <f>VLOOKUP(H874,Presupuesto!$B$11:$C$565,2,0)</f>
        <v>#N/A</v>
      </c>
      <c r="J874" s="95" t="str">
        <f t="shared" si="42"/>
        <v>Desarrollo del Sistema de Educación Superior</v>
      </c>
      <c r="K874" s="95" t="s">
        <v>720</v>
      </c>
    </row>
    <row r="875" spans="3:11" x14ac:dyDescent="0.25">
      <c r="C875" s="137"/>
      <c r="D875" s="154"/>
      <c r="E875" s="119"/>
      <c r="F875" s="94">
        <f t="shared" si="41"/>
        <v>0</v>
      </c>
      <c r="G875" s="156"/>
      <c r="H875" s="138"/>
      <c r="I875" s="126" t="e">
        <f>VLOOKUP(H875,Presupuesto!$B$11:$C$565,2,0)</f>
        <v>#N/A</v>
      </c>
      <c r="J875" s="95" t="str">
        <f t="shared" si="42"/>
        <v>Desarrollo del Sistema de Educación Superior</v>
      </c>
      <c r="K875" s="95" t="s">
        <v>720</v>
      </c>
    </row>
    <row r="876" spans="3:11" x14ac:dyDescent="0.25">
      <c r="C876" s="139"/>
      <c r="D876" s="147"/>
      <c r="E876" s="115"/>
      <c r="F876" s="94">
        <f t="shared" si="41"/>
        <v>0</v>
      </c>
      <c r="G876" s="156"/>
      <c r="H876" s="140"/>
      <c r="I876" s="126" t="e">
        <f>VLOOKUP(H876,Presupuesto!$B$11:$C$565,2,0)</f>
        <v>#N/A</v>
      </c>
      <c r="J876" s="95" t="str">
        <f t="shared" si="42"/>
        <v>Desarrollo del Sistema de Educación Superior</v>
      </c>
      <c r="K876" s="95" t="s">
        <v>720</v>
      </c>
    </row>
    <row r="877" spans="3:11" x14ac:dyDescent="0.25">
      <c r="C877" s="139"/>
      <c r="D877" s="147"/>
      <c r="E877" s="115"/>
      <c r="F877" s="94">
        <f t="shared" si="41"/>
        <v>0</v>
      </c>
      <c r="G877" s="156"/>
      <c r="H877" s="140"/>
      <c r="I877" s="126" t="e">
        <f>VLOOKUP(H877,Presupuesto!$B$11:$C$565,2,0)</f>
        <v>#N/A</v>
      </c>
      <c r="J877" s="95" t="str">
        <f t="shared" si="42"/>
        <v>Desarrollo del Sistema de Educación Superior</v>
      </c>
      <c r="K877" s="95" t="s">
        <v>720</v>
      </c>
    </row>
    <row r="878" spans="3:11" x14ac:dyDescent="0.25">
      <c r="C878" s="139"/>
      <c r="D878" s="147"/>
      <c r="E878" s="115"/>
      <c r="F878" s="94">
        <f t="shared" si="41"/>
        <v>0</v>
      </c>
      <c r="G878" s="156"/>
      <c r="H878" s="140"/>
      <c r="I878" s="126" t="e">
        <f>VLOOKUP(H878,Presupuesto!$B$11:$C$565,2,0)</f>
        <v>#N/A</v>
      </c>
      <c r="J878" s="95" t="str">
        <f t="shared" si="42"/>
        <v>Desarrollo del Sistema de Educación Superior</v>
      </c>
      <c r="K878" s="95" t="s">
        <v>720</v>
      </c>
    </row>
    <row r="879" spans="3:11" x14ac:dyDescent="0.25">
      <c r="C879" s="139"/>
      <c r="D879" s="147"/>
      <c r="E879" s="115"/>
      <c r="F879" s="94">
        <f t="shared" si="41"/>
        <v>0</v>
      </c>
      <c r="G879" s="156"/>
      <c r="H879" s="140"/>
      <c r="I879" s="126" t="e">
        <f>VLOOKUP(H879,Presupuesto!$B$11:$C$565,2,0)</f>
        <v>#N/A</v>
      </c>
      <c r="J879" s="95" t="str">
        <f t="shared" si="42"/>
        <v>Desarrollo del Sistema de Educación Superior</v>
      </c>
      <c r="K879" s="95" t="s">
        <v>720</v>
      </c>
    </row>
    <row r="880" spans="3:11" x14ac:dyDescent="0.25">
      <c r="C880" s="139"/>
      <c r="D880" s="147"/>
      <c r="E880" s="115"/>
      <c r="F880" s="94">
        <f t="shared" si="41"/>
        <v>0</v>
      </c>
      <c r="G880" s="156"/>
      <c r="H880" s="140"/>
      <c r="I880" s="126" t="e">
        <f>VLOOKUP(H880,Presupuesto!$B$11:$C$565,2,0)</f>
        <v>#N/A</v>
      </c>
      <c r="J880" s="95" t="str">
        <f t="shared" si="42"/>
        <v>Desarrollo del Sistema de Educación Superior</v>
      </c>
      <c r="K880" s="95" t="s">
        <v>720</v>
      </c>
    </row>
    <row r="881" spans="3:11" x14ac:dyDescent="0.25">
      <c r="C881" s="139"/>
      <c r="D881" s="147"/>
      <c r="E881" s="115"/>
      <c r="F881" s="94">
        <f t="shared" si="41"/>
        <v>0</v>
      </c>
      <c r="G881" s="156"/>
      <c r="H881" s="140"/>
      <c r="I881" s="126" t="e">
        <f>VLOOKUP(H881,Presupuesto!$B$11:$C$565,2,0)</f>
        <v>#N/A</v>
      </c>
      <c r="J881" s="95" t="str">
        <f t="shared" si="42"/>
        <v>Desarrollo del Sistema de Educación Superior</v>
      </c>
      <c r="K881" s="95" t="s">
        <v>720</v>
      </c>
    </row>
    <row r="882" spans="3:11" x14ac:dyDescent="0.25">
      <c r="C882" s="139"/>
      <c r="D882" s="147"/>
      <c r="E882" s="115"/>
      <c r="F882" s="94">
        <f t="shared" si="41"/>
        <v>0</v>
      </c>
      <c r="G882" s="156"/>
      <c r="H882" s="140"/>
      <c r="I882" s="126" t="e">
        <f>VLOOKUP(H882,Presupuesto!$B$11:$C$565,2,0)</f>
        <v>#N/A</v>
      </c>
      <c r="J882" s="95" t="str">
        <f t="shared" si="42"/>
        <v>Desarrollo del Sistema de Educación Superior</v>
      </c>
      <c r="K882" s="95" t="s">
        <v>720</v>
      </c>
    </row>
    <row r="883" spans="3:11" x14ac:dyDescent="0.25">
      <c r="C883" s="139"/>
      <c r="D883" s="147"/>
      <c r="E883" s="115"/>
      <c r="F883" s="94">
        <f t="shared" si="41"/>
        <v>0</v>
      </c>
      <c r="G883" s="156"/>
      <c r="H883" s="140"/>
      <c r="I883" s="126" t="e">
        <f>VLOOKUP(H883,Presupuesto!$B$11:$C$565,2,0)</f>
        <v>#N/A</v>
      </c>
      <c r="J883" s="95" t="str">
        <f t="shared" si="42"/>
        <v>Desarrollo del Sistema de Educación Superior</v>
      </c>
      <c r="K883" s="95" t="s">
        <v>720</v>
      </c>
    </row>
    <row r="884" spans="3:11" x14ac:dyDescent="0.25">
      <c r="C884" s="141"/>
      <c r="D884" s="147"/>
      <c r="E884" s="115"/>
      <c r="F884" s="94">
        <f t="shared" si="41"/>
        <v>0</v>
      </c>
      <c r="G884" s="156"/>
      <c r="H884" s="142"/>
      <c r="I884" s="126" t="e">
        <f>VLOOKUP(H884,Presupuesto!$B$11:$C$565,2,0)</f>
        <v>#N/A</v>
      </c>
      <c r="J884" s="95" t="str">
        <f t="shared" si="42"/>
        <v>Desarrollo del Sistema de Educación Superior</v>
      </c>
      <c r="K884" s="95" t="s">
        <v>732</v>
      </c>
    </row>
    <row r="885" spans="3:11" x14ac:dyDescent="0.25">
      <c r="C885" s="141"/>
      <c r="D885" s="147"/>
      <c r="E885" s="115"/>
      <c r="F885" s="94">
        <f t="shared" si="41"/>
        <v>0</v>
      </c>
      <c r="G885" s="156"/>
      <c r="H885" s="142"/>
      <c r="I885" s="126" t="e">
        <f>VLOOKUP(H885,Presupuesto!$B$11:$C$565,2,0)</f>
        <v>#N/A</v>
      </c>
      <c r="J885" s="95" t="str">
        <f t="shared" si="42"/>
        <v>Desarrollo del Sistema de Educación Superior</v>
      </c>
      <c r="K885" s="95" t="s">
        <v>720</v>
      </c>
    </row>
    <row r="886" spans="3:11" x14ac:dyDescent="0.25">
      <c r="C886" s="141"/>
      <c r="D886" s="147"/>
      <c r="E886" s="115"/>
      <c r="F886" s="94">
        <f t="shared" si="41"/>
        <v>0</v>
      </c>
      <c r="G886" s="156"/>
      <c r="H886" s="142"/>
      <c r="I886" s="126" t="e">
        <f>VLOOKUP(H886,Presupuesto!$B$11:$C$565,2,0)</f>
        <v>#N/A</v>
      </c>
      <c r="J886" s="95" t="str">
        <f t="shared" si="42"/>
        <v>Desarrollo del Sistema de Educación Superior</v>
      </c>
      <c r="K886" s="95" t="s">
        <v>720</v>
      </c>
    </row>
    <row r="887" spans="3:11" x14ac:dyDescent="0.25">
      <c r="C887" s="141"/>
      <c r="D887" s="147"/>
      <c r="E887" s="115"/>
      <c r="F887" s="94">
        <f t="shared" si="41"/>
        <v>0</v>
      </c>
      <c r="G887" s="156"/>
      <c r="H887" s="142"/>
      <c r="I887" s="126" t="e">
        <f>VLOOKUP(H887,Presupuesto!$B$11:$C$565,2,0)</f>
        <v>#N/A</v>
      </c>
      <c r="J887" s="95" t="str">
        <f t="shared" si="42"/>
        <v>Desarrollo del Sistema de Educación Superior</v>
      </c>
      <c r="K887" s="95" t="s">
        <v>720</v>
      </c>
    </row>
    <row r="888" spans="3:11" ht="15.75" thickBot="1" x14ac:dyDescent="0.3">
      <c r="C888" s="143"/>
      <c r="D888" s="155"/>
      <c r="E888" s="100"/>
      <c r="F888" s="102">
        <f t="shared" si="41"/>
        <v>0</v>
      </c>
      <c r="G888" s="157"/>
      <c r="H888" s="144"/>
      <c r="I888" s="128" t="e">
        <f>VLOOKUP(H888,Presupuesto!$B$11:$C$565,2,0)</f>
        <v>#N/A</v>
      </c>
      <c r="J888" s="103" t="str">
        <f t="shared" si="42"/>
        <v>Desarrollo del Sistema de Educación Superior</v>
      </c>
      <c r="K888" s="120" t="s">
        <v>719</v>
      </c>
    </row>
    <row r="890" spans="3:11" ht="15.75" thickBot="1" x14ac:dyDescent="0.3"/>
    <row r="891" spans="3:11" ht="15.75" thickBot="1" x14ac:dyDescent="0.3">
      <c r="C891" s="153" t="s">
        <v>1337</v>
      </c>
      <c r="D891" s="347">
        <f>SUM(F898:F932)</f>
        <v>60000</v>
      </c>
      <c r="E891" s="429"/>
      <c r="F891" s="69"/>
      <c r="G891" s="78"/>
      <c r="H891" s="69"/>
      <c r="I891" s="69"/>
      <c r="J891" s="429"/>
      <c r="K891" s="429"/>
    </row>
    <row r="892" spans="3:11" x14ac:dyDescent="0.25">
      <c r="C892" s="69"/>
      <c r="D892" s="31"/>
      <c r="E892" s="91"/>
      <c r="F892" s="91"/>
      <c r="G892" s="91"/>
      <c r="H892" s="75"/>
      <c r="I892" s="75"/>
      <c r="J892" s="75"/>
      <c r="K892" s="109"/>
    </row>
    <row r="893" spans="3:11" x14ac:dyDescent="0.25">
      <c r="C893" s="69"/>
      <c r="D893" s="31"/>
      <c r="E893" s="91"/>
      <c r="F893" s="91"/>
      <c r="G893" s="91"/>
      <c r="H893" s="75"/>
      <c r="I893" s="75"/>
      <c r="J893" s="75"/>
      <c r="K893" s="109"/>
    </row>
    <row r="894" spans="3:11" ht="15.75" x14ac:dyDescent="0.25">
      <c r="C894" s="191" t="s">
        <v>1309</v>
      </c>
      <c r="D894" s="345" t="s">
        <v>1829</v>
      </c>
      <c r="E894" s="91"/>
      <c r="F894" s="91"/>
      <c r="G894" s="91"/>
      <c r="H894" s="75"/>
      <c r="I894" s="75"/>
      <c r="J894" s="75"/>
      <c r="K894" s="109"/>
    </row>
    <row r="895" spans="3:11" ht="18.75" x14ac:dyDescent="0.25">
      <c r="C895" s="199" t="str">
        <f>IFERROR(VLOOKUP(D894,'1. Desarrollo e Innov. Curricu.'!$F:$G,2,FALSE),IFERROR(VLOOKUP(D894,'2. Investigación Científica'!$F:$G,2,FALSE),IFERROR(VLOOKUP(D894,'3. Vinculación Univ. Sociedad'!$F:$G,2,FALSE),IFERROR(VLOOKUP(D894,'4. Docencia y Profesorado Univ.'!$F:$G,2,FALSE),IFERROR(VLOOKUP(D894,'5. Estudiantes y Graduados'!$F:$G,2,FALSE),IFERROR(VLOOKUP(D894,'11. Gestion Administrativa'!$F:$G,2,FALSE),IFERROR(VLOOKUP(D894,'13. Gestión Académica'!$F:$G,2,FALSE),IFERROR(VLOOKUP(D894,'9. Asegura. de la Calid. y M'!$F:$G,2,FALSE),IFERROR(VLOOKUP(D894,'6. Gestión del Conocimiento'!$F:$G,2,FALSE),IFERROR(VLOOKUP(D894,'15. Gobernabilidad y Proceso...'!$F:$G,2,FALSE),IFERROR(VLOOKUP(D894,'12. Gestión del Talento Humano'!$F:$G,2,FALSE),IFERROR(VLOOKUP(D894,'14. Internacional... de la E.S.'!$F:$G,2,FALSE),IFERROR(VLOOKUP(D894,'10. Posgrado'!$F:$G,2,FALSE),IFERROR(VLOOKUP(D894,'17. Gestión TIC'!$F:$G,2,FALSE),IFERROR(VLOOKUP(D894,'16. Desa. del Sistema Educ.Sup.'!$F:$G,2,FALSE),IFERROR(VLOOKUP(D894,'8. Cultura de Inno. Insti...'!$F:$G,2,FALSE),VLOOKUP(D894,'7. Lo Esencial de la Reforma U.'!$F:$G,2,0)))))))))))))))))</f>
        <v>Realización y organización de la 4ta. Feria Internacional de Gestión del Conocimiento (pasajes, estadías 4 días, etc.).</v>
      </c>
      <c r="D895" s="31"/>
      <c r="E895" s="91"/>
      <c r="F895" s="91"/>
      <c r="G895" s="91"/>
      <c r="H895" s="75"/>
      <c r="I895" s="75"/>
      <c r="J895" s="75"/>
      <c r="K895" s="109"/>
    </row>
    <row r="896" spans="3:11" ht="15.75" thickBot="1" x14ac:dyDescent="0.3">
      <c r="C896" s="429"/>
      <c r="D896" s="429"/>
      <c r="E896" s="429"/>
      <c r="F896" s="91"/>
      <c r="G896" s="75"/>
      <c r="H896" s="75"/>
      <c r="I896" s="75"/>
      <c r="J896" s="429"/>
      <c r="K896" s="429"/>
    </row>
    <row r="897" spans="3:11" ht="15.75" thickBot="1" x14ac:dyDescent="0.3">
      <c r="C897" s="125" t="s">
        <v>1310</v>
      </c>
      <c r="D897" s="125" t="s">
        <v>99</v>
      </c>
      <c r="E897" s="132" t="s">
        <v>1312</v>
      </c>
      <c r="F897" s="131" t="s">
        <v>1313</v>
      </c>
      <c r="G897" s="129" t="s">
        <v>1314</v>
      </c>
      <c r="H897" s="132" t="s">
        <v>1315</v>
      </c>
      <c r="I897" s="129" t="s">
        <v>711</v>
      </c>
      <c r="J897" s="129" t="s">
        <v>1316</v>
      </c>
      <c r="K897" s="129" t="s">
        <v>1317</v>
      </c>
    </row>
    <row r="898" spans="3:11" x14ac:dyDescent="0.25">
      <c r="C898" s="209" t="s">
        <v>1284</v>
      </c>
      <c r="D898" s="210"/>
      <c r="E898" s="208">
        <f>HLOOKUP(C898,$AH$2:$BU$3,2,0)</f>
        <v>620</v>
      </c>
      <c r="F898" s="94">
        <f t="shared" ref="F898:F932" si="43">D898*E898</f>
        <v>0</v>
      </c>
      <c r="G898" s="156"/>
      <c r="H898" s="138"/>
      <c r="I898" s="126" t="e">
        <f>VLOOKUP(H898,Presupuesto!$B$11:$C$565,2,0)</f>
        <v>#N/A</v>
      </c>
      <c r="J898" s="207" t="s">
        <v>81</v>
      </c>
      <c r="K898" s="95" t="s">
        <v>719</v>
      </c>
    </row>
    <row r="899" spans="3:11" x14ac:dyDescent="0.25">
      <c r="C899" s="137" t="s">
        <v>1927</v>
      </c>
      <c r="D899" s="154">
        <v>2</v>
      </c>
      <c r="E899" s="119">
        <v>30000</v>
      </c>
      <c r="F899" s="94">
        <f t="shared" si="43"/>
        <v>60000</v>
      </c>
      <c r="G899" s="156" t="s">
        <v>712</v>
      </c>
      <c r="H899" s="138" t="s">
        <v>298</v>
      </c>
      <c r="I899" s="126" t="str">
        <f>VLOOKUP(H899,Presupuesto!$B$11:$C$565,2,0)</f>
        <v>OTROS SERVICIOS TECNICOS Y PROFESIONALES</v>
      </c>
      <c r="J899" s="95" t="s">
        <v>63</v>
      </c>
      <c r="K899" s="95" t="s">
        <v>720</v>
      </c>
    </row>
    <row r="900" spans="3:11" x14ac:dyDescent="0.25">
      <c r="C900" s="137"/>
      <c r="D900" s="154"/>
      <c r="E900" s="119"/>
      <c r="F900" s="94">
        <f t="shared" si="43"/>
        <v>0</v>
      </c>
      <c r="G900" s="156"/>
      <c r="H900" s="138"/>
      <c r="I900" s="126" t="e">
        <f>VLOOKUP(H900,Presupuesto!$B$11:$C$565,2,0)</f>
        <v>#N/A</v>
      </c>
      <c r="J900" s="95" t="str">
        <f t="shared" ref="J900:J932" si="44">$J$854</f>
        <v>Desarrollo del Sistema de Educación Superior</v>
      </c>
      <c r="K900" s="95" t="s">
        <v>720</v>
      </c>
    </row>
    <row r="901" spans="3:11" x14ac:dyDescent="0.25">
      <c r="C901" s="137"/>
      <c r="D901" s="154"/>
      <c r="E901" s="119"/>
      <c r="F901" s="94">
        <f t="shared" si="43"/>
        <v>0</v>
      </c>
      <c r="G901" s="156"/>
      <c r="H901" s="138"/>
      <c r="I901" s="126" t="e">
        <f>VLOOKUP(H901,Presupuesto!$B$11:$C$565,2,0)</f>
        <v>#N/A</v>
      </c>
      <c r="J901" s="95" t="str">
        <f t="shared" si="44"/>
        <v>Desarrollo del Sistema de Educación Superior</v>
      </c>
      <c r="K901" s="95" t="s">
        <v>720</v>
      </c>
    </row>
    <row r="902" spans="3:11" x14ac:dyDescent="0.25">
      <c r="C902" s="137"/>
      <c r="D902" s="154"/>
      <c r="E902" s="119"/>
      <c r="F902" s="94">
        <f t="shared" si="43"/>
        <v>0</v>
      </c>
      <c r="G902" s="156"/>
      <c r="H902" s="138"/>
      <c r="I902" s="126" t="e">
        <f>VLOOKUP(H902,Presupuesto!$B$11:$C$565,2,0)</f>
        <v>#N/A</v>
      </c>
      <c r="J902" s="95" t="str">
        <f t="shared" si="44"/>
        <v>Desarrollo del Sistema de Educación Superior</v>
      </c>
      <c r="K902" s="95" t="s">
        <v>720</v>
      </c>
    </row>
    <row r="903" spans="3:11" x14ac:dyDescent="0.25">
      <c r="C903" s="137"/>
      <c r="D903" s="154"/>
      <c r="E903" s="119"/>
      <c r="F903" s="94">
        <f t="shared" si="43"/>
        <v>0</v>
      </c>
      <c r="G903" s="156"/>
      <c r="H903" s="138"/>
      <c r="I903" s="126" t="e">
        <f>VLOOKUP(H903,Presupuesto!$B$11:$C$565,2,0)</f>
        <v>#N/A</v>
      </c>
      <c r="J903" s="95" t="str">
        <f t="shared" si="44"/>
        <v>Desarrollo del Sistema de Educación Superior</v>
      </c>
      <c r="K903" s="95" t="s">
        <v>729</v>
      </c>
    </row>
    <row r="904" spans="3:11" x14ac:dyDescent="0.25">
      <c r="C904" s="137"/>
      <c r="D904" s="154"/>
      <c r="E904" s="119"/>
      <c r="F904" s="94">
        <f t="shared" si="43"/>
        <v>0</v>
      </c>
      <c r="G904" s="156"/>
      <c r="H904" s="138"/>
      <c r="I904" s="126" t="e">
        <f>VLOOKUP(H904,Presupuesto!$B$11:$C$565,2,0)</f>
        <v>#N/A</v>
      </c>
      <c r="J904" s="95" t="str">
        <f t="shared" si="44"/>
        <v>Desarrollo del Sistema de Educación Superior</v>
      </c>
      <c r="K904" s="95" t="s">
        <v>720</v>
      </c>
    </row>
    <row r="905" spans="3:11" x14ac:dyDescent="0.25">
      <c r="C905" s="137"/>
      <c r="D905" s="154"/>
      <c r="E905" s="119"/>
      <c r="F905" s="94">
        <f t="shared" si="43"/>
        <v>0</v>
      </c>
      <c r="G905" s="156"/>
      <c r="H905" s="138"/>
      <c r="I905" s="126" t="e">
        <f>VLOOKUP(H905,Presupuesto!$B$11:$C$565,2,0)</f>
        <v>#N/A</v>
      </c>
      <c r="J905" s="95" t="str">
        <f t="shared" si="44"/>
        <v>Desarrollo del Sistema de Educación Superior</v>
      </c>
      <c r="K905" s="95" t="s">
        <v>720</v>
      </c>
    </row>
    <row r="906" spans="3:11" x14ac:dyDescent="0.25">
      <c r="C906" s="137"/>
      <c r="D906" s="154"/>
      <c r="E906" s="119"/>
      <c r="F906" s="94">
        <f t="shared" si="43"/>
        <v>0</v>
      </c>
      <c r="G906" s="156"/>
      <c r="H906" s="138"/>
      <c r="I906" s="126" t="e">
        <f>VLOOKUP(H906,Presupuesto!$B$11:$C$565,2,0)</f>
        <v>#N/A</v>
      </c>
      <c r="J906" s="95" t="str">
        <f t="shared" si="44"/>
        <v>Desarrollo del Sistema de Educación Superior</v>
      </c>
      <c r="K906" s="95" t="s">
        <v>720</v>
      </c>
    </row>
    <row r="907" spans="3:11" x14ac:dyDescent="0.25">
      <c r="C907" s="137"/>
      <c r="D907" s="154"/>
      <c r="E907" s="119"/>
      <c r="F907" s="94">
        <f t="shared" si="43"/>
        <v>0</v>
      </c>
      <c r="G907" s="156"/>
      <c r="H907" s="138"/>
      <c r="I907" s="126" t="e">
        <f>VLOOKUP(H907,Presupuesto!$B$11:$C$565,2,0)</f>
        <v>#N/A</v>
      </c>
      <c r="J907" s="95" t="str">
        <f t="shared" si="44"/>
        <v>Desarrollo del Sistema de Educación Superior</v>
      </c>
      <c r="K907" s="95" t="s">
        <v>720</v>
      </c>
    </row>
    <row r="908" spans="3:11" x14ac:dyDescent="0.25">
      <c r="C908" s="137"/>
      <c r="D908" s="154"/>
      <c r="E908" s="119"/>
      <c r="F908" s="94">
        <f t="shared" si="43"/>
        <v>0</v>
      </c>
      <c r="G908" s="156"/>
      <c r="H908" s="138"/>
      <c r="I908" s="126" t="e">
        <f>VLOOKUP(H908,Presupuesto!$B$11:$C$565,2,0)</f>
        <v>#N/A</v>
      </c>
      <c r="J908" s="95" t="str">
        <f t="shared" si="44"/>
        <v>Desarrollo del Sistema de Educación Superior</v>
      </c>
      <c r="K908" s="95" t="s">
        <v>720</v>
      </c>
    </row>
    <row r="909" spans="3:11" x14ac:dyDescent="0.25">
      <c r="C909" s="137"/>
      <c r="D909" s="154"/>
      <c r="E909" s="119"/>
      <c r="F909" s="94">
        <f t="shared" si="43"/>
        <v>0</v>
      </c>
      <c r="G909" s="156"/>
      <c r="H909" s="138"/>
      <c r="I909" s="126" t="e">
        <f>VLOOKUP(H909,Presupuesto!$B$11:$C$565,2,0)</f>
        <v>#N/A</v>
      </c>
      <c r="J909" s="95" t="str">
        <f t="shared" si="44"/>
        <v>Desarrollo del Sistema de Educación Superior</v>
      </c>
      <c r="K909" s="95" t="s">
        <v>720</v>
      </c>
    </row>
    <row r="910" spans="3:11" x14ac:dyDescent="0.25">
      <c r="C910" s="137"/>
      <c r="D910" s="154"/>
      <c r="E910" s="119"/>
      <c r="F910" s="94">
        <f t="shared" si="43"/>
        <v>0</v>
      </c>
      <c r="G910" s="156"/>
      <c r="H910" s="138"/>
      <c r="I910" s="126" t="e">
        <f>VLOOKUP(H910,Presupuesto!$B$11:$C$565,2,0)</f>
        <v>#N/A</v>
      </c>
      <c r="J910" s="95" t="str">
        <f t="shared" si="44"/>
        <v>Desarrollo del Sistema de Educación Superior</v>
      </c>
      <c r="K910" s="95" t="s">
        <v>720</v>
      </c>
    </row>
    <row r="911" spans="3:11" x14ac:dyDescent="0.25">
      <c r="C911" s="137"/>
      <c r="D911" s="154"/>
      <c r="E911" s="119"/>
      <c r="F911" s="94">
        <f t="shared" si="43"/>
        <v>0</v>
      </c>
      <c r="G911" s="156"/>
      <c r="H911" s="138"/>
      <c r="I911" s="126" t="e">
        <f>VLOOKUP(H911,Presupuesto!$B$11:$C$565,2,0)</f>
        <v>#N/A</v>
      </c>
      <c r="J911" s="95" t="str">
        <f t="shared" si="44"/>
        <v>Desarrollo del Sistema de Educación Superior</v>
      </c>
      <c r="K911" s="95" t="s">
        <v>720</v>
      </c>
    </row>
    <row r="912" spans="3:11" x14ac:dyDescent="0.25">
      <c r="C912" s="137"/>
      <c r="D912" s="154"/>
      <c r="E912" s="119"/>
      <c r="F912" s="94">
        <f t="shared" si="43"/>
        <v>0</v>
      </c>
      <c r="G912" s="156"/>
      <c r="H912" s="138"/>
      <c r="I912" s="126" t="e">
        <f>VLOOKUP(H912,Presupuesto!$B$11:$C$565,2,0)</f>
        <v>#N/A</v>
      </c>
      <c r="J912" s="95" t="str">
        <f t="shared" si="44"/>
        <v>Desarrollo del Sistema de Educación Superior</v>
      </c>
      <c r="K912" s="95" t="s">
        <v>720</v>
      </c>
    </row>
    <row r="913" spans="3:11" x14ac:dyDescent="0.25">
      <c r="C913" s="137"/>
      <c r="D913" s="154"/>
      <c r="E913" s="119"/>
      <c r="F913" s="94">
        <f t="shared" si="43"/>
        <v>0</v>
      </c>
      <c r="G913" s="156"/>
      <c r="H913" s="138"/>
      <c r="I913" s="126" t="e">
        <f>VLOOKUP(H913,Presupuesto!$B$11:$C$565,2,0)</f>
        <v>#N/A</v>
      </c>
      <c r="J913" s="95" t="str">
        <f t="shared" si="44"/>
        <v>Desarrollo del Sistema de Educación Superior</v>
      </c>
      <c r="K913" s="95" t="s">
        <v>720</v>
      </c>
    </row>
    <row r="914" spans="3:11" x14ac:dyDescent="0.25">
      <c r="C914" s="137"/>
      <c r="D914" s="154"/>
      <c r="E914" s="119"/>
      <c r="F914" s="94">
        <f t="shared" si="43"/>
        <v>0</v>
      </c>
      <c r="G914" s="156"/>
      <c r="H914" s="138"/>
      <c r="I914" s="126" t="e">
        <f>VLOOKUP(H914,Presupuesto!$B$11:$C$565,2,0)</f>
        <v>#N/A</v>
      </c>
      <c r="J914" s="95" t="str">
        <f t="shared" si="44"/>
        <v>Desarrollo del Sistema de Educación Superior</v>
      </c>
      <c r="K914" s="95" t="s">
        <v>720</v>
      </c>
    </row>
    <row r="915" spans="3:11" x14ac:dyDescent="0.25">
      <c r="C915" s="137"/>
      <c r="D915" s="154"/>
      <c r="E915" s="119"/>
      <c r="F915" s="94">
        <f t="shared" si="43"/>
        <v>0</v>
      </c>
      <c r="G915" s="156"/>
      <c r="H915" s="138"/>
      <c r="I915" s="126" t="e">
        <f>VLOOKUP(H915,Presupuesto!$B$11:$C$565,2,0)</f>
        <v>#N/A</v>
      </c>
      <c r="J915" s="95" t="str">
        <f t="shared" si="44"/>
        <v>Desarrollo del Sistema de Educación Superior</v>
      </c>
      <c r="K915" s="95" t="s">
        <v>720</v>
      </c>
    </row>
    <row r="916" spans="3:11" x14ac:dyDescent="0.25">
      <c r="C916" s="137"/>
      <c r="D916" s="154"/>
      <c r="E916" s="119"/>
      <c r="F916" s="94">
        <f t="shared" si="43"/>
        <v>0</v>
      </c>
      <c r="G916" s="156"/>
      <c r="H916" s="138"/>
      <c r="I916" s="126" t="e">
        <f>VLOOKUP(H916,Presupuesto!$B$11:$C$565,2,0)</f>
        <v>#N/A</v>
      </c>
      <c r="J916" s="95" t="str">
        <f t="shared" si="44"/>
        <v>Desarrollo del Sistema de Educación Superior</v>
      </c>
      <c r="K916" s="95" t="s">
        <v>720</v>
      </c>
    </row>
    <row r="917" spans="3:11" x14ac:dyDescent="0.25">
      <c r="C917" s="137"/>
      <c r="D917" s="154"/>
      <c r="E917" s="119"/>
      <c r="F917" s="94">
        <f t="shared" si="43"/>
        <v>0</v>
      </c>
      <c r="G917" s="156"/>
      <c r="H917" s="138"/>
      <c r="I917" s="126" t="e">
        <f>VLOOKUP(H917,Presupuesto!$B$11:$C$565,2,0)</f>
        <v>#N/A</v>
      </c>
      <c r="J917" s="95" t="str">
        <f t="shared" si="44"/>
        <v>Desarrollo del Sistema de Educación Superior</v>
      </c>
      <c r="K917" s="95" t="s">
        <v>720</v>
      </c>
    </row>
    <row r="918" spans="3:11" x14ac:dyDescent="0.25">
      <c r="C918" s="137"/>
      <c r="D918" s="154"/>
      <c r="E918" s="119"/>
      <c r="F918" s="94">
        <f t="shared" si="43"/>
        <v>0</v>
      </c>
      <c r="G918" s="156"/>
      <c r="H918" s="138"/>
      <c r="I918" s="126" t="e">
        <f>VLOOKUP(H918,Presupuesto!$B$11:$C$565,2,0)</f>
        <v>#N/A</v>
      </c>
      <c r="J918" s="95" t="str">
        <f t="shared" si="44"/>
        <v>Desarrollo del Sistema de Educación Superior</v>
      </c>
      <c r="K918" s="95" t="s">
        <v>720</v>
      </c>
    </row>
    <row r="919" spans="3:11" x14ac:dyDescent="0.25">
      <c r="C919" s="137"/>
      <c r="D919" s="154"/>
      <c r="E919" s="119"/>
      <c r="F919" s="94">
        <f t="shared" si="43"/>
        <v>0</v>
      </c>
      <c r="G919" s="156"/>
      <c r="H919" s="138"/>
      <c r="I919" s="126" t="e">
        <f>VLOOKUP(H919,Presupuesto!$B$11:$C$565,2,0)</f>
        <v>#N/A</v>
      </c>
      <c r="J919" s="95" t="str">
        <f t="shared" si="44"/>
        <v>Desarrollo del Sistema de Educación Superior</v>
      </c>
      <c r="K919" s="95" t="s">
        <v>720</v>
      </c>
    </row>
    <row r="920" spans="3:11" x14ac:dyDescent="0.25">
      <c r="C920" s="139"/>
      <c r="D920" s="147"/>
      <c r="E920" s="115"/>
      <c r="F920" s="94">
        <f t="shared" si="43"/>
        <v>0</v>
      </c>
      <c r="G920" s="156"/>
      <c r="H920" s="140"/>
      <c r="I920" s="126" t="e">
        <f>VLOOKUP(H920,Presupuesto!$B$11:$C$565,2,0)</f>
        <v>#N/A</v>
      </c>
      <c r="J920" s="95" t="str">
        <f t="shared" si="44"/>
        <v>Desarrollo del Sistema de Educación Superior</v>
      </c>
      <c r="K920" s="95" t="s">
        <v>720</v>
      </c>
    </row>
    <row r="921" spans="3:11" x14ac:dyDescent="0.25">
      <c r="C921" s="139"/>
      <c r="D921" s="147"/>
      <c r="E921" s="115"/>
      <c r="F921" s="94">
        <f t="shared" si="43"/>
        <v>0</v>
      </c>
      <c r="G921" s="156"/>
      <c r="H921" s="140"/>
      <c r="I921" s="126" t="e">
        <f>VLOOKUP(H921,Presupuesto!$B$11:$C$565,2,0)</f>
        <v>#N/A</v>
      </c>
      <c r="J921" s="95" t="str">
        <f t="shared" si="44"/>
        <v>Desarrollo del Sistema de Educación Superior</v>
      </c>
      <c r="K921" s="95" t="s">
        <v>720</v>
      </c>
    </row>
    <row r="922" spans="3:11" x14ac:dyDescent="0.25">
      <c r="C922" s="139"/>
      <c r="D922" s="147"/>
      <c r="E922" s="115"/>
      <c r="F922" s="94">
        <f t="shared" si="43"/>
        <v>0</v>
      </c>
      <c r="G922" s="156"/>
      <c r="H922" s="140"/>
      <c r="I922" s="126" t="e">
        <f>VLOOKUP(H922,Presupuesto!$B$11:$C$565,2,0)</f>
        <v>#N/A</v>
      </c>
      <c r="J922" s="95" t="str">
        <f t="shared" si="44"/>
        <v>Desarrollo del Sistema de Educación Superior</v>
      </c>
      <c r="K922" s="95" t="s">
        <v>720</v>
      </c>
    </row>
    <row r="923" spans="3:11" x14ac:dyDescent="0.25">
      <c r="C923" s="139"/>
      <c r="D923" s="147"/>
      <c r="E923" s="115"/>
      <c r="F923" s="94">
        <f t="shared" si="43"/>
        <v>0</v>
      </c>
      <c r="G923" s="156"/>
      <c r="H923" s="140"/>
      <c r="I923" s="126" t="e">
        <f>VLOOKUP(H923,Presupuesto!$B$11:$C$565,2,0)</f>
        <v>#N/A</v>
      </c>
      <c r="J923" s="95" t="str">
        <f t="shared" si="44"/>
        <v>Desarrollo del Sistema de Educación Superior</v>
      </c>
      <c r="K923" s="95" t="s">
        <v>720</v>
      </c>
    </row>
    <row r="924" spans="3:11" x14ac:dyDescent="0.25">
      <c r="C924" s="139"/>
      <c r="D924" s="147"/>
      <c r="E924" s="115"/>
      <c r="F924" s="94">
        <f t="shared" si="43"/>
        <v>0</v>
      </c>
      <c r="G924" s="156"/>
      <c r="H924" s="140"/>
      <c r="I924" s="126" t="e">
        <f>VLOOKUP(H924,Presupuesto!$B$11:$C$565,2,0)</f>
        <v>#N/A</v>
      </c>
      <c r="J924" s="95" t="str">
        <f t="shared" si="44"/>
        <v>Desarrollo del Sistema de Educación Superior</v>
      </c>
      <c r="K924" s="95" t="s">
        <v>720</v>
      </c>
    </row>
    <row r="925" spans="3:11" x14ac:dyDescent="0.25">
      <c r="C925" s="139"/>
      <c r="D925" s="147"/>
      <c r="E925" s="115"/>
      <c r="F925" s="94">
        <f t="shared" si="43"/>
        <v>0</v>
      </c>
      <c r="G925" s="156"/>
      <c r="H925" s="140"/>
      <c r="I925" s="126" t="e">
        <f>VLOOKUP(H925,Presupuesto!$B$11:$C$565,2,0)</f>
        <v>#N/A</v>
      </c>
      <c r="J925" s="95" t="str">
        <f t="shared" si="44"/>
        <v>Desarrollo del Sistema de Educación Superior</v>
      </c>
      <c r="K925" s="95" t="s">
        <v>720</v>
      </c>
    </row>
    <row r="926" spans="3:11" x14ac:dyDescent="0.25">
      <c r="C926" s="139"/>
      <c r="D926" s="147"/>
      <c r="E926" s="115"/>
      <c r="F926" s="94">
        <f t="shared" si="43"/>
        <v>0</v>
      </c>
      <c r="G926" s="156"/>
      <c r="H926" s="140"/>
      <c r="I926" s="126" t="e">
        <f>VLOOKUP(H926,Presupuesto!$B$11:$C$565,2,0)</f>
        <v>#N/A</v>
      </c>
      <c r="J926" s="95" t="str">
        <f t="shared" si="44"/>
        <v>Desarrollo del Sistema de Educación Superior</v>
      </c>
      <c r="K926" s="95" t="s">
        <v>720</v>
      </c>
    </row>
    <row r="927" spans="3:11" x14ac:dyDescent="0.25">
      <c r="C927" s="139"/>
      <c r="D927" s="147"/>
      <c r="E927" s="115"/>
      <c r="F927" s="94">
        <f t="shared" si="43"/>
        <v>0</v>
      </c>
      <c r="G927" s="156"/>
      <c r="H927" s="140"/>
      <c r="I927" s="126" t="e">
        <f>VLOOKUP(H927,Presupuesto!$B$11:$C$565,2,0)</f>
        <v>#N/A</v>
      </c>
      <c r="J927" s="95" t="str">
        <f t="shared" si="44"/>
        <v>Desarrollo del Sistema de Educación Superior</v>
      </c>
      <c r="K927" s="95" t="s">
        <v>720</v>
      </c>
    </row>
    <row r="928" spans="3:11" x14ac:dyDescent="0.25">
      <c r="C928" s="141"/>
      <c r="D928" s="147"/>
      <c r="E928" s="115"/>
      <c r="F928" s="94">
        <f t="shared" si="43"/>
        <v>0</v>
      </c>
      <c r="G928" s="156"/>
      <c r="H928" s="142"/>
      <c r="I928" s="126" t="e">
        <f>VLOOKUP(H928,Presupuesto!$B$11:$C$565,2,0)</f>
        <v>#N/A</v>
      </c>
      <c r="J928" s="95" t="str">
        <f t="shared" si="44"/>
        <v>Desarrollo del Sistema de Educación Superior</v>
      </c>
      <c r="K928" s="95" t="s">
        <v>732</v>
      </c>
    </row>
    <row r="929" spans="3:11" x14ac:dyDescent="0.25">
      <c r="C929" s="141"/>
      <c r="D929" s="147"/>
      <c r="E929" s="115"/>
      <c r="F929" s="94">
        <f t="shared" si="43"/>
        <v>0</v>
      </c>
      <c r="G929" s="156"/>
      <c r="H929" s="142"/>
      <c r="I929" s="126" t="e">
        <f>VLOOKUP(H929,Presupuesto!$B$11:$C$565,2,0)</f>
        <v>#N/A</v>
      </c>
      <c r="J929" s="95" t="str">
        <f t="shared" si="44"/>
        <v>Desarrollo del Sistema de Educación Superior</v>
      </c>
      <c r="K929" s="95" t="s">
        <v>720</v>
      </c>
    </row>
    <row r="930" spans="3:11" x14ac:dyDescent="0.25">
      <c r="C930" s="141"/>
      <c r="D930" s="147"/>
      <c r="E930" s="115"/>
      <c r="F930" s="94">
        <f t="shared" si="43"/>
        <v>0</v>
      </c>
      <c r="G930" s="156"/>
      <c r="H930" s="142"/>
      <c r="I930" s="126" t="e">
        <f>VLOOKUP(H930,Presupuesto!$B$11:$C$565,2,0)</f>
        <v>#N/A</v>
      </c>
      <c r="J930" s="95" t="str">
        <f t="shared" si="44"/>
        <v>Desarrollo del Sistema de Educación Superior</v>
      </c>
      <c r="K930" s="95" t="s">
        <v>720</v>
      </c>
    </row>
    <row r="931" spans="3:11" x14ac:dyDescent="0.25">
      <c r="C931" s="141"/>
      <c r="D931" s="147"/>
      <c r="E931" s="115"/>
      <c r="F931" s="94">
        <f t="shared" si="43"/>
        <v>0</v>
      </c>
      <c r="G931" s="156"/>
      <c r="H931" s="142"/>
      <c r="I931" s="126" t="e">
        <f>VLOOKUP(H931,Presupuesto!$B$11:$C$565,2,0)</f>
        <v>#N/A</v>
      </c>
      <c r="J931" s="95" t="str">
        <f t="shared" si="44"/>
        <v>Desarrollo del Sistema de Educación Superior</v>
      </c>
      <c r="K931" s="95" t="s">
        <v>720</v>
      </c>
    </row>
    <row r="932" spans="3:11" ht="15.75" thickBot="1" x14ac:dyDescent="0.3">
      <c r="C932" s="143"/>
      <c r="D932" s="155"/>
      <c r="E932" s="100"/>
      <c r="F932" s="102">
        <f t="shared" si="43"/>
        <v>0</v>
      </c>
      <c r="G932" s="157"/>
      <c r="H932" s="144"/>
      <c r="I932" s="128" t="e">
        <f>VLOOKUP(H932,Presupuesto!$B$11:$C$565,2,0)</f>
        <v>#N/A</v>
      </c>
      <c r="J932" s="103" t="str">
        <f t="shared" si="44"/>
        <v>Desarrollo del Sistema de Educación Superior</v>
      </c>
      <c r="K932" s="120" t="s">
        <v>719</v>
      </c>
    </row>
    <row r="934" spans="3:11" ht="15.75" thickBot="1" x14ac:dyDescent="0.3"/>
    <row r="935" spans="3:11" ht="15.75" thickBot="1" x14ac:dyDescent="0.3">
      <c r="C935" s="153" t="s">
        <v>1337</v>
      </c>
      <c r="D935" s="347">
        <f>SUM(F942:F976)</f>
        <v>120979.23000000001</v>
      </c>
      <c r="E935" s="429"/>
      <c r="F935" s="69"/>
      <c r="G935" s="78"/>
      <c r="H935" s="69"/>
      <c r="I935" s="69"/>
      <c r="J935" s="429"/>
      <c r="K935" s="429"/>
    </row>
    <row r="936" spans="3:11" x14ac:dyDescent="0.25">
      <c r="C936" s="69"/>
      <c r="D936" s="31"/>
      <c r="E936" s="91"/>
      <c r="F936" s="91"/>
      <c r="G936" s="91"/>
      <c r="H936" s="75"/>
      <c r="I936" s="75"/>
      <c r="J936" s="75"/>
      <c r="K936" s="109"/>
    </row>
    <row r="937" spans="3:11" x14ac:dyDescent="0.25">
      <c r="C937" s="69"/>
      <c r="D937" s="31"/>
      <c r="E937" s="91"/>
      <c r="F937" s="91"/>
      <c r="G937" s="91"/>
      <c r="H937" s="75"/>
      <c r="I937" s="75"/>
      <c r="J937" s="75"/>
      <c r="K937" s="109"/>
    </row>
    <row r="938" spans="3:11" ht="15.75" x14ac:dyDescent="0.25">
      <c r="C938" s="191" t="s">
        <v>1309</v>
      </c>
      <c r="D938" s="345" t="s">
        <v>1831</v>
      </c>
      <c r="E938" s="91"/>
      <c r="F938" s="91"/>
      <c r="G938" s="91"/>
      <c r="H938" s="75"/>
      <c r="I938" s="75"/>
      <c r="J938" s="75"/>
      <c r="K938" s="109"/>
    </row>
    <row r="939" spans="3:11" ht="18.75" x14ac:dyDescent="0.25">
      <c r="C939" s="199" t="str">
        <f>IFERROR(VLOOKUP(D938,'1. Desarrollo e Innov. Curricu.'!$F:$G,2,FALSE),IFERROR(VLOOKUP(D938,'2. Investigación Científica'!$F:$G,2,FALSE),IFERROR(VLOOKUP(D938,'3. Vinculación Univ. Sociedad'!$F:$G,2,FALSE),IFERROR(VLOOKUP(D938,'4. Docencia y Profesorado Univ.'!$F:$G,2,FALSE),IFERROR(VLOOKUP(D938,'5. Estudiantes y Graduados'!$F:$G,2,FALSE),IFERROR(VLOOKUP(D938,'11. Gestion Administrativa'!$F:$G,2,FALSE),IFERROR(VLOOKUP(D938,'13. Gestión Académica'!$F:$G,2,FALSE),IFERROR(VLOOKUP(D938,'9. Asegura. de la Calid. y M'!$F:$G,2,FALSE),IFERROR(VLOOKUP(D938,'6. Gestión del Conocimiento'!$F:$G,2,FALSE),IFERROR(VLOOKUP(D938,'15. Gobernabilidad y Proceso...'!$F:$G,2,FALSE),IFERROR(VLOOKUP(D938,'12. Gestión del Talento Humano'!$F:$G,2,FALSE),IFERROR(VLOOKUP(D938,'14. Internacional... de la E.S.'!$F:$G,2,FALSE),IFERROR(VLOOKUP(D938,'10. Posgrado'!$F:$G,2,FALSE),IFERROR(VLOOKUP(D938,'17. Gestión TIC'!$F:$G,2,FALSE),IFERROR(VLOOKUP(D938,'16. Desa. del Sistema Educ.Sup.'!$F:$G,2,FALSE),IFERROR(VLOOKUP(D938,'8. Cultura de Inno. Insti...'!$F:$G,2,FALSE),VLOOKUP(D938,'7. Lo Esencial de la Reforma U.'!$F:$G,2,0)))))))))))))))))</f>
        <v>Participación en 2 eventos internacionales de intercambio de experiencias y buenas prácticas de gestión del conocimiento en redes, 1 persona por evento por 5 días.</v>
      </c>
      <c r="D939" s="31"/>
      <c r="E939" s="91"/>
      <c r="F939" s="91"/>
      <c r="G939" s="91"/>
      <c r="H939" s="75"/>
      <c r="I939" s="75"/>
      <c r="J939" s="75"/>
      <c r="K939" s="109"/>
    </row>
    <row r="940" spans="3:11" ht="15.75" thickBot="1" x14ac:dyDescent="0.3">
      <c r="C940" s="429"/>
      <c r="D940" s="429"/>
      <c r="E940" s="429"/>
      <c r="F940" s="91"/>
      <c r="G940" s="75"/>
      <c r="H940" s="75"/>
      <c r="I940" s="75"/>
      <c r="J940" s="429"/>
      <c r="K940" s="429"/>
    </row>
    <row r="941" spans="3:11" ht="15.75" thickBot="1" x14ac:dyDescent="0.3">
      <c r="C941" s="125" t="s">
        <v>1310</v>
      </c>
      <c r="D941" s="125" t="s">
        <v>99</v>
      </c>
      <c r="E941" s="132" t="s">
        <v>1312</v>
      </c>
      <c r="F941" s="131" t="s">
        <v>1313</v>
      </c>
      <c r="G941" s="129" t="s">
        <v>1314</v>
      </c>
      <c r="H941" s="132" t="s">
        <v>1315</v>
      </c>
      <c r="I941" s="129" t="s">
        <v>711</v>
      </c>
      <c r="J941" s="129" t="s">
        <v>1316</v>
      </c>
      <c r="K941" s="129" t="s">
        <v>1317</v>
      </c>
    </row>
    <row r="942" spans="3:11" x14ac:dyDescent="0.25">
      <c r="C942" s="209" t="s">
        <v>1291</v>
      </c>
      <c r="D942" s="210">
        <v>10</v>
      </c>
      <c r="E942" s="208">
        <f>HLOOKUP(C942,$AH$2:$BU$3,2,0)</f>
        <v>6097.9230000000007</v>
      </c>
      <c r="F942" s="94">
        <f t="shared" ref="F942:F976" si="45">D942*E942</f>
        <v>60979.23000000001</v>
      </c>
      <c r="G942" s="509" t="s">
        <v>712</v>
      </c>
      <c r="H942" s="433" t="s">
        <v>340</v>
      </c>
      <c r="I942" s="126" t="str">
        <f>VLOOKUP(H942,Presupuesto!$B$11:$C$565,2,0)</f>
        <v>VIATICOS AL EXTERIOR</v>
      </c>
      <c r="J942" s="207" t="s">
        <v>63</v>
      </c>
      <c r="K942" s="95" t="s">
        <v>720</v>
      </c>
    </row>
    <row r="943" spans="3:11" x14ac:dyDescent="0.25">
      <c r="C943" s="137" t="s">
        <v>1927</v>
      </c>
      <c r="D943" s="154">
        <v>2</v>
      </c>
      <c r="E943" s="119">
        <v>30000</v>
      </c>
      <c r="F943" s="94">
        <f t="shared" si="45"/>
        <v>60000</v>
      </c>
      <c r="G943" s="156" t="s">
        <v>712</v>
      </c>
      <c r="H943" s="138" t="s">
        <v>298</v>
      </c>
      <c r="I943" s="126" t="str">
        <f>VLOOKUP(H943,Presupuesto!$B$11:$C$565,2,0)</f>
        <v>OTROS SERVICIOS TECNICOS Y PROFESIONALES</v>
      </c>
      <c r="J943" s="95" t="s">
        <v>63</v>
      </c>
      <c r="K943" s="95" t="s">
        <v>720</v>
      </c>
    </row>
    <row r="944" spans="3:11" x14ac:dyDescent="0.25">
      <c r="C944" s="137"/>
      <c r="D944" s="154"/>
      <c r="E944" s="119"/>
      <c r="F944" s="94">
        <f t="shared" si="45"/>
        <v>0</v>
      </c>
      <c r="G944" s="156"/>
      <c r="H944" s="138"/>
      <c r="I944" s="126" t="e">
        <f>VLOOKUP(H944,Presupuesto!$B$11:$C$565,2,0)</f>
        <v>#N/A</v>
      </c>
      <c r="J944" s="95" t="str">
        <f t="shared" ref="J944:J976" si="46">$J$854</f>
        <v>Desarrollo del Sistema de Educación Superior</v>
      </c>
      <c r="K944" s="95" t="s">
        <v>720</v>
      </c>
    </row>
    <row r="945" spans="3:11" x14ac:dyDescent="0.25">
      <c r="C945" s="137"/>
      <c r="D945" s="154"/>
      <c r="E945" s="119"/>
      <c r="F945" s="94">
        <f t="shared" si="45"/>
        <v>0</v>
      </c>
      <c r="G945" s="156"/>
      <c r="H945" s="138"/>
      <c r="I945" s="126" t="e">
        <f>VLOOKUP(H945,Presupuesto!$B$11:$C$565,2,0)</f>
        <v>#N/A</v>
      </c>
      <c r="J945" s="95" t="str">
        <f t="shared" si="46"/>
        <v>Desarrollo del Sistema de Educación Superior</v>
      </c>
      <c r="K945" s="95" t="s">
        <v>720</v>
      </c>
    </row>
    <row r="946" spans="3:11" x14ac:dyDescent="0.25">
      <c r="C946" s="137"/>
      <c r="D946" s="154"/>
      <c r="E946" s="119"/>
      <c r="F946" s="94">
        <f t="shared" si="45"/>
        <v>0</v>
      </c>
      <c r="G946" s="156"/>
      <c r="H946" s="138"/>
      <c r="I946" s="126" t="e">
        <f>VLOOKUP(H946,Presupuesto!$B$11:$C$565,2,0)</f>
        <v>#N/A</v>
      </c>
      <c r="J946" s="95" t="str">
        <f t="shared" si="46"/>
        <v>Desarrollo del Sistema de Educación Superior</v>
      </c>
      <c r="K946" s="95" t="s">
        <v>720</v>
      </c>
    </row>
    <row r="947" spans="3:11" x14ac:dyDescent="0.25">
      <c r="C947" s="137"/>
      <c r="D947" s="154"/>
      <c r="E947" s="119"/>
      <c r="F947" s="94">
        <f t="shared" si="45"/>
        <v>0</v>
      </c>
      <c r="G947" s="156"/>
      <c r="H947" s="138"/>
      <c r="I947" s="126" t="e">
        <f>VLOOKUP(H947,Presupuesto!$B$11:$C$565,2,0)</f>
        <v>#N/A</v>
      </c>
      <c r="J947" s="95" t="str">
        <f t="shared" si="46"/>
        <v>Desarrollo del Sistema de Educación Superior</v>
      </c>
      <c r="K947" s="95" t="s">
        <v>729</v>
      </c>
    </row>
    <row r="948" spans="3:11" x14ac:dyDescent="0.25">
      <c r="C948" s="137"/>
      <c r="D948" s="154"/>
      <c r="E948" s="119"/>
      <c r="F948" s="94">
        <f t="shared" si="45"/>
        <v>0</v>
      </c>
      <c r="G948" s="156"/>
      <c r="H948" s="138"/>
      <c r="I948" s="126" t="e">
        <f>VLOOKUP(H948,Presupuesto!$B$11:$C$565,2,0)</f>
        <v>#N/A</v>
      </c>
      <c r="J948" s="95" t="str">
        <f t="shared" si="46"/>
        <v>Desarrollo del Sistema de Educación Superior</v>
      </c>
      <c r="K948" s="95" t="s">
        <v>720</v>
      </c>
    </row>
    <row r="949" spans="3:11" x14ac:dyDescent="0.25">
      <c r="C949" s="137"/>
      <c r="D949" s="154"/>
      <c r="E949" s="119"/>
      <c r="F949" s="94">
        <f t="shared" si="45"/>
        <v>0</v>
      </c>
      <c r="G949" s="156"/>
      <c r="H949" s="138"/>
      <c r="I949" s="126" t="e">
        <f>VLOOKUP(H949,Presupuesto!$B$11:$C$565,2,0)</f>
        <v>#N/A</v>
      </c>
      <c r="J949" s="95" t="str">
        <f t="shared" si="46"/>
        <v>Desarrollo del Sistema de Educación Superior</v>
      </c>
      <c r="K949" s="95" t="s">
        <v>720</v>
      </c>
    </row>
    <row r="950" spans="3:11" x14ac:dyDescent="0.25">
      <c r="C950" s="137"/>
      <c r="D950" s="154"/>
      <c r="E950" s="119"/>
      <c r="F950" s="94">
        <f t="shared" si="45"/>
        <v>0</v>
      </c>
      <c r="G950" s="156"/>
      <c r="H950" s="138"/>
      <c r="I950" s="126" t="e">
        <f>VLOOKUP(H950,Presupuesto!$B$11:$C$565,2,0)</f>
        <v>#N/A</v>
      </c>
      <c r="J950" s="95" t="str">
        <f t="shared" si="46"/>
        <v>Desarrollo del Sistema de Educación Superior</v>
      </c>
      <c r="K950" s="95" t="s">
        <v>720</v>
      </c>
    </row>
    <row r="951" spans="3:11" x14ac:dyDescent="0.25">
      <c r="C951" s="137"/>
      <c r="D951" s="154"/>
      <c r="E951" s="119"/>
      <c r="F951" s="94">
        <f t="shared" si="45"/>
        <v>0</v>
      </c>
      <c r="G951" s="156"/>
      <c r="H951" s="138"/>
      <c r="I951" s="126" t="e">
        <f>VLOOKUP(H951,Presupuesto!$B$11:$C$565,2,0)</f>
        <v>#N/A</v>
      </c>
      <c r="J951" s="95" t="str">
        <f t="shared" si="46"/>
        <v>Desarrollo del Sistema de Educación Superior</v>
      </c>
      <c r="K951" s="95" t="s">
        <v>720</v>
      </c>
    </row>
    <row r="952" spans="3:11" x14ac:dyDescent="0.25">
      <c r="C952" s="137"/>
      <c r="D952" s="154"/>
      <c r="E952" s="119"/>
      <c r="F952" s="94">
        <f t="shared" si="45"/>
        <v>0</v>
      </c>
      <c r="G952" s="156"/>
      <c r="H952" s="138"/>
      <c r="I952" s="126" t="e">
        <f>VLOOKUP(H952,Presupuesto!$B$11:$C$565,2,0)</f>
        <v>#N/A</v>
      </c>
      <c r="J952" s="95" t="str">
        <f t="shared" si="46"/>
        <v>Desarrollo del Sistema de Educación Superior</v>
      </c>
      <c r="K952" s="95" t="s">
        <v>720</v>
      </c>
    </row>
    <row r="953" spans="3:11" x14ac:dyDescent="0.25">
      <c r="C953" s="137"/>
      <c r="D953" s="154"/>
      <c r="E953" s="119"/>
      <c r="F953" s="94">
        <f t="shared" si="45"/>
        <v>0</v>
      </c>
      <c r="G953" s="156"/>
      <c r="H953" s="138"/>
      <c r="I953" s="126" t="e">
        <f>VLOOKUP(H953,Presupuesto!$B$11:$C$565,2,0)</f>
        <v>#N/A</v>
      </c>
      <c r="J953" s="95" t="str">
        <f t="shared" si="46"/>
        <v>Desarrollo del Sistema de Educación Superior</v>
      </c>
      <c r="K953" s="95" t="s">
        <v>720</v>
      </c>
    </row>
    <row r="954" spans="3:11" x14ac:dyDescent="0.25">
      <c r="C954" s="137"/>
      <c r="D954" s="154"/>
      <c r="E954" s="119"/>
      <c r="F954" s="94">
        <f t="shared" si="45"/>
        <v>0</v>
      </c>
      <c r="G954" s="156"/>
      <c r="H954" s="138"/>
      <c r="I954" s="126" t="e">
        <f>VLOOKUP(H954,Presupuesto!$B$11:$C$565,2,0)</f>
        <v>#N/A</v>
      </c>
      <c r="J954" s="95" t="str">
        <f t="shared" si="46"/>
        <v>Desarrollo del Sistema de Educación Superior</v>
      </c>
      <c r="K954" s="95" t="s">
        <v>720</v>
      </c>
    </row>
    <row r="955" spans="3:11" x14ac:dyDescent="0.25">
      <c r="C955" s="137"/>
      <c r="D955" s="154"/>
      <c r="E955" s="119"/>
      <c r="F955" s="94">
        <f t="shared" si="45"/>
        <v>0</v>
      </c>
      <c r="G955" s="156"/>
      <c r="H955" s="138"/>
      <c r="I955" s="126" t="e">
        <f>VLOOKUP(H955,Presupuesto!$B$11:$C$565,2,0)</f>
        <v>#N/A</v>
      </c>
      <c r="J955" s="95" t="str">
        <f t="shared" si="46"/>
        <v>Desarrollo del Sistema de Educación Superior</v>
      </c>
      <c r="K955" s="95" t="s">
        <v>720</v>
      </c>
    </row>
    <row r="956" spans="3:11" x14ac:dyDescent="0.25">
      <c r="C956" s="137"/>
      <c r="D956" s="154"/>
      <c r="E956" s="119"/>
      <c r="F956" s="94">
        <f t="shared" si="45"/>
        <v>0</v>
      </c>
      <c r="G956" s="156"/>
      <c r="H956" s="138"/>
      <c r="I956" s="126" t="e">
        <f>VLOOKUP(H956,Presupuesto!$B$11:$C$565,2,0)</f>
        <v>#N/A</v>
      </c>
      <c r="J956" s="95" t="str">
        <f t="shared" si="46"/>
        <v>Desarrollo del Sistema de Educación Superior</v>
      </c>
      <c r="K956" s="95" t="s">
        <v>720</v>
      </c>
    </row>
    <row r="957" spans="3:11" x14ac:dyDescent="0.25">
      <c r="C957" s="137"/>
      <c r="D957" s="154"/>
      <c r="E957" s="119"/>
      <c r="F957" s="94">
        <f t="shared" si="45"/>
        <v>0</v>
      </c>
      <c r="G957" s="156"/>
      <c r="H957" s="138"/>
      <c r="I957" s="126" t="e">
        <f>VLOOKUP(H957,Presupuesto!$B$11:$C$565,2,0)</f>
        <v>#N/A</v>
      </c>
      <c r="J957" s="95" t="str">
        <f t="shared" si="46"/>
        <v>Desarrollo del Sistema de Educación Superior</v>
      </c>
      <c r="K957" s="95" t="s">
        <v>720</v>
      </c>
    </row>
    <row r="958" spans="3:11" x14ac:dyDescent="0.25">
      <c r="C958" s="137"/>
      <c r="D958" s="154"/>
      <c r="E958" s="119"/>
      <c r="F958" s="94">
        <f t="shared" si="45"/>
        <v>0</v>
      </c>
      <c r="G958" s="156"/>
      <c r="H958" s="138"/>
      <c r="I958" s="126" t="e">
        <f>VLOOKUP(H958,Presupuesto!$B$11:$C$565,2,0)</f>
        <v>#N/A</v>
      </c>
      <c r="J958" s="95" t="str">
        <f t="shared" si="46"/>
        <v>Desarrollo del Sistema de Educación Superior</v>
      </c>
      <c r="K958" s="95" t="s">
        <v>720</v>
      </c>
    </row>
    <row r="959" spans="3:11" x14ac:dyDescent="0.25">
      <c r="C959" s="137"/>
      <c r="D959" s="154"/>
      <c r="E959" s="119"/>
      <c r="F959" s="94">
        <f t="shared" si="45"/>
        <v>0</v>
      </c>
      <c r="G959" s="156"/>
      <c r="H959" s="138"/>
      <c r="I959" s="126" t="e">
        <f>VLOOKUP(H959,Presupuesto!$B$11:$C$565,2,0)</f>
        <v>#N/A</v>
      </c>
      <c r="J959" s="95" t="str">
        <f t="shared" si="46"/>
        <v>Desarrollo del Sistema de Educación Superior</v>
      </c>
      <c r="K959" s="95" t="s">
        <v>720</v>
      </c>
    </row>
    <row r="960" spans="3:11" x14ac:dyDescent="0.25">
      <c r="C960" s="137"/>
      <c r="D960" s="154"/>
      <c r="E960" s="119"/>
      <c r="F960" s="94">
        <f t="shared" si="45"/>
        <v>0</v>
      </c>
      <c r="G960" s="156"/>
      <c r="H960" s="138"/>
      <c r="I960" s="126" t="e">
        <f>VLOOKUP(H960,Presupuesto!$B$11:$C$565,2,0)</f>
        <v>#N/A</v>
      </c>
      <c r="J960" s="95" t="str">
        <f t="shared" si="46"/>
        <v>Desarrollo del Sistema de Educación Superior</v>
      </c>
      <c r="K960" s="95" t="s">
        <v>720</v>
      </c>
    </row>
    <row r="961" spans="3:11" x14ac:dyDescent="0.25">
      <c r="C961" s="137"/>
      <c r="D961" s="154"/>
      <c r="E961" s="119"/>
      <c r="F961" s="94">
        <f t="shared" si="45"/>
        <v>0</v>
      </c>
      <c r="G961" s="156"/>
      <c r="H961" s="138"/>
      <c r="I961" s="126" t="e">
        <f>VLOOKUP(H961,Presupuesto!$B$11:$C$565,2,0)</f>
        <v>#N/A</v>
      </c>
      <c r="J961" s="95" t="str">
        <f t="shared" si="46"/>
        <v>Desarrollo del Sistema de Educación Superior</v>
      </c>
      <c r="K961" s="95" t="s">
        <v>720</v>
      </c>
    </row>
    <row r="962" spans="3:11" x14ac:dyDescent="0.25">
      <c r="C962" s="137"/>
      <c r="D962" s="154"/>
      <c r="E962" s="119"/>
      <c r="F962" s="94">
        <f t="shared" si="45"/>
        <v>0</v>
      </c>
      <c r="G962" s="156"/>
      <c r="H962" s="138"/>
      <c r="I962" s="126" t="e">
        <f>VLOOKUP(H962,Presupuesto!$B$11:$C$565,2,0)</f>
        <v>#N/A</v>
      </c>
      <c r="J962" s="95" t="str">
        <f t="shared" si="46"/>
        <v>Desarrollo del Sistema de Educación Superior</v>
      </c>
      <c r="K962" s="95" t="s">
        <v>720</v>
      </c>
    </row>
    <row r="963" spans="3:11" x14ac:dyDescent="0.25">
      <c r="C963" s="137"/>
      <c r="D963" s="154"/>
      <c r="E963" s="119"/>
      <c r="F963" s="94">
        <f t="shared" si="45"/>
        <v>0</v>
      </c>
      <c r="G963" s="156"/>
      <c r="H963" s="138"/>
      <c r="I963" s="126" t="e">
        <f>VLOOKUP(H963,Presupuesto!$B$11:$C$565,2,0)</f>
        <v>#N/A</v>
      </c>
      <c r="J963" s="95" t="str">
        <f t="shared" si="46"/>
        <v>Desarrollo del Sistema de Educación Superior</v>
      </c>
      <c r="K963" s="95" t="s">
        <v>720</v>
      </c>
    </row>
    <row r="964" spans="3:11" x14ac:dyDescent="0.25">
      <c r="C964" s="139"/>
      <c r="D964" s="147"/>
      <c r="E964" s="115"/>
      <c r="F964" s="94">
        <f t="shared" si="45"/>
        <v>0</v>
      </c>
      <c r="G964" s="156"/>
      <c r="H964" s="140"/>
      <c r="I964" s="126" t="e">
        <f>VLOOKUP(H964,Presupuesto!$B$11:$C$565,2,0)</f>
        <v>#N/A</v>
      </c>
      <c r="J964" s="95" t="str">
        <f t="shared" si="46"/>
        <v>Desarrollo del Sistema de Educación Superior</v>
      </c>
      <c r="K964" s="95" t="s">
        <v>720</v>
      </c>
    </row>
    <row r="965" spans="3:11" x14ac:dyDescent="0.25">
      <c r="C965" s="139"/>
      <c r="D965" s="147"/>
      <c r="E965" s="115"/>
      <c r="F965" s="94">
        <f t="shared" si="45"/>
        <v>0</v>
      </c>
      <c r="G965" s="156"/>
      <c r="H965" s="140"/>
      <c r="I965" s="126" t="e">
        <f>VLOOKUP(H965,Presupuesto!$B$11:$C$565,2,0)</f>
        <v>#N/A</v>
      </c>
      <c r="J965" s="95" t="str">
        <f t="shared" si="46"/>
        <v>Desarrollo del Sistema de Educación Superior</v>
      </c>
      <c r="K965" s="95" t="s">
        <v>720</v>
      </c>
    </row>
    <row r="966" spans="3:11" x14ac:dyDescent="0.25">
      <c r="C966" s="139"/>
      <c r="D966" s="147"/>
      <c r="E966" s="115"/>
      <c r="F966" s="94">
        <f t="shared" si="45"/>
        <v>0</v>
      </c>
      <c r="G966" s="156"/>
      <c r="H966" s="140"/>
      <c r="I966" s="126" t="e">
        <f>VLOOKUP(H966,Presupuesto!$B$11:$C$565,2,0)</f>
        <v>#N/A</v>
      </c>
      <c r="J966" s="95" t="str">
        <f t="shared" si="46"/>
        <v>Desarrollo del Sistema de Educación Superior</v>
      </c>
      <c r="K966" s="95" t="s">
        <v>720</v>
      </c>
    </row>
    <row r="967" spans="3:11" x14ac:dyDescent="0.25">
      <c r="C967" s="139"/>
      <c r="D967" s="147"/>
      <c r="E967" s="115"/>
      <c r="F967" s="94">
        <f t="shared" si="45"/>
        <v>0</v>
      </c>
      <c r="G967" s="156"/>
      <c r="H967" s="140"/>
      <c r="I967" s="126" t="e">
        <f>VLOOKUP(H967,Presupuesto!$B$11:$C$565,2,0)</f>
        <v>#N/A</v>
      </c>
      <c r="J967" s="95" t="str">
        <f t="shared" si="46"/>
        <v>Desarrollo del Sistema de Educación Superior</v>
      </c>
      <c r="K967" s="95" t="s">
        <v>720</v>
      </c>
    </row>
    <row r="968" spans="3:11" x14ac:dyDescent="0.25">
      <c r="C968" s="139"/>
      <c r="D968" s="147"/>
      <c r="E968" s="115"/>
      <c r="F968" s="94">
        <f t="shared" si="45"/>
        <v>0</v>
      </c>
      <c r="G968" s="156"/>
      <c r="H968" s="140"/>
      <c r="I968" s="126" t="e">
        <f>VLOOKUP(H968,Presupuesto!$B$11:$C$565,2,0)</f>
        <v>#N/A</v>
      </c>
      <c r="J968" s="95" t="str">
        <f t="shared" si="46"/>
        <v>Desarrollo del Sistema de Educación Superior</v>
      </c>
      <c r="K968" s="95" t="s">
        <v>720</v>
      </c>
    </row>
    <row r="969" spans="3:11" x14ac:dyDescent="0.25">
      <c r="C969" s="139"/>
      <c r="D969" s="147"/>
      <c r="E969" s="115"/>
      <c r="F969" s="94">
        <f t="shared" si="45"/>
        <v>0</v>
      </c>
      <c r="G969" s="156"/>
      <c r="H969" s="140"/>
      <c r="I969" s="126" t="e">
        <f>VLOOKUP(H969,Presupuesto!$B$11:$C$565,2,0)</f>
        <v>#N/A</v>
      </c>
      <c r="J969" s="95" t="str">
        <f t="shared" si="46"/>
        <v>Desarrollo del Sistema de Educación Superior</v>
      </c>
      <c r="K969" s="95" t="s">
        <v>720</v>
      </c>
    </row>
    <row r="970" spans="3:11" x14ac:dyDescent="0.25">
      <c r="C970" s="139"/>
      <c r="D970" s="147"/>
      <c r="E970" s="115"/>
      <c r="F970" s="94">
        <f t="shared" si="45"/>
        <v>0</v>
      </c>
      <c r="G970" s="156"/>
      <c r="H970" s="140"/>
      <c r="I970" s="126" t="e">
        <f>VLOOKUP(H970,Presupuesto!$B$11:$C$565,2,0)</f>
        <v>#N/A</v>
      </c>
      <c r="J970" s="95" t="str">
        <f t="shared" si="46"/>
        <v>Desarrollo del Sistema de Educación Superior</v>
      </c>
      <c r="K970" s="95" t="s">
        <v>720</v>
      </c>
    </row>
    <row r="971" spans="3:11" x14ac:dyDescent="0.25">
      <c r="C971" s="139"/>
      <c r="D971" s="147"/>
      <c r="E971" s="115"/>
      <c r="F971" s="94">
        <f t="shared" si="45"/>
        <v>0</v>
      </c>
      <c r="G971" s="156"/>
      <c r="H971" s="140"/>
      <c r="I971" s="126" t="e">
        <f>VLOOKUP(H971,Presupuesto!$B$11:$C$565,2,0)</f>
        <v>#N/A</v>
      </c>
      <c r="J971" s="95" t="str">
        <f t="shared" si="46"/>
        <v>Desarrollo del Sistema de Educación Superior</v>
      </c>
      <c r="K971" s="95" t="s">
        <v>720</v>
      </c>
    </row>
    <row r="972" spans="3:11" x14ac:dyDescent="0.25">
      <c r="C972" s="141"/>
      <c r="D972" s="147"/>
      <c r="E972" s="115"/>
      <c r="F972" s="94">
        <f t="shared" si="45"/>
        <v>0</v>
      </c>
      <c r="G972" s="156"/>
      <c r="H972" s="142"/>
      <c r="I972" s="126" t="e">
        <f>VLOOKUP(H972,Presupuesto!$B$11:$C$565,2,0)</f>
        <v>#N/A</v>
      </c>
      <c r="J972" s="95" t="str">
        <f t="shared" si="46"/>
        <v>Desarrollo del Sistema de Educación Superior</v>
      </c>
      <c r="K972" s="95" t="s">
        <v>732</v>
      </c>
    </row>
    <row r="973" spans="3:11" x14ac:dyDescent="0.25">
      <c r="C973" s="141"/>
      <c r="D973" s="147"/>
      <c r="E973" s="115"/>
      <c r="F973" s="94">
        <f t="shared" si="45"/>
        <v>0</v>
      </c>
      <c r="G973" s="156"/>
      <c r="H973" s="142"/>
      <c r="I973" s="126" t="e">
        <f>VLOOKUP(H973,Presupuesto!$B$11:$C$565,2,0)</f>
        <v>#N/A</v>
      </c>
      <c r="J973" s="95" t="str">
        <f t="shared" si="46"/>
        <v>Desarrollo del Sistema de Educación Superior</v>
      </c>
      <c r="K973" s="95" t="s">
        <v>720</v>
      </c>
    </row>
    <row r="974" spans="3:11" x14ac:dyDescent="0.25">
      <c r="C974" s="141"/>
      <c r="D974" s="147"/>
      <c r="E974" s="115"/>
      <c r="F974" s="94">
        <f t="shared" si="45"/>
        <v>0</v>
      </c>
      <c r="G974" s="156"/>
      <c r="H974" s="142"/>
      <c r="I974" s="126" t="e">
        <f>VLOOKUP(H974,Presupuesto!$B$11:$C$565,2,0)</f>
        <v>#N/A</v>
      </c>
      <c r="J974" s="95" t="str">
        <f t="shared" si="46"/>
        <v>Desarrollo del Sistema de Educación Superior</v>
      </c>
      <c r="K974" s="95" t="s">
        <v>720</v>
      </c>
    </row>
    <row r="975" spans="3:11" x14ac:dyDescent="0.25">
      <c r="C975" s="141"/>
      <c r="D975" s="147"/>
      <c r="E975" s="115"/>
      <c r="F975" s="94">
        <f t="shared" si="45"/>
        <v>0</v>
      </c>
      <c r="G975" s="156"/>
      <c r="H975" s="142"/>
      <c r="I975" s="126" t="e">
        <f>VLOOKUP(H975,Presupuesto!$B$11:$C$565,2,0)</f>
        <v>#N/A</v>
      </c>
      <c r="J975" s="95" t="str">
        <f t="shared" si="46"/>
        <v>Desarrollo del Sistema de Educación Superior</v>
      </c>
      <c r="K975" s="95" t="s">
        <v>720</v>
      </c>
    </row>
    <row r="976" spans="3:11" ht="15.75" thickBot="1" x14ac:dyDescent="0.3">
      <c r="C976" s="143"/>
      <c r="D976" s="155"/>
      <c r="E976" s="100"/>
      <c r="F976" s="102">
        <f t="shared" si="45"/>
        <v>0</v>
      </c>
      <c r="G976" s="157"/>
      <c r="H976" s="144"/>
      <c r="I976" s="128" t="e">
        <f>VLOOKUP(H976,Presupuesto!$B$11:$C$565,2,0)</f>
        <v>#N/A</v>
      </c>
      <c r="J976" s="103" t="str">
        <f t="shared" si="46"/>
        <v>Desarrollo del Sistema de Educación Superior</v>
      </c>
      <c r="K976" s="120" t="s">
        <v>719</v>
      </c>
    </row>
    <row r="978" spans="3:11" ht="15.75" thickBot="1" x14ac:dyDescent="0.3"/>
    <row r="979" spans="3:11" ht="15.75" thickBot="1" x14ac:dyDescent="0.3">
      <c r="C979" s="153" t="s">
        <v>1337</v>
      </c>
      <c r="D979" s="347">
        <f>SUM(F986:F1020)</f>
        <v>60000</v>
      </c>
      <c r="E979" s="429"/>
      <c r="F979" s="69"/>
      <c r="G979" s="78"/>
      <c r="H979" s="69"/>
      <c r="I979" s="69"/>
      <c r="J979" s="429"/>
      <c r="K979" s="429"/>
    </row>
    <row r="980" spans="3:11" x14ac:dyDescent="0.25">
      <c r="C980" s="69"/>
      <c r="D980" s="31"/>
      <c r="E980" s="91"/>
      <c r="F980" s="91"/>
      <c r="G980" s="91"/>
      <c r="H980" s="75"/>
      <c r="I980" s="75"/>
      <c r="J980" s="75"/>
      <c r="K980" s="109"/>
    </row>
    <row r="981" spans="3:11" x14ac:dyDescent="0.25">
      <c r="C981" s="69"/>
      <c r="D981" s="31"/>
      <c r="E981" s="91"/>
      <c r="F981" s="91"/>
      <c r="G981" s="91"/>
      <c r="H981" s="75"/>
      <c r="I981" s="75"/>
      <c r="J981" s="75"/>
      <c r="K981" s="109"/>
    </row>
    <row r="982" spans="3:11" ht="15.75" x14ac:dyDescent="0.25">
      <c r="C982" s="191" t="s">
        <v>1309</v>
      </c>
      <c r="D982" s="345" t="s">
        <v>1832</v>
      </c>
      <c r="E982" s="91"/>
      <c r="F982" s="91"/>
      <c r="G982" s="91"/>
      <c r="H982" s="75"/>
      <c r="I982" s="75"/>
      <c r="J982" s="75"/>
      <c r="K982" s="109"/>
    </row>
    <row r="983" spans="3:11" ht="18.75" x14ac:dyDescent="0.25">
      <c r="C983" s="199" t="str">
        <f>IFERROR(VLOOKUP(D982,'1. Desarrollo e Innov. Curricu.'!$F:$G,2,FALSE),IFERROR(VLOOKUP(D982,'2. Investigación Científica'!$F:$G,2,FALSE),IFERROR(VLOOKUP(D982,'3. Vinculación Univ. Sociedad'!$F:$G,2,FALSE),IFERROR(VLOOKUP(D982,'4. Docencia y Profesorado Univ.'!$F:$G,2,FALSE),IFERROR(VLOOKUP(D982,'5. Estudiantes y Graduados'!$F:$G,2,FALSE),IFERROR(VLOOKUP(D982,'11. Gestion Administrativa'!$F:$G,2,FALSE),IFERROR(VLOOKUP(D982,'13. Gestión Académica'!$F:$G,2,FALSE),IFERROR(VLOOKUP(D982,'9. Asegura. de la Calid. y M'!$F:$G,2,FALSE),IFERROR(VLOOKUP(D982,'6. Gestión del Conocimiento'!$F:$G,2,FALSE),IFERROR(VLOOKUP(D982,'15. Gobernabilidad y Proceso...'!$F:$G,2,FALSE),IFERROR(VLOOKUP(D982,'12. Gestión del Talento Humano'!$F:$G,2,FALSE),IFERROR(VLOOKUP(D982,'14. Internacional... de la E.S.'!$F:$G,2,FALSE),IFERROR(VLOOKUP(D982,'10. Posgrado'!$F:$G,2,FALSE),IFERROR(VLOOKUP(D982,'17. Gestión TIC'!$F:$G,2,FALSE),IFERROR(VLOOKUP(D982,'16. Desa. del Sistema Educ.Sup.'!$F:$G,2,FALSE),IFERROR(VLOOKUP(D982,'8. Cultura de Inno. Insti...'!$F:$G,2,FALSE),VLOOKUP(D982,'7. Lo Esencial de la Reforma U.'!$F:$G,2,0)))))))))))))))))</f>
        <v>2 Eventos del programa de educación permanente para la gestión académica y del conocimiento en redes, para 50 personas, de 3 días con 1 facilitador internacional cada uno.</v>
      </c>
      <c r="D983" s="31"/>
      <c r="E983" s="91"/>
      <c r="F983" s="91"/>
      <c r="G983" s="91"/>
      <c r="H983" s="75"/>
      <c r="I983" s="75"/>
      <c r="J983" s="75"/>
      <c r="K983" s="109"/>
    </row>
    <row r="984" spans="3:11" ht="15.75" thickBot="1" x14ac:dyDescent="0.3">
      <c r="C984" s="429"/>
      <c r="D984" s="429"/>
      <c r="E984" s="429"/>
      <c r="F984" s="91"/>
      <c r="G984" s="75"/>
      <c r="H984" s="75"/>
      <c r="I984" s="75"/>
      <c r="J984" s="429"/>
      <c r="K984" s="429"/>
    </row>
    <row r="985" spans="3:11" ht="15.75" thickBot="1" x14ac:dyDescent="0.3">
      <c r="C985" s="125" t="s">
        <v>1310</v>
      </c>
      <c r="D985" s="125" t="s">
        <v>99</v>
      </c>
      <c r="E985" s="132" t="s">
        <v>1312</v>
      </c>
      <c r="F985" s="131" t="s">
        <v>1313</v>
      </c>
      <c r="G985" s="129" t="s">
        <v>1314</v>
      </c>
      <c r="H985" s="132" t="s">
        <v>1315</v>
      </c>
      <c r="I985" s="129" t="s">
        <v>711</v>
      </c>
      <c r="J985" s="129" t="s">
        <v>1316</v>
      </c>
      <c r="K985" s="129" t="s">
        <v>1317</v>
      </c>
    </row>
    <row r="986" spans="3:11" x14ac:dyDescent="0.25">
      <c r="C986" s="209" t="s">
        <v>1291</v>
      </c>
      <c r="D986" s="210"/>
      <c r="E986" s="208"/>
      <c r="F986" s="94">
        <f t="shared" ref="F986:F1020" si="47">D986*E986</f>
        <v>0</v>
      </c>
      <c r="G986" s="156"/>
      <c r="H986" s="138"/>
      <c r="I986" s="126" t="e">
        <f>VLOOKUP(H986,Presupuesto!$B$11:$C$565,2,0)</f>
        <v>#N/A</v>
      </c>
      <c r="J986" s="207" t="s">
        <v>63</v>
      </c>
      <c r="K986" s="95" t="s">
        <v>719</v>
      </c>
    </row>
    <row r="987" spans="3:11" x14ac:dyDescent="0.25">
      <c r="C987" s="137" t="s">
        <v>1927</v>
      </c>
      <c r="D987" s="154">
        <v>2</v>
      </c>
      <c r="E987" s="119">
        <v>30000</v>
      </c>
      <c r="F987" s="94">
        <f t="shared" si="47"/>
        <v>60000</v>
      </c>
      <c r="G987" s="156" t="s">
        <v>712</v>
      </c>
      <c r="H987" s="138" t="s">
        <v>298</v>
      </c>
      <c r="I987" s="126" t="str">
        <f>VLOOKUP(H987,Presupuesto!$B$11:$C$565,2,0)</f>
        <v>OTROS SERVICIOS TECNICOS Y PROFESIONALES</v>
      </c>
      <c r="J987" s="95" t="s">
        <v>63</v>
      </c>
      <c r="K987" s="95" t="s">
        <v>720</v>
      </c>
    </row>
    <row r="988" spans="3:11" x14ac:dyDescent="0.25">
      <c r="C988" s="137"/>
      <c r="D988" s="154"/>
      <c r="E988" s="119"/>
      <c r="F988" s="94">
        <f t="shared" si="47"/>
        <v>0</v>
      </c>
      <c r="G988" s="156"/>
      <c r="H988" s="138"/>
      <c r="I988" s="126" t="e">
        <f>VLOOKUP(H988,Presupuesto!$B$11:$C$565,2,0)</f>
        <v>#N/A</v>
      </c>
      <c r="J988" s="95" t="str">
        <f t="shared" ref="J988:J1020" si="48">$J$854</f>
        <v>Desarrollo del Sistema de Educación Superior</v>
      </c>
      <c r="K988" s="95" t="s">
        <v>720</v>
      </c>
    </row>
    <row r="989" spans="3:11" x14ac:dyDescent="0.25">
      <c r="C989" s="137"/>
      <c r="D989" s="154"/>
      <c r="E989" s="119"/>
      <c r="F989" s="94">
        <f t="shared" si="47"/>
        <v>0</v>
      </c>
      <c r="G989" s="156"/>
      <c r="H989" s="138"/>
      <c r="I989" s="126" t="e">
        <f>VLOOKUP(H989,Presupuesto!$B$11:$C$565,2,0)</f>
        <v>#N/A</v>
      </c>
      <c r="J989" s="95" t="str">
        <f t="shared" si="48"/>
        <v>Desarrollo del Sistema de Educación Superior</v>
      </c>
      <c r="K989" s="95" t="s">
        <v>720</v>
      </c>
    </row>
    <row r="990" spans="3:11" x14ac:dyDescent="0.25">
      <c r="C990" s="137"/>
      <c r="D990" s="154"/>
      <c r="E990" s="119"/>
      <c r="F990" s="94">
        <f t="shared" si="47"/>
        <v>0</v>
      </c>
      <c r="G990" s="156"/>
      <c r="H990" s="138"/>
      <c r="I990" s="126" t="e">
        <f>VLOOKUP(H990,Presupuesto!$B$11:$C$565,2,0)</f>
        <v>#N/A</v>
      </c>
      <c r="J990" s="95" t="str">
        <f t="shared" si="48"/>
        <v>Desarrollo del Sistema de Educación Superior</v>
      </c>
      <c r="K990" s="95" t="s">
        <v>720</v>
      </c>
    </row>
    <row r="991" spans="3:11" x14ac:dyDescent="0.25">
      <c r="C991" s="137"/>
      <c r="D991" s="154"/>
      <c r="E991" s="119"/>
      <c r="F991" s="94">
        <f t="shared" si="47"/>
        <v>0</v>
      </c>
      <c r="G991" s="156"/>
      <c r="H991" s="138"/>
      <c r="I991" s="126" t="e">
        <f>VLOOKUP(H991,Presupuesto!$B$11:$C$565,2,0)</f>
        <v>#N/A</v>
      </c>
      <c r="J991" s="95" t="str">
        <f t="shared" si="48"/>
        <v>Desarrollo del Sistema de Educación Superior</v>
      </c>
      <c r="K991" s="95" t="s">
        <v>729</v>
      </c>
    </row>
    <row r="992" spans="3:11" x14ac:dyDescent="0.25">
      <c r="C992" s="137"/>
      <c r="D992" s="154"/>
      <c r="E992" s="119"/>
      <c r="F992" s="94">
        <f t="shared" si="47"/>
        <v>0</v>
      </c>
      <c r="G992" s="156"/>
      <c r="H992" s="138"/>
      <c r="I992" s="126" t="e">
        <f>VLOOKUP(H992,Presupuesto!$B$11:$C$565,2,0)</f>
        <v>#N/A</v>
      </c>
      <c r="J992" s="95" t="str">
        <f t="shared" si="48"/>
        <v>Desarrollo del Sistema de Educación Superior</v>
      </c>
      <c r="K992" s="95" t="s">
        <v>720</v>
      </c>
    </row>
    <row r="993" spans="3:11" x14ac:dyDescent="0.25">
      <c r="C993" s="137"/>
      <c r="D993" s="154"/>
      <c r="E993" s="119"/>
      <c r="F993" s="94">
        <f t="shared" si="47"/>
        <v>0</v>
      </c>
      <c r="G993" s="156"/>
      <c r="H993" s="138"/>
      <c r="I993" s="126" t="e">
        <f>VLOOKUP(H993,Presupuesto!$B$11:$C$565,2,0)</f>
        <v>#N/A</v>
      </c>
      <c r="J993" s="95" t="str">
        <f t="shared" si="48"/>
        <v>Desarrollo del Sistema de Educación Superior</v>
      </c>
      <c r="K993" s="95" t="s">
        <v>720</v>
      </c>
    </row>
    <row r="994" spans="3:11" x14ac:dyDescent="0.25">
      <c r="C994" s="137"/>
      <c r="D994" s="154"/>
      <c r="E994" s="119"/>
      <c r="F994" s="94">
        <f t="shared" si="47"/>
        <v>0</v>
      </c>
      <c r="G994" s="156"/>
      <c r="H994" s="138"/>
      <c r="I994" s="126" t="e">
        <f>VLOOKUP(H994,Presupuesto!$B$11:$C$565,2,0)</f>
        <v>#N/A</v>
      </c>
      <c r="J994" s="95" t="str">
        <f t="shared" si="48"/>
        <v>Desarrollo del Sistema de Educación Superior</v>
      </c>
      <c r="K994" s="95" t="s">
        <v>720</v>
      </c>
    </row>
    <row r="995" spans="3:11" x14ac:dyDescent="0.25">
      <c r="C995" s="137"/>
      <c r="D995" s="154"/>
      <c r="E995" s="119"/>
      <c r="F995" s="94">
        <f t="shared" si="47"/>
        <v>0</v>
      </c>
      <c r="G995" s="156"/>
      <c r="H995" s="138"/>
      <c r="I995" s="126" t="e">
        <f>VLOOKUP(H995,Presupuesto!$B$11:$C$565,2,0)</f>
        <v>#N/A</v>
      </c>
      <c r="J995" s="95" t="str">
        <f t="shared" si="48"/>
        <v>Desarrollo del Sistema de Educación Superior</v>
      </c>
      <c r="K995" s="95" t="s">
        <v>720</v>
      </c>
    </row>
    <row r="996" spans="3:11" x14ac:dyDescent="0.25">
      <c r="C996" s="137"/>
      <c r="D996" s="154"/>
      <c r="E996" s="119"/>
      <c r="F996" s="94">
        <f t="shared" si="47"/>
        <v>0</v>
      </c>
      <c r="G996" s="156"/>
      <c r="H996" s="138"/>
      <c r="I996" s="126" t="e">
        <f>VLOOKUP(H996,Presupuesto!$B$11:$C$565,2,0)</f>
        <v>#N/A</v>
      </c>
      <c r="J996" s="95" t="str">
        <f t="shared" si="48"/>
        <v>Desarrollo del Sistema de Educación Superior</v>
      </c>
      <c r="K996" s="95" t="s">
        <v>720</v>
      </c>
    </row>
    <row r="997" spans="3:11" x14ac:dyDescent="0.25">
      <c r="C997" s="137"/>
      <c r="D997" s="154"/>
      <c r="E997" s="119"/>
      <c r="F997" s="94">
        <f t="shared" si="47"/>
        <v>0</v>
      </c>
      <c r="G997" s="156"/>
      <c r="H997" s="138"/>
      <c r="I997" s="126" t="e">
        <f>VLOOKUP(H997,Presupuesto!$B$11:$C$565,2,0)</f>
        <v>#N/A</v>
      </c>
      <c r="J997" s="95" t="str">
        <f t="shared" si="48"/>
        <v>Desarrollo del Sistema de Educación Superior</v>
      </c>
      <c r="K997" s="95" t="s">
        <v>720</v>
      </c>
    </row>
    <row r="998" spans="3:11" x14ac:dyDescent="0.25">
      <c r="C998" s="137"/>
      <c r="D998" s="154"/>
      <c r="E998" s="119"/>
      <c r="F998" s="94">
        <f t="shared" si="47"/>
        <v>0</v>
      </c>
      <c r="G998" s="156"/>
      <c r="H998" s="138"/>
      <c r="I998" s="126" t="e">
        <f>VLOOKUP(H998,Presupuesto!$B$11:$C$565,2,0)</f>
        <v>#N/A</v>
      </c>
      <c r="J998" s="95" t="str">
        <f t="shared" si="48"/>
        <v>Desarrollo del Sistema de Educación Superior</v>
      </c>
      <c r="K998" s="95" t="s">
        <v>720</v>
      </c>
    </row>
    <row r="999" spans="3:11" x14ac:dyDescent="0.25">
      <c r="C999" s="137"/>
      <c r="D999" s="154"/>
      <c r="E999" s="119"/>
      <c r="F999" s="94">
        <f t="shared" si="47"/>
        <v>0</v>
      </c>
      <c r="G999" s="156"/>
      <c r="H999" s="138"/>
      <c r="I999" s="126" t="e">
        <f>VLOOKUP(H999,Presupuesto!$B$11:$C$565,2,0)</f>
        <v>#N/A</v>
      </c>
      <c r="J999" s="95" t="str">
        <f t="shared" si="48"/>
        <v>Desarrollo del Sistema de Educación Superior</v>
      </c>
      <c r="K999" s="95" t="s">
        <v>720</v>
      </c>
    </row>
    <row r="1000" spans="3:11" x14ac:dyDescent="0.25">
      <c r="C1000" s="137"/>
      <c r="D1000" s="154"/>
      <c r="E1000" s="119"/>
      <c r="F1000" s="94">
        <f t="shared" si="47"/>
        <v>0</v>
      </c>
      <c r="G1000" s="156"/>
      <c r="H1000" s="138"/>
      <c r="I1000" s="126" t="e">
        <f>VLOOKUP(H1000,Presupuesto!$B$11:$C$565,2,0)</f>
        <v>#N/A</v>
      </c>
      <c r="J1000" s="95" t="str">
        <f t="shared" si="48"/>
        <v>Desarrollo del Sistema de Educación Superior</v>
      </c>
      <c r="K1000" s="95" t="s">
        <v>720</v>
      </c>
    </row>
    <row r="1001" spans="3:11" x14ac:dyDescent="0.25">
      <c r="C1001" s="137"/>
      <c r="D1001" s="154"/>
      <c r="E1001" s="119"/>
      <c r="F1001" s="94">
        <f t="shared" si="47"/>
        <v>0</v>
      </c>
      <c r="G1001" s="156"/>
      <c r="H1001" s="138"/>
      <c r="I1001" s="126" t="e">
        <f>VLOOKUP(H1001,Presupuesto!$B$11:$C$565,2,0)</f>
        <v>#N/A</v>
      </c>
      <c r="J1001" s="95" t="str">
        <f t="shared" si="48"/>
        <v>Desarrollo del Sistema de Educación Superior</v>
      </c>
      <c r="K1001" s="95" t="s">
        <v>720</v>
      </c>
    </row>
    <row r="1002" spans="3:11" x14ac:dyDescent="0.25">
      <c r="C1002" s="137"/>
      <c r="D1002" s="154"/>
      <c r="E1002" s="119"/>
      <c r="F1002" s="94">
        <f t="shared" si="47"/>
        <v>0</v>
      </c>
      <c r="G1002" s="156"/>
      <c r="H1002" s="138"/>
      <c r="I1002" s="126" t="e">
        <f>VLOOKUP(H1002,Presupuesto!$B$11:$C$565,2,0)</f>
        <v>#N/A</v>
      </c>
      <c r="J1002" s="95" t="str">
        <f t="shared" si="48"/>
        <v>Desarrollo del Sistema de Educación Superior</v>
      </c>
      <c r="K1002" s="95" t="s">
        <v>720</v>
      </c>
    </row>
    <row r="1003" spans="3:11" x14ac:dyDescent="0.25">
      <c r="C1003" s="137"/>
      <c r="D1003" s="154"/>
      <c r="E1003" s="119"/>
      <c r="F1003" s="94">
        <f t="shared" si="47"/>
        <v>0</v>
      </c>
      <c r="G1003" s="156"/>
      <c r="H1003" s="138"/>
      <c r="I1003" s="126" t="e">
        <f>VLOOKUP(H1003,Presupuesto!$B$11:$C$565,2,0)</f>
        <v>#N/A</v>
      </c>
      <c r="J1003" s="95" t="str">
        <f t="shared" si="48"/>
        <v>Desarrollo del Sistema de Educación Superior</v>
      </c>
      <c r="K1003" s="95" t="s">
        <v>720</v>
      </c>
    </row>
    <row r="1004" spans="3:11" x14ac:dyDescent="0.25">
      <c r="C1004" s="137"/>
      <c r="D1004" s="154"/>
      <c r="E1004" s="119"/>
      <c r="F1004" s="94">
        <f t="shared" si="47"/>
        <v>0</v>
      </c>
      <c r="G1004" s="156"/>
      <c r="H1004" s="138"/>
      <c r="I1004" s="126" t="e">
        <f>VLOOKUP(H1004,Presupuesto!$B$11:$C$565,2,0)</f>
        <v>#N/A</v>
      </c>
      <c r="J1004" s="95" t="str">
        <f t="shared" si="48"/>
        <v>Desarrollo del Sistema de Educación Superior</v>
      </c>
      <c r="K1004" s="95" t="s">
        <v>720</v>
      </c>
    </row>
    <row r="1005" spans="3:11" x14ac:dyDescent="0.25">
      <c r="C1005" s="137"/>
      <c r="D1005" s="154"/>
      <c r="E1005" s="119"/>
      <c r="F1005" s="94">
        <f t="shared" si="47"/>
        <v>0</v>
      </c>
      <c r="G1005" s="156"/>
      <c r="H1005" s="138"/>
      <c r="I1005" s="126" t="e">
        <f>VLOOKUP(H1005,Presupuesto!$B$11:$C$565,2,0)</f>
        <v>#N/A</v>
      </c>
      <c r="J1005" s="95" t="str">
        <f t="shared" si="48"/>
        <v>Desarrollo del Sistema de Educación Superior</v>
      </c>
      <c r="K1005" s="95" t="s">
        <v>720</v>
      </c>
    </row>
    <row r="1006" spans="3:11" x14ac:dyDescent="0.25">
      <c r="C1006" s="137"/>
      <c r="D1006" s="154"/>
      <c r="E1006" s="119"/>
      <c r="F1006" s="94">
        <f t="shared" si="47"/>
        <v>0</v>
      </c>
      <c r="G1006" s="156"/>
      <c r="H1006" s="138"/>
      <c r="I1006" s="126" t="e">
        <f>VLOOKUP(H1006,Presupuesto!$B$11:$C$565,2,0)</f>
        <v>#N/A</v>
      </c>
      <c r="J1006" s="95" t="str">
        <f t="shared" si="48"/>
        <v>Desarrollo del Sistema de Educación Superior</v>
      </c>
      <c r="K1006" s="95" t="s">
        <v>720</v>
      </c>
    </row>
    <row r="1007" spans="3:11" x14ac:dyDescent="0.25">
      <c r="C1007" s="137"/>
      <c r="D1007" s="154"/>
      <c r="E1007" s="119"/>
      <c r="F1007" s="94">
        <f t="shared" si="47"/>
        <v>0</v>
      </c>
      <c r="G1007" s="156"/>
      <c r="H1007" s="138"/>
      <c r="I1007" s="126" t="e">
        <f>VLOOKUP(H1007,Presupuesto!$B$11:$C$565,2,0)</f>
        <v>#N/A</v>
      </c>
      <c r="J1007" s="95" t="str">
        <f t="shared" si="48"/>
        <v>Desarrollo del Sistema de Educación Superior</v>
      </c>
      <c r="K1007" s="95" t="s">
        <v>720</v>
      </c>
    </row>
    <row r="1008" spans="3:11" x14ac:dyDescent="0.25">
      <c r="C1008" s="139"/>
      <c r="D1008" s="147"/>
      <c r="E1008" s="115"/>
      <c r="F1008" s="94">
        <f t="shared" si="47"/>
        <v>0</v>
      </c>
      <c r="G1008" s="156"/>
      <c r="H1008" s="140"/>
      <c r="I1008" s="126" t="e">
        <f>VLOOKUP(H1008,Presupuesto!$B$11:$C$565,2,0)</f>
        <v>#N/A</v>
      </c>
      <c r="J1008" s="95" t="str">
        <f t="shared" si="48"/>
        <v>Desarrollo del Sistema de Educación Superior</v>
      </c>
      <c r="K1008" s="95" t="s">
        <v>720</v>
      </c>
    </row>
    <row r="1009" spans="3:11" x14ac:dyDescent="0.25">
      <c r="C1009" s="139"/>
      <c r="D1009" s="147"/>
      <c r="E1009" s="115"/>
      <c r="F1009" s="94">
        <f t="shared" si="47"/>
        <v>0</v>
      </c>
      <c r="G1009" s="156"/>
      <c r="H1009" s="140"/>
      <c r="I1009" s="126" t="e">
        <f>VLOOKUP(H1009,Presupuesto!$B$11:$C$565,2,0)</f>
        <v>#N/A</v>
      </c>
      <c r="J1009" s="95" t="str">
        <f t="shared" si="48"/>
        <v>Desarrollo del Sistema de Educación Superior</v>
      </c>
      <c r="K1009" s="95" t="s">
        <v>720</v>
      </c>
    </row>
    <row r="1010" spans="3:11" x14ac:dyDescent="0.25">
      <c r="C1010" s="139"/>
      <c r="D1010" s="147"/>
      <c r="E1010" s="115"/>
      <c r="F1010" s="94">
        <f t="shared" si="47"/>
        <v>0</v>
      </c>
      <c r="G1010" s="156"/>
      <c r="H1010" s="140"/>
      <c r="I1010" s="126" t="e">
        <f>VLOOKUP(H1010,Presupuesto!$B$11:$C$565,2,0)</f>
        <v>#N/A</v>
      </c>
      <c r="J1010" s="95" t="str">
        <f t="shared" si="48"/>
        <v>Desarrollo del Sistema de Educación Superior</v>
      </c>
      <c r="K1010" s="95" t="s">
        <v>720</v>
      </c>
    </row>
    <row r="1011" spans="3:11" x14ac:dyDescent="0.25">
      <c r="C1011" s="139"/>
      <c r="D1011" s="147"/>
      <c r="E1011" s="115"/>
      <c r="F1011" s="94">
        <f t="shared" si="47"/>
        <v>0</v>
      </c>
      <c r="G1011" s="156"/>
      <c r="H1011" s="140"/>
      <c r="I1011" s="126" t="e">
        <f>VLOOKUP(H1011,Presupuesto!$B$11:$C$565,2,0)</f>
        <v>#N/A</v>
      </c>
      <c r="J1011" s="95" t="str">
        <f t="shared" si="48"/>
        <v>Desarrollo del Sistema de Educación Superior</v>
      </c>
      <c r="K1011" s="95" t="s">
        <v>720</v>
      </c>
    </row>
    <row r="1012" spans="3:11" x14ac:dyDescent="0.25">
      <c r="C1012" s="139"/>
      <c r="D1012" s="147"/>
      <c r="E1012" s="115"/>
      <c r="F1012" s="94">
        <f t="shared" si="47"/>
        <v>0</v>
      </c>
      <c r="G1012" s="156"/>
      <c r="H1012" s="140"/>
      <c r="I1012" s="126" t="e">
        <f>VLOOKUP(H1012,Presupuesto!$B$11:$C$565,2,0)</f>
        <v>#N/A</v>
      </c>
      <c r="J1012" s="95" t="str">
        <f t="shared" si="48"/>
        <v>Desarrollo del Sistema de Educación Superior</v>
      </c>
      <c r="K1012" s="95" t="s">
        <v>720</v>
      </c>
    </row>
    <row r="1013" spans="3:11" x14ac:dyDescent="0.25">
      <c r="C1013" s="139"/>
      <c r="D1013" s="147"/>
      <c r="E1013" s="115"/>
      <c r="F1013" s="94">
        <f t="shared" si="47"/>
        <v>0</v>
      </c>
      <c r="G1013" s="156"/>
      <c r="H1013" s="140"/>
      <c r="I1013" s="126" t="e">
        <f>VLOOKUP(H1013,Presupuesto!$B$11:$C$565,2,0)</f>
        <v>#N/A</v>
      </c>
      <c r="J1013" s="95" t="str">
        <f t="shared" si="48"/>
        <v>Desarrollo del Sistema de Educación Superior</v>
      </c>
      <c r="K1013" s="95" t="s">
        <v>720</v>
      </c>
    </row>
    <row r="1014" spans="3:11" x14ac:dyDescent="0.25">
      <c r="C1014" s="139"/>
      <c r="D1014" s="147"/>
      <c r="E1014" s="115"/>
      <c r="F1014" s="94">
        <f t="shared" si="47"/>
        <v>0</v>
      </c>
      <c r="G1014" s="156"/>
      <c r="H1014" s="140"/>
      <c r="I1014" s="126" t="e">
        <f>VLOOKUP(H1014,Presupuesto!$B$11:$C$565,2,0)</f>
        <v>#N/A</v>
      </c>
      <c r="J1014" s="95" t="str">
        <f t="shared" si="48"/>
        <v>Desarrollo del Sistema de Educación Superior</v>
      </c>
      <c r="K1014" s="95" t="s">
        <v>720</v>
      </c>
    </row>
    <row r="1015" spans="3:11" x14ac:dyDescent="0.25">
      <c r="C1015" s="139"/>
      <c r="D1015" s="147"/>
      <c r="E1015" s="115"/>
      <c r="F1015" s="94">
        <f t="shared" si="47"/>
        <v>0</v>
      </c>
      <c r="G1015" s="156"/>
      <c r="H1015" s="140"/>
      <c r="I1015" s="126" t="e">
        <f>VLOOKUP(H1015,Presupuesto!$B$11:$C$565,2,0)</f>
        <v>#N/A</v>
      </c>
      <c r="J1015" s="95" t="str">
        <f t="shared" si="48"/>
        <v>Desarrollo del Sistema de Educación Superior</v>
      </c>
      <c r="K1015" s="95" t="s">
        <v>720</v>
      </c>
    </row>
    <row r="1016" spans="3:11" x14ac:dyDescent="0.25">
      <c r="C1016" s="141"/>
      <c r="D1016" s="147"/>
      <c r="E1016" s="115"/>
      <c r="F1016" s="94">
        <f t="shared" si="47"/>
        <v>0</v>
      </c>
      <c r="G1016" s="156"/>
      <c r="H1016" s="142"/>
      <c r="I1016" s="126" t="e">
        <f>VLOOKUP(H1016,Presupuesto!$B$11:$C$565,2,0)</f>
        <v>#N/A</v>
      </c>
      <c r="J1016" s="95" t="str">
        <f t="shared" si="48"/>
        <v>Desarrollo del Sistema de Educación Superior</v>
      </c>
      <c r="K1016" s="95" t="s">
        <v>732</v>
      </c>
    </row>
    <row r="1017" spans="3:11" x14ac:dyDescent="0.25">
      <c r="C1017" s="141"/>
      <c r="D1017" s="147"/>
      <c r="E1017" s="115"/>
      <c r="F1017" s="94">
        <f t="shared" si="47"/>
        <v>0</v>
      </c>
      <c r="G1017" s="156"/>
      <c r="H1017" s="142"/>
      <c r="I1017" s="126" t="e">
        <f>VLOOKUP(H1017,Presupuesto!$B$11:$C$565,2,0)</f>
        <v>#N/A</v>
      </c>
      <c r="J1017" s="95" t="str">
        <f t="shared" si="48"/>
        <v>Desarrollo del Sistema de Educación Superior</v>
      </c>
      <c r="K1017" s="95" t="s">
        <v>720</v>
      </c>
    </row>
    <row r="1018" spans="3:11" x14ac:dyDescent="0.25">
      <c r="C1018" s="141"/>
      <c r="D1018" s="147"/>
      <c r="E1018" s="115"/>
      <c r="F1018" s="94">
        <f t="shared" si="47"/>
        <v>0</v>
      </c>
      <c r="G1018" s="156"/>
      <c r="H1018" s="142"/>
      <c r="I1018" s="126" t="e">
        <f>VLOOKUP(H1018,Presupuesto!$B$11:$C$565,2,0)</f>
        <v>#N/A</v>
      </c>
      <c r="J1018" s="95" t="str">
        <f t="shared" si="48"/>
        <v>Desarrollo del Sistema de Educación Superior</v>
      </c>
      <c r="K1018" s="95" t="s">
        <v>720</v>
      </c>
    </row>
    <row r="1019" spans="3:11" x14ac:dyDescent="0.25">
      <c r="C1019" s="141"/>
      <c r="D1019" s="147"/>
      <c r="E1019" s="115"/>
      <c r="F1019" s="94">
        <f t="shared" si="47"/>
        <v>0</v>
      </c>
      <c r="G1019" s="156"/>
      <c r="H1019" s="142"/>
      <c r="I1019" s="126" t="e">
        <f>VLOOKUP(H1019,Presupuesto!$B$11:$C$565,2,0)</f>
        <v>#N/A</v>
      </c>
      <c r="J1019" s="95" t="str">
        <f t="shared" si="48"/>
        <v>Desarrollo del Sistema de Educación Superior</v>
      </c>
      <c r="K1019" s="95" t="s">
        <v>720</v>
      </c>
    </row>
    <row r="1020" spans="3:11" ht="15.75" thickBot="1" x14ac:dyDescent="0.3">
      <c r="C1020" s="143"/>
      <c r="D1020" s="155"/>
      <c r="E1020" s="100"/>
      <c r="F1020" s="102">
        <f t="shared" si="47"/>
        <v>0</v>
      </c>
      <c r="G1020" s="157"/>
      <c r="H1020" s="144"/>
      <c r="I1020" s="128" t="e">
        <f>VLOOKUP(H1020,Presupuesto!$B$11:$C$565,2,0)</f>
        <v>#N/A</v>
      </c>
      <c r="J1020" s="103" t="str">
        <f t="shared" si="48"/>
        <v>Desarrollo del Sistema de Educación Superior</v>
      </c>
      <c r="K1020" s="120" t="s">
        <v>719</v>
      </c>
    </row>
    <row r="1022" spans="3:11" ht="15.75" thickBot="1" x14ac:dyDescent="0.3"/>
    <row r="1023" spans="3:11" ht="15.75" thickBot="1" x14ac:dyDescent="0.3">
      <c r="C1023" s="153" t="s">
        <v>1337</v>
      </c>
      <c r="D1023" s="347">
        <f>SUM(F1030:F1064)</f>
        <v>90000</v>
      </c>
      <c r="E1023" s="429"/>
      <c r="F1023" s="69"/>
      <c r="G1023" s="78"/>
      <c r="H1023" s="69"/>
      <c r="I1023" s="69"/>
      <c r="J1023" s="429"/>
      <c r="K1023" s="429"/>
    </row>
    <row r="1024" spans="3:11" x14ac:dyDescent="0.25">
      <c r="C1024" s="69"/>
      <c r="D1024" s="31"/>
      <c r="E1024" s="91"/>
      <c r="F1024" s="91"/>
      <c r="G1024" s="91"/>
      <c r="H1024" s="75"/>
      <c r="I1024" s="75"/>
      <c r="J1024" s="75"/>
      <c r="K1024" s="109"/>
    </row>
    <row r="1025" spans="3:11" x14ac:dyDescent="0.25">
      <c r="C1025" s="69"/>
      <c r="D1025" s="31"/>
      <c r="E1025" s="91"/>
      <c r="F1025" s="91"/>
      <c r="G1025" s="91"/>
      <c r="H1025" s="75"/>
      <c r="I1025" s="75"/>
      <c r="J1025" s="75"/>
      <c r="K1025" s="109"/>
    </row>
    <row r="1026" spans="3:11" ht="15.75" x14ac:dyDescent="0.25">
      <c r="C1026" s="191" t="s">
        <v>1309</v>
      </c>
      <c r="D1026" s="345" t="s">
        <v>1833</v>
      </c>
      <c r="E1026" s="91"/>
      <c r="F1026" s="91"/>
      <c r="G1026" s="91"/>
      <c r="H1026" s="75"/>
      <c r="I1026" s="75"/>
      <c r="J1026" s="75"/>
      <c r="K1026" s="109"/>
    </row>
    <row r="1027" spans="3:11" ht="18.75" x14ac:dyDescent="0.25">
      <c r="C1027" s="199" t="str">
        <f>IFERROR(VLOOKUP(D1026,'1. Desarrollo e Innov. Curricu.'!$F:$G,2,FALSE),IFERROR(VLOOKUP(D1026,'2. Investigación Científica'!$F:$G,2,FALSE),IFERROR(VLOOKUP(D1026,'3. Vinculación Univ. Sociedad'!$F:$G,2,FALSE),IFERROR(VLOOKUP(D1026,'4. Docencia y Profesorado Univ.'!$F:$G,2,FALSE),IFERROR(VLOOKUP(D1026,'5. Estudiantes y Graduados'!$F:$G,2,FALSE),IFERROR(VLOOKUP(D1026,'11. Gestion Administrativa'!$F:$G,2,FALSE),IFERROR(VLOOKUP(D1026,'13. Gestión Académica'!$F:$G,2,FALSE),IFERROR(VLOOKUP(D1026,'9. Asegura. de la Calid. y M'!$F:$G,2,FALSE),IFERROR(VLOOKUP(D1026,'6. Gestión del Conocimiento'!$F:$G,2,FALSE),IFERROR(VLOOKUP(D1026,'15. Gobernabilidad y Proceso...'!$F:$G,2,FALSE),IFERROR(VLOOKUP(D1026,'12. Gestión del Talento Humano'!$F:$G,2,FALSE),IFERROR(VLOOKUP(D1026,'14. Internacional... de la E.S.'!$F:$G,2,FALSE),IFERROR(VLOOKUP(D1026,'10. Posgrado'!$F:$G,2,FALSE),IFERROR(VLOOKUP(D1026,'17. Gestión TIC'!$F:$G,2,FALSE),IFERROR(VLOOKUP(D1026,'16. Desa. del Sistema Educ.Sup.'!$F:$G,2,FALSE),IFERROR(VLOOKUP(D1026,'8. Cultura de Inno. Insti...'!$F:$G,2,FALSE),VLOOKUP(D1026,'7. Lo Esencial de la Reforma U.'!$F:$G,2,0)))))))))))))))))</f>
        <v>2 Publicaciones de Buenas Prácticas de 500 ejemplares cada uno.</v>
      </c>
      <c r="D1027" s="31"/>
      <c r="E1027" s="91"/>
      <c r="F1027" s="91"/>
      <c r="G1027" s="91"/>
      <c r="H1027" s="75"/>
      <c r="I1027" s="75"/>
      <c r="J1027" s="75"/>
      <c r="K1027" s="109"/>
    </row>
    <row r="1028" spans="3:11" ht="15.75" thickBot="1" x14ac:dyDescent="0.3">
      <c r="C1028" s="429"/>
      <c r="D1028" s="429"/>
      <c r="E1028" s="429"/>
      <c r="F1028" s="91"/>
      <c r="G1028" s="75"/>
      <c r="H1028" s="75"/>
      <c r="I1028" s="75"/>
      <c r="J1028" s="429"/>
      <c r="K1028" s="429"/>
    </row>
    <row r="1029" spans="3:11" ht="15.75" thickBot="1" x14ac:dyDescent="0.3">
      <c r="C1029" s="125" t="s">
        <v>1310</v>
      </c>
      <c r="D1029" s="125" t="s">
        <v>99</v>
      </c>
      <c r="E1029" s="132" t="s">
        <v>1312</v>
      </c>
      <c r="F1029" s="131" t="s">
        <v>1313</v>
      </c>
      <c r="G1029" s="129" t="s">
        <v>1314</v>
      </c>
      <c r="H1029" s="132" t="s">
        <v>1315</v>
      </c>
      <c r="I1029" s="129" t="s">
        <v>711</v>
      </c>
      <c r="J1029" s="129" t="s">
        <v>1316</v>
      </c>
      <c r="K1029" s="129" t="s">
        <v>1317</v>
      </c>
    </row>
    <row r="1030" spans="3:11" x14ac:dyDescent="0.25">
      <c r="C1030" s="209" t="s">
        <v>1291</v>
      </c>
      <c r="D1030" s="210"/>
      <c r="E1030" s="208"/>
      <c r="F1030" s="94">
        <f t="shared" ref="F1030:F1064" si="49">D1030*E1030</f>
        <v>0</v>
      </c>
      <c r="G1030" s="156"/>
      <c r="H1030" s="138"/>
      <c r="I1030" s="126" t="e">
        <f>VLOOKUP(H1030,Presupuesto!$B$11:$C$565,2,0)</f>
        <v>#N/A</v>
      </c>
      <c r="J1030" s="207" t="s">
        <v>63</v>
      </c>
      <c r="K1030" s="95" t="s">
        <v>719</v>
      </c>
    </row>
    <row r="1031" spans="3:11" x14ac:dyDescent="0.25">
      <c r="C1031" s="137" t="s">
        <v>1928</v>
      </c>
      <c r="D1031" s="154">
        <v>1000</v>
      </c>
      <c r="E1031" s="119">
        <v>90</v>
      </c>
      <c r="F1031" s="94">
        <f t="shared" si="49"/>
        <v>90000</v>
      </c>
      <c r="G1031" s="156" t="s">
        <v>712</v>
      </c>
      <c r="H1031" s="138" t="s">
        <v>298</v>
      </c>
      <c r="I1031" s="126" t="str">
        <f>VLOOKUP(H1031,Presupuesto!$B$11:$C$565,2,0)</f>
        <v>OTROS SERVICIOS TECNICOS Y PROFESIONALES</v>
      </c>
      <c r="J1031" s="95" t="s">
        <v>63</v>
      </c>
      <c r="K1031" s="95" t="s">
        <v>720</v>
      </c>
    </row>
    <row r="1032" spans="3:11" x14ac:dyDescent="0.25">
      <c r="C1032" s="137"/>
      <c r="D1032" s="154"/>
      <c r="E1032" s="119"/>
      <c r="F1032" s="94">
        <f t="shared" si="49"/>
        <v>0</v>
      </c>
      <c r="G1032" s="156"/>
      <c r="H1032" s="138"/>
      <c r="I1032" s="126" t="e">
        <f>VLOOKUP(H1032,Presupuesto!$B$11:$C$565,2,0)</f>
        <v>#N/A</v>
      </c>
      <c r="J1032" s="95" t="str">
        <f t="shared" ref="J1032:J1064" si="50">$J$854</f>
        <v>Desarrollo del Sistema de Educación Superior</v>
      </c>
      <c r="K1032" s="95" t="s">
        <v>720</v>
      </c>
    </row>
    <row r="1033" spans="3:11" x14ac:dyDescent="0.25">
      <c r="C1033" s="137"/>
      <c r="D1033" s="154"/>
      <c r="E1033" s="119"/>
      <c r="F1033" s="94">
        <f t="shared" si="49"/>
        <v>0</v>
      </c>
      <c r="G1033" s="156"/>
      <c r="H1033" s="138"/>
      <c r="I1033" s="126" t="e">
        <f>VLOOKUP(H1033,Presupuesto!$B$11:$C$565,2,0)</f>
        <v>#N/A</v>
      </c>
      <c r="J1033" s="95" t="str">
        <f t="shared" si="50"/>
        <v>Desarrollo del Sistema de Educación Superior</v>
      </c>
      <c r="K1033" s="95" t="s">
        <v>720</v>
      </c>
    </row>
    <row r="1034" spans="3:11" x14ac:dyDescent="0.25">
      <c r="C1034" s="137"/>
      <c r="D1034" s="154"/>
      <c r="E1034" s="119"/>
      <c r="F1034" s="94">
        <f t="shared" si="49"/>
        <v>0</v>
      </c>
      <c r="G1034" s="156"/>
      <c r="H1034" s="138"/>
      <c r="I1034" s="126" t="e">
        <f>VLOOKUP(H1034,Presupuesto!$B$11:$C$565,2,0)</f>
        <v>#N/A</v>
      </c>
      <c r="J1034" s="95" t="str">
        <f t="shared" si="50"/>
        <v>Desarrollo del Sistema de Educación Superior</v>
      </c>
      <c r="K1034" s="95" t="s">
        <v>720</v>
      </c>
    </row>
    <row r="1035" spans="3:11" x14ac:dyDescent="0.25">
      <c r="C1035" s="137"/>
      <c r="D1035" s="154"/>
      <c r="E1035" s="119"/>
      <c r="F1035" s="94">
        <f t="shared" si="49"/>
        <v>0</v>
      </c>
      <c r="G1035" s="156"/>
      <c r="H1035" s="138"/>
      <c r="I1035" s="126" t="e">
        <f>VLOOKUP(H1035,Presupuesto!$B$11:$C$565,2,0)</f>
        <v>#N/A</v>
      </c>
      <c r="J1035" s="95" t="str">
        <f t="shared" si="50"/>
        <v>Desarrollo del Sistema de Educación Superior</v>
      </c>
      <c r="K1035" s="95" t="s">
        <v>729</v>
      </c>
    </row>
    <row r="1036" spans="3:11" x14ac:dyDescent="0.25">
      <c r="C1036" s="137"/>
      <c r="D1036" s="154"/>
      <c r="E1036" s="119"/>
      <c r="F1036" s="94">
        <f t="shared" si="49"/>
        <v>0</v>
      </c>
      <c r="G1036" s="156"/>
      <c r="H1036" s="138"/>
      <c r="I1036" s="126" t="e">
        <f>VLOOKUP(H1036,Presupuesto!$B$11:$C$565,2,0)</f>
        <v>#N/A</v>
      </c>
      <c r="J1036" s="95" t="str">
        <f t="shared" si="50"/>
        <v>Desarrollo del Sistema de Educación Superior</v>
      </c>
      <c r="K1036" s="95" t="s">
        <v>720</v>
      </c>
    </row>
    <row r="1037" spans="3:11" x14ac:dyDescent="0.25">
      <c r="C1037" s="137"/>
      <c r="D1037" s="154"/>
      <c r="E1037" s="119"/>
      <c r="F1037" s="94">
        <f t="shared" si="49"/>
        <v>0</v>
      </c>
      <c r="G1037" s="156"/>
      <c r="H1037" s="138"/>
      <c r="I1037" s="126" t="e">
        <f>VLOOKUP(H1037,Presupuesto!$B$11:$C$565,2,0)</f>
        <v>#N/A</v>
      </c>
      <c r="J1037" s="95" t="str">
        <f t="shared" si="50"/>
        <v>Desarrollo del Sistema de Educación Superior</v>
      </c>
      <c r="K1037" s="95" t="s">
        <v>720</v>
      </c>
    </row>
    <row r="1038" spans="3:11" x14ac:dyDescent="0.25">
      <c r="C1038" s="137"/>
      <c r="D1038" s="154"/>
      <c r="E1038" s="119"/>
      <c r="F1038" s="94">
        <f t="shared" si="49"/>
        <v>0</v>
      </c>
      <c r="G1038" s="156"/>
      <c r="H1038" s="138"/>
      <c r="I1038" s="126" t="e">
        <f>VLOOKUP(H1038,Presupuesto!$B$11:$C$565,2,0)</f>
        <v>#N/A</v>
      </c>
      <c r="J1038" s="95" t="str">
        <f t="shared" si="50"/>
        <v>Desarrollo del Sistema de Educación Superior</v>
      </c>
      <c r="K1038" s="95" t="s">
        <v>720</v>
      </c>
    </row>
    <row r="1039" spans="3:11" x14ac:dyDescent="0.25">
      <c r="C1039" s="137"/>
      <c r="D1039" s="154"/>
      <c r="E1039" s="119"/>
      <c r="F1039" s="94">
        <f t="shared" si="49"/>
        <v>0</v>
      </c>
      <c r="G1039" s="156"/>
      <c r="H1039" s="138"/>
      <c r="I1039" s="126" t="e">
        <f>VLOOKUP(H1039,Presupuesto!$B$11:$C$565,2,0)</f>
        <v>#N/A</v>
      </c>
      <c r="J1039" s="95" t="str">
        <f t="shared" si="50"/>
        <v>Desarrollo del Sistema de Educación Superior</v>
      </c>
      <c r="K1039" s="95" t="s">
        <v>720</v>
      </c>
    </row>
    <row r="1040" spans="3:11" x14ac:dyDescent="0.25">
      <c r="C1040" s="137"/>
      <c r="D1040" s="154"/>
      <c r="E1040" s="119"/>
      <c r="F1040" s="94">
        <f t="shared" si="49"/>
        <v>0</v>
      </c>
      <c r="G1040" s="156"/>
      <c r="H1040" s="138"/>
      <c r="I1040" s="126" t="e">
        <f>VLOOKUP(H1040,Presupuesto!$B$11:$C$565,2,0)</f>
        <v>#N/A</v>
      </c>
      <c r="J1040" s="95" t="str">
        <f t="shared" si="50"/>
        <v>Desarrollo del Sistema de Educación Superior</v>
      </c>
      <c r="K1040" s="95" t="s">
        <v>720</v>
      </c>
    </row>
    <row r="1041" spans="3:11" x14ac:dyDescent="0.25">
      <c r="C1041" s="137"/>
      <c r="D1041" s="154"/>
      <c r="E1041" s="119"/>
      <c r="F1041" s="94">
        <f t="shared" si="49"/>
        <v>0</v>
      </c>
      <c r="G1041" s="156"/>
      <c r="H1041" s="138"/>
      <c r="I1041" s="126" t="e">
        <f>VLOOKUP(H1041,Presupuesto!$B$11:$C$565,2,0)</f>
        <v>#N/A</v>
      </c>
      <c r="J1041" s="95" t="str">
        <f t="shared" si="50"/>
        <v>Desarrollo del Sistema de Educación Superior</v>
      </c>
      <c r="K1041" s="95" t="s">
        <v>720</v>
      </c>
    </row>
    <row r="1042" spans="3:11" x14ac:dyDescent="0.25">
      <c r="C1042" s="137"/>
      <c r="D1042" s="154"/>
      <c r="E1042" s="119"/>
      <c r="F1042" s="94">
        <f t="shared" si="49"/>
        <v>0</v>
      </c>
      <c r="G1042" s="156"/>
      <c r="H1042" s="138"/>
      <c r="I1042" s="126" t="e">
        <f>VLOOKUP(H1042,Presupuesto!$B$11:$C$565,2,0)</f>
        <v>#N/A</v>
      </c>
      <c r="J1042" s="95" t="str">
        <f t="shared" si="50"/>
        <v>Desarrollo del Sistema de Educación Superior</v>
      </c>
      <c r="K1042" s="95" t="s">
        <v>720</v>
      </c>
    </row>
    <row r="1043" spans="3:11" x14ac:dyDescent="0.25">
      <c r="C1043" s="137"/>
      <c r="D1043" s="154"/>
      <c r="E1043" s="119"/>
      <c r="F1043" s="94">
        <f t="shared" si="49"/>
        <v>0</v>
      </c>
      <c r="G1043" s="156"/>
      <c r="H1043" s="138"/>
      <c r="I1043" s="126" t="e">
        <f>VLOOKUP(H1043,Presupuesto!$B$11:$C$565,2,0)</f>
        <v>#N/A</v>
      </c>
      <c r="J1043" s="95" t="str">
        <f t="shared" si="50"/>
        <v>Desarrollo del Sistema de Educación Superior</v>
      </c>
      <c r="K1043" s="95" t="s">
        <v>720</v>
      </c>
    </row>
    <row r="1044" spans="3:11" x14ac:dyDescent="0.25">
      <c r="C1044" s="137"/>
      <c r="D1044" s="154"/>
      <c r="E1044" s="119"/>
      <c r="F1044" s="94">
        <f t="shared" si="49"/>
        <v>0</v>
      </c>
      <c r="G1044" s="156"/>
      <c r="H1044" s="138"/>
      <c r="I1044" s="126" t="e">
        <f>VLOOKUP(H1044,Presupuesto!$B$11:$C$565,2,0)</f>
        <v>#N/A</v>
      </c>
      <c r="J1044" s="95" t="str">
        <f t="shared" si="50"/>
        <v>Desarrollo del Sistema de Educación Superior</v>
      </c>
      <c r="K1044" s="95" t="s">
        <v>720</v>
      </c>
    </row>
    <row r="1045" spans="3:11" x14ac:dyDescent="0.25">
      <c r="C1045" s="137"/>
      <c r="D1045" s="154"/>
      <c r="E1045" s="119"/>
      <c r="F1045" s="94">
        <f t="shared" si="49"/>
        <v>0</v>
      </c>
      <c r="G1045" s="156"/>
      <c r="H1045" s="138"/>
      <c r="I1045" s="126" t="e">
        <f>VLOOKUP(H1045,Presupuesto!$B$11:$C$565,2,0)</f>
        <v>#N/A</v>
      </c>
      <c r="J1045" s="95" t="str">
        <f t="shared" si="50"/>
        <v>Desarrollo del Sistema de Educación Superior</v>
      </c>
      <c r="K1045" s="95" t="s">
        <v>720</v>
      </c>
    </row>
    <row r="1046" spans="3:11" x14ac:dyDescent="0.25">
      <c r="C1046" s="137"/>
      <c r="D1046" s="154"/>
      <c r="E1046" s="119"/>
      <c r="F1046" s="94">
        <f t="shared" si="49"/>
        <v>0</v>
      </c>
      <c r="G1046" s="156"/>
      <c r="H1046" s="138"/>
      <c r="I1046" s="126" t="e">
        <f>VLOOKUP(H1046,Presupuesto!$B$11:$C$565,2,0)</f>
        <v>#N/A</v>
      </c>
      <c r="J1046" s="95" t="str">
        <f t="shared" si="50"/>
        <v>Desarrollo del Sistema de Educación Superior</v>
      </c>
      <c r="K1046" s="95" t="s">
        <v>720</v>
      </c>
    </row>
    <row r="1047" spans="3:11" x14ac:dyDescent="0.25">
      <c r="C1047" s="137"/>
      <c r="D1047" s="154"/>
      <c r="E1047" s="119"/>
      <c r="F1047" s="94">
        <f t="shared" si="49"/>
        <v>0</v>
      </c>
      <c r="G1047" s="156"/>
      <c r="H1047" s="138"/>
      <c r="I1047" s="126" t="e">
        <f>VLOOKUP(H1047,Presupuesto!$B$11:$C$565,2,0)</f>
        <v>#N/A</v>
      </c>
      <c r="J1047" s="95" t="str">
        <f t="shared" si="50"/>
        <v>Desarrollo del Sistema de Educación Superior</v>
      </c>
      <c r="K1047" s="95" t="s">
        <v>720</v>
      </c>
    </row>
    <row r="1048" spans="3:11" x14ac:dyDescent="0.25">
      <c r="C1048" s="137"/>
      <c r="D1048" s="154"/>
      <c r="E1048" s="119"/>
      <c r="F1048" s="94">
        <f t="shared" si="49"/>
        <v>0</v>
      </c>
      <c r="G1048" s="156"/>
      <c r="H1048" s="138"/>
      <c r="I1048" s="126" t="e">
        <f>VLOOKUP(H1048,Presupuesto!$B$11:$C$565,2,0)</f>
        <v>#N/A</v>
      </c>
      <c r="J1048" s="95" t="str">
        <f t="shared" si="50"/>
        <v>Desarrollo del Sistema de Educación Superior</v>
      </c>
      <c r="K1048" s="95" t="s">
        <v>720</v>
      </c>
    </row>
    <row r="1049" spans="3:11" x14ac:dyDescent="0.25">
      <c r="C1049" s="137"/>
      <c r="D1049" s="154"/>
      <c r="E1049" s="119"/>
      <c r="F1049" s="94">
        <f t="shared" si="49"/>
        <v>0</v>
      </c>
      <c r="G1049" s="156"/>
      <c r="H1049" s="138"/>
      <c r="I1049" s="126" t="e">
        <f>VLOOKUP(H1049,Presupuesto!$B$11:$C$565,2,0)</f>
        <v>#N/A</v>
      </c>
      <c r="J1049" s="95" t="str">
        <f t="shared" si="50"/>
        <v>Desarrollo del Sistema de Educación Superior</v>
      </c>
      <c r="K1049" s="95" t="s">
        <v>720</v>
      </c>
    </row>
    <row r="1050" spans="3:11" x14ac:dyDescent="0.25">
      <c r="C1050" s="137"/>
      <c r="D1050" s="154"/>
      <c r="E1050" s="119"/>
      <c r="F1050" s="94">
        <f t="shared" si="49"/>
        <v>0</v>
      </c>
      <c r="G1050" s="156"/>
      <c r="H1050" s="138"/>
      <c r="I1050" s="126" t="e">
        <f>VLOOKUP(H1050,Presupuesto!$B$11:$C$565,2,0)</f>
        <v>#N/A</v>
      </c>
      <c r="J1050" s="95" t="str">
        <f t="shared" si="50"/>
        <v>Desarrollo del Sistema de Educación Superior</v>
      </c>
      <c r="K1050" s="95" t="s">
        <v>720</v>
      </c>
    </row>
    <row r="1051" spans="3:11" x14ac:dyDescent="0.25">
      <c r="C1051" s="137"/>
      <c r="D1051" s="154"/>
      <c r="E1051" s="119"/>
      <c r="F1051" s="94">
        <f t="shared" si="49"/>
        <v>0</v>
      </c>
      <c r="G1051" s="156"/>
      <c r="H1051" s="138"/>
      <c r="I1051" s="126" t="e">
        <f>VLOOKUP(H1051,Presupuesto!$B$11:$C$565,2,0)</f>
        <v>#N/A</v>
      </c>
      <c r="J1051" s="95" t="str">
        <f t="shared" si="50"/>
        <v>Desarrollo del Sistema de Educación Superior</v>
      </c>
      <c r="K1051" s="95" t="s">
        <v>720</v>
      </c>
    </row>
    <row r="1052" spans="3:11" x14ac:dyDescent="0.25">
      <c r="C1052" s="139"/>
      <c r="D1052" s="147"/>
      <c r="E1052" s="115"/>
      <c r="F1052" s="94">
        <f t="shared" si="49"/>
        <v>0</v>
      </c>
      <c r="G1052" s="156"/>
      <c r="H1052" s="140"/>
      <c r="I1052" s="126" t="e">
        <f>VLOOKUP(H1052,Presupuesto!$B$11:$C$565,2,0)</f>
        <v>#N/A</v>
      </c>
      <c r="J1052" s="95" t="str">
        <f t="shared" si="50"/>
        <v>Desarrollo del Sistema de Educación Superior</v>
      </c>
      <c r="K1052" s="95" t="s">
        <v>720</v>
      </c>
    </row>
    <row r="1053" spans="3:11" x14ac:dyDescent="0.25">
      <c r="C1053" s="139"/>
      <c r="D1053" s="147"/>
      <c r="E1053" s="115"/>
      <c r="F1053" s="94">
        <f t="shared" si="49"/>
        <v>0</v>
      </c>
      <c r="G1053" s="156"/>
      <c r="H1053" s="140"/>
      <c r="I1053" s="126" t="e">
        <f>VLOOKUP(H1053,Presupuesto!$B$11:$C$565,2,0)</f>
        <v>#N/A</v>
      </c>
      <c r="J1053" s="95" t="str">
        <f t="shared" si="50"/>
        <v>Desarrollo del Sistema de Educación Superior</v>
      </c>
      <c r="K1053" s="95" t="s">
        <v>720</v>
      </c>
    </row>
    <row r="1054" spans="3:11" x14ac:dyDescent="0.25">
      <c r="C1054" s="139"/>
      <c r="D1054" s="147"/>
      <c r="E1054" s="115"/>
      <c r="F1054" s="94">
        <f t="shared" si="49"/>
        <v>0</v>
      </c>
      <c r="G1054" s="156"/>
      <c r="H1054" s="140"/>
      <c r="I1054" s="126" t="e">
        <f>VLOOKUP(H1054,Presupuesto!$B$11:$C$565,2,0)</f>
        <v>#N/A</v>
      </c>
      <c r="J1054" s="95" t="str">
        <f t="shared" si="50"/>
        <v>Desarrollo del Sistema de Educación Superior</v>
      </c>
      <c r="K1054" s="95" t="s">
        <v>720</v>
      </c>
    </row>
    <row r="1055" spans="3:11" x14ac:dyDescent="0.25">
      <c r="C1055" s="139"/>
      <c r="D1055" s="147"/>
      <c r="E1055" s="115"/>
      <c r="F1055" s="94">
        <f t="shared" si="49"/>
        <v>0</v>
      </c>
      <c r="G1055" s="156"/>
      <c r="H1055" s="140"/>
      <c r="I1055" s="126" t="e">
        <f>VLOOKUP(H1055,Presupuesto!$B$11:$C$565,2,0)</f>
        <v>#N/A</v>
      </c>
      <c r="J1055" s="95" t="str">
        <f t="shared" si="50"/>
        <v>Desarrollo del Sistema de Educación Superior</v>
      </c>
      <c r="K1055" s="95" t="s">
        <v>720</v>
      </c>
    </row>
    <row r="1056" spans="3:11" x14ac:dyDescent="0.25">
      <c r="C1056" s="139"/>
      <c r="D1056" s="147"/>
      <c r="E1056" s="115"/>
      <c r="F1056" s="94">
        <f t="shared" si="49"/>
        <v>0</v>
      </c>
      <c r="G1056" s="156"/>
      <c r="H1056" s="140"/>
      <c r="I1056" s="126" t="e">
        <f>VLOOKUP(H1056,Presupuesto!$B$11:$C$565,2,0)</f>
        <v>#N/A</v>
      </c>
      <c r="J1056" s="95" t="str">
        <f t="shared" si="50"/>
        <v>Desarrollo del Sistema de Educación Superior</v>
      </c>
      <c r="K1056" s="95" t="s">
        <v>720</v>
      </c>
    </row>
    <row r="1057" spans="3:11" x14ac:dyDescent="0.25">
      <c r="C1057" s="139"/>
      <c r="D1057" s="147"/>
      <c r="E1057" s="115"/>
      <c r="F1057" s="94">
        <f t="shared" si="49"/>
        <v>0</v>
      </c>
      <c r="G1057" s="156"/>
      <c r="H1057" s="140"/>
      <c r="I1057" s="126" t="e">
        <f>VLOOKUP(H1057,Presupuesto!$B$11:$C$565,2,0)</f>
        <v>#N/A</v>
      </c>
      <c r="J1057" s="95" t="str">
        <f t="shared" si="50"/>
        <v>Desarrollo del Sistema de Educación Superior</v>
      </c>
      <c r="K1057" s="95" t="s">
        <v>720</v>
      </c>
    </row>
    <row r="1058" spans="3:11" x14ac:dyDescent="0.25">
      <c r="C1058" s="139"/>
      <c r="D1058" s="147"/>
      <c r="E1058" s="115"/>
      <c r="F1058" s="94">
        <f t="shared" si="49"/>
        <v>0</v>
      </c>
      <c r="G1058" s="156"/>
      <c r="H1058" s="140"/>
      <c r="I1058" s="126" t="e">
        <f>VLOOKUP(H1058,Presupuesto!$B$11:$C$565,2,0)</f>
        <v>#N/A</v>
      </c>
      <c r="J1058" s="95" t="str">
        <f t="shared" si="50"/>
        <v>Desarrollo del Sistema de Educación Superior</v>
      </c>
      <c r="K1058" s="95" t="s">
        <v>720</v>
      </c>
    </row>
    <row r="1059" spans="3:11" x14ac:dyDescent="0.25">
      <c r="C1059" s="139"/>
      <c r="D1059" s="147"/>
      <c r="E1059" s="115"/>
      <c r="F1059" s="94">
        <f t="shared" si="49"/>
        <v>0</v>
      </c>
      <c r="G1059" s="156"/>
      <c r="H1059" s="140"/>
      <c r="I1059" s="126" t="e">
        <f>VLOOKUP(H1059,Presupuesto!$B$11:$C$565,2,0)</f>
        <v>#N/A</v>
      </c>
      <c r="J1059" s="95" t="str">
        <f t="shared" si="50"/>
        <v>Desarrollo del Sistema de Educación Superior</v>
      </c>
      <c r="K1059" s="95" t="s">
        <v>720</v>
      </c>
    </row>
    <row r="1060" spans="3:11" x14ac:dyDescent="0.25">
      <c r="C1060" s="141"/>
      <c r="D1060" s="147"/>
      <c r="E1060" s="115"/>
      <c r="F1060" s="94">
        <f t="shared" si="49"/>
        <v>0</v>
      </c>
      <c r="G1060" s="156"/>
      <c r="H1060" s="142"/>
      <c r="I1060" s="126" t="e">
        <f>VLOOKUP(H1060,Presupuesto!$B$11:$C$565,2,0)</f>
        <v>#N/A</v>
      </c>
      <c r="J1060" s="95" t="str">
        <f t="shared" si="50"/>
        <v>Desarrollo del Sistema de Educación Superior</v>
      </c>
      <c r="K1060" s="95" t="s">
        <v>732</v>
      </c>
    </row>
    <row r="1061" spans="3:11" x14ac:dyDescent="0.25">
      <c r="C1061" s="141"/>
      <c r="D1061" s="147"/>
      <c r="E1061" s="115"/>
      <c r="F1061" s="94">
        <f t="shared" si="49"/>
        <v>0</v>
      </c>
      <c r="G1061" s="156"/>
      <c r="H1061" s="142"/>
      <c r="I1061" s="126" t="e">
        <f>VLOOKUP(H1061,Presupuesto!$B$11:$C$565,2,0)</f>
        <v>#N/A</v>
      </c>
      <c r="J1061" s="95" t="str">
        <f t="shared" si="50"/>
        <v>Desarrollo del Sistema de Educación Superior</v>
      </c>
      <c r="K1061" s="95" t="s">
        <v>720</v>
      </c>
    </row>
    <row r="1062" spans="3:11" x14ac:dyDescent="0.25">
      <c r="C1062" s="141"/>
      <c r="D1062" s="147"/>
      <c r="E1062" s="115"/>
      <c r="F1062" s="94">
        <f t="shared" si="49"/>
        <v>0</v>
      </c>
      <c r="G1062" s="156"/>
      <c r="H1062" s="142"/>
      <c r="I1062" s="126" t="e">
        <f>VLOOKUP(H1062,Presupuesto!$B$11:$C$565,2,0)</f>
        <v>#N/A</v>
      </c>
      <c r="J1062" s="95" t="str">
        <f t="shared" si="50"/>
        <v>Desarrollo del Sistema de Educación Superior</v>
      </c>
      <c r="K1062" s="95" t="s">
        <v>720</v>
      </c>
    </row>
    <row r="1063" spans="3:11" x14ac:dyDescent="0.25">
      <c r="C1063" s="141"/>
      <c r="D1063" s="147"/>
      <c r="E1063" s="115"/>
      <c r="F1063" s="94">
        <f t="shared" si="49"/>
        <v>0</v>
      </c>
      <c r="G1063" s="156"/>
      <c r="H1063" s="142"/>
      <c r="I1063" s="126" t="e">
        <f>VLOOKUP(H1063,Presupuesto!$B$11:$C$565,2,0)</f>
        <v>#N/A</v>
      </c>
      <c r="J1063" s="95" t="str">
        <f t="shared" si="50"/>
        <v>Desarrollo del Sistema de Educación Superior</v>
      </c>
      <c r="K1063" s="95" t="s">
        <v>720</v>
      </c>
    </row>
    <row r="1064" spans="3:11" ht="15.75" thickBot="1" x14ac:dyDescent="0.3">
      <c r="C1064" s="143"/>
      <c r="D1064" s="155"/>
      <c r="E1064" s="100"/>
      <c r="F1064" s="102">
        <f t="shared" si="49"/>
        <v>0</v>
      </c>
      <c r="G1064" s="157"/>
      <c r="H1064" s="144"/>
      <c r="I1064" s="128" t="e">
        <f>VLOOKUP(H1064,Presupuesto!$B$11:$C$565,2,0)</f>
        <v>#N/A</v>
      </c>
      <c r="J1064" s="103" t="str">
        <f t="shared" si="50"/>
        <v>Desarrollo del Sistema de Educación Superior</v>
      </c>
      <c r="K1064" s="120" t="s">
        <v>719</v>
      </c>
    </row>
    <row r="1066" spans="3:11" ht="15.75" thickBot="1" x14ac:dyDescent="0.3"/>
    <row r="1067" spans="3:11" ht="15.75" thickBot="1" x14ac:dyDescent="0.3">
      <c r="C1067" s="153" t="s">
        <v>1337</v>
      </c>
      <c r="D1067" s="347">
        <f>SUM(F1074:F1108)</f>
        <v>600000</v>
      </c>
      <c r="E1067" s="429"/>
      <c r="F1067" s="69"/>
      <c r="G1067" s="78"/>
      <c r="H1067" s="69"/>
      <c r="I1067" s="69"/>
      <c r="J1067" s="429"/>
      <c r="K1067" s="429"/>
    </row>
    <row r="1068" spans="3:11" x14ac:dyDescent="0.25">
      <c r="C1068" s="69"/>
      <c r="D1068" s="31"/>
      <c r="E1068" s="91"/>
      <c r="F1068" s="91"/>
      <c r="G1068" s="91"/>
      <c r="H1068" s="75"/>
      <c r="I1068" s="75"/>
      <c r="J1068" s="75"/>
      <c r="K1068" s="109"/>
    </row>
    <row r="1069" spans="3:11" x14ac:dyDescent="0.25">
      <c r="C1069" s="69"/>
      <c r="D1069" s="31"/>
      <c r="E1069" s="91"/>
      <c r="F1069" s="91"/>
      <c r="G1069" s="91"/>
      <c r="H1069" s="75"/>
      <c r="I1069" s="75"/>
      <c r="J1069" s="75"/>
      <c r="K1069" s="109"/>
    </row>
    <row r="1070" spans="3:11" ht="15.75" x14ac:dyDescent="0.25">
      <c r="C1070" s="191" t="s">
        <v>1309</v>
      </c>
      <c r="D1070" s="345" t="s">
        <v>1841</v>
      </c>
      <c r="E1070" s="91"/>
      <c r="F1070" s="91"/>
      <c r="G1070" s="91"/>
      <c r="H1070" s="75"/>
      <c r="I1070" s="75"/>
      <c r="J1070" s="75"/>
      <c r="K1070" s="109"/>
    </row>
    <row r="1071" spans="3:11" ht="18.75" x14ac:dyDescent="0.25">
      <c r="C1071" s="199" t="str">
        <f>IFERROR(VLOOKUP(D1070,'1. Desarrollo e Innov. Curricu.'!$F:$G,2,FALSE),IFERROR(VLOOKUP(D1070,'2. Investigación Científica'!$F:$G,2,FALSE),IFERROR(VLOOKUP(D1070,'3. Vinculación Univ. Sociedad'!$F:$G,2,FALSE),IFERROR(VLOOKUP(D1070,'4. Docencia y Profesorado Univ.'!$F:$G,2,FALSE),IFERROR(VLOOKUP(D1070,'5. Estudiantes y Graduados'!$F:$G,2,FALSE),IFERROR(VLOOKUP(D1070,'11. Gestion Administrativa'!$F:$G,2,FALSE),IFERROR(VLOOKUP(D1070,'13. Gestión Académica'!$F:$G,2,FALSE),IFERROR(VLOOKUP(D1070,'9. Asegura. de la Calid. y M'!$F:$G,2,FALSE),IFERROR(VLOOKUP(D1070,'6. Gestión del Conocimiento'!$F:$G,2,FALSE),IFERROR(VLOOKUP(D1070,'15. Gobernabilidad y Proceso...'!$F:$G,2,FALSE),IFERROR(VLOOKUP(D1070,'12. Gestión del Talento Humano'!$F:$G,2,FALSE),IFERROR(VLOOKUP(D1070,'14. Internacional... de la E.S.'!$F:$G,2,FALSE),IFERROR(VLOOKUP(D1070,'10. Posgrado'!$F:$G,2,FALSE),IFERROR(VLOOKUP(D1070,'17. Gestión TIC'!$F:$G,2,FALSE),IFERROR(VLOOKUP(D1070,'16. Desa. del Sistema Educ.Sup.'!$F:$G,2,FALSE),IFERROR(VLOOKUP(D1070,'8. Cultura de Inno. Insti...'!$F:$G,2,FALSE),VLOOKUP(D1070,'7. Lo Esencial de la Reforma U.'!$F:$G,2,0)))))))))))))))))</f>
        <v>Realizar un diagnóstico de la situación del desempeño ético y cumplimiento de la responsabilidad social en esudiantes y graduados (contratación de consultoria internacional, contratación equipo de investigación nacional)</v>
      </c>
      <c r="D1071" s="31"/>
      <c r="E1071" s="91"/>
      <c r="F1071" s="91"/>
      <c r="G1071" s="91"/>
      <c r="H1071" s="75"/>
      <c r="I1071" s="75"/>
      <c r="J1071" s="75"/>
      <c r="K1071" s="109"/>
    </row>
    <row r="1072" spans="3:11" ht="15.75" thickBot="1" x14ac:dyDescent="0.3">
      <c r="C1072" s="429"/>
      <c r="D1072" s="429"/>
      <c r="E1072" s="429"/>
      <c r="F1072" s="91"/>
      <c r="G1072" s="75"/>
      <c r="H1072" s="75"/>
      <c r="I1072" s="75"/>
      <c r="J1072" s="429"/>
      <c r="K1072" s="429"/>
    </row>
    <row r="1073" spans="3:11" ht="15.75" thickBot="1" x14ac:dyDescent="0.3">
      <c r="C1073" s="125" t="s">
        <v>1310</v>
      </c>
      <c r="D1073" s="125" t="s">
        <v>99</v>
      </c>
      <c r="E1073" s="132" t="s">
        <v>1312</v>
      </c>
      <c r="F1073" s="131" t="s">
        <v>1313</v>
      </c>
      <c r="G1073" s="129" t="s">
        <v>1314</v>
      </c>
      <c r="H1073" s="132" t="s">
        <v>1315</v>
      </c>
      <c r="I1073" s="129" t="s">
        <v>711</v>
      </c>
      <c r="J1073" s="129" t="s">
        <v>1316</v>
      </c>
      <c r="K1073" s="129" t="s">
        <v>1317</v>
      </c>
    </row>
    <row r="1074" spans="3:11" x14ac:dyDescent="0.25">
      <c r="C1074" s="209" t="s">
        <v>1291</v>
      </c>
      <c r="D1074" s="210"/>
      <c r="E1074" s="208"/>
      <c r="F1074" s="94">
        <f t="shared" ref="F1074:F1108" si="51">D1074*E1074</f>
        <v>0</v>
      </c>
      <c r="G1074" s="156"/>
      <c r="H1074" s="138"/>
      <c r="I1074" s="126" t="e">
        <f>VLOOKUP(H1074,Presupuesto!$B$11:$C$565,2,0)</f>
        <v>#N/A</v>
      </c>
      <c r="J1074" s="207" t="s">
        <v>63</v>
      </c>
      <c r="K1074" s="95" t="s">
        <v>719</v>
      </c>
    </row>
    <row r="1075" spans="3:11" x14ac:dyDescent="0.25">
      <c r="C1075" s="137" t="s">
        <v>1929</v>
      </c>
      <c r="D1075" s="154">
        <v>1</v>
      </c>
      <c r="E1075" s="119">
        <v>600000</v>
      </c>
      <c r="F1075" s="94">
        <f t="shared" si="51"/>
        <v>600000</v>
      </c>
      <c r="G1075" s="156" t="s">
        <v>712</v>
      </c>
      <c r="H1075" s="138" t="s">
        <v>298</v>
      </c>
      <c r="I1075" s="126" t="str">
        <f>VLOOKUP(H1075,Presupuesto!$B$11:$C$565,2,0)</f>
        <v>OTROS SERVICIOS TECNICOS Y PROFESIONALES</v>
      </c>
      <c r="J1075" s="95" t="s">
        <v>66</v>
      </c>
      <c r="K1075" s="95" t="s">
        <v>720</v>
      </c>
    </row>
    <row r="1076" spans="3:11" x14ac:dyDescent="0.25">
      <c r="C1076" s="137"/>
      <c r="D1076" s="154"/>
      <c r="E1076" s="119"/>
      <c r="F1076" s="94">
        <f t="shared" si="51"/>
        <v>0</v>
      </c>
      <c r="G1076" s="156"/>
      <c r="H1076" s="138"/>
      <c r="I1076" s="126" t="e">
        <f>VLOOKUP(H1076,Presupuesto!$B$11:$C$565,2,0)</f>
        <v>#N/A</v>
      </c>
      <c r="J1076" s="95" t="str">
        <f t="shared" ref="J1076:J1108" si="52">$J$854</f>
        <v>Desarrollo del Sistema de Educación Superior</v>
      </c>
      <c r="K1076" s="95" t="s">
        <v>720</v>
      </c>
    </row>
    <row r="1077" spans="3:11" x14ac:dyDescent="0.25">
      <c r="C1077" s="137"/>
      <c r="D1077" s="154"/>
      <c r="E1077" s="119"/>
      <c r="F1077" s="94">
        <f t="shared" si="51"/>
        <v>0</v>
      </c>
      <c r="G1077" s="156"/>
      <c r="H1077" s="138"/>
      <c r="I1077" s="126" t="e">
        <f>VLOOKUP(H1077,Presupuesto!$B$11:$C$565,2,0)</f>
        <v>#N/A</v>
      </c>
      <c r="J1077" s="95" t="str">
        <f t="shared" si="52"/>
        <v>Desarrollo del Sistema de Educación Superior</v>
      </c>
      <c r="K1077" s="95" t="s">
        <v>720</v>
      </c>
    </row>
    <row r="1078" spans="3:11" x14ac:dyDescent="0.25">
      <c r="C1078" s="137"/>
      <c r="D1078" s="154"/>
      <c r="E1078" s="119"/>
      <c r="F1078" s="94">
        <f t="shared" si="51"/>
        <v>0</v>
      </c>
      <c r="G1078" s="156"/>
      <c r="H1078" s="138"/>
      <c r="I1078" s="126" t="e">
        <f>VLOOKUP(H1078,Presupuesto!$B$11:$C$565,2,0)</f>
        <v>#N/A</v>
      </c>
      <c r="J1078" s="95" t="str">
        <f t="shared" si="52"/>
        <v>Desarrollo del Sistema de Educación Superior</v>
      </c>
      <c r="K1078" s="95" t="s">
        <v>720</v>
      </c>
    </row>
    <row r="1079" spans="3:11" x14ac:dyDescent="0.25">
      <c r="C1079" s="137"/>
      <c r="D1079" s="154"/>
      <c r="E1079" s="119"/>
      <c r="F1079" s="94">
        <f t="shared" si="51"/>
        <v>0</v>
      </c>
      <c r="G1079" s="156"/>
      <c r="H1079" s="138"/>
      <c r="I1079" s="126" t="e">
        <f>VLOOKUP(H1079,Presupuesto!$B$11:$C$565,2,0)</f>
        <v>#N/A</v>
      </c>
      <c r="J1079" s="95" t="str">
        <f t="shared" si="52"/>
        <v>Desarrollo del Sistema de Educación Superior</v>
      </c>
      <c r="K1079" s="95" t="s">
        <v>729</v>
      </c>
    </row>
    <row r="1080" spans="3:11" x14ac:dyDescent="0.25">
      <c r="C1080" s="137"/>
      <c r="D1080" s="154"/>
      <c r="E1080" s="119"/>
      <c r="F1080" s="94">
        <f t="shared" si="51"/>
        <v>0</v>
      </c>
      <c r="G1080" s="156"/>
      <c r="H1080" s="138"/>
      <c r="I1080" s="126" t="e">
        <f>VLOOKUP(H1080,Presupuesto!$B$11:$C$565,2,0)</f>
        <v>#N/A</v>
      </c>
      <c r="J1080" s="95" t="str">
        <f t="shared" si="52"/>
        <v>Desarrollo del Sistema de Educación Superior</v>
      </c>
      <c r="K1080" s="95" t="s">
        <v>720</v>
      </c>
    </row>
    <row r="1081" spans="3:11" x14ac:dyDescent="0.25">
      <c r="C1081" s="137"/>
      <c r="D1081" s="154"/>
      <c r="E1081" s="119"/>
      <c r="F1081" s="94">
        <f t="shared" si="51"/>
        <v>0</v>
      </c>
      <c r="G1081" s="156"/>
      <c r="H1081" s="138"/>
      <c r="I1081" s="126" t="e">
        <f>VLOOKUP(H1081,Presupuesto!$B$11:$C$565,2,0)</f>
        <v>#N/A</v>
      </c>
      <c r="J1081" s="95" t="str">
        <f t="shared" si="52"/>
        <v>Desarrollo del Sistema de Educación Superior</v>
      </c>
      <c r="K1081" s="95" t="s">
        <v>720</v>
      </c>
    </row>
    <row r="1082" spans="3:11" x14ac:dyDescent="0.25">
      <c r="C1082" s="137"/>
      <c r="D1082" s="154"/>
      <c r="E1082" s="119"/>
      <c r="F1082" s="94">
        <f t="shared" si="51"/>
        <v>0</v>
      </c>
      <c r="G1082" s="156"/>
      <c r="H1082" s="138"/>
      <c r="I1082" s="126" t="e">
        <f>VLOOKUP(H1082,Presupuesto!$B$11:$C$565,2,0)</f>
        <v>#N/A</v>
      </c>
      <c r="J1082" s="95" t="str">
        <f t="shared" si="52"/>
        <v>Desarrollo del Sistema de Educación Superior</v>
      </c>
      <c r="K1082" s="95" t="s">
        <v>720</v>
      </c>
    </row>
    <row r="1083" spans="3:11" x14ac:dyDescent="0.25">
      <c r="C1083" s="137"/>
      <c r="D1083" s="154"/>
      <c r="E1083" s="119"/>
      <c r="F1083" s="94">
        <f t="shared" si="51"/>
        <v>0</v>
      </c>
      <c r="G1083" s="156"/>
      <c r="H1083" s="138"/>
      <c r="I1083" s="126" t="e">
        <f>VLOOKUP(H1083,Presupuesto!$B$11:$C$565,2,0)</f>
        <v>#N/A</v>
      </c>
      <c r="J1083" s="95" t="str">
        <f t="shared" si="52"/>
        <v>Desarrollo del Sistema de Educación Superior</v>
      </c>
      <c r="K1083" s="95" t="s">
        <v>720</v>
      </c>
    </row>
    <row r="1084" spans="3:11" x14ac:dyDescent="0.25">
      <c r="C1084" s="137"/>
      <c r="D1084" s="154"/>
      <c r="E1084" s="119"/>
      <c r="F1084" s="94">
        <f t="shared" si="51"/>
        <v>0</v>
      </c>
      <c r="G1084" s="156"/>
      <c r="H1084" s="138"/>
      <c r="I1084" s="126" t="e">
        <f>VLOOKUP(H1084,Presupuesto!$B$11:$C$565,2,0)</f>
        <v>#N/A</v>
      </c>
      <c r="J1084" s="95" t="str">
        <f t="shared" si="52"/>
        <v>Desarrollo del Sistema de Educación Superior</v>
      </c>
      <c r="K1084" s="95" t="s">
        <v>720</v>
      </c>
    </row>
    <row r="1085" spans="3:11" x14ac:dyDescent="0.25">
      <c r="C1085" s="137"/>
      <c r="D1085" s="154"/>
      <c r="E1085" s="119"/>
      <c r="F1085" s="94">
        <f t="shared" si="51"/>
        <v>0</v>
      </c>
      <c r="G1085" s="156"/>
      <c r="H1085" s="138"/>
      <c r="I1085" s="126" t="e">
        <f>VLOOKUP(H1085,Presupuesto!$B$11:$C$565,2,0)</f>
        <v>#N/A</v>
      </c>
      <c r="J1085" s="95" t="str">
        <f t="shared" si="52"/>
        <v>Desarrollo del Sistema de Educación Superior</v>
      </c>
      <c r="K1085" s="95" t="s">
        <v>720</v>
      </c>
    </row>
    <row r="1086" spans="3:11" x14ac:dyDescent="0.25">
      <c r="C1086" s="137"/>
      <c r="D1086" s="154"/>
      <c r="E1086" s="119"/>
      <c r="F1086" s="94">
        <f t="shared" si="51"/>
        <v>0</v>
      </c>
      <c r="G1086" s="156"/>
      <c r="H1086" s="138"/>
      <c r="I1086" s="126" t="e">
        <f>VLOOKUP(H1086,Presupuesto!$B$11:$C$565,2,0)</f>
        <v>#N/A</v>
      </c>
      <c r="J1086" s="95" t="str">
        <f t="shared" si="52"/>
        <v>Desarrollo del Sistema de Educación Superior</v>
      </c>
      <c r="K1086" s="95" t="s">
        <v>720</v>
      </c>
    </row>
    <row r="1087" spans="3:11" x14ac:dyDescent="0.25">
      <c r="C1087" s="137"/>
      <c r="D1087" s="154"/>
      <c r="E1087" s="119"/>
      <c r="F1087" s="94">
        <f t="shared" si="51"/>
        <v>0</v>
      </c>
      <c r="G1087" s="156"/>
      <c r="H1087" s="138"/>
      <c r="I1087" s="126" t="e">
        <f>VLOOKUP(H1087,Presupuesto!$B$11:$C$565,2,0)</f>
        <v>#N/A</v>
      </c>
      <c r="J1087" s="95" t="str">
        <f t="shared" si="52"/>
        <v>Desarrollo del Sistema de Educación Superior</v>
      </c>
      <c r="K1087" s="95" t="s">
        <v>720</v>
      </c>
    </row>
    <row r="1088" spans="3:11" x14ac:dyDescent="0.25">
      <c r="C1088" s="137"/>
      <c r="D1088" s="154"/>
      <c r="E1088" s="119"/>
      <c r="F1088" s="94">
        <f t="shared" si="51"/>
        <v>0</v>
      </c>
      <c r="G1088" s="156"/>
      <c r="H1088" s="138"/>
      <c r="I1088" s="126" t="e">
        <f>VLOOKUP(H1088,Presupuesto!$B$11:$C$565,2,0)</f>
        <v>#N/A</v>
      </c>
      <c r="J1088" s="95" t="str">
        <f t="shared" si="52"/>
        <v>Desarrollo del Sistema de Educación Superior</v>
      </c>
      <c r="K1088" s="95" t="s">
        <v>720</v>
      </c>
    </row>
    <row r="1089" spans="3:11" x14ac:dyDescent="0.25">
      <c r="C1089" s="137"/>
      <c r="D1089" s="154"/>
      <c r="E1089" s="119"/>
      <c r="F1089" s="94">
        <f t="shared" si="51"/>
        <v>0</v>
      </c>
      <c r="G1089" s="156"/>
      <c r="H1089" s="138"/>
      <c r="I1089" s="126" t="e">
        <f>VLOOKUP(H1089,Presupuesto!$B$11:$C$565,2,0)</f>
        <v>#N/A</v>
      </c>
      <c r="J1089" s="95" t="str">
        <f t="shared" si="52"/>
        <v>Desarrollo del Sistema de Educación Superior</v>
      </c>
      <c r="K1089" s="95" t="s">
        <v>720</v>
      </c>
    </row>
    <row r="1090" spans="3:11" x14ac:dyDescent="0.25">
      <c r="C1090" s="137"/>
      <c r="D1090" s="154"/>
      <c r="E1090" s="119"/>
      <c r="F1090" s="94">
        <f t="shared" si="51"/>
        <v>0</v>
      </c>
      <c r="G1090" s="156"/>
      <c r="H1090" s="138"/>
      <c r="I1090" s="126" t="e">
        <f>VLOOKUP(H1090,Presupuesto!$B$11:$C$565,2,0)</f>
        <v>#N/A</v>
      </c>
      <c r="J1090" s="95" t="str">
        <f t="shared" si="52"/>
        <v>Desarrollo del Sistema de Educación Superior</v>
      </c>
      <c r="K1090" s="95" t="s">
        <v>720</v>
      </c>
    </row>
    <row r="1091" spans="3:11" x14ac:dyDescent="0.25">
      <c r="C1091" s="137"/>
      <c r="D1091" s="154"/>
      <c r="E1091" s="119"/>
      <c r="F1091" s="94">
        <f t="shared" si="51"/>
        <v>0</v>
      </c>
      <c r="G1091" s="156"/>
      <c r="H1091" s="138"/>
      <c r="I1091" s="126" t="e">
        <f>VLOOKUP(H1091,Presupuesto!$B$11:$C$565,2,0)</f>
        <v>#N/A</v>
      </c>
      <c r="J1091" s="95" t="str">
        <f t="shared" si="52"/>
        <v>Desarrollo del Sistema de Educación Superior</v>
      </c>
      <c r="K1091" s="95" t="s">
        <v>720</v>
      </c>
    </row>
    <row r="1092" spans="3:11" x14ac:dyDescent="0.25">
      <c r="C1092" s="137"/>
      <c r="D1092" s="154"/>
      <c r="E1092" s="119"/>
      <c r="F1092" s="94">
        <f t="shared" si="51"/>
        <v>0</v>
      </c>
      <c r="G1092" s="156"/>
      <c r="H1092" s="138"/>
      <c r="I1092" s="126" t="e">
        <f>VLOOKUP(H1092,Presupuesto!$B$11:$C$565,2,0)</f>
        <v>#N/A</v>
      </c>
      <c r="J1092" s="95" t="str">
        <f t="shared" si="52"/>
        <v>Desarrollo del Sistema de Educación Superior</v>
      </c>
      <c r="K1092" s="95" t="s">
        <v>720</v>
      </c>
    </row>
    <row r="1093" spans="3:11" x14ac:dyDescent="0.25">
      <c r="C1093" s="137"/>
      <c r="D1093" s="154"/>
      <c r="E1093" s="119"/>
      <c r="F1093" s="94">
        <f t="shared" si="51"/>
        <v>0</v>
      </c>
      <c r="G1093" s="156"/>
      <c r="H1093" s="138"/>
      <c r="I1093" s="126" t="e">
        <f>VLOOKUP(H1093,Presupuesto!$B$11:$C$565,2,0)</f>
        <v>#N/A</v>
      </c>
      <c r="J1093" s="95" t="str">
        <f t="shared" si="52"/>
        <v>Desarrollo del Sistema de Educación Superior</v>
      </c>
      <c r="K1093" s="95" t="s">
        <v>720</v>
      </c>
    </row>
    <row r="1094" spans="3:11" x14ac:dyDescent="0.25">
      <c r="C1094" s="137"/>
      <c r="D1094" s="154"/>
      <c r="E1094" s="119"/>
      <c r="F1094" s="94">
        <f t="shared" si="51"/>
        <v>0</v>
      </c>
      <c r="G1094" s="156"/>
      <c r="H1094" s="138"/>
      <c r="I1094" s="126" t="e">
        <f>VLOOKUP(H1094,Presupuesto!$B$11:$C$565,2,0)</f>
        <v>#N/A</v>
      </c>
      <c r="J1094" s="95" t="str">
        <f t="shared" si="52"/>
        <v>Desarrollo del Sistema de Educación Superior</v>
      </c>
      <c r="K1094" s="95" t="s">
        <v>720</v>
      </c>
    </row>
    <row r="1095" spans="3:11" x14ac:dyDescent="0.25">
      <c r="C1095" s="137"/>
      <c r="D1095" s="154"/>
      <c r="E1095" s="119"/>
      <c r="F1095" s="94">
        <f t="shared" si="51"/>
        <v>0</v>
      </c>
      <c r="G1095" s="156"/>
      <c r="H1095" s="138"/>
      <c r="I1095" s="126" t="e">
        <f>VLOOKUP(H1095,Presupuesto!$B$11:$C$565,2,0)</f>
        <v>#N/A</v>
      </c>
      <c r="J1095" s="95" t="str">
        <f t="shared" si="52"/>
        <v>Desarrollo del Sistema de Educación Superior</v>
      </c>
      <c r="K1095" s="95" t="s">
        <v>720</v>
      </c>
    </row>
    <row r="1096" spans="3:11" x14ac:dyDescent="0.25">
      <c r="C1096" s="139"/>
      <c r="D1096" s="147"/>
      <c r="E1096" s="115"/>
      <c r="F1096" s="94">
        <f t="shared" si="51"/>
        <v>0</v>
      </c>
      <c r="G1096" s="156"/>
      <c r="H1096" s="140"/>
      <c r="I1096" s="126" t="e">
        <f>VLOOKUP(H1096,Presupuesto!$B$11:$C$565,2,0)</f>
        <v>#N/A</v>
      </c>
      <c r="J1096" s="95" t="str">
        <f t="shared" si="52"/>
        <v>Desarrollo del Sistema de Educación Superior</v>
      </c>
      <c r="K1096" s="95" t="s">
        <v>720</v>
      </c>
    </row>
    <row r="1097" spans="3:11" x14ac:dyDescent="0.25">
      <c r="C1097" s="139"/>
      <c r="D1097" s="147"/>
      <c r="E1097" s="115"/>
      <c r="F1097" s="94">
        <f t="shared" si="51"/>
        <v>0</v>
      </c>
      <c r="G1097" s="156"/>
      <c r="H1097" s="140"/>
      <c r="I1097" s="126" t="e">
        <f>VLOOKUP(H1097,Presupuesto!$B$11:$C$565,2,0)</f>
        <v>#N/A</v>
      </c>
      <c r="J1097" s="95" t="str">
        <f t="shared" si="52"/>
        <v>Desarrollo del Sistema de Educación Superior</v>
      </c>
      <c r="K1097" s="95" t="s">
        <v>720</v>
      </c>
    </row>
    <row r="1098" spans="3:11" x14ac:dyDescent="0.25">
      <c r="C1098" s="139"/>
      <c r="D1098" s="147"/>
      <c r="E1098" s="115"/>
      <c r="F1098" s="94">
        <f t="shared" si="51"/>
        <v>0</v>
      </c>
      <c r="G1098" s="156"/>
      <c r="H1098" s="140"/>
      <c r="I1098" s="126" t="e">
        <f>VLOOKUP(H1098,Presupuesto!$B$11:$C$565,2,0)</f>
        <v>#N/A</v>
      </c>
      <c r="J1098" s="95" t="str">
        <f t="shared" si="52"/>
        <v>Desarrollo del Sistema de Educación Superior</v>
      </c>
      <c r="K1098" s="95" t="s">
        <v>720</v>
      </c>
    </row>
    <row r="1099" spans="3:11" x14ac:dyDescent="0.25">
      <c r="C1099" s="139"/>
      <c r="D1099" s="147"/>
      <c r="E1099" s="115"/>
      <c r="F1099" s="94">
        <f t="shared" si="51"/>
        <v>0</v>
      </c>
      <c r="G1099" s="156"/>
      <c r="H1099" s="140"/>
      <c r="I1099" s="126" t="e">
        <f>VLOOKUP(H1099,Presupuesto!$B$11:$C$565,2,0)</f>
        <v>#N/A</v>
      </c>
      <c r="J1099" s="95" t="str">
        <f t="shared" si="52"/>
        <v>Desarrollo del Sistema de Educación Superior</v>
      </c>
      <c r="K1099" s="95" t="s">
        <v>720</v>
      </c>
    </row>
    <row r="1100" spans="3:11" x14ac:dyDescent="0.25">
      <c r="C1100" s="139"/>
      <c r="D1100" s="147"/>
      <c r="E1100" s="115"/>
      <c r="F1100" s="94">
        <f t="shared" si="51"/>
        <v>0</v>
      </c>
      <c r="G1100" s="156"/>
      <c r="H1100" s="140"/>
      <c r="I1100" s="126" t="e">
        <f>VLOOKUP(H1100,Presupuesto!$B$11:$C$565,2,0)</f>
        <v>#N/A</v>
      </c>
      <c r="J1100" s="95" t="str">
        <f t="shared" si="52"/>
        <v>Desarrollo del Sistema de Educación Superior</v>
      </c>
      <c r="K1100" s="95" t="s">
        <v>720</v>
      </c>
    </row>
    <row r="1101" spans="3:11" x14ac:dyDescent="0.25">
      <c r="C1101" s="139"/>
      <c r="D1101" s="147"/>
      <c r="E1101" s="115"/>
      <c r="F1101" s="94">
        <f t="shared" si="51"/>
        <v>0</v>
      </c>
      <c r="G1101" s="156"/>
      <c r="H1101" s="140"/>
      <c r="I1101" s="126" t="e">
        <f>VLOOKUP(H1101,Presupuesto!$B$11:$C$565,2,0)</f>
        <v>#N/A</v>
      </c>
      <c r="J1101" s="95" t="str">
        <f t="shared" si="52"/>
        <v>Desarrollo del Sistema de Educación Superior</v>
      </c>
      <c r="K1101" s="95" t="s">
        <v>720</v>
      </c>
    </row>
    <row r="1102" spans="3:11" x14ac:dyDescent="0.25">
      <c r="C1102" s="139"/>
      <c r="D1102" s="147"/>
      <c r="E1102" s="115"/>
      <c r="F1102" s="94">
        <f t="shared" si="51"/>
        <v>0</v>
      </c>
      <c r="G1102" s="156"/>
      <c r="H1102" s="140"/>
      <c r="I1102" s="126" t="e">
        <f>VLOOKUP(H1102,Presupuesto!$B$11:$C$565,2,0)</f>
        <v>#N/A</v>
      </c>
      <c r="J1102" s="95" t="str">
        <f t="shared" si="52"/>
        <v>Desarrollo del Sistema de Educación Superior</v>
      </c>
      <c r="K1102" s="95" t="s">
        <v>720</v>
      </c>
    </row>
    <row r="1103" spans="3:11" x14ac:dyDescent="0.25">
      <c r="C1103" s="139"/>
      <c r="D1103" s="147"/>
      <c r="E1103" s="115"/>
      <c r="F1103" s="94">
        <f t="shared" si="51"/>
        <v>0</v>
      </c>
      <c r="G1103" s="156"/>
      <c r="H1103" s="140"/>
      <c r="I1103" s="126" t="e">
        <f>VLOOKUP(H1103,Presupuesto!$B$11:$C$565,2,0)</f>
        <v>#N/A</v>
      </c>
      <c r="J1103" s="95" t="str">
        <f t="shared" si="52"/>
        <v>Desarrollo del Sistema de Educación Superior</v>
      </c>
      <c r="K1103" s="95" t="s">
        <v>720</v>
      </c>
    </row>
    <row r="1104" spans="3:11" x14ac:dyDescent="0.25">
      <c r="C1104" s="141"/>
      <c r="D1104" s="147"/>
      <c r="E1104" s="115"/>
      <c r="F1104" s="94">
        <f t="shared" si="51"/>
        <v>0</v>
      </c>
      <c r="G1104" s="156"/>
      <c r="H1104" s="142"/>
      <c r="I1104" s="126" t="e">
        <f>VLOOKUP(H1104,Presupuesto!$B$11:$C$565,2,0)</f>
        <v>#N/A</v>
      </c>
      <c r="J1104" s="95" t="str">
        <f t="shared" si="52"/>
        <v>Desarrollo del Sistema de Educación Superior</v>
      </c>
      <c r="K1104" s="95" t="s">
        <v>732</v>
      </c>
    </row>
    <row r="1105" spans="3:11" x14ac:dyDescent="0.25">
      <c r="C1105" s="141"/>
      <c r="D1105" s="147"/>
      <c r="E1105" s="115"/>
      <c r="F1105" s="94">
        <f t="shared" si="51"/>
        <v>0</v>
      </c>
      <c r="G1105" s="156"/>
      <c r="H1105" s="142"/>
      <c r="I1105" s="126" t="e">
        <f>VLOOKUP(H1105,Presupuesto!$B$11:$C$565,2,0)</f>
        <v>#N/A</v>
      </c>
      <c r="J1105" s="95" t="str">
        <f t="shared" si="52"/>
        <v>Desarrollo del Sistema de Educación Superior</v>
      </c>
      <c r="K1105" s="95" t="s">
        <v>720</v>
      </c>
    </row>
    <row r="1106" spans="3:11" x14ac:dyDescent="0.25">
      <c r="C1106" s="141"/>
      <c r="D1106" s="147"/>
      <c r="E1106" s="115"/>
      <c r="F1106" s="94">
        <f t="shared" si="51"/>
        <v>0</v>
      </c>
      <c r="G1106" s="156"/>
      <c r="H1106" s="142"/>
      <c r="I1106" s="126" t="e">
        <f>VLOOKUP(H1106,Presupuesto!$B$11:$C$565,2,0)</f>
        <v>#N/A</v>
      </c>
      <c r="J1106" s="95" t="str">
        <f t="shared" si="52"/>
        <v>Desarrollo del Sistema de Educación Superior</v>
      </c>
      <c r="K1106" s="95" t="s">
        <v>720</v>
      </c>
    </row>
    <row r="1107" spans="3:11" x14ac:dyDescent="0.25">
      <c r="C1107" s="141"/>
      <c r="D1107" s="147"/>
      <c r="E1107" s="115"/>
      <c r="F1107" s="94">
        <f t="shared" si="51"/>
        <v>0</v>
      </c>
      <c r="G1107" s="156"/>
      <c r="H1107" s="142"/>
      <c r="I1107" s="126" t="e">
        <f>VLOOKUP(H1107,Presupuesto!$B$11:$C$565,2,0)</f>
        <v>#N/A</v>
      </c>
      <c r="J1107" s="95" t="str">
        <f t="shared" si="52"/>
        <v>Desarrollo del Sistema de Educación Superior</v>
      </c>
      <c r="K1107" s="95" t="s">
        <v>720</v>
      </c>
    </row>
    <row r="1108" spans="3:11" ht="15.75" thickBot="1" x14ac:dyDescent="0.3">
      <c r="C1108" s="143"/>
      <c r="D1108" s="155"/>
      <c r="E1108" s="100"/>
      <c r="F1108" s="102">
        <f t="shared" si="51"/>
        <v>0</v>
      </c>
      <c r="G1108" s="157"/>
      <c r="H1108" s="144"/>
      <c r="I1108" s="128" t="e">
        <f>VLOOKUP(H1108,Presupuesto!$B$11:$C$565,2,0)</f>
        <v>#N/A</v>
      </c>
      <c r="J1108" s="103" t="str">
        <f t="shared" si="52"/>
        <v>Desarrollo del Sistema de Educación Superior</v>
      </c>
      <c r="K1108" s="120" t="s">
        <v>719</v>
      </c>
    </row>
    <row r="1110" spans="3:11" ht="15.75" thickBot="1" x14ac:dyDescent="0.3"/>
    <row r="1111" spans="3:11" ht="15.75" thickBot="1" x14ac:dyDescent="0.3">
      <c r="C1111" s="153" t="s">
        <v>1337</v>
      </c>
      <c r="D1111" s="347">
        <f>SUM(F1118:F1152)</f>
        <v>600000</v>
      </c>
      <c r="E1111" s="429"/>
      <c r="F1111" s="69"/>
      <c r="G1111" s="78"/>
      <c r="H1111" s="69"/>
      <c r="I1111" s="69"/>
      <c r="J1111" s="429"/>
      <c r="K1111" s="429"/>
    </row>
    <row r="1112" spans="3:11" x14ac:dyDescent="0.25">
      <c r="C1112" s="69"/>
      <c r="D1112" s="31"/>
      <c r="E1112" s="91"/>
      <c r="F1112" s="91"/>
      <c r="G1112" s="91"/>
      <c r="H1112" s="75"/>
      <c r="I1112" s="75"/>
      <c r="J1112" s="75"/>
      <c r="K1112" s="109"/>
    </row>
    <row r="1113" spans="3:11" x14ac:dyDescent="0.25">
      <c r="C1113" s="69"/>
      <c r="D1113" s="31"/>
      <c r="E1113" s="91"/>
      <c r="F1113" s="91"/>
      <c r="G1113" s="91"/>
      <c r="H1113" s="75"/>
      <c r="I1113" s="75"/>
      <c r="J1113" s="75"/>
      <c r="K1113" s="109"/>
    </row>
    <row r="1114" spans="3:11" ht="15.75" x14ac:dyDescent="0.25">
      <c r="C1114" s="191" t="s">
        <v>1309</v>
      </c>
      <c r="D1114" s="345" t="s">
        <v>1853</v>
      </c>
      <c r="E1114" s="91"/>
      <c r="F1114" s="91"/>
      <c r="G1114" s="91"/>
      <c r="H1114" s="75"/>
      <c r="I1114" s="75"/>
      <c r="J1114" s="75"/>
      <c r="K1114" s="109"/>
    </row>
    <row r="1115" spans="3:11" ht="18.75" x14ac:dyDescent="0.25">
      <c r="C1115" s="199" t="str">
        <f>IFERROR(VLOOKUP(D1114,'1. Desarrollo e Innov. Curricu.'!$F:$G,2,FALSE),IFERROR(VLOOKUP(D1114,'2. Investigación Científica'!$F:$G,2,FALSE),IFERROR(VLOOKUP(D1114,'3. Vinculación Univ. Sociedad'!$F:$G,2,FALSE),IFERROR(VLOOKUP(D1114,'4. Docencia y Profesorado Univ.'!$F:$G,2,FALSE),IFERROR(VLOOKUP(D1114,'5. Estudiantes y Graduados'!$F:$G,2,FALSE),IFERROR(VLOOKUP(D1114,'11. Gestion Administrativa'!$F:$G,2,FALSE),IFERROR(VLOOKUP(D1114,'13. Gestión Académica'!$F:$G,2,FALSE),IFERROR(VLOOKUP(D1114,'9. Asegura. de la Calid. y M'!$F:$G,2,FALSE),IFERROR(VLOOKUP(D1114,'6. Gestión del Conocimiento'!$F:$G,2,FALSE),IFERROR(VLOOKUP(D1114,'15. Gobernabilidad y Proceso...'!$F:$G,2,FALSE),IFERROR(VLOOKUP(D1114,'12. Gestión del Talento Humano'!$F:$G,2,FALSE),IFERROR(VLOOKUP(D1114,'14. Internacional... de la E.S.'!$F:$G,2,FALSE),IFERROR(VLOOKUP(D1114,'10. Posgrado'!$F:$G,2,FALSE),IFERROR(VLOOKUP(D1114,'17. Gestión TIC'!$F:$G,2,FALSE),IFERROR(VLOOKUP(D1114,'16. Desa. del Sistema Educ.Sup.'!$F:$G,2,FALSE),IFERROR(VLOOKUP(D1114,'8. Cultura de Inno. Insti...'!$F:$G,2,FALSE),VLOOKUP(D1114,'7. Lo Esencial de la Reforma U.'!$F:$G,2,0)))))))))))))))))</f>
        <v xml:space="preserve">Estudio para medir los avances en relación a la línea base establecida en 2016 (consultores, encuestadores, etc.). </v>
      </c>
      <c r="D1115" s="31"/>
      <c r="E1115" s="91"/>
      <c r="F1115" s="91"/>
      <c r="G1115" s="91"/>
      <c r="H1115" s="75"/>
      <c r="I1115" s="75"/>
      <c r="J1115" s="75"/>
      <c r="K1115" s="109"/>
    </row>
    <row r="1116" spans="3:11" ht="15.75" thickBot="1" x14ac:dyDescent="0.3">
      <c r="C1116" s="429"/>
      <c r="D1116" s="429"/>
      <c r="E1116" s="429"/>
      <c r="F1116" s="91"/>
      <c r="G1116" s="75"/>
      <c r="H1116" s="75"/>
      <c r="I1116" s="75"/>
      <c r="J1116" s="429"/>
      <c r="K1116" s="429"/>
    </row>
    <row r="1117" spans="3:11" ht="15.75" thickBot="1" x14ac:dyDescent="0.3">
      <c r="C1117" s="125" t="s">
        <v>1310</v>
      </c>
      <c r="D1117" s="125" t="s">
        <v>99</v>
      </c>
      <c r="E1117" s="132" t="s">
        <v>1312</v>
      </c>
      <c r="F1117" s="131" t="s">
        <v>1313</v>
      </c>
      <c r="G1117" s="129" t="s">
        <v>1314</v>
      </c>
      <c r="H1117" s="132" t="s">
        <v>1315</v>
      </c>
      <c r="I1117" s="129" t="s">
        <v>711</v>
      </c>
      <c r="J1117" s="129" t="s">
        <v>1316</v>
      </c>
      <c r="K1117" s="129" t="s">
        <v>1317</v>
      </c>
    </row>
    <row r="1118" spans="3:11" x14ac:dyDescent="0.25">
      <c r="C1118" s="209" t="s">
        <v>1291</v>
      </c>
      <c r="D1118" s="210"/>
      <c r="E1118" s="208"/>
      <c r="F1118" s="94">
        <f t="shared" ref="F1118:F1152" si="53">D1118*E1118</f>
        <v>0</v>
      </c>
      <c r="G1118" s="156"/>
      <c r="H1118" s="138"/>
      <c r="I1118" s="126" t="e">
        <f>VLOOKUP(H1118,Presupuesto!$B$11:$C$565,2,0)</f>
        <v>#N/A</v>
      </c>
      <c r="J1118" s="207" t="s">
        <v>63</v>
      </c>
      <c r="K1118" s="95" t="s">
        <v>719</v>
      </c>
    </row>
    <row r="1119" spans="3:11" x14ac:dyDescent="0.25">
      <c r="C1119" s="137" t="s">
        <v>1939</v>
      </c>
      <c r="D1119" s="154">
        <v>1</v>
      </c>
      <c r="E1119" s="119">
        <v>600000</v>
      </c>
      <c r="F1119" s="94">
        <f t="shared" si="53"/>
        <v>600000</v>
      </c>
      <c r="G1119" s="156" t="s">
        <v>712</v>
      </c>
      <c r="H1119" s="138" t="s">
        <v>298</v>
      </c>
      <c r="I1119" s="126" t="str">
        <f>VLOOKUP(H1119,Presupuesto!$B$11:$C$565,2,0)</f>
        <v>OTROS SERVICIOS TECNICOS Y PROFESIONALES</v>
      </c>
      <c r="J1119" s="95" t="s">
        <v>69</v>
      </c>
      <c r="K1119" s="95" t="s">
        <v>720</v>
      </c>
    </row>
    <row r="1120" spans="3:11" x14ac:dyDescent="0.25">
      <c r="C1120" s="137"/>
      <c r="D1120" s="154"/>
      <c r="E1120" s="119"/>
      <c r="F1120" s="94">
        <f t="shared" si="53"/>
        <v>0</v>
      </c>
      <c r="G1120" s="156"/>
      <c r="H1120" s="138"/>
      <c r="I1120" s="126" t="e">
        <f>VLOOKUP(H1120,Presupuesto!$B$11:$C$565,2,0)</f>
        <v>#N/A</v>
      </c>
      <c r="J1120" s="95" t="str">
        <f t="shared" ref="J1120:J1152" si="54">$J$854</f>
        <v>Desarrollo del Sistema de Educación Superior</v>
      </c>
      <c r="K1120" s="95" t="s">
        <v>720</v>
      </c>
    </row>
    <row r="1121" spans="3:11" x14ac:dyDescent="0.25">
      <c r="C1121" s="137"/>
      <c r="D1121" s="154"/>
      <c r="E1121" s="119"/>
      <c r="F1121" s="94">
        <f t="shared" si="53"/>
        <v>0</v>
      </c>
      <c r="G1121" s="156"/>
      <c r="H1121" s="138"/>
      <c r="I1121" s="126" t="e">
        <f>VLOOKUP(H1121,Presupuesto!$B$11:$C$565,2,0)</f>
        <v>#N/A</v>
      </c>
      <c r="J1121" s="95" t="str">
        <f t="shared" si="54"/>
        <v>Desarrollo del Sistema de Educación Superior</v>
      </c>
      <c r="K1121" s="95" t="s">
        <v>720</v>
      </c>
    </row>
    <row r="1122" spans="3:11" x14ac:dyDescent="0.25">
      <c r="C1122" s="137"/>
      <c r="D1122" s="154"/>
      <c r="E1122" s="119"/>
      <c r="F1122" s="94">
        <f t="shared" si="53"/>
        <v>0</v>
      </c>
      <c r="G1122" s="156"/>
      <c r="H1122" s="138"/>
      <c r="I1122" s="126" t="e">
        <f>VLOOKUP(H1122,Presupuesto!$B$11:$C$565,2,0)</f>
        <v>#N/A</v>
      </c>
      <c r="J1122" s="95" t="str">
        <f t="shared" si="54"/>
        <v>Desarrollo del Sistema de Educación Superior</v>
      </c>
      <c r="K1122" s="95" t="s">
        <v>720</v>
      </c>
    </row>
    <row r="1123" spans="3:11" x14ac:dyDescent="0.25">
      <c r="C1123" s="137"/>
      <c r="D1123" s="154"/>
      <c r="E1123" s="119"/>
      <c r="F1123" s="94">
        <f t="shared" si="53"/>
        <v>0</v>
      </c>
      <c r="G1123" s="156"/>
      <c r="H1123" s="138"/>
      <c r="I1123" s="126" t="e">
        <f>VLOOKUP(H1123,Presupuesto!$B$11:$C$565,2,0)</f>
        <v>#N/A</v>
      </c>
      <c r="J1123" s="95" t="str">
        <f t="shared" si="54"/>
        <v>Desarrollo del Sistema de Educación Superior</v>
      </c>
      <c r="K1123" s="95" t="s">
        <v>729</v>
      </c>
    </row>
    <row r="1124" spans="3:11" x14ac:dyDescent="0.25">
      <c r="C1124" s="137"/>
      <c r="D1124" s="154"/>
      <c r="E1124" s="119"/>
      <c r="F1124" s="94">
        <f t="shared" si="53"/>
        <v>0</v>
      </c>
      <c r="G1124" s="156"/>
      <c r="H1124" s="138"/>
      <c r="I1124" s="126" t="e">
        <f>VLOOKUP(H1124,Presupuesto!$B$11:$C$565,2,0)</f>
        <v>#N/A</v>
      </c>
      <c r="J1124" s="95" t="str">
        <f t="shared" si="54"/>
        <v>Desarrollo del Sistema de Educación Superior</v>
      </c>
      <c r="K1124" s="95" t="s">
        <v>720</v>
      </c>
    </row>
    <row r="1125" spans="3:11" x14ac:dyDescent="0.25">
      <c r="C1125" s="137"/>
      <c r="D1125" s="154"/>
      <c r="E1125" s="119"/>
      <c r="F1125" s="94">
        <f t="shared" si="53"/>
        <v>0</v>
      </c>
      <c r="G1125" s="156"/>
      <c r="H1125" s="138"/>
      <c r="I1125" s="126" t="e">
        <f>VLOOKUP(H1125,Presupuesto!$B$11:$C$565,2,0)</f>
        <v>#N/A</v>
      </c>
      <c r="J1125" s="95" t="str">
        <f t="shared" si="54"/>
        <v>Desarrollo del Sistema de Educación Superior</v>
      </c>
      <c r="K1125" s="95" t="s">
        <v>720</v>
      </c>
    </row>
    <row r="1126" spans="3:11" x14ac:dyDescent="0.25">
      <c r="C1126" s="137"/>
      <c r="D1126" s="154"/>
      <c r="E1126" s="119"/>
      <c r="F1126" s="94">
        <f t="shared" si="53"/>
        <v>0</v>
      </c>
      <c r="G1126" s="156"/>
      <c r="H1126" s="138"/>
      <c r="I1126" s="126" t="e">
        <f>VLOOKUP(H1126,Presupuesto!$B$11:$C$565,2,0)</f>
        <v>#N/A</v>
      </c>
      <c r="J1126" s="95" t="str">
        <f t="shared" si="54"/>
        <v>Desarrollo del Sistema de Educación Superior</v>
      </c>
      <c r="K1126" s="95" t="s">
        <v>720</v>
      </c>
    </row>
    <row r="1127" spans="3:11" x14ac:dyDescent="0.25">
      <c r="C1127" s="137"/>
      <c r="D1127" s="154"/>
      <c r="E1127" s="119"/>
      <c r="F1127" s="94">
        <f t="shared" si="53"/>
        <v>0</v>
      </c>
      <c r="G1127" s="156"/>
      <c r="H1127" s="138"/>
      <c r="I1127" s="126" t="e">
        <f>VLOOKUP(H1127,Presupuesto!$B$11:$C$565,2,0)</f>
        <v>#N/A</v>
      </c>
      <c r="J1127" s="95" t="str">
        <f t="shared" si="54"/>
        <v>Desarrollo del Sistema de Educación Superior</v>
      </c>
      <c r="K1127" s="95" t="s">
        <v>720</v>
      </c>
    </row>
    <row r="1128" spans="3:11" x14ac:dyDescent="0.25">
      <c r="C1128" s="137"/>
      <c r="D1128" s="154"/>
      <c r="E1128" s="119"/>
      <c r="F1128" s="94">
        <f t="shared" si="53"/>
        <v>0</v>
      </c>
      <c r="G1128" s="156"/>
      <c r="H1128" s="138"/>
      <c r="I1128" s="126" t="e">
        <f>VLOOKUP(H1128,Presupuesto!$B$11:$C$565,2,0)</f>
        <v>#N/A</v>
      </c>
      <c r="J1128" s="95" t="str">
        <f t="shared" si="54"/>
        <v>Desarrollo del Sistema de Educación Superior</v>
      </c>
      <c r="K1128" s="95" t="s">
        <v>720</v>
      </c>
    </row>
    <row r="1129" spans="3:11" x14ac:dyDescent="0.25">
      <c r="C1129" s="137"/>
      <c r="D1129" s="154"/>
      <c r="E1129" s="119"/>
      <c r="F1129" s="94">
        <f t="shared" si="53"/>
        <v>0</v>
      </c>
      <c r="G1129" s="156"/>
      <c r="H1129" s="138"/>
      <c r="I1129" s="126" t="e">
        <f>VLOOKUP(H1129,Presupuesto!$B$11:$C$565,2,0)</f>
        <v>#N/A</v>
      </c>
      <c r="J1129" s="95" t="str">
        <f t="shared" si="54"/>
        <v>Desarrollo del Sistema de Educación Superior</v>
      </c>
      <c r="K1129" s="95" t="s">
        <v>720</v>
      </c>
    </row>
    <row r="1130" spans="3:11" x14ac:dyDescent="0.25">
      <c r="C1130" s="137"/>
      <c r="D1130" s="154"/>
      <c r="E1130" s="119"/>
      <c r="F1130" s="94">
        <f t="shared" si="53"/>
        <v>0</v>
      </c>
      <c r="G1130" s="156"/>
      <c r="H1130" s="138"/>
      <c r="I1130" s="126" t="e">
        <f>VLOOKUP(H1130,Presupuesto!$B$11:$C$565,2,0)</f>
        <v>#N/A</v>
      </c>
      <c r="J1130" s="95" t="str">
        <f t="shared" si="54"/>
        <v>Desarrollo del Sistema de Educación Superior</v>
      </c>
      <c r="K1130" s="95" t="s">
        <v>720</v>
      </c>
    </row>
    <row r="1131" spans="3:11" x14ac:dyDescent="0.25">
      <c r="C1131" s="137"/>
      <c r="D1131" s="154"/>
      <c r="E1131" s="119"/>
      <c r="F1131" s="94">
        <f t="shared" si="53"/>
        <v>0</v>
      </c>
      <c r="G1131" s="156"/>
      <c r="H1131" s="138"/>
      <c r="I1131" s="126" t="e">
        <f>VLOOKUP(H1131,Presupuesto!$B$11:$C$565,2,0)</f>
        <v>#N/A</v>
      </c>
      <c r="J1131" s="95" t="str">
        <f t="shared" si="54"/>
        <v>Desarrollo del Sistema de Educación Superior</v>
      </c>
      <c r="K1131" s="95" t="s">
        <v>720</v>
      </c>
    </row>
    <row r="1132" spans="3:11" x14ac:dyDescent="0.25">
      <c r="C1132" s="137"/>
      <c r="D1132" s="154"/>
      <c r="E1132" s="119"/>
      <c r="F1132" s="94">
        <f t="shared" si="53"/>
        <v>0</v>
      </c>
      <c r="G1132" s="156"/>
      <c r="H1132" s="138"/>
      <c r="I1132" s="126" t="e">
        <f>VLOOKUP(H1132,Presupuesto!$B$11:$C$565,2,0)</f>
        <v>#N/A</v>
      </c>
      <c r="J1132" s="95" t="str">
        <f t="shared" si="54"/>
        <v>Desarrollo del Sistema de Educación Superior</v>
      </c>
      <c r="K1132" s="95" t="s">
        <v>720</v>
      </c>
    </row>
    <row r="1133" spans="3:11" x14ac:dyDescent="0.25">
      <c r="C1133" s="137"/>
      <c r="D1133" s="154"/>
      <c r="E1133" s="119"/>
      <c r="F1133" s="94">
        <f t="shared" si="53"/>
        <v>0</v>
      </c>
      <c r="G1133" s="156"/>
      <c r="H1133" s="138"/>
      <c r="I1133" s="126" t="e">
        <f>VLOOKUP(H1133,Presupuesto!$B$11:$C$565,2,0)</f>
        <v>#N/A</v>
      </c>
      <c r="J1133" s="95" t="str">
        <f t="shared" si="54"/>
        <v>Desarrollo del Sistema de Educación Superior</v>
      </c>
      <c r="K1133" s="95" t="s">
        <v>720</v>
      </c>
    </row>
    <row r="1134" spans="3:11" x14ac:dyDescent="0.25">
      <c r="C1134" s="137"/>
      <c r="D1134" s="154"/>
      <c r="E1134" s="119"/>
      <c r="F1134" s="94">
        <f t="shared" si="53"/>
        <v>0</v>
      </c>
      <c r="G1134" s="156"/>
      <c r="H1134" s="138"/>
      <c r="I1134" s="126" t="e">
        <f>VLOOKUP(H1134,Presupuesto!$B$11:$C$565,2,0)</f>
        <v>#N/A</v>
      </c>
      <c r="J1134" s="95" t="str">
        <f t="shared" si="54"/>
        <v>Desarrollo del Sistema de Educación Superior</v>
      </c>
      <c r="K1134" s="95" t="s">
        <v>720</v>
      </c>
    </row>
    <row r="1135" spans="3:11" x14ac:dyDescent="0.25">
      <c r="C1135" s="137"/>
      <c r="D1135" s="154"/>
      <c r="E1135" s="119"/>
      <c r="F1135" s="94">
        <f t="shared" si="53"/>
        <v>0</v>
      </c>
      <c r="G1135" s="156"/>
      <c r="H1135" s="138"/>
      <c r="I1135" s="126" t="e">
        <f>VLOOKUP(H1135,Presupuesto!$B$11:$C$565,2,0)</f>
        <v>#N/A</v>
      </c>
      <c r="J1135" s="95" t="str">
        <f t="shared" si="54"/>
        <v>Desarrollo del Sistema de Educación Superior</v>
      </c>
      <c r="K1135" s="95" t="s">
        <v>720</v>
      </c>
    </row>
    <row r="1136" spans="3:11" x14ac:dyDescent="0.25">
      <c r="C1136" s="137"/>
      <c r="D1136" s="154"/>
      <c r="E1136" s="119"/>
      <c r="F1136" s="94">
        <f t="shared" si="53"/>
        <v>0</v>
      </c>
      <c r="G1136" s="156"/>
      <c r="H1136" s="138"/>
      <c r="I1136" s="126" t="e">
        <f>VLOOKUP(H1136,Presupuesto!$B$11:$C$565,2,0)</f>
        <v>#N/A</v>
      </c>
      <c r="J1136" s="95" t="str">
        <f t="shared" si="54"/>
        <v>Desarrollo del Sistema de Educación Superior</v>
      </c>
      <c r="K1136" s="95" t="s">
        <v>720</v>
      </c>
    </row>
    <row r="1137" spans="3:11" x14ac:dyDescent="0.25">
      <c r="C1137" s="137"/>
      <c r="D1137" s="154"/>
      <c r="E1137" s="119"/>
      <c r="F1137" s="94">
        <f t="shared" si="53"/>
        <v>0</v>
      </c>
      <c r="G1137" s="156"/>
      <c r="H1137" s="138"/>
      <c r="I1137" s="126" t="e">
        <f>VLOOKUP(H1137,Presupuesto!$B$11:$C$565,2,0)</f>
        <v>#N/A</v>
      </c>
      <c r="J1137" s="95" t="str">
        <f t="shared" si="54"/>
        <v>Desarrollo del Sistema de Educación Superior</v>
      </c>
      <c r="K1137" s="95" t="s">
        <v>720</v>
      </c>
    </row>
    <row r="1138" spans="3:11" x14ac:dyDescent="0.25">
      <c r="C1138" s="137"/>
      <c r="D1138" s="154"/>
      <c r="E1138" s="119"/>
      <c r="F1138" s="94">
        <f t="shared" si="53"/>
        <v>0</v>
      </c>
      <c r="G1138" s="156"/>
      <c r="H1138" s="138"/>
      <c r="I1138" s="126" t="e">
        <f>VLOOKUP(H1138,Presupuesto!$B$11:$C$565,2,0)</f>
        <v>#N/A</v>
      </c>
      <c r="J1138" s="95" t="str">
        <f t="shared" si="54"/>
        <v>Desarrollo del Sistema de Educación Superior</v>
      </c>
      <c r="K1138" s="95" t="s">
        <v>720</v>
      </c>
    </row>
    <row r="1139" spans="3:11" x14ac:dyDescent="0.25">
      <c r="C1139" s="137"/>
      <c r="D1139" s="154"/>
      <c r="E1139" s="119"/>
      <c r="F1139" s="94">
        <f t="shared" si="53"/>
        <v>0</v>
      </c>
      <c r="G1139" s="156"/>
      <c r="H1139" s="138"/>
      <c r="I1139" s="126" t="e">
        <f>VLOOKUP(H1139,Presupuesto!$B$11:$C$565,2,0)</f>
        <v>#N/A</v>
      </c>
      <c r="J1139" s="95" t="str">
        <f t="shared" si="54"/>
        <v>Desarrollo del Sistema de Educación Superior</v>
      </c>
      <c r="K1139" s="95" t="s">
        <v>720</v>
      </c>
    </row>
    <row r="1140" spans="3:11" x14ac:dyDescent="0.25">
      <c r="C1140" s="139"/>
      <c r="D1140" s="147"/>
      <c r="E1140" s="115"/>
      <c r="F1140" s="94">
        <f t="shared" si="53"/>
        <v>0</v>
      </c>
      <c r="G1140" s="156"/>
      <c r="H1140" s="140"/>
      <c r="I1140" s="126" t="e">
        <f>VLOOKUP(H1140,Presupuesto!$B$11:$C$565,2,0)</f>
        <v>#N/A</v>
      </c>
      <c r="J1140" s="95" t="str">
        <f t="shared" si="54"/>
        <v>Desarrollo del Sistema de Educación Superior</v>
      </c>
      <c r="K1140" s="95" t="s">
        <v>720</v>
      </c>
    </row>
    <row r="1141" spans="3:11" x14ac:dyDescent="0.25">
      <c r="C1141" s="139"/>
      <c r="D1141" s="147"/>
      <c r="E1141" s="115"/>
      <c r="F1141" s="94">
        <f t="shared" si="53"/>
        <v>0</v>
      </c>
      <c r="G1141" s="156"/>
      <c r="H1141" s="140"/>
      <c r="I1141" s="126" t="e">
        <f>VLOOKUP(H1141,Presupuesto!$B$11:$C$565,2,0)</f>
        <v>#N/A</v>
      </c>
      <c r="J1141" s="95" t="str">
        <f t="shared" si="54"/>
        <v>Desarrollo del Sistema de Educación Superior</v>
      </c>
      <c r="K1141" s="95" t="s">
        <v>720</v>
      </c>
    </row>
    <row r="1142" spans="3:11" x14ac:dyDescent="0.25">
      <c r="C1142" s="139"/>
      <c r="D1142" s="147"/>
      <c r="E1142" s="115"/>
      <c r="F1142" s="94">
        <f t="shared" si="53"/>
        <v>0</v>
      </c>
      <c r="G1142" s="156"/>
      <c r="H1142" s="140"/>
      <c r="I1142" s="126" t="e">
        <f>VLOOKUP(H1142,Presupuesto!$B$11:$C$565,2,0)</f>
        <v>#N/A</v>
      </c>
      <c r="J1142" s="95" t="str">
        <f t="shared" si="54"/>
        <v>Desarrollo del Sistema de Educación Superior</v>
      </c>
      <c r="K1142" s="95" t="s">
        <v>720</v>
      </c>
    </row>
    <row r="1143" spans="3:11" x14ac:dyDescent="0.25">
      <c r="C1143" s="139"/>
      <c r="D1143" s="147"/>
      <c r="E1143" s="115"/>
      <c r="F1143" s="94">
        <f t="shared" si="53"/>
        <v>0</v>
      </c>
      <c r="G1143" s="156"/>
      <c r="H1143" s="140"/>
      <c r="I1143" s="126" t="e">
        <f>VLOOKUP(H1143,Presupuesto!$B$11:$C$565,2,0)</f>
        <v>#N/A</v>
      </c>
      <c r="J1143" s="95" t="str">
        <f t="shared" si="54"/>
        <v>Desarrollo del Sistema de Educación Superior</v>
      </c>
      <c r="K1143" s="95" t="s">
        <v>720</v>
      </c>
    </row>
    <row r="1144" spans="3:11" x14ac:dyDescent="0.25">
      <c r="C1144" s="139"/>
      <c r="D1144" s="147"/>
      <c r="E1144" s="115"/>
      <c r="F1144" s="94">
        <f t="shared" si="53"/>
        <v>0</v>
      </c>
      <c r="G1144" s="156"/>
      <c r="H1144" s="140"/>
      <c r="I1144" s="126" t="e">
        <f>VLOOKUP(H1144,Presupuesto!$B$11:$C$565,2,0)</f>
        <v>#N/A</v>
      </c>
      <c r="J1144" s="95" t="str">
        <f t="shared" si="54"/>
        <v>Desarrollo del Sistema de Educación Superior</v>
      </c>
      <c r="K1144" s="95" t="s">
        <v>720</v>
      </c>
    </row>
    <row r="1145" spans="3:11" x14ac:dyDescent="0.25">
      <c r="C1145" s="139"/>
      <c r="D1145" s="147"/>
      <c r="E1145" s="115"/>
      <c r="F1145" s="94">
        <f t="shared" si="53"/>
        <v>0</v>
      </c>
      <c r="G1145" s="156"/>
      <c r="H1145" s="140"/>
      <c r="I1145" s="126" t="e">
        <f>VLOOKUP(H1145,Presupuesto!$B$11:$C$565,2,0)</f>
        <v>#N/A</v>
      </c>
      <c r="J1145" s="95" t="str">
        <f t="shared" si="54"/>
        <v>Desarrollo del Sistema de Educación Superior</v>
      </c>
      <c r="K1145" s="95" t="s">
        <v>720</v>
      </c>
    </row>
    <row r="1146" spans="3:11" x14ac:dyDescent="0.25">
      <c r="C1146" s="139"/>
      <c r="D1146" s="147"/>
      <c r="E1146" s="115"/>
      <c r="F1146" s="94">
        <f t="shared" si="53"/>
        <v>0</v>
      </c>
      <c r="G1146" s="156"/>
      <c r="H1146" s="140"/>
      <c r="I1146" s="126" t="e">
        <f>VLOOKUP(H1146,Presupuesto!$B$11:$C$565,2,0)</f>
        <v>#N/A</v>
      </c>
      <c r="J1146" s="95" t="str">
        <f t="shared" si="54"/>
        <v>Desarrollo del Sistema de Educación Superior</v>
      </c>
      <c r="K1146" s="95" t="s">
        <v>720</v>
      </c>
    </row>
    <row r="1147" spans="3:11" x14ac:dyDescent="0.25">
      <c r="C1147" s="139"/>
      <c r="D1147" s="147"/>
      <c r="E1147" s="115"/>
      <c r="F1147" s="94">
        <f t="shared" si="53"/>
        <v>0</v>
      </c>
      <c r="G1147" s="156"/>
      <c r="H1147" s="140"/>
      <c r="I1147" s="126" t="e">
        <f>VLOOKUP(H1147,Presupuesto!$B$11:$C$565,2,0)</f>
        <v>#N/A</v>
      </c>
      <c r="J1147" s="95" t="str">
        <f t="shared" si="54"/>
        <v>Desarrollo del Sistema de Educación Superior</v>
      </c>
      <c r="K1147" s="95" t="s">
        <v>720</v>
      </c>
    </row>
    <row r="1148" spans="3:11" x14ac:dyDescent="0.25">
      <c r="C1148" s="141"/>
      <c r="D1148" s="147"/>
      <c r="E1148" s="115"/>
      <c r="F1148" s="94">
        <f t="shared" si="53"/>
        <v>0</v>
      </c>
      <c r="G1148" s="156"/>
      <c r="H1148" s="142"/>
      <c r="I1148" s="126" t="e">
        <f>VLOOKUP(H1148,Presupuesto!$B$11:$C$565,2,0)</f>
        <v>#N/A</v>
      </c>
      <c r="J1148" s="95" t="str">
        <f t="shared" si="54"/>
        <v>Desarrollo del Sistema de Educación Superior</v>
      </c>
      <c r="K1148" s="95" t="s">
        <v>732</v>
      </c>
    </row>
    <row r="1149" spans="3:11" x14ac:dyDescent="0.25">
      <c r="C1149" s="141"/>
      <c r="D1149" s="147"/>
      <c r="E1149" s="115"/>
      <c r="F1149" s="94">
        <f t="shared" si="53"/>
        <v>0</v>
      </c>
      <c r="G1149" s="156"/>
      <c r="H1149" s="142"/>
      <c r="I1149" s="126" t="e">
        <f>VLOOKUP(H1149,Presupuesto!$B$11:$C$565,2,0)</f>
        <v>#N/A</v>
      </c>
      <c r="J1149" s="95" t="str">
        <f t="shared" si="54"/>
        <v>Desarrollo del Sistema de Educación Superior</v>
      </c>
      <c r="K1149" s="95" t="s">
        <v>720</v>
      </c>
    </row>
    <row r="1150" spans="3:11" x14ac:dyDescent="0.25">
      <c r="C1150" s="141"/>
      <c r="D1150" s="147"/>
      <c r="E1150" s="115"/>
      <c r="F1150" s="94">
        <f t="shared" si="53"/>
        <v>0</v>
      </c>
      <c r="G1150" s="156"/>
      <c r="H1150" s="142"/>
      <c r="I1150" s="126" t="e">
        <f>VLOOKUP(H1150,Presupuesto!$B$11:$C$565,2,0)</f>
        <v>#N/A</v>
      </c>
      <c r="J1150" s="95" t="str">
        <f t="shared" si="54"/>
        <v>Desarrollo del Sistema de Educación Superior</v>
      </c>
      <c r="K1150" s="95" t="s">
        <v>720</v>
      </c>
    </row>
    <row r="1151" spans="3:11" x14ac:dyDescent="0.25">
      <c r="C1151" s="141"/>
      <c r="D1151" s="147"/>
      <c r="E1151" s="115"/>
      <c r="F1151" s="94">
        <f t="shared" si="53"/>
        <v>0</v>
      </c>
      <c r="G1151" s="156"/>
      <c r="H1151" s="142"/>
      <c r="I1151" s="126" t="e">
        <f>VLOOKUP(H1151,Presupuesto!$B$11:$C$565,2,0)</f>
        <v>#N/A</v>
      </c>
      <c r="J1151" s="95" t="str">
        <f t="shared" si="54"/>
        <v>Desarrollo del Sistema de Educación Superior</v>
      </c>
      <c r="K1151" s="95" t="s">
        <v>720</v>
      </c>
    </row>
    <row r="1152" spans="3:11" ht="15.75" thickBot="1" x14ac:dyDescent="0.3">
      <c r="C1152" s="143"/>
      <c r="D1152" s="155"/>
      <c r="E1152" s="100"/>
      <c r="F1152" s="102">
        <f t="shared" si="53"/>
        <v>0</v>
      </c>
      <c r="G1152" s="157"/>
      <c r="H1152" s="144"/>
      <c r="I1152" s="128" t="e">
        <f>VLOOKUP(H1152,Presupuesto!$B$11:$C$565,2,0)</f>
        <v>#N/A</v>
      </c>
      <c r="J1152" s="103" t="str">
        <f t="shared" si="54"/>
        <v>Desarrollo del Sistema de Educación Superior</v>
      </c>
      <c r="K1152" s="120" t="s">
        <v>719</v>
      </c>
    </row>
    <row r="1154" spans="3:11" ht="15.75" thickBot="1" x14ac:dyDescent="0.3"/>
    <row r="1155" spans="3:11" ht="15.75" thickBot="1" x14ac:dyDescent="0.3">
      <c r="C1155" s="153" t="s">
        <v>1337</v>
      </c>
      <c r="D1155" s="347">
        <f>SUM(F1162:F1196)</f>
        <v>120979.23000000001</v>
      </c>
      <c r="E1155" s="429"/>
      <c r="F1155" s="69"/>
      <c r="G1155" s="78"/>
      <c r="H1155" s="69"/>
      <c r="I1155" s="69"/>
      <c r="J1155" s="429"/>
      <c r="K1155" s="429"/>
    </row>
    <row r="1156" spans="3:11" x14ac:dyDescent="0.25">
      <c r="C1156" s="69"/>
      <c r="D1156" s="31"/>
      <c r="E1156" s="91"/>
      <c r="F1156" s="91"/>
      <c r="G1156" s="91"/>
      <c r="H1156" s="75"/>
      <c r="I1156" s="75"/>
      <c r="J1156" s="75"/>
      <c r="K1156" s="109"/>
    </row>
    <row r="1157" spans="3:11" x14ac:dyDescent="0.25">
      <c r="C1157" s="69"/>
      <c r="D1157" s="31"/>
      <c r="E1157" s="91"/>
      <c r="F1157" s="91"/>
      <c r="G1157" s="91"/>
      <c r="H1157" s="75"/>
      <c r="I1157" s="75"/>
      <c r="J1157" s="75"/>
      <c r="K1157" s="109"/>
    </row>
    <row r="1158" spans="3:11" ht="15.75" x14ac:dyDescent="0.25">
      <c r="C1158" s="191" t="s">
        <v>1309</v>
      </c>
      <c r="D1158" s="345" t="s">
        <v>1855</v>
      </c>
      <c r="E1158" s="91"/>
      <c r="F1158" s="91"/>
      <c r="G1158" s="91"/>
      <c r="H1158" s="75"/>
      <c r="I1158" s="75"/>
      <c r="J1158" s="75"/>
      <c r="K1158" s="109"/>
    </row>
    <row r="1159" spans="3:11" ht="18.75" x14ac:dyDescent="0.25">
      <c r="C1159" s="199" t="str">
        <f>IFERROR(VLOOKUP(D1158,'1. Desarrollo e Innov. Curricu.'!$F:$G,2,FALSE),IFERROR(VLOOKUP(D1158,'2. Investigación Científica'!$F:$G,2,FALSE),IFERROR(VLOOKUP(D1158,'3. Vinculación Univ. Sociedad'!$F:$G,2,FALSE),IFERROR(VLOOKUP(D1158,'4. Docencia y Profesorado Univ.'!$F:$G,2,FALSE),IFERROR(VLOOKUP(D1158,'5. Estudiantes y Graduados'!$F:$G,2,FALSE),IFERROR(VLOOKUP(D1158,'11. Gestion Administrativa'!$F:$G,2,FALSE),IFERROR(VLOOKUP(D1158,'13. Gestión Académica'!$F:$G,2,FALSE),IFERROR(VLOOKUP(D1158,'9. Asegura. de la Calid. y M'!$F:$G,2,FALSE),IFERROR(VLOOKUP(D1158,'6. Gestión del Conocimiento'!$F:$G,2,FALSE),IFERROR(VLOOKUP(D1158,'15. Gobernabilidad y Proceso...'!$F:$G,2,FALSE),IFERROR(VLOOKUP(D1158,'12. Gestión del Talento Humano'!$F:$G,2,FALSE),IFERROR(VLOOKUP(D1158,'14. Internacional... de la E.S.'!$F:$G,2,FALSE),IFERROR(VLOOKUP(D1158,'10. Posgrado'!$F:$G,2,FALSE),IFERROR(VLOOKUP(D1158,'17. Gestión TIC'!$F:$G,2,FALSE),IFERROR(VLOOKUP(D1158,'16. Desa. del Sistema Educ.Sup.'!$F:$G,2,FALSE),IFERROR(VLOOKUP(D1158,'8. Cultura de Inno. Insti...'!$F:$G,2,FALSE),VLOOKUP(D1158,'7. Lo Esencial de la Reforma U.'!$F:$G,2,0)))))))))))))))))</f>
        <v xml:space="preserve">Participación en 2 eventos internacionales para presentar avances obtenidos (1 persona por evento, 5 días, 1 evento en Europa y 1 en América Latina). </v>
      </c>
      <c r="D1159" s="31"/>
      <c r="E1159" s="91"/>
      <c r="F1159" s="91"/>
      <c r="G1159" s="91"/>
      <c r="H1159" s="75"/>
      <c r="I1159" s="75"/>
      <c r="J1159" s="75"/>
      <c r="K1159" s="109"/>
    </row>
    <row r="1160" spans="3:11" ht="15.75" thickBot="1" x14ac:dyDescent="0.3">
      <c r="C1160" s="429"/>
      <c r="D1160" s="429"/>
      <c r="E1160" s="429"/>
      <c r="F1160" s="91"/>
      <c r="G1160" s="75"/>
      <c r="H1160" s="75"/>
      <c r="I1160" s="75"/>
      <c r="J1160" s="429"/>
      <c r="K1160" s="429"/>
    </row>
    <row r="1161" spans="3:11" ht="15.75" thickBot="1" x14ac:dyDescent="0.3">
      <c r="C1161" s="125" t="s">
        <v>1310</v>
      </c>
      <c r="D1161" s="125" t="s">
        <v>99</v>
      </c>
      <c r="E1161" s="132" t="s">
        <v>1312</v>
      </c>
      <c r="F1161" s="131" t="s">
        <v>1313</v>
      </c>
      <c r="G1161" s="129" t="s">
        <v>1314</v>
      </c>
      <c r="H1161" s="132" t="s">
        <v>1315</v>
      </c>
      <c r="I1161" s="129" t="s">
        <v>711</v>
      </c>
      <c r="J1161" s="129" t="s">
        <v>1316</v>
      </c>
      <c r="K1161" s="129" t="s">
        <v>1317</v>
      </c>
    </row>
    <row r="1162" spans="3:11" x14ac:dyDescent="0.25">
      <c r="C1162" s="209" t="s">
        <v>1291</v>
      </c>
      <c r="D1162" s="210">
        <v>10</v>
      </c>
      <c r="E1162" s="208">
        <f>HLOOKUP(C1162,$AH$2:$BU$3,2,0)</f>
        <v>6097.9230000000007</v>
      </c>
      <c r="F1162" s="94">
        <f t="shared" ref="F1162:F1196" si="55">D1162*E1162</f>
        <v>60979.23000000001</v>
      </c>
      <c r="G1162" s="156" t="s">
        <v>712</v>
      </c>
      <c r="H1162" s="138" t="s">
        <v>332</v>
      </c>
      <c r="I1162" s="126" t="str">
        <f>VLOOKUP(H1162,Presupuesto!$B$11:$C$565,2,0)</f>
        <v>PASAJES AL EXTERIOR</v>
      </c>
      <c r="J1162" s="207" t="s">
        <v>69</v>
      </c>
      <c r="K1162" s="95" t="s">
        <v>719</v>
      </c>
    </row>
    <row r="1163" spans="3:11" x14ac:dyDescent="0.25">
      <c r="C1163" s="137" t="s">
        <v>1940</v>
      </c>
      <c r="D1163" s="154">
        <v>2</v>
      </c>
      <c r="E1163" s="119">
        <v>30000</v>
      </c>
      <c r="F1163" s="94">
        <f t="shared" si="55"/>
        <v>60000</v>
      </c>
      <c r="G1163" s="156" t="s">
        <v>712</v>
      </c>
      <c r="H1163" s="138" t="s">
        <v>340</v>
      </c>
      <c r="I1163" s="126" t="str">
        <f>VLOOKUP(H1163,Presupuesto!$B$11:$C$565,2,0)</f>
        <v>VIATICOS AL EXTERIOR</v>
      </c>
      <c r="J1163" s="95" t="s">
        <v>69</v>
      </c>
      <c r="K1163" s="95" t="s">
        <v>720</v>
      </c>
    </row>
    <row r="1164" spans="3:11" x14ac:dyDescent="0.25">
      <c r="C1164" s="137"/>
      <c r="D1164" s="154"/>
      <c r="E1164" s="119"/>
      <c r="F1164" s="94">
        <f t="shared" si="55"/>
        <v>0</v>
      </c>
      <c r="G1164" s="156"/>
      <c r="H1164" s="138"/>
      <c r="I1164" s="126" t="e">
        <f>VLOOKUP(H1164,Presupuesto!$B$11:$C$565,2,0)</f>
        <v>#N/A</v>
      </c>
      <c r="J1164" s="95" t="str">
        <f t="shared" ref="J1164:J1196" si="56">$J$854</f>
        <v>Desarrollo del Sistema de Educación Superior</v>
      </c>
      <c r="K1164" s="95" t="s">
        <v>720</v>
      </c>
    </row>
    <row r="1165" spans="3:11" x14ac:dyDescent="0.25">
      <c r="C1165" s="137"/>
      <c r="D1165" s="154"/>
      <c r="E1165" s="119"/>
      <c r="F1165" s="94">
        <f t="shared" si="55"/>
        <v>0</v>
      </c>
      <c r="G1165" s="156"/>
      <c r="H1165" s="138"/>
      <c r="I1165" s="126" t="e">
        <f>VLOOKUP(H1165,Presupuesto!$B$11:$C$565,2,0)</f>
        <v>#N/A</v>
      </c>
      <c r="J1165" s="95" t="str">
        <f t="shared" si="56"/>
        <v>Desarrollo del Sistema de Educación Superior</v>
      </c>
      <c r="K1165" s="95" t="s">
        <v>720</v>
      </c>
    </row>
    <row r="1166" spans="3:11" x14ac:dyDescent="0.25">
      <c r="C1166" s="137"/>
      <c r="D1166" s="154"/>
      <c r="E1166" s="119"/>
      <c r="F1166" s="94">
        <f t="shared" si="55"/>
        <v>0</v>
      </c>
      <c r="G1166" s="156"/>
      <c r="H1166" s="138"/>
      <c r="I1166" s="126" t="e">
        <f>VLOOKUP(H1166,Presupuesto!$B$11:$C$565,2,0)</f>
        <v>#N/A</v>
      </c>
      <c r="J1166" s="95" t="str">
        <f t="shared" si="56"/>
        <v>Desarrollo del Sistema de Educación Superior</v>
      </c>
      <c r="K1166" s="95" t="s">
        <v>720</v>
      </c>
    </row>
    <row r="1167" spans="3:11" x14ac:dyDescent="0.25">
      <c r="C1167" s="137"/>
      <c r="D1167" s="154"/>
      <c r="E1167" s="119"/>
      <c r="F1167" s="94">
        <f t="shared" si="55"/>
        <v>0</v>
      </c>
      <c r="G1167" s="156"/>
      <c r="H1167" s="138"/>
      <c r="I1167" s="126" t="e">
        <f>VLOOKUP(H1167,Presupuesto!$B$11:$C$565,2,0)</f>
        <v>#N/A</v>
      </c>
      <c r="J1167" s="95" t="str">
        <f t="shared" si="56"/>
        <v>Desarrollo del Sistema de Educación Superior</v>
      </c>
      <c r="K1167" s="95" t="s">
        <v>729</v>
      </c>
    </row>
    <row r="1168" spans="3:11" x14ac:dyDescent="0.25">
      <c r="C1168" s="137"/>
      <c r="D1168" s="154"/>
      <c r="E1168" s="119"/>
      <c r="F1168" s="94">
        <f t="shared" si="55"/>
        <v>0</v>
      </c>
      <c r="G1168" s="156"/>
      <c r="H1168" s="138"/>
      <c r="I1168" s="126" t="e">
        <f>VLOOKUP(H1168,Presupuesto!$B$11:$C$565,2,0)</f>
        <v>#N/A</v>
      </c>
      <c r="J1168" s="95" t="str">
        <f t="shared" si="56"/>
        <v>Desarrollo del Sistema de Educación Superior</v>
      </c>
      <c r="K1168" s="95" t="s">
        <v>720</v>
      </c>
    </row>
    <row r="1169" spans="3:11" x14ac:dyDescent="0.25">
      <c r="C1169" s="137"/>
      <c r="D1169" s="154"/>
      <c r="E1169" s="119"/>
      <c r="F1169" s="94">
        <f t="shared" si="55"/>
        <v>0</v>
      </c>
      <c r="G1169" s="156"/>
      <c r="H1169" s="138"/>
      <c r="I1169" s="126" t="e">
        <f>VLOOKUP(H1169,Presupuesto!$B$11:$C$565,2,0)</f>
        <v>#N/A</v>
      </c>
      <c r="J1169" s="95" t="str">
        <f t="shared" si="56"/>
        <v>Desarrollo del Sistema de Educación Superior</v>
      </c>
      <c r="K1169" s="95" t="s">
        <v>720</v>
      </c>
    </row>
    <row r="1170" spans="3:11" x14ac:dyDescent="0.25">
      <c r="C1170" s="137"/>
      <c r="D1170" s="154"/>
      <c r="E1170" s="119"/>
      <c r="F1170" s="94">
        <f t="shared" si="55"/>
        <v>0</v>
      </c>
      <c r="G1170" s="156"/>
      <c r="H1170" s="138"/>
      <c r="I1170" s="126" t="e">
        <f>VLOOKUP(H1170,Presupuesto!$B$11:$C$565,2,0)</f>
        <v>#N/A</v>
      </c>
      <c r="J1170" s="95" t="str">
        <f t="shared" si="56"/>
        <v>Desarrollo del Sistema de Educación Superior</v>
      </c>
      <c r="K1170" s="95" t="s">
        <v>720</v>
      </c>
    </row>
    <row r="1171" spans="3:11" x14ac:dyDescent="0.25">
      <c r="C1171" s="137"/>
      <c r="D1171" s="154"/>
      <c r="E1171" s="119"/>
      <c r="F1171" s="94">
        <f t="shared" si="55"/>
        <v>0</v>
      </c>
      <c r="G1171" s="156"/>
      <c r="H1171" s="138"/>
      <c r="I1171" s="126" t="e">
        <f>VLOOKUP(H1171,Presupuesto!$B$11:$C$565,2,0)</f>
        <v>#N/A</v>
      </c>
      <c r="J1171" s="95" t="str">
        <f t="shared" si="56"/>
        <v>Desarrollo del Sistema de Educación Superior</v>
      </c>
      <c r="K1171" s="95" t="s">
        <v>720</v>
      </c>
    </row>
    <row r="1172" spans="3:11" x14ac:dyDescent="0.25">
      <c r="C1172" s="137"/>
      <c r="D1172" s="154"/>
      <c r="E1172" s="119"/>
      <c r="F1172" s="94">
        <f t="shared" si="55"/>
        <v>0</v>
      </c>
      <c r="G1172" s="156"/>
      <c r="H1172" s="138"/>
      <c r="I1172" s="126" t="e">
        <f>VLOOKUP(H1172,Presupuesto!$B$11:$C$565,2,0)</f>
        <v>#N/A</v>
      </c>
      <c r="J1172" s="95" t="str">
        <f t="shared" si="56"/>
        <v>Desarrollo del Sistema de Educación Superior</v>
      </c>
      <c r="K1172" s="95" t="s">
        <v>720</v>
      </c>
    </row>
    <row r="1173" spans="3:11" x14ac:dyDescent="0.25">
      <c r="C1173" s="137"/>
      <c r="D1173" s="154"/>
      <c r="E1173" s="119"/>
      <c r="F1173" s="94">
        <f t="shared" si="55"/>
        <v>0</v>
      </c>
      <c r="G1173" s="156"/>
      <c r="H1173" s="138"/>
      <c r="I1173" s="126" t="e">
        <f>VLOOKUP(H1173,Presupuesto!$B$11:$C$565,2,0)</f>
        <v>#N/A</v>
      </c>
      <c r="J1173" s="95" t="str">
        <f t="shared" si="56"/>
        <v>Desarrollo del Sistema de Educación Superior</v>
      </c>
      <c r="K1173" s="95" t="s">
        <v>720</v>
      </c>
    </row>
    <row r="1174" spans="3:11" x14ac:dyDescent="0.25">
      <c r="C1174" s="137"/>
      <c r="D1174" s="154"/>
      <c r="E1174" s="119"/>
      <c r="F1174" s="94">
        <f t="shared" si="55"/>
        <v>0</v>
      </c>
      <c r="G1174" s="156"/>
      <c r="H1174" s="138"/>
      <c r="I1174" s="126" t="e">
        <f>VLOOKUP(H1174,Presupuesto!$B$11:$C$565,2,0)</f>
        <v>#N/A</v>
      </c>
      <c r="J1174" s="95" t="str">
        <f t="shared" si="56"/>
        <v>Desarrollo del Sistema de Educación Superior</v>
      </c>
      <c r="K1174" s="95" t="s">
        <v>720</v>
      </c>
    </row>
    <row r="1175" spans="3:11" x14ac:dyDescent="0.25">
      <c r="C1175" s="137"/>
      <c r="D1175" s="154"/>
      <c r="E1175" s="119"/>
      <c r="F1175" s="94">
        <f t="shared" si="55"/>
        <v>0</v>
      </c>
      <c r="G1175" s="156"/>
      <c r="H1175" s="138"/>
      <c r="I1175" s="126" t="e">
        <f>VLOOKUP(H1175,Presupuesto!$B$11:$C$565,2,0)</f>
        <v>#N/A</v>
      </c>
      <c r="J1175" s="95" t="str">
        <f t="shared" si="56"/>
        <v>Desarrollo del Sistema de Educación Superior</v>
      </c>
      <c r="K1175" s="95" t="s">
        <v>720</v>
      </c>
    </row>
    <row r="1176" spans="3:11" x14ac:dyDescent="0.25">
      <c r="C1176" s="137"/>
      <c r="D1176" s="154"/>
      <c r="E1176" s="119"/>
      <c r="F1176" s="94">
        <f t="shared" si="55"/>
        <v>0</v>
      </c>
      <c r="G1176" s="156"/>
      <c r="H1176" s="138"/>
      <c r="I1176" s="126" t="e">
        <f>VLOOKUP(H1176,Presupuesto!$B$11:$C$565,2,0)</f>
        <v>#N/A</v>
      </c>
      <c r="J1176" s="95" t="str">
        <f t="shared" si="56"/>
        <v>Desarrollo del Sistema de Educación Superior</v>
      </c>
      <c r="K1176" s="95" t="s">
        <v>720</v>
      </c>
    </row>
    <row r="1177" spans="3:11" x14ac:dyDescent="0.25">
      <c r="C1177" s="137"/>
      <c r="D1177" s="154"/>
      <c r="E1177" s="119"/>
      <c r="F1177" s="94">
        <f t="shared" si="55"/>
        <v>0</v>
      </c>
      <c r="G1177" s="156"/>
      <c r="H1177" s="138"/>
      <c r="I1177" s="126" t="e">
        <f>VLOOKUP(H1177,Presupuesto!$B$11:$C$565,2,0)</f>
        <v>#N/A</v>
      </c>
      <c r="J1177" s="95" t="str">
        <f t="shared" si="56"/>
        <v>Desarrollo del Sistema de Educación Superior</v>
      </c>
      <c r="K1177" s="95" t="s">
        <v>720</v>
      </c>
    </row>
    <row r="1178" spans="3:11" x14ac:dyDescent="0.25">
      <c r="C1178" s="137"/>
      <c r="D1178" s="154"/>
      <c r="E1178" s="119"/>
      <c r="F1178" s="94">
        <f t="shared" si="55"/>
        <v>0</v>
      </c>
      <c r="G1178" s="156"/>
      <c r="H1178" s="138"/>
      <c r="I1178" s="126" t="e">
        <f>VLOOKUP(H1178,Presupuesto!$B$11:$C$565,2,0)</f>
        <v>#N/A</v>
      </c>
      <c r="J1178" s="95" t="str">
        <f t="shared" si="56"/>
        <v>Desarrollo del Sistema de Educación Superior</v>
      </c>
      <c r="K1178" s="95" t="s">
        <v>720</v>
      </c>
    </row>
    <row r="1179" spans="3:11" x14ac:dyDescent="0.25">
      <c r="C1179" s="137"/>
      <c r="D1179" s="154"/>
      <c r="E1179" s="119"/>
      <c r="F1179" s="94">
        <f t="shared" si="55"/>
        <v>0</v>
      </c>
      <c r="G1179" s="156"/>
      <c r="H1179" s="138"/>
      <c r="I1179" s="126" t="e">
        <f>VLOOKUP(H1179,Presupuesto!$B$11:$C$565,2,0)</f>
        <v>#N/A</v>
      </c>
      <c r="J1179" s="95" t="str">
        <f t="shared" si="56"/>
        <v>Desarrollo del Sistema de Educación Superior</v>
      </c>
      <c r="K1179" s="95" t="s">
        <v>720</v>
      </c>
    </row>
    <row r="1180" spans="3:11" x14ac:dyDescent="0.25">
      <c r="C1180" s="137"/>
      <c r="D1180" s="154"/>
      <c r="E1180" s="119"/>
      <c r="F1180" s="94">
        <f t="shared" si="55"/>
        <v>0</v>
      </c>
      <c r="G1180" s="156"/>
      <c r="H1180" s="138"/>
      <c r="I1180" s="126" t="e">
        <f>VLOOKUP(H1180,Presupuesto!$B$11:$C$565,2,0)</f>
        <v>#N/A</v>
      </c>
      <c r="J1180" s="95" t="str">
        <f t="shared" si="56"/>
        <v>Desarrollo del Sistema de Educación Superior</v>
      </c>
      <c r="K1180" s="95" t="s">
        <v>720</v>
      </c>
    </row>
    <row r="1181" spans="3:11" x14ac:dyDescent="0.25">
      <c r="C1181" s="137"/>
      <c r="D1181" s="154"/>
      <c r="E1181" s="119"/>
      <c r="F1181" s="94">
        <f t="shared" si="55"/>
        <v>0</v>
      </c>
      <c r="G1181" s="156"/>
      <c r="H1181" s="138"/>
      <c r="I1181" s="126" t="e">
        <f>VLOOKUP(H1181,Presupuesto!$B$11:$C$565,2,0)</f>
        <v>#N/A</v>
      </c>
      <c r="J1181" s="95" t="str">
        <f t="shared" si="56"/>
        <v>Desarrollo del Sistema de Educación Superior</v>
      </c>
      <c r="K1181" s="95" t="s">
        <v>720</v>
      </c>
    </row>
    <row r="1182" spans="3:11" x14ac:dyDescent="0.25">
      <c r="C1182" s="137"/>
      <c r="D1182" s="154"/>
      <c r="E1182" s="119"/>
      <c r="F1182" s="94">
        <f t="shared" si="55"/>
        <v>0</v>
      </c>
      <c r="G1182" s="156"/>
      <c r="H1182" s="138"/>
      <c r="I1182" s="126" t="e">
        <f>VLOOKUP(H1182,Presupuesto!$B$11:$C$565,2,0)</f>
        <v>#N/A</v>
      </c>
      <c r="J1182" s="95" t="str">
        <f t="shared" si="56"/>
        <v>Desarrollo del Sistema de Educación Superior</v>
      </c>
      <c r="K1182" s="95" t="s">
        <v>720</v>
      </c>
    </row>
    <row r="1183" spans="3:11" x14ac:dyDescent="0.25">
      <c r="C1183" s="137"/>
      <c r="D1183" s="154"/>
      <c r="E1183" s="119"/>
      <c r="F1183" s="94">
        <f t="shared" si="55"/>
        <v>0</v>
      </c>
      <c r="G1183" s="156"/>
      <c r="H1183" s="138"/>
      <c r="I1183" s="126" t="e">
        <f>VLOOKUP(H1183,Presupuesto!$B$11:$C$565,2,0)</f>
        <v>#N/A</v>
      </c>
      <c r="J1183" s="95" t="str">
        <f t="shared" si="56"/>
        <v>Desarrollo del Sistema de Educación Superior</v>
      </c>
      <c r="K1183" s="95" t="s">
        <v>720</v>
      </c>
    </row>
    <row r="1184" spans="3:11" x14ac:dyDescent="0.25">
      <c r="C1184" s="139"/>
      <c r="D1184" s="147"/>
      <c r="E1184" s="115"/>
      <c r="F1184" s="94">
        <f t="shared" si="55"/>
        <v>0</v>
      </c>
      <c r="G1184" s="156"/>
      <c r="H1184" s="140"/>
      <c r="I1184" s="126" t="e">
        <f>VLOOKUP(H1184,Presupuesto!$B$11:$C$565,2,0)</f>
        <v>#N/A</v>
      </c>
      <c r="J1184" s="95" t="str">
        <f t="shared" si="56"/>
        <v>Desarrollo del Sistema de Educación Superior</v>
      </c>
      <c r="K1184" s="95" t="s">
        <v>720</v>
      </c>
    </row>
    <row r="1185" spans="3:11" x14ac:dyDescent="0.25">
      <c r="C1185" s="139"/>
      <c r="D1185" s="147"/>
      <c r="E1185" s="115"/>
      <c r="F1185" s="94">
        <f t="shared" si="55"/>
        <v>0</v>
      </c>
      <c r="G1185" s="156"/>
      <c r="H1185" s="140"/>
      <c r="I1185" s="126" t="e">
        <f>VLOOKUP(H1185,Presupuesto!$B$11:$C$565,2,0)</f>
        <v>#N/A</v>
      </c>
      <c r="J1185" s="95" t="str">
        <f t="shared" si="56"/>
        <v>Desarrollo del Sistema de Educación Superior</v>
      </c>
      <c r="K1185" s="95" t="s">
        <v>720</v>
      </c>
    </row>
    <row r="1186" spans="3:11" x14ac:dyDescent="0.25">
      <c r="C1186" s="139"/>
      <c r="D1186" s="147"/>
      <c r="E1186" s="115"/>
      <c r="F1186" s="94">
        <f t="shared" si="55"/>
        <v>0</v>
      </c>
      <c r="G1186" s="156"/>
      <c r="H1186" s="140"/>
      <c r="I1186" s="126" t="e">
        <f>VLOOKUP(H1186,Presupuesto!$B$11:$C$565,2,0)</f>
        <v>#N/A</v>
      </c>
      <c r="J1186" s="95" t="str">
        <f t="shared" si="56"/>
        <v>Desarrollo del Sistema de Educación Superior</v>
      </c>
      <c r="K1186" s="95" t="s">
        <v>720</v>
      </c>
    </row>
    <row r="1187" spans="3:11" x14ac:dyDescent="0.25">
      <c r="C1187" s="139"/>
      <c r="D1187" s="147"/>
      <c r="E1187" s="115"/>
      <c r="F1187" s="94">
        <f t="shared" si="55"/>
        <v>0</v>
      </c>
      <c r="G1187" s="156"/>
      <c r="H1187" s="140"/>
      <c r="I1187" s="126" t="e">
        <f>VLOOKUP(H1187,Presupuesto!$B$11:$C$565,2,0)</f>
        <v>#N/A</v>
      </c>
      <c r="J1187" s="95" t="str">
        <f t="shared" si="56"/>
        <v>Desarrollo del Sistema de Educación Superior</v>
      </c>
      <c r="K1187" s="95" t="s">
        <v>720</v>
      </c>
    </row>
    <row r="1188" spans="3:11" x14ac:dyDescent="0.25">
      <c r="C1188" s="139"/>
      <c r="D1188" s="147"/>
      <c r="E1188" s="115"/>
      <c r="F1188" s="94">
        <f t="shared" si="55"/>
        <v>0</v>
      </c>
      <c r="G1188" s="156"/>
      <c r="H1188" s="140"/>
      <c r="I1188" s="126" t="e">
        <f>VLOOKUP(H1188,Presupuesto!$B$11:$C$565,2,0)</f>
        <v>#N/A</v>
      </c>
      <c r="J1188" s="95" t="str">
        <f t="shared" si="56"/>
        <v>Desarrollo del Sistema de Educación Superior</v>
      </c>
      <c r="K1188" s="95" t="s">
        <v>720</v>
      </c>
    </row>
    <row r="1189" spans="3:11" x14ac:dyDescent="0.25">
      <c r="C1189" s="139"/>
      <c r="D1189" s="147"/>
      <c r="E1189" s="115"/>
      <c r="F1189" s="94">
        <f t="shared" si="55"/>
        <v>0</v>
      </c>
      <c r="G1189" s="156"/>
      <c r="H1189" s="140"/>
      <c r="I1189" s="126" t="e">
        <f>VLOOKUP(H1189,Presupuesto!$B$11:$C$565,2,0)</f>
        <v>#N/A</v>
      </c>
      <c r="J1189" s="95" t="str">
        <f t="shared" si="56"/>
        <v>Desarrollo del Sistema de Educación Superior</v>
      </c>
      <c r="K1189" s="95" t="s">
        <v>720</v>
      </c>
    </row>
    <row r="1190" spans="3:11" x14ac:dyDescent="0.25">
      <c r="C1190" s="139"/>
      <c r="D1190" s="147"/>
      <c r="E1190" s="115"/>
      <c r="F1190" s="94">
        <f t="shared" si="55"/>
        <v>0</v>
      </c>
      <c r="G1190" s="156"/>
      <c r="H1190" s="140"/>
      <c r="I1190" s="126" t="e">
        <f>VLOOKUP(H1190,Presupuesto!$B$11:$C$565,2,0)</f>
        <v>#N/A</v>
      </c>
      <c r="J1190" s="95" t="str">
        <f t="shared" si="56"/>
        <v>Desarrollo del Sistema de Educación Superior</v>
      </c>
      <c r="K1190" s="95" t="s">
        <v>720</v>
      </c>
    </row>
    <row r="1191" spans="3:11" x14ac:dyDescent="0.25">
      <c r="C1191" s="139"/>
      <c r="D1191" s="147"/>
      <c r="E1191" s="115"/>
      <c r="F1191" s="94">
        <f t="shared" si="55"/>
        <v>0</v>
      </c>
      <c r="G1191" s="156"/>
      <c r="H1191" s="140"/>
      <c r="I1191" s="126" t="e">
        <f>VLOOKUP(H1191,Presupuesto!$B$11:$C$565,2,0)</f>
        <v>#N/A</v>
      </c>
      <c r="J1191" s="95" t="str">
        <f t="shared" si="56"/>
        <v>Desarrollo del Sistema de Educación Superior</v>
      </c>
      <c r="K1191" s="95" t="s">
        <v>720</v>
      </c>
    </row>
    <row r="1192" spans="3:11" x14ac:dyDescent="0.25">
      <c r="C1192" s="141"/>
      <c r="D1192" s="147"/>
      <c r="E1192" s="115"/>
      <c r="F1192" s="94">
        <f t="shared" si="55"/>
        <v>0</v>
      </c>
      <c r="G1192" s="156"/>
      <c r="H1192" s="142"/>
      <c r="I1192" s="126" t="e">
        <f>VLOOKUP(H1192,Presupuesto!$B$11:$C$565,2,0)</f>
        <v>#N/A</v>
      </c>
      <c r="J1192" s="95" t="str">
        <f t="shared" si="56"/>
        <v>Desarrollo del Sistema de Educación Superior</v>
      </c>
      <c r="K1192" s="95" t="s">
        <v>732</v>
      </c>
    </row>
    <row r="1193" spans="3:11" x14ac:dyDescent="0.25">
      <c r="C1193" s="141"/>
      <c r="D1193" s="147"/>
      <c r="E1193" s="115"/>
      <c r="F1193" s="94">
        <f t="shared" si="55"/>
        <v>0</v>
      </c>
      <c r="G1193" s="156"/>
      <c r="H1193" s="142"/>
      <c r="I1193" s="126" t="e">
        <f>VLOOKUP(H1193,Presupuesto!$B$11:$C$565,2,0)</f>
        <v>#N/A</v>
      </c>
      <c r="J1193" s="95" t="str">
        <f t="shared" si="56"/>
        <v>Desarrollo del Sistema de Educación Superior</v>
      </c>
      <c r="K1193" s="95" t="s">
        <v>720</v>
      </c>
    </row>
    <row r="1194" spans="3:11" x14ac:dyDescent="0.25">
      <c r="C1194" s="141"/>
      <c r="D1194" s="147"/>
      <c r="E1194" s="115"/>
      <c r="F1194" s="94">
        <f t="shared" si="55"/>
        <v>0</v>
      </c>
      <c r="G1194" s="156"/>
      <c r="H1194" s="142"/>
      <c r="I1194" s="126" t="e">
        <f>VLOOKUP(H1194,Presupuesto!$B$11:$C$565,2,0)</f>
        <v>#N/A</v>
      </c>
      <c r="J1194" s="95" t="str">
        <f t="shared" si="56"/>
        <v>Desarrollo del Sistema de Educación Superior</v>
      </c>
      <c r="K1194" s="95" t="s">
        <v>720</v>
      </c>
    </row>
    <row r="1195" spans="3:11" x14ac:dyDescent="0.25">
      <c r="C1195" s="141"/>
      <c r="D1195" s="147"/>
      <c r="E1195" s="115"/>
      <c r="F1195" s="94">
        <f t="shared" si="55"/>
        <v>0</v>
      </c>
      <c r="G1195" s="156"/>
      <c r="H1195" s="142"/>
      <c r="I1195" s="126" t="e">
        <f>VLOOKUP(H1195,Presupuesto!$B$11:$C$565,2,0)</f>
        <v>#N/A</v>
      </c>
      <c r="J1195" s="95" t="str">
        <f t="shared" si="56"/>
        <v>Desarrollo del Sistema de Educación Superior</v>
      </c>
      <c r="K1195" s="95" t="s">
        <v>720</v>
      </c>
    </row>
    <row r="1196" spans="3:11" ht="15.75" thickBot="1" x14ac:dyDescent="0.3">
      <c r="C1196" s="143"/>
      <c r="D1196" s="155"/>
      <c r="E1196" s="100"/>
      <c r="F1196" s="102">
        <f t="shared" si="55"/>
        <v>0</v>
      </c>
      <c r="G1196" s="157"/>
      <c r="H1196" s="144"/>
      <c r="I1196" s="128" t="e">
        <f>VLOOKUP(H1196,Presupuesto!$B$11:$C$565,2,0)</f>
        <v>#N/A</v>
      </c>
      <c r="J1196" s="103" t="str">
        <f t="shared" si="56"/>
        <v>Desarrollo del Sistema de Educación Superior</v>
      </c>
      <c r="K1196" s="120" t="s">
        <v>719</v>
      </c>
    </row>
    <row r="1199" spans="3:11" ht="15.75" thickBot="1" x14ac:dyDescent="0.3"/>
    <row r="1200" spans="3:11" ht="15.75" thickBot="1" x14ac:dyDescent="0.3">
      <c r="C1200" s="153" t="s">
        <v>1337</v>
      </c>
      <c r="D1200" s="347">
        <f>SUM(F1207:F1241)</f>
        <v>60000</v>
      </c>
      <c r="E1200" s="429"/>
      <c r="F1200" s="69"/>
      <c r="G1200" s="78"/>
      <c r="H1200" s="69"/>
      <c r="I1200" s="69"/>
      <c r="J1200" s="429"/>
      <c r="K1200" s="429"/>
    </row>
    <row r="1201" spans="3:11" x14ac:dyDescent="0.25">
      <c r="C1201" s="69"/>
      <c r="D1201" s="31"/>
      <c r="E1201" s="91"/>
      <c r="F1201" s="91"/>
      <c r="G1201" s="91"/>
      <c r="H1201" s="75"/>
      <c r="I1201" s="75"/>
      <c r="J1201" s="75"/>
      <c r="K1201" s="109"/>
    </row>
    <row r="1202" spans="3:11" x14ac:dyDescent="0.25">
      <c r="C1202" s="69"/>
      <c r="D1202" s="31"/>
      <c r="E1202" s="91"/>
      <c r="F1202" s="91"/>
      <c r="G1202" s="91"/>
      <c r="H1202" s="75"/>
      <c r="I1202" s="75"/>
      <c r="J1202" s="75"/>
      <c r="K1202" s="109"/>
    </row>
    <row r="1203" spans="3:11" ht="15.75" x14ac:dyDescent="0.25">
      <c r="C1203" s="191" t="s">
        <v>1309</v>
      </c>
      <c r="D1203" s="345" t="s">
        <v>1856</v>
      </c>
      <c r="E1203" s="91"/>
      <c r="F1203" s="91"/>
      <c r="G1203" s="91"/>
      <c r="H1203" s="75"/>
      <c r="I1203" s="75"/>
      <c r="J1203" s="75"/>
      <c r="K1203" s="109"/>
    </row>
    <row r="1204" spans="3:11" ht="18.75" x14ac:dyDescent="0.25">
      <c r="C1204" s="199" t="str">
        <f>IFERROR(VLOOKUP(D1203,'1. Desarrollo e Innov. Curricu.'!$F:$G,2,FALSE),IFERROR(VLOOKUP(D1203,'2. Investigación Científica'!$F:$G,2,FALSE),IFERROR(VLOOKUP(D1203,'3. Vinculación Univ. Sociedad'!$F:$G,2,FALSE),IFERROR(VLOOKUP(D1203,'4. Docencia y Profesorado Univ.'!$F:$G,2,FALSE),IFERROR(VLOOKUP(D1203,'5. Estudiantes y Graduados'!$F:$G,2,FALSE),IFERROR(VLOOKUP(D1203,'11. Gestion Administrativa'!$F:$G,2,FALSE),IFERROR(VLOOKUP(D1203,'13. Gestión Académica'!$F:$G,2,FALSE),IFERROR(VLOOKUP(D1203,'9. Asegura. de la Calid. y M'!$F:$G,2,FALSE),IFERROR(VLOOKUP(D1203,'6. Gestión del Conocimiento'!$F:$G,2,FALSE),IFERROR(VLOOKUP(D1203,'15. Gobernabilidad y Proceso...'!$F:$G,2,FALSE),IFERROR(VLOOKUP(D1203,'12. Gestión del Talento Humano'!$F:$G,2,FALSE),IFERROR(VLOOKUP(D1203,'14. Internacional... de la E.S.'!$F:$G,2,FALSE),IFERROR(VLOOKUP(D1203,'10. Posgrado'!$F:$G,2,FALSE),IFERROR(VLOOKUP(D1203,'17. Gestión TIC'!$F:$G,2,FALSE),IFERROR(VLOOKUP(D1203,'16. Desa. del Sistema Educ.Sup.'!$F:$G,2,FALSE),IFERROR(VLOOKUP(D1203,'8. Cultura de Inno. Insti...'!$F:$G,2,FALSE),VLOOKUP(D1203,'7. Lo Esencial de la Reforma U.'!$F:$G,2,0)))))))))))))))))</f>
        <v>Evaluación externa de la gestión de la Política de Equidad (2 expertos internacionales por 5 días).</v>
      </c>
      <c r="D1204" s="31"/>
      <c r="E1204" s="91"/>
      <c r="F1204" s="91"/>
      <c r="G1204" s="91"/>
      <c r="H1204" s="75"/>
      <c r="I1204" s="75"/>
      <c r="J1204" s="75"/>
      <c r="K1204" s="109"/>
    </row>
    <row r="1205" spans="3:11" ht="15.75" thickBot="1" x14ac:dyDescent="0.3">
      <c r="C1205" s="429"/>
      <c r="D1205" s="429"/>
      <c r="E1205" s="429"/>
      <c r="F1205" s="91"/>
      <c r="G1205" s="75"/>
      <c r="H1205" s="75"/>
      <c r="I1205" s="75"/>
      <c r="J1205" s="429"/>
      <c r="K1205" s="429"/>
    </row>
    <row r="1206" spans="3:11" ht="15.75" thickBot="1" x14ac:dyDescent="0.3">
      <c r="C1206" s="125" t="s">
        <v>1310</v>
      </c>
      <c r="D1206" s="125" t="s">
        <v>99</v>
      </c>
      <c r="E1206" s="132" t="s">
        <v>1312</v>
      </c>
      <c r="F1206" s="131" t="s">
        <v>1313</v>
      </c>
      <c r="G1206" s="129" t="s">
        <v>1314</v>
      </c>
      <c r="H1206" s="132" t="s">
        <v>1315</v>
      </c>
      <c r="I1206" s="129" t="s">
        <v>711</v>
      </c>
      <c r="J1206" s="129" t="s">
        <v>1316</v>
      </c>
      <c r="K1206" s="129" t="s">
        <v>1317</v>
      </c>
    </row>
    <row r="1207" spans="3:11" x14ac:dyDescent="0.25">
      <c r="C1207" s="209" t="s">
        <v>1291</v>
      </c>
      <c r="D1207" s="210"/>
      <c r="E1207" s="208">
        <f>HLOOKUP(C1207,$AH$2:$BU$3,2,0)</f>
        <v>6097.9230000000007</v>
      </c>
      <c r="F1207" s="94">
        <f t="shared" ref="F1207:F1241" si="57">D1207*E1207</f>
        <v>0</v>
      </c>
      <c r="G1207" s="156" t="s">
        <v>712</v>
      </c>
      <c r="H1207" s="138" t="s">
        <v>332</v>
      </c>
      <c r="I1207" s="126" t="str">
        <f>VLOOKUP(H1207,Presupuesto!$B$11:$C$565,2,0)</f>
        <v>PASAJES AL EXTERIOR</v>
      </c>
      <c r="J1207" s="207" t="s">
        <v>69</v>
      </c>
      <c r="K1207" s="95" t="s">
        <v>719</v>
      </c>
    </row>
    <row r="1208" spans="3:11" x14ac:dyDescent="0.25">
      <c r="C1208" s="137" t="s">
        <v>1940</v>
      </c>
      <c r="D1208" s="154">
        <v>2</v>
      </c>
      <c r="E1208" s="119">
        <v>30000</v>
      </c>
      <c r="F1208" s="94">
        <f t="shared" si="57"/>
        <v>60000</v>
      </c>
      <c r="G1208" s="156" t="s">
        <v>712</v>
      </c>
      <c r="H1208" s="138" t="s">
        <v>340</v>
      </c>
      <c r="I1208" s="126" t="str">
        <f>VLOOKUP(H1208,Presupuesto!$B$11:$C$565,2,0)</f>
        <v>VIATICOS AL EXTERIOR</v>
      </c>
      <c r="J1208" s="95" t="s">
        <v>69</v>
      </c>
      <c r="K1208" s="95" t="s">
        <v>720</v>
      </c>
    </row>
    <row r="1209" spans="3:11" x14ac:dyDescent="0.25">
      <c r="C1209" s="137"/>
      <c r="D1209" s="154"/>
      <c r="E1209" s="119"/>
      <c r="F1209" s="94">
        <f t="shared" si="57"/>
        <v>0</v>
      </c>
      <c r="G1209" s="156"/>
      <c r="H1209" s="138"/>
      <c r="I1209" s="126" t="e">
        <f>VLOOKUP(H1209,Presupuesto!$B$11:$C$565,2,0)</f>
        <v>#N/A</v>
      </c>
      <c r="J1209" s="95" t="str">
        <f t="shared" ref="J1209:J1241" si="58">$J$854</f>
        <v>Desarrollo del Sistema de Educación Superior</v>
      </c>
      <c r="K1209" s="95" t="s">
        <v>720</v>
      </c>
    </row>
    <row r="1210" spans="3:11" x14ac:dyDescent="0.25">
      <c r="C1210" s="137"/>
      <c r="D1210" s="154"/>
      <c r="E1210" s="119"/>
      <c r="F1210" s="94">
        <f t="shared" si="57"/>
        <v>0</v>
      </c>
      <c r="G1210" s="156"/>
      <c r="H1210" s="138"/>
      <c r="I1210" s="126" t="e">
        <f>VLOOKUP(H1210,Presupuesto!$B$11:$C$565,2,0)</f>
        <v>#N/A</v>
      </c>
      <c r="J1210" s="95" t="str">
        <f t="shared" si="58"/>
        <v>Desarrollo del Sistema de Educación Superior</v>
      </c>
      <c r="K1210" s="95" t="s">
        <v>720</v>
      </c>
    </row>
    <row r="1211" spans="3:11" x14ac:dyDescent="0.25">
      <c r="C1211" s="137"/>
      <c r="D1211" s="154"/>
      <c r="E1211" s="119"/>
      <c r="F1211" s="94">
        <f t="shared" si="57"/>
        <v>0</v>
      </c>
      <c r="G1211" s="156"/>
      <c r="H1211" s="138"/>
      <c r="I1211" s="126" t="e">
        <f>VLOOKUP(H1211,Presupuesto!$B$11:$C$565,2,0)</f>
        <v>#N/A</v>
      </c>
      <c r="J1211" s="95" t="str">
        <f t="shared" si="58"/>
        <v>Desarrollo del Sistema de Educación Superior</v>
      </c>
      <c r="K1211" s="95" t="s">
        <v>720</v>
      </c>
    </row>
    <row r="1212" spans="3:11" x14ac:dyDescent="0.25">
      <c r="C1212" s="137"/>
      <c r="D1212" s="154"/>
      <c r="E1212" s="119"/>
      <c r="F1212" s="94">
        <f t="shared" si="57"/>
        <v>0</v>
      </c>
      <c r="G1212" s="156"/>
      <c r="H1212" s="138"/>
      <c r="I1212" s="126" t="e">
        <f>VLOOKUP(H1212,Presupuesto!$B$11:$C$565,2,0)</f>
        <v>#N/A</v>
      </c>
      <c r="J1212" s="95" t="str">
        <f t="shared" si="58"/>
        <v>Desarrollo del Sistema de Educación Superior</v>
      </c>
      <c r="K1212" s="95" t="s">
        <v>729</v>
      </c>
    </row>
    <row r="1213" spans="3:11" x14ac:dyDescent="0.25">
      <c r="C1213" s="137"/>
      <c r="D1213" s="154"/>
      <c r="E1213" s="119"/>
      <c r="F1213" s="94">
        <f t="shared" si="57"/>
        <v>0</v>
      </c>
      <c r="G1213" s="156"/>
      <c r="H1213" s="138"/>
      <c r="I1213" s="126" t="e">
        <f>VLOOKUP(H1213,Presupuesto!$B$11:$C$565,2,0)</f>
        <v>#N/A</v>
      </c>
      <c r="J1213" s="95" t="str">
        <f t="shared" si="58"/>
        <v>Desarrollo del Sistema de Educación Superior</v>
      </c>
      <c r="K1213" s="95" t="s">
        <v>720</v>
      </c>
    </row>
    <row r="1214" spans="3:11" x14ac:dyDescent="0.25">
      <c r="C1214" s="137"/>
      <c r="D1214" s="154"/>
      <c r="E1214" s="119"/>
      <c r="F1214" s="94">
        <f t="shared" si="57"/>
        <v>0</v>
      </c>
      <c r="G1214" s="156"/>
      <c r="H1214" s="138"/>
      <c r="I1214" s="126" t="e">
        <f>VLOOKUP(H1214,Presupuesto!$B$11:$C$565,2,0)</f>
        <v>#N/A</v>
      </c>
      <c r="J1214" s="95" t="str">
        <f t="shared" si="58"/>
        <v>Desarrollo del Sistema de Educación Superior</v>
      </c>
      <c r="K1214" s="95" t="s">
        <v>720</v>
      </c>
    </row>
    <row r="1215" spans="3:11" x14ac:dyDescent="0.25">
      <c r="C1215" s="137"/>
      <c r="D1215" s="154"/>
      <c r="E1215" s="119"/>
      <c r="F1215" s="94">
        <f t="shared" si="57"/>
        <v>0</v>
      </c>
      <c r="G1215" s="156"/>
      <c r="H1215" s="138"/>
      <c r="I1215" s="126" t="e">
        <f>VLOOKUP(H1215,Presupuesto!$B$11:$C$565,2,0)</f>
        <v>#N/A</v>
      </c>
      <c r="J1215" s="95" t="str">
        <f t="shared" si="58"/>
        <v>Desarrollo del Sistema de Educación Superior</v>
      </c>
      <c r="K1215" s="95" t="s">
        <v>720</v>
      </c>
    </row>
    <row r="1216" spans="3:11" x14ac:dyDescent="0.25">
      <c r="C1216" s="137"/>
      <c r="D1216" s="154"/>
      <c r="E1216" s="119"/>
      <c r="F1216" s="94">
        <f t="shared" si="57"/>
        <v>0</v>
      </c>
      <c r="G1216" s="156"/>
      <c r="H1216" s="138"/>
      <c r="I1216" s="126" t="e">
        <f>VLOOKUP(H1216,Presupuesto!$B$11:$C$565,2,0)</f>
        <v>#N/A</v>
      </c>
      <c r="J1216" s="95" t="str">
        <f t="shared" si="58"/>
        <v>Desarrollo del Sistema de Educación Superior</v>
      </c>
      <c r="K1216" s="95" t="s">
        <v>720</v>
      </c>
    </row>
    <row r="1217" spans="3:11" x14ac:dyDescent="0.25">
      <c r="C1217" s="137"/>
      <c r="D1217" s="154"/>
      <c r="E1217" s="119"/>
      <c r="F1217" s="94">
        <f t="shared" si="57"/>
        <v>0</v>
      </c>
      <c r="G1217" s="156"/>
      <c r="H1217" s="138"/>
      <c r="I1217" s="126" t="e">
        <f>VLOOKUP(H1217,Presupuesto!$B$11:$C$565,2,0)</f>
        <v>#N/A</v>
      </c>
      <c r="J1217" s="95" t="str">
        <f t="shared" si="58"/>
        <v>Desarrollo del Sistema de Educación Superior</v>
      </c>
      <c r="K1217" s="95" t="s">
        <v>720</v>
      </c>
    </row>
    <row r="1218" spans="3:11" x14ac:dyDescent="0.25">
      <c r="C1218" s="137"/>
      <c r="D1218" s="154"/>
      <c r="E1218" s="119"/>
      <c r="F1218" s="94">
        <f t="shared" si="57"/>
        <v>0</v>
      </c>
      <c r="G1218" s="156"/>
      <c r="H1218" s="138"/>
      <c r="I1218" s="126" t="e">
        <f>VLOOKUP(H1218,Presupuesto!$B$11:$C$565,2,0)</f>
        <v>#N/A</v>
      </c>
      <c r="J1218" s="95" t="str">
        <f t="shared" si="58"/>
        <v>Desarrollo del Sistema de Educación Superior</v>
      </c>
      <c r="K1218" s="95" t="s">
        <v>720</v>
      </c>
    </row>
    <row r="1219" spans="3:11" x14ac:dyDescent="0.25">
      <c r="C1219" s="137"/>
      <c r="D1219" s="154"/>
      <c r="E1219" s="119"/>
      <c r="F1219" s="94">
        <f t="shared" si="57"/>
        <v>0</v>
      </c>
      <c r="G1219" s="156"/>
      <c r="H1219" s="138"/>
      <c r="I1219" s="126" t="e">
        <f>VLOOKUP(H1219,Presupuesto!$B$11:$C$565,2,0)</f>
        <v>#N/A</v>
      </c>
      <c r="J1219" s="95" t="str">
        <f t="shared" si="58"/>
        <v>Desarrollo del Sistema de Educación Superior</v>
      </c>
      <c r="K1219" s="95" t="s">
        <v>720</v>
      </c>
    </row>
    <row r="1220" spans="3:11" x14ac:dyDescent="0.25">
      <c r="C1220" s="137"/>
      <c r="D1220" s="154"/>
      <c r="E1220" s="119"/>
      <c r="F1220" s="94">
        <f t="shared" si="57"/>
        <v>0</v>
      </c>
      <c r="G1220" s="156"/>
      <c r="H1220" s="138"/>
      <c r="I1220" s="126" t="e">
        <f>VLOOKUP(H1220,Presupuesto!$B$11:$C$565,2,0)</f>
        <v>#N/A</v>
      </c>
      <c r="J1220" s="95" t="str">
        <f t="shared" si="58"/>
        <v>Desarrollo del Sistema de Educación Superior</v>
      </c>
      <c r="K1220" s="95" t="s">
        <v>720</v>
      </c>
    </row>
    <row r="1221" spans="3:11" x14ac:dyDescent="0.25">
      <c r="C1221" s="137"/>
      <c r="D1221" s="154"/>
      <c r="E1221" s="119"/>
      <c r="F1221" s="94">
        <f t="shared" si="57"/>
        <v>0</v>
      </c>
      <c r="G1221" s="156"/>
      <c r="H1221" s="138"/>
      <c r="I1221" s="126" t="e">
        <f>VLOOKUP(H1221,Presupuesto!$B$11:$C$565,2,0)</f>
        <v>#N/A</v>
      </c>
      <c r="J1221" s="95" t="str">
        <f t="shared" si="58"/>
        <v>Desarrollo del Sistema de Educación Superior</v>
      </c>
      <c r="K1221" s="95" t="s">
        <v>720</v>
      </c>
    </row>
    <row r="1222" spans="3:11" x14ac:dyDescent="0.25">
      <c r="C1222" s="137"/>
      <c r="D1222" s="154"/>
      <c r="E1222" s="119"/>
      <c r="F1222" s="94">
        <f t="shared" si="57"/>
        <v>0</v>
      </c>
      <c r="G1222" s="156"/>
      <c r="H1222" s="138"/>
      <c r="I1222" s="126" t="e">
        <f>VLOOKUP(H1222,Presupuesto!$B$11:$C$565,2,0)</f>
        <v>#N/A</v>
      </c>
      <c r="J1222" s="95" t="str">
        <f t="shared" si="58"/>
        <v>Desarrollo del Sistema de Educación Superior</v>
      </c>
      <c r="K1222" s="95" t="s">
        <v>720</v>
      </c>
    </row>
    <row r="1223" spans="3:11" x14ac:dyDescent="0.25">
      <c r="C1223" s="137"/>
      <c r="D1223" s="154"/>
      <c r="E1223" s="119"/>
      <c r="F1223" s="94">
        <f t="shared" si="57"/>
        <v>0</v>
      </c>
      <c r="G1223" s="156"/>
      <c r="H1223" s="138"/>
      <c r="I1223" s="126" t="e">
        <f>VLOOKUP(H1223,Presupuesto!$B$11:$C$565,2,0)</f>
        <v>#N/A</v>
      </c>
      <c r="J1223" s="95" t="str">
        <f t="shared" si="58"/>
        <v>Desarrollo del Sistema de Educación Superior</v>
      </c>
      <c r="K1223" s="95" t="s">
        <v>720</v>
      </c>
    </row>
    <row r="1224" spans="3:11" x14ac:dyDescent="0.25">
      <c r="C1224" s="137"/>
      <c r="D1224" s="154"/>
      <c r="E1224" s="119"/>
      <c r="F1224" s="94">
        <f t="shared" si="57"/>
        <v>0</v>
      </c>
      <c r="G1224" s="156"/>
      <c r="H1224" s="138"/>
      <c r="I1224" s="126" t="e">
        <f>VLOOKUP(H1224,Presupuesto!$B$11:$C$565,2,0)</f>
        <v>#N/A</v>
      </c>
      <c r="J1224" s="95" t="str">
        <f t="shared" si="58"/>
        <v>Desarrollo del Sistema de Educación Superior</v>
      </c>
      <c r="K1224" s="95" t="s">
        <v>720</v>
      </c>
    </row>
    <row r="1225" spans="3:11" x14ac:dyDescent="0.25">
      <c r="C1225" s="137"/>
      <c r="D1225" s="154"/>
      <c r="E1225" s="119"/>
      <c r="F1225" s="94">
        <f t="shared" si="57"/>
        <v>0</v>
      </c>
      <c r="G1225" s="156"/>
      <c r="H1225" s="138"/>
      <c r="I1225" s="126" t="e">
        <f>VLOOKUP(H1225,Presupuesto!$B$11:$C$565,2,0)</f>
        <v>#N/A</v>
      </c>
      <c r="J1225" s="95" t="str">
        <f t="shared" si="58"/>
        <v>Desarrollo del Sistema de Educación Superior</v>
      </c>
      <c r="K1225" s="95" t="s">
        <v>720</v>
      </c>
    </row>
    <row r="1226" spans="3:11" x14ac:dyDescent="0.25">
      <c r="C1226" s="137"/>
      <c r="D1226" s="154"/>
      <c r="E1226" s="119"/>
      <c r="F1226" s="94">
        <f t="shared" si="57"/>
        <v>0</v>
      </c>
      <c r="G1226" s="156"/>
      <c r="H1226" s="138"/>
      <c r="I1226" s="126" t="e">
        <f>VLOOKUP(H1226,Presupuesto!$B$11:$C$565,2,0)</f>
        <v>#N/A</v>
      </c>
      <c r="J1226" s="95" t="str">
        <f t="shared" si="58"/>
        <v>Desarrollo del Sistema de Educación Superior</v>
      </c>
      <c r="K1226" s="95" t="s">
        <v>720</v>
      </c>
    </row>
    <row r="1227" spans="3:11" x14ac:dyDescent="0.25">
      <c r="C1227" s="137"/>
      <c r="D1227" s="154"/>
      <c r="E1227" s="119"/>
      <c r="F1227" s="94">
        <f t="shared" si="57"/>
        <v>0</v>
      </c>
      <c r="G1227" s="156"/>
      <c r="H1227" s="138"/>
      <c r="I1227" s="126" t="e">
        <f>VLOOKUP(H1227,Presupuesto!$B$11:$C$565,2,0)</f>
        <v>#N/A</v>
      </c>
      <c r="J1227" s="95" t="str">
        <f t="shared" si="58"/>
        <v>Desarrollo del Sistema de Educación Superior</v>
      </c>
      <c r="K1227" s="95" t="s">
        <v>720</v>
      </c>
    </row>
    <row r="1228" spans="3:11" x14ac:dyDescent="0.25">
      <c r="C1228" s="137"/>
      <c r="D1228" s="154"/>
      <c r="E1228" s="119"/>
      <c r="F1228" s="94">
        <f t="shared" si="57"/>
        <v>0</v>
      </c>
      <c r="G1228" s="156"/>
      <c r="H1228" s="138"/>
      <c r="I1228" s="126" t="e">
        <f>VLOOKUP(H1228,Presupuesto!$B$11:$C$565,2,0)</f>
        <v>#N/A</v>
      </c>
      <c r="J1228" s="95" t="str">
        <f t="shared" si="58"/>
        <v>Desarrollo del Sistema de Educación Superior</v>
      </c>
      <c r="K1228" s="95" t="s">
        <v>720</v>
      </c>
    </row>
    <row r="1229" spans="3:11" x14ac:dyDescent="0.25">
      <c r="C1229" s="139"/>
      <c r="D1229" s="147"/>
      <c r="E1229" s="115"/>
      <c r="F1229" s="94">
        <f t="shared" si="57"/>
        <v>0</v>
      </c>
      <c r="G1229" s="156"/>
      <c r="H1229" s="140"/>
      <c r="I1229" s="126" t="e">
        <f>VLOOKUP(H1229,Presupuesto!$B$11:$C$565,2,0)</f>
        <v>#N/A</v>
      </c>
      <c r="J1229" s="95" t="str">
        <f t="shared" si="58"/>
        <v>Desarrollo del Sistema de Educación Superior</v>
      </c>
      <c r="K1229" s="95" t="s">
        <v>720</v>
      </c>
    </row>
    <row r="1230" spans="3:11" x14ac:dyDescent="0.25">
      <c r="C1230" s="139"/>
      <c r="D1230" s="147"/>
      <c r="E1230" s="115"/>
      <c r="F1230" s="94">
        <f t="shared" si="57"/>
        <v>0</v>
      </c>
      <c r="G1230" s="156"/>
      <c r="H1230" s="140"/>
      <c r="I1230" s="126" t="e">
        <f>VLOOKUP(H1230,Presupuesto!$B$11:$C$565,2,0)</f>
        <v>#N/A</v>
      </c>
      <c r="J1230" s="95" t="str">
        <f t="shared" si="58"/>
        <v>Desarrollo del Sistema de Educación Superior</v>
      </c>
      <c r="K1230" s="95" t="s">
        <v>720</v>
      </c>
    </row>
    <row r="1231" spans="3:11" x14ac:dyDescent="0.25">
      <c r="C1231" s="139"/>
      <c r="D1231" s="147"/>
      <c r="E1231" s="115"/>
      <c r="F1231" s="94">
        <f t="shared" si="57"/>
        <v>0</v>
      </c>
      <c r="G1231" s="156"/>
      <c r="H1231" s="140"/>
      <c r="I1231" s="126" t="e">
        <f>VLOOKUP(H1231,Presupuesto!$B$11:$C$565,2,0)</f>
        <v>#N/A</v>
      </c>
      <c r="J1231" s="95" t="str">
        <f t="shared" si="58"/>
        <v>Desarrollo del Sistema de Educación Superior</v>
      </c>
      <c r="K1231" s="95" t="s">
        <v>720</v>
      </c>
    </row>
    <row r="1232" spans="3:11" x14ac:dyDescent="0.25">
      <c r="C1232" s="139"/>
      <c r="D1232" s="147"/>
      <c r="E1232" s="115"/>
      <c r="F1232" s="94">
        <f t="shared" si="57"/>
        <v>0</v>
      </c>
      <c r="G1232" s="156"/>
      <c r="H1232" s="140"/>
      <c r="I1232" s="126" t="e">
        <f>VLOOKUP(H1232,Presupuesto!$B$11:$C$565,2,0)</f>
        <v>#N/A</v>
      </c>
      <c r="J1232" s="95" t="str">
        <f t="shared" si="58"/>
        <v>Desarrollo del Sistema de Educación Superior</v>
      </c>
      <c r="K1232" s="95" t="s">
        <v>720</v>
      </c>
    </row>
    <row r="1233" spans="3:11" x14ac:dyDescent="0.25">
      <c r="C1233" s="139"/>
      <c r="D1233" s="147"/>
      <c r="E1233" s="115"/>
      <c r="F1233" s="94">
        <f t="shared" si="57"/>
        <v>0</v>
      </c>
      <c r="G1233" s="156"/>
      <c r="H1233" s="140"/>
      <c r="I1233" s="126" t="e">
        <f>VLOOKUP(H1233,Presupuesto!$B$11:$C$565,2,0)</f>
        <v>#N/A</v>
      </c>
      <c r="J1233" s="95" t="str">
        <f t="shared" si="58"/>
        <v>Desarrollo del Sistema de Educación Superior</v>
      </c>
      <c r="K1233" s="95" t="s">
        <v>720</v>
      </c>
    </row>
    <row r="1234" spans="3:11" x14ac:dyDescent="0.25">
      <c r="C1234" s="139"/>
      <c r="D1234" s="147"/>
      <c r="E1234" s="115"/>
      <c r="F1234" s="94">
        <f t="shared" si="57"/>
        <v>0</v>
      </c>
      <c r="G1234" s="156"/>
      <c r="H1234" s="140"/>
      <c r="I1234" s="126" t="e">
        <f>VLOOKUP(H1234,Presupuesto!$B$11:$C$565,2,0)</f>
        <v>#N/A</v>
      </c>
      <c r="J1234" s="95" t="str">
        <f t="shared" si="58"/>
        <v>Desarrollo del Sistema de Educación Superior</v>
      </c>
      <c r="K1234" s="95" t="s">
        <v>720</v>
      </c>
    </row>
    <row r="1235" spans="3:11" x14ac:dyDescent="0.25">
      <c r="C1235" s="139"/>
      <c r="D1235" s="147"/>
      <c r="E1235" s="115"/>
      <c r="F1235" s="94">
        <f t="shared" si="57"/>
        <v>0</v>
      </c>
      <c r="G1235" s="156"/>
      <c r="H1235" s="140"/>
      <c r="I1235" s="126" t="e">
        <f>VLOOKUP(H1235,Presupuesto!$B$11:$C$565,2,0)</f>
        <v>#N/A</v>
      </c>
      <c r="J1235" s="95" t="str">
        <f t="shared" si="58"/>
        <v>Desarrollo del Sistema de Educación Superior</v>
      </c>
      <c r="K1235" s="95" t="s">
        <v>720</v>
      </c>
    </row>
    <row r="1236" spans="3:11" x14ac:dyDescent="0.25">
      <c r="C1236" s="139"/>
      <c r="D1236" s="147"/>
      <c r="E1236" s="115"/>
      <c r="F1236" s="94">
        <f t="shared" si="57"/>
        <v>0</v>
      </c>
      <c r="G1236" s="156"/>
      <c r="H1236" s="140"/>
      <c r="I1236" s="126" t="e">
        <f>VLOOKUP(H1236,Presupuesto!$B$11:$C$565,2,0)</f>
        <v>#N/A</v>
      </c>
      <c r="J1236" s="95" t="str">
        <f t="shared" si="58"/>
        <v>Desarrollo del Sistema de Educación Superior</v>
      </c>
      <c r="K1236" s="95" t="s">
        <v>720</v>
      </c>
    </row>
    <row r="1237" spans="3:11" x14ac:dyDescent="0.25">
      <c r="C1237" s="141"/>
      <c r="D1237" s="147"/>
      <c r="E1237" s="115"/>
      <c r="F1237" s="94">
        <f t="shared" si="57"/>
        <v>0</v>
      </c>
      <c r="G1237" s="156"/>
      <c r="H1237" s="142"/>
      <c r="I1237" s="126" t="e">
        <f>VLOOKUP(H1237,Presupuesto!$B$11:$C$565,2,0)</f>
        <v>#N/A</v>
      </c>
      <c r="J1237" s="95" t="str">
        <f t="shared" si="58"/>
        <v>Desarrollo del Sistema de Educación Superior</v>
      </c>
      <c r="K1237" s="95" t="s">
        <v>732</v>
      </c>
    </row>
    <row r="1238" spans="3:11" x14ac:dyDescent="0.25">
      <c r="C1238" s="141"/>
      <c r="D1238" s="147"/>
      <c r="E1238" s="115"/>
      <c r="F1238" s="94">
        <f t="shared" si="57"/>
        <v>0</v>
      </c>
      <c r="G1238" s="156"/>
      <c r="H1238" s="142"/>
      <c r="I1238" s="126" t="e">
        <f>VLOOKUP(H1238,Presupuesto!$B$11:$C$565,2,0)</f>
        <v>#N/A</v>
      </c>
      <c r="J1238" s="95" t="str">
        <f t="shared" si="58"/>
        <v>Desarrollo del Sistema de Educación Superior</v>
      </c>
      <c r="K1238" s="95" t="s">
        <v>720</v>
      </c>
    </row>
    <row r="1239" spans="3:11" x14ac:dyDescent="0.25">
      <c r="C1239" s="141"/>
      <c r="D1239" s="147"/>
      <c r="E1239" s="115"/>
      <c r="F1239" s="94">
        <f t="shared" si="57"/>
        <v>0</v>
      </c>
      <c r="G1239" s="156"/>
      <c r="H1239" s="142"/>
      <c r="I1239" s="126" t="e">
        <f>VLOOKUP(H1239,Presupuesto!$B$11:$C$565,2,0)</f>
        <v>#N/A</v>
      </c>
      <c r="J1239" s="95" t="str">
        <f t="shared" si="58"/>
        <v>Desarrollo del Sistema de Educación Superior</v>
      </c>
      <c r="K1239" s="95" t="s">
        <v>720</v>
      </c>
    </row>
    <row r="1240" spans="3:11" x14ac:dyDescent="0.25">
      <c r="C1240" s="141"/>
      <c r="D1240" s="147"/>
      <c r="E1240" s="115"/>
      <c r="F1240" s="94">
        <f t="shared" si="57"/>
        <v>0</v>
      </c>
      <c r="G1240" s="156"/>
      <c r="H1240" s="142"/>
      <c r="I1240" s="126" t="e">
        <f>VLOOKUP(H1240,Presupuesto!$B$11:$C$565,2,0)</f>
        <v>#N/A</v>
      </c>
      <c r="J1240" s="95" t="str">
        <f t="shared" si="58"/>
        <v>Desarrollo del Sistema de Educación Superior</v>
      </c>
      <c r="K1240" s="95" t="s">
        <v>720</v>
      </c>
    </row>
    <row r="1241" spans="3:11" ht="15.75" thickBot="1" x14ac:dyDescent="0.3">
      <c r="C1241" s="143"/>
      <c r="D1241" s="155"/>
      <c r="E1241" s="100"/>
      <c r="F1241" s="102">
        <f t="shared" si="57"/>
        <v>0</v>
      </c>
      <c r="G1241" s="157"/>
      <c r="H1241" s="144"/>
      <c r="I1241" s="128" t="e">
        <f>VLOOKUP(H1241,Presupuesto!$B$11:$C$565,2,0)</f>
        <v>#N/A</v>
      </c>
      <c r="J1241" s="103" t="str">
        <f t="shared" si="58"/>
        <v>Desarrollo del Sistema de Educación Superior</v>
      </c>
      <c r="K1241" s="120" t="s">
        <v>719</v>
      </c>
    </row>
    <row r="1242" spans="3:11" s="429" customFormat="1" ht="15.75" thickBot="1" x14ac:dyDescent="0.3">
      <c r="C1242" s="498"/>
      <c r="D1242" s="499"/>
      <c r="E1242" s="500"/>
      <c r="F1242" s="501"/>
      <c r="G1242" s="502"/>
      <c r="H1242" s="503"/>
      <c r="I1242" s="501"/>
      <c r="J1242" s="504"/>
      <c r="K1242" s="504"/>
    </row>
    <row r="1243" spans="3:11" s="429" customFormat="1" ht="15.75" thickBot="1" x14ac:dyDescent="0.3">
      <c r="C1243" s="153" t="s">
        <v>1337</v>
      </c>
      <c r="D1243" s="347">
        <f>SUM(F1250:F1284)</f>
        <v>120979.23000000001</v>
      </c>
      <c r="E1243" s="500"/>
      <c r="F1243" s="501"/>
      <c r="G1243" s="502"/>
      <c r="H1243" s="503"/>
      <c r="I1243" s="501"/>
      <c r="J1243" s="504"/>
      <c r="K1243" s="504"/>
    </row>
    <row r="1246" spans="3:11" ht="15.75" x14ac:dyDescent="0.25">
      <c r="C1246" s="191" t="s">
        <v>1309</v>
      </c>
      <c r="D1246" s="345" t="s">
        <v>1873</v>
      </c>
      <c r="E1246" s="91"/>
      <c r="F1246" s="91"/>
      <c r="G1246" s="91"/>
      <c r="H1246" s="75"/>
      <c r="I1246" s="75"/>
      <c r="J1246" s="75"/>
      <c r="K1246" s="109"/>
    </row>
    <row r="1247" spans="3:11" ht="18.75" x14ac:dyDescent="0.25">
      <c r="C1247" s="199" t="str">
        <f>IFERROR(VLOOKUP(D1246,'1. Desarrollo e Innov. Curricu.'!$F:$G,2,FALSE),IFERROR(VLOOKUP(D1246,'2. Investigación Científica'!$F:$G,2,FALSE),IFERROR(VLOOKUP(D1246,'3. Vinculación Univ. Sociedad'!$F:$G,2,FALSE),IFERROR(VLOOKUP(D1246,'4. Docencia y Profesorado Univ.'!$F:$G,2,FALSE),IFERROR(VLOOKUP(D1246,'5. Estudiantes y Graduados'!$F:$G,2,FALSE),IFERROR(VLOOKUP(D1246,'11. Gestion Administrativa'!$F:$G,2,FALSE),IFERROR(VLOOKUP(D1246,'13. Gestión Académica'!$F:$G,2,FALSE),IFERROR(VLOOKUP(D1246,'9. Asegura. de la Calid. y M'!$F:$G,2,FALSE),IFERROR(VLOOKUP(D1246,'6. Gestión del Conocimiento'!$F:$G,2,FALSE),IFERROR(VLOOKUP(D1246,'15. Gobernabilidad y Proceso...'!$F:$G,2,FALSE),IFERROR(VLOOKUP(D1246,'12. Gestión del Talento Humano'!$F:$G,2,FALSE),IFERROR(VLOOKUP(D1246,'14. Internacional... de la E.S.'!$F:$G,2,FALSE),IFERROR(VLOOKUP(D1246,'10. Posgrado'!$F:$G,2,FALSE),IFERROR(VLOOKUP(D1246,'17. Gestión TIC'!$F:$G,2,FALSE),IFERROR(VLOOKUP(D1246,'16. Desa. del Sistema Educ.Sup.'!$F:$G,2,FALSE),IFERROR(VLOOKUP(D1246,'8. Cultura de Inno. Insti...'!$F:$G,2,FALSE),VLOOKUP(D1246,'7. Lo Esencial de la Reforma U.'!$F:$G,2,0)))))))))))))))))</f>
        <v>Participación en 2 eventos de redes internacionales para presentar buenas practicas en Gestión de la Calidad (1 persona por evento, 5 días, en América Latina).</v>
      </c>
      <c r="D1247" s="31"/>
      <c r="E1247" s="91"/>
      <c r="F1247" s="91"/>
      <c r="G1247" s="91"/>
      <c r="H1247" s="75"/>
      <c r="I1247" s="75"/>
      <c r="J1247" s="75"/>
      <c r="K1247" s="109"/>
    </row>
    <row r="1248" spans="3:11" ht="15.75" thickBot="1" x14ac:dyDescent="0.3">
      <c r="C1248" s="429"/>
      <c r="D1248" s="429"/>
      <c r="E1248" s="429"/>
      <c r="F1248" s="91"/>
      <c r="G1248" s="75"/>
      <c r="H1248" s="75"/>
      <c r="I1248" s="75"/>
      <c r="J1248" s="429"/>
      <c r="K1248" s="429"/>
    </row>
    <row r="1249" spans="3:11" ht="15.75" thickBot="1" x14ac:dyDescent="0.3">
      <c r="C1249" s="125" t="s">
        <v>1310</v>
      </c>
      <c r="D1249" s="125" t="s">
        <v>99</v>
      </c>
      <c r="E1249" s="132" t="s">
        <v>1312</v>
      </c>
      <c r="F1249" s="131" t="s">
        <v>1313</v>
      </c>
      <c r="G1249" s="129" t="s">
        <v>1314</v>
      </c>
      <c r="H1249" s="132" t="s">
        <v>1315</v>
      </c>
      <c r="I1249" s="129" t="s">
        <v>711</v>
      </c>
      <c r="J1249" s="129" t="s">
        <v>1316</v>
      </c>
      <c r="K1249" s="129" t="s">
        <v>1317</v>
      </c>
    </row>
    <row r="1250" spans="3:11" x14ac:dyDescent="0.25">
      <c r="C1250" s="209" t="s">
        <v>1291</v>
      </c>
      <c r="D1250" s="210">
        <v>10</v>
      </c>
      <c r="E1250" s="208">
        <f>HLOOKUP(C1250,$AH$2:$BU$3,2,0)</f>
        <v>6097.9230000000007</v>
      </c>
      <c r="F1250" s="94">
        <f t="shared" ref="F1250:F1284" si="59">D1250*E1250</f>
        <v>60979.23000000001</v>
      </c>
      <c r="G1250" s="156" t="s">
        <v>712</v>
      </c>
      <c r="H1250" s="138" t="s">
        <v>332</v>
      </c>
      <c r="I1250" s="126" t="str">
        <f>VLOOKUP(H1250,Presupuesto!$B$11:$C$565,2,0)</f>
        <v>PASAJES AL EXTERIOR</v>
      </c>
      <c r="J1250" s="207" t="s">
        <v>718</v>
      </c>
      <c r="K1250" s="95" t="s">
        <v>719</v>
      </c>
    </row>
    <row r="1251" spans="3:11" x14ac:dyDescent="0.25">
      <c r="C1251" s="137" t="s">
        <v>1940</v>
      </c>
      <c r="D1251" s="154">
        <v>2</v>
      </c>
      <c r="E1251" s="119">
        <v>30000</v>
      </c>
      <c r="F1251" s="94">
        <f t="shared" si="59"/>
        <v>60000</v>
      </c>
      <c r="G1251" s="156" t="s">
        <v>712</v>
      </c>
      <c r="H1251" s="138" t="s">
        <v>340</v>
      </c>
      <c r="I1251" s="126" t="str">
        <f>VLOOKUP(H1251,Presupuesto!$B$11:$C$565,2,0)</f>
        <v>VIATICOS AL EXTERIOR</v>
      </c>
      <c r="J1251" s="95" t="s">
        <v>718</v>
      </c>
      <c r="K1251" s="95" t="s">
        <v>720</v>
      </c>
    </row>
    <row r="1252" spans="3:11" x14ac:dyDescent="0.25">
      <c r="C1252" s="137"/>
      <c r="D1252" s="154"/>
      <c r="E1252" s="119"/>
      <c r="F1252" s="94">
        <f t="shared" si="59"/>
        <v>0</v>
      </c>
      <c r="G1252" s="156"/>
      <c r="H1252" s="138"/>
      <c r="I1252" s="126" t="e">
        <f>VLOOKUP(H1252,Presupuesto!$B$11:$C$565,2,0)</f>
        <v>#N/A</v>
      </c>
      <c r="J1252" s="95" t="str">
        <f t="shared" ref="J1252:J1284" si="60">$J$854</f>
        <v>Desarrollo del Sistema de Educación Superior</v>
      </c>
      <c r="K1252" s="95" t="s">
        <v>720</v>
      </c>
    </row>
    <row r="1253" spans="3:11" x14ac:dyDescent="0.25">
      <c r="C1253" s="137"/>
      <c r="D1253" s="154"/>
      <c r="E1253" s="119"/>
      <c r="F1253" s="94">
        <f t="shared" si="59"/>
        <v>0</v>
      </c>
      <c r="G1253" s="156"/>
      <c r="H1253" s="138"/>
      <c r="I1253" s="126" t="e">
        <f>VLOOKUP(H1253,Presupuesto!$B$11:$C$565,2,0)</f>
        <v>#N/A</v>
      </c>
      <c r="J1253" s="95" t="str">
        <f t="shared" si="60"/>
        <v>Desarrollo del Sistema de Educación Superior</v>
      </c>
      <c r="K1253" s="95" t="s">
        <v>720</v>
      </c>
    </row>
    <row r="1254" spans="3:11" x14ac:dyDescent="0.25">
      <c r="C1254" s="137"/>
      <c r="D1254" s="154"/>
      <c r="E1254" s="119"/>
      <c r="F1254" s="94">
        <f t="shared" si="59"/>
        <v>0</v>
      </c>
      <c r="G1254" s="156"/>
      <c r="H1254" s="138"/>
      <c r="I1254" s="126" t="e">
        <f>VLOOKUP(H1254,Presupuesto!$B$11:$C$565,2,0)</f>
        <v>#N/A</v>
      </c>
      <c r="J1254" s="95" t="str">
        <f t="shared" si="60"/>
        <v>Desarrollo del Sistema de Educación Superior</v>
      </c>
      <c r="K1254" s="95" t="s">
        <v>720</v>
      </c>
    </row>
    <row r="1255" spans="3:11" x14ac:dyDescent="0.25">
      <c r="C1255" s="137"/>
      <c r="D1255" s="154"/>
      <c r="E1255" s="119"/>
      <c r="F1255" s="94">
        <f t="shared" si="59"/>
        <v>0</v>
      </c>
      <c r="G1255" s="156"/>
      <c r="H1255" s="138"/>
      <c r="I1255" s="126" t="e">
        <f>VLOOKUP(H1255,Presupuesto!$B$11:$C$565,2,0)</f>
        <v>#N/A</v>
      </c>
      <c r="J1255" s="95" t="str">
        <f t="shared" si="60"/>
        <v>Desarrollo del Sistema de Educación Superior</v>
      </c>
      <c r="K1255" s="95" t="s">
        <v>729</v>
      </c>
    </row>
    <row r="1256" spans="3:11" x14ac:dyDescent="0.25">
      <c r="C1256" s="137"/>
      <c r="D1256" s="154"/>
      <c r="E1256" s="119"/>
      <c r="F1256" s="94">
        <f t="shared" si="59"/>
        <v>0</v>
      </c>
      <c r="G1256" s="156"/>
      <c r="H1256" s="138"/>
      <c r="I1256" s="126" t="e">
        <f>VLOOKUP(H1256,Presupuesto!$B$11:$C$565,2,0)</f>
        <v>#N/A</v>
      </c>
      <c r="J1256" s="95" t="str">
        <f t="shared" si="60"/>
        <v>Desarrollo del Sistema de Educación Superior</v>
      </c>
      <c r="K1256" s="95" t="s">
        <v>720</v>
      </c>
    </row>
    <row r="1257" spans="3:11" x14ac:dyDescent="0.25">
      <c r="C1257" s="137"/>
      <c r="D1257" s="154"/>
      <c r="E1257" s="119"/>
      <c r="F1257" s="94">
        <f t="shared" si="59"/>
        <v>0</v>
      </c>
      <c r="G1257" s="156"/>
      <c r="H1257" s="138"/>
      <c r="I1257" s="126" t="e">
        <f>VLOOKUP(H1257,Presupuesto!$B$11:$C$565,2,0)</f>
        <v>#N/A</v>
      </c>
      <c r="J1257" s="95" t="str">
        <f t="shared" si="60"/>
        <v>Desarrollo del Sistema de Educación Superior</v>
      </c>
      <c r="K1257" s="95" t="s">
        <v>720</v>
      </c>
    </row>
    <row r="1258" spans="3:11" x14ac:dyDescent="0.25">
      <c r="C1258" s="137"/>
      <c r="D1258" s="154"/>
      <c r="E1258" s="119"/>
      <c r="F1258" s="94">
        <f t="shared" si="59"/>
        <v>0</v>
      </c>
      <c r="G1258" s="156"/>
      <c r="H1258" s="138"/>
      <c r="I1258" s="126" t="e">
        <f>VLOOKUP(H1258,Presupuesto!$B$11:$C$565,2,0)</f>
        <v>#N/A</v>
      </c>
      <c r="J1258" s="95" t="str">
        <f t="shared" si="60"/>
        <v>Desarrollo del Sistema de Educación Superior</v>
      </c>
      <c r="K1258" s="95" t="s">
        <v>720</v>
      </c>
    </row>
    <row r="1259" spans="3:11" x14ac:dyDescent="0.25">
      <c r="C1259" s="137"/>
      <c r="D1259" s="154"/>
      <c r="E1259" s="119"/>
      <c r="F1259" s="94">
        <f t="shared" si="59"/>
        <v>0</v>
      </c>
      <c r="G1259" s="156"/>
      <c r="H1259" s="138"/>
      <c r="I1259" s="126" t="e">
        <f>VLOOKUP(H1259,Presupuesto!$B$11:$C$565,2,0)</f>
        <v>#N/A</v>
      </c>
      <c r="J1259" s="95" t="str">
        <f t="shared" si="60"/>
        <v>Desarrollo del Sistema de Educación Superior</v>
      </c>
      <c r="K1259" s="95" t="s">
        <v>720</v>
      </c>
    </row>
    <row r="1260" spans="3:11" x14ac:dyDescent="0.25">
      <c r="C1260" s="137"/>
      <c r="D1260" s="154"/>
      <c r="E1260" s="119"/>
      <c r="F1260" s="94">
        <f t="shared" si="59"/>
        <v>0</v>
      </c>
      <c r="G1260" s="156"/>
      <c r="H1260" s="138"/>
      <c r="I1260" s="126" t="e">
        <f>VLOOKUP(H1260,Presupuesto!$B$11:$C$565,2,0)</f>
        <v>#N/A</v>
      </c>
      <c r="J1260" s="95" t="str">
        <f t="shared" si="60"/>
        <v>Desarrollo del Sistema de Educación Superior</v>
      </c>
      <c r="K1260" s="95" t="s">
        <v>720</v>
      </c>
    </row>
    <row r="1261" spans="3:11" x14ac:dyDescent="0.25">
      <c r="C1261" s="137"/>
      <c r="D1261" s="154"/>
      <c r="E1261" s="119"/>
      <c r="F1261" s="94">
        <f t="shared" si="59"/>
        <v>0</v>
      </c>
      <c r="G1261" s="156"/>
      <c r="H1261" s="138"/>
      <c r="I1261" s="126" t="e">
        <f>VLOOKUP(H1261,Presupuesto!$B$11:$C$565,2,0)</f>
        <v>#N/A</v>
      </c>
      <c r="J1261" s="95" t="str">
        <f t="shared" si="60"/>
        <v>Desarrollo del Sistema de Educación Superior</v>
      </c>
      <c r="K1261" s="95" t="s">
        <v>720</v>
      </c>
    </row>
    <row r="1262" spans="3:11" x14ac:dyDescent="0.25">
      <c r="C1262" s="137"/>
      <c r="D1262" s="154"/>
      <c r="E1262" s="119"/>
      <c r="F1262" s="94">
        <f t="shared" si="59"/>
        <v>0</v>
      </c>
      <c r="G1262" s="156"/>
      <c r="H1262" s="138"/>
      <c r="I1262" s="126" t="e">
        <f>VLOOKUP(H1262,Presupuesto!$B$11:$C$565,2,0)</f>
        <v>#N/A</v>
      </c>
      <c r="J1262" s="95" t="str">
        <f t="shared" si="60"/>
        <v>Desarrollo del Sistema de Educación Superior</v>
      </c>
      <c r="K1262" s="95" t="s">
        <v>720</v>
      </c>
    </row>
    <row r="1263" spans="3:11" x14ac:dyDescent="0.25">
      <c r="C1263" s="137"/>
      <c r="D1263" s="154"/>
      <c r="E1263" s="119"/>
      <c r="F1263" s="94">
        <f t="shared" si="59"/>
        <v>0</v>
      </c>
      <c r="G1263" s="156"/>
      <c r="H1263" s="138"/>
      <c r="I1263" s="126" t="e">
        <f>VLOOKUP(H1263,Presupuesto!$B$11:$C$565,2,0)</f>
        <v>#N/A</v>
      </c>
      <c r="J1263" s="95" t="str">
        <f t="shared" si="60"/>
        <v>Desarrollo del Sistema de Educación Superior</v>
      </c>
      <c r="K1263" s="95" t="s">
        <v>720</v>
      </c>
    </row>
    <row r="1264" spans="3:11" x14ac:dyDescent="0.25">
      <c r="C1264" s="137"/>
      <c r="D1264" s="154"/>
      <c r="E1264" s="119"/>
      <c r="F1264" s="94">
        <f t="shared" si="59"/>
        <v>0</v>
      </c>
      <c r="G1264" s="156"/>
      <c r="H1264" s="138"/>
      <c r="I1264" s="126" t="e">
        <f>VLOOKUP(H1264,Presupuesto!$B$11:$C$565,2,0)</f>
        <v>#N/A</v>
      </c>
      <c r="J1264" s="95" t="str">
        <f t="shared" si="60"/>
        <v>Desarrollo del Sistema de Educación Superior</v>
      </c>
      <c r="K1264" s="95" t="s">
        <v>720</v>
      </c>
    </row>
    <row r="1265" spans="3:11" x14ac:dyDescent="0.25">
      <c r="C1265" s="137"/>
      <c r="D1265" s="154"/>
      <c r="E1265" s="119"/>
      <c r="F1265" s="94">
        <f t="shared" si="59"/>
        <v>0</v>
      </c>
      <c r="G1265" s="156"/>
      <c r="H1265" s="138"/>
      <c r="I1265" s="126" t="e">
        <f>VLOOKUP(H1265,Presupuesto!$B$11:$C$565,2,0)</f>
        <v>#N/A</v>
      </c>
      <c r="J1265" s="95" t="str">
        <f t="shared" si="60"/>
        <v>Desarrollo del Sistema de Educación Superior</v>
      </c>
      <c r="K1265" s="95" t="s">
        <v>720</v>
      </c>
    </row>
    <row r="1266" spans="3:11" x14ac:dyDescent="0.25">
      <c r="C1266" s="137"/>
      <c r="D1266" s="154"/>
      <c r="E1266" s="119"/>
      <c r="F1266" s="94">
        <f t="shared" si="59"/>
        <v>0</v>
      </c>
      <c r="G1266" s="156"/>
      <c r="H1266" s="138"/>
      <c r="I1266" s="126" t="e">
        <f>VLOOKUP(H1266,Presupuesto!$B$11:$C$565,2,0)</f>
        <v>#N/A</v>
      </c>
      <c r="J1266" s="95" t="str">
        <f t="shared" si="60"/>
        <v>Desarrollo del Sistema de Educación Superior</v>
      </c>
      <c r="K1266" s="95" t="s">
        <v>720</v>
      </c>
    </row>
    <row r="1267" spans="3:11" x14ac:dyDescent="0.25">
      <c r="C1267" s="137"/>
      <c r="D1267" s="154"/>
      <c r="E1267" s="119"/>
      <c r="F1267" s="94">
        <f t="shared" si="59"/>
        <v>0</v>
      </c>
      <c r="G1267" s="156"/>
      <c r="H1267" s="138"/>
      <c r="I1267" s="126" t="e">
        <f>VLOOKUP(H1267,Presupuesto!$B$11:$C$565,2,0)</f>
        <v>#N/A</v>
      </c>
      <c r="J1267" s="95" t="str">
        <f t="shared" si="60"/>
        <v>Desarrollo del Sistema de Educación Superior</v>
      </c>
      <c r="K1267" s="95" t="s">
        <v>720</v>
      </c>
    </row>
    <row r="1268" spans="3:11" x14ac:dyDescent="0.25">
      <c r="C1268" s="137"/>
      <c r="D1268" s="154"/>
      <c r="E1268" s="119"/>
      <c r="F1268" s="94">
        <f t="shared" si="59"/>
        <v>0</v>
      </c>
      <c r="G1268" s="156"/>
      <c r="H1268" s="138"/>
      <c r="I1268" s="126" t="e">
        <f>VLOOKUP(H1268,Presupuesto!$B$11:$C$565,2,0)</f>
        <v>#N/A</v>
      </c>
      <c r="J1268" s="95" t="str">
        <f t="shared" si="60"/>
        <v>Desarrollo del Sistema de Educación Superior</v>
      </c>
      <c r="K1268" s="95" t="s">
        <v>720</v>
      </c>
    </row>
    <row r="1269" spans="3:11" x14ac:dyDescent="0.25">
      <c r="C1269" s="137"/>
      <c r="D1269" s="154"/>
      <c r="E1269" s="119"/>
      <c r="F1269" s="94">
        <f t="shared" si="59"/>
        <v>0</v>
      </c>
      <c r="G1269" s="156"/>
      <c r="H1269" s="138"/>
      <c r="I1269" s="126" t="e">
        <f>VLOOKUP(H1269,Presupuesto!$B$11:$C$565,2,0)</f>
        <v>#N/A</v>
      </c>
      <c r="J1269" s="95" t="str">
        <f t="shared" si="60"/>
        <v>Desarrollo del Sistema de Educación Superior</v>
      </c>
      <c r="K1269" s="95" t="s">
        <v>720</v>
      </c>
    </row>
    <row r="1270" spans="3:11" x14ac:dyDescent="0.25">
      <c r="C1270" s="137"/>
      <c r="D1270" s="154"/>
      <c r="E1270" s="119"/>
      <c r="F1270" s="94">
        <f t="shared" si="59"/>
        <v>0</v>
      </c>
      <c r="G1270" s="156"/>
      <c r="H1270" s="138"/>
      <c r="I1270" s="126" t="e">
        <f>VLOOKUP(H1270,Presupuesto!$B$11:$C$565,2,0)</f>
        <v>#N/A</v>
      </c>
      <c r="J1270" s="95" t="str">
        <f t="shared" si="60"/>
        <v>Desarrollo del Sistema de Educación Superior</v>
      </c>
      <c r="K1270" s="95" t="s">
        <v>720</v>
      </c>
    </row>
    <row r="1271" spans="3:11" x14ac:dyDescent="0.25">
      <c r="C1271" s="137"/>
      <c r="D1271" s="154"/>
      <c r="E1271" s="119"/>
      <c r="F1271" s="94">
        <f t="shared" si="59"/>
        <v>0</v>
      </c>
      <c r="G1271" s="156"/>
      <c r="H1271" s="138"/>
      <c r="I1271" s="126" t="e">
        <f>VLOOKUP(H1271,Presupuesto!$B$11:$C$565,2,0)</f>
        <v>#N/A</v>
      </c>
      <c r="J1271" s="95" t="str">
        <f t="shared" si="60"/>
        <v>Desarrollo del Sistema de Educación Superior</v>
      </c>
      <c r="K1271" s="95" t="s">
        <v>720</v>
      </c>
    </row>
    <row r="1272" spans="3:11" x14ac:dyDescent="0.25">
      <c r="C1272" s="139"/>
      <c r="D1272" s="147"/>
      <c r="E1272" s="115"/>
      <c r="F1272" s="94">
        <f t="shared" si="59"/>
        <v>0</v>
      </c>
      <c r="G1272" s="156"/>
      <c r="H1272" s="140"/>
      <c r="I1272" s="126" t="e">
        <f>VLOOKUP(H1272,Presupuesto!$B$11:$C$565,2,0)</f>
        <v>#N/A</v>
      </c>
      <c r="J1272" s="95" t="str">
        <f t="shared" si="60"/>
        <v>Desarrollo del Sistema de Educación Superior</v>
      </c>
      <c r="K1272" s="95" t="s">
        <v>720</v>
      </c>
    </row>
    <row r="1273" spans="3:11" x14ac:dyDescent="0.25">
      <c r="C1273" s="139"/>
      <c r="D1273" s="147"/>
      <c r="E1273" s="115"/>
      <c r="F1273" s="94">
        <f t="shared" si="59"/>
        <v>0</v>
      </c>
      <c r="G1273" s="156"/>
      <c r="H1273" s="140"/>
      <c r="I1273" s="126" t="e">
        <f>VLOOKUP(H1273,Presupuesto!$B$11:$C$565,2,0)</f>
        <v>#N/A</v>
      </c>
      <c r="J1273" s="95" t="str">
        <f t="shared" si="60"/>
        <v>Desarrollo del Sistema de Educación Superior</v>
      </c>
      <c r="K1273" s="95" t="s">
        <v>720</v>
      </c>
    </row>
    <row r="1274" spans="3:11" x14ac:dyDescent="0.25">
      <c r="C1274" s="139"/>
      <c r="D1274" s="147"/>
      <c r="E1274" s="115"/>
      <c r="F1274" s="94">
        <f t="shared" si="59"/>
        <v>0</v>
      </c>
      <c r="G1274" s="156"/>
      <c r="H1274" s="140"/>
      <c r="I1274" s="126" t="e">
        <f>VLOOKUP(H1274,Presupuesto!$B$11:$C$565,2,0)</f>
        <v>#N/A</v>
      </c>
      <c r="J1274" s="95" t="str">
        <f t="shared" si="60"/>
        <v>Desarrollo del Sistema de Educación Superior</v>
      </c>
      <c r="K1274" s="95" t="s">
        <v>720</v>
      </c>
    </row>
    <row r="1275" spans="3:11" x14ac:dyDescent="0.25">
      <c r="C1275" s="139"/>
      <c r="D1275" s="147"/>
      <c r="E1275" s="115"/>
      <c r="F1275" s="94">
        <f t="shared" si="59"/>
        <v>0</v>
      </c>
      <c r="G1275" s="156"/>
      <c r="H1275" s="140"/>
      <c r="I1275" s="126" t="e">
        <f>VLOOKUP(H1275,Presupuesto!$B$11:$C$565,2,0)</f>
        <v>#N/A</v>
      </c>
      <c r="J1275" s="95" t="str">
        <f t="shared" si="60"/>
        <v>Desarrollo del Sistema de Educación Superior</v>
      </c>
      <c r="K1275" s="95" t="s">
        <v>720</v>
      </c>
    </row>
    <row r="1276" spans="3:11" x14ac:dyDescent="0.25">
      <c r="C1276" s="139"/>
      <c r="D1276" s="147"/>
      <c r="E1276" s="115"/>
      <c r="F1276" s="94">
        <f t="shared" si="59"/>
        <v>0</v>
      </c>
      <c r="G1276" s="156"/>
      <c r="H1276" s="140"/>
      <c r="I1276" s="126" t="e">
        <f>VLOOKUP(H1276,Presupuesto!$B$11:$C$565,2,0)</f>
        <v>#N/A</v>
      </c>
      <c r="J1276" s="95" t="str">
        <f t="shared" si="60"/>
        <v>Desarrollo del Sistema de Educación Superior</v>
      </c>
      <c r="K1276" s="95" t="s">
        <v>720</v>
      </c>
    </row>
    <row r="1277" spans="3:11" x14ac:dyDescent="0.25">
      <c r="C1277" s="139"/>
      <c r="D1277" s="147"/>
      <c r="E1277" s="115"/>
      <c r="F1277" s="94">
        <f t="shared" si="59"/>
        <v>0</v>
      </c>
      <c r="G1277" s="156"/>
      <c r="H1277" s="140"/>
      <c r="I1277" s="126" t="e">
        <f>VLOOKUP(H1277,Presupuesto!$B$11:$C$565,2,0)</f>
        <v>#N/A</v>
      </c>
      <c r="J1277" s="95" t="str">
        <f t="shared" si="60"/>
        <v>Desarrollo del Sistema de Educación Superior</v>
      </c>
      <c r="K1277" s="95" t="s">
        <v>720</v>
      </c>
    </row>
    <row r="1278" spans="3:11" x14ac:dyDescent="0.25">
      <c r="C1278" s="139"/>
      <c r="D1278" s="147"/>
      <c r="E1278" s="115"/>
      <c r="F1278" s="94">
        <f t="shared" si="59"/>
        <v>0</v>
      </c>
      <c r="G1278" s="156"/>
      <c r="H1278" s="140"/>
      <c r="I1278" s="126" t="e">
        <f>VLOOKUP(H1278,Presupuesto!$B$11:$C$565,2,0)</f>
        <v>#N/A</v>
      </c>
      <c r="J1278" s="95" t="str">
        <f t="shared" si="60"/>
        <v>Desarrollo del Sistema de Educación Superior</v>
      </c>
      <c r="K1278" s="95" t="s">
        <v>720</v>
      </c>
    </row>
    <row r="1279" spans="3:11" x14ac:dyDescent="0.25">
      <c r="C1279" s="139"/>
      <c r="D1279" s="147"/>
      <c r="E1279" s="115"/>
      <c r="F1279" s="94">
        <f t="shared" si="59"/>
        <v>0</v>
      </c>
      <c r="G1279" s="156"/>
      <c r="H1279" s="140"/>
      <c r="I1279" s="126" t="e">
        <f>VLOOKUP(H1279,Presupuesto!$B$11:$C$565,2,0)</f>
        <v>#N/A</v>
      </c>
      <c r="J1279" s="95" t="str">
        <f t="shared" si="60"/>
        <v>Desarrollo del Sistema de Educación Superior</v>
      </c>
      <c r="K1279" s="95" t="s">
        <v>720</v>
      </c>
    </row>
    <row r="1280" spans="3:11" x14ac:dyDescent="0.25">
      <c r="C1280" s="141"/>
      <c r="D1280" s="147"/>
      <c r="E1280" s="115"/>
      <c r="F1280" s="94">
        <f t="shared" si="59"/>
        <v>0</v>
      </c>
      <c r="G1280" s="156"/>
      <c r="H1280" s="142"/>
      <c r="I1280" s="126" t="e">
        <f>VLOOKUP(H1280,Presupuesto!$B$11:$C$565,2,0)</f>
        <v>#N/A</v>
      </c>
      <c r="J1280" s="95" t="str">
        <f t="shared" si="60"/>
        <v>Desarrollo del Sistema de Educación Superior</v>
      </c>
      <c r="K1280" s="95" t="s">
        <v>732</v>
      </c>
    </row>
    <row r="1281" spans="3:12" x14ac:dyDescent="0.25">
      <c r="C1281" s="141"/>
      <c r="D1281" s="147"/>
      <c r="E1281" s="115"/>
      <c r="F1281" s="94">
        <f t="shared" si="59"/>
        <v>0</v>
      </c>
      <c r="G1281" s="156"/>
      <c r="H1281" s="142"/>
      <c r="I1281" s="126" t="e">
        <f>VLOOKUP(H1281,Presupuesto!$B$11:$C$565,2,0)</f>
        <v>#N/A</v>
      </c>
      <c r="J1281" s="95" t="str">
        <f t="shared" si="60"/>
        <v>Desarrollo del Sistema de Educación Superior</v>
      </c>
      <c r="K1281" s="95" t="s">
        <v>720</v>
      </c>
    </row>
    <row r="1282" spans="3:12" x14ac:dyDescent="0.25">
      <c r="C1282" s="141"/>
      <c r="D1282" s="147"/>
      <c r="E1282" s="115"/>
      <c r="F1282" s="94">
        <f t="shared" si="59"/>
        <v>0</v>
      </c>
      <c r="G1282" s="156"/>
      <c r="H1282" s="142"/>
      <c r="I1282" s="126" t="e">
        <f>VLOOKUP(H1282,Presupuesto!$B$11:$C$565,2,0)</f>
        <v>#N/A</v>
      </c>
      <c r="J1282" s="95" t="str">
        <f t="shared" si="60"/>
        <v>Desarrollo del Sistema de Educación Superior</v>
      </c>
      <c r="K1282" s="95" t="s">
        <v>720</v>
      </c>
    </row>
    <row r="1283" spans="3:12" x14ac:dyDescent="0.25">
      <c r="C1283" s="141"/>
      <c r="D1283" s="147"/>
      <c r="E1283" s="115"/>
      <c r="F1283" s="94">
        <f t="shared" si="59"/>
        <v>0</v>
      </c>
      <c r="G1283" s="156"/>
      <c r="H1283" s="142"/>
      <c r="I1283" s="126" t="e">
        <f>VLOOKUP(H1283,Presupuesto!$B$11:$C$565,2,0)</f>
        <v>#N/A</v>
      </c>
      <c r="J1283" s="95" t="str">
        <f t="shared" si="60"/>
        <v>Desarrollo del Sistema de Educación Superior</v>
      </c>
      <c r="K1283" s="95" t="s">
        <v>720</v>
      </c>
    </row>
    <row r="1284" spans="3:12" ht="15.75" thickBot="1" x14ac:dyDescent="0.3">
      <c r="C1284" s="143"/>
      <c r="D1284" s="155"/>
      <c r="E1284" s="100"/>
      <c r="F1284" s="102">
        <f t="shared" si="59"/>
        <v>0</v>
      </c>
      <c r="G1284" s="157"/>
      <c r="H1284" s="144"/>
      <c r="I1284" s="128" t="e">
        <f>VLOOKUP(H1284,Presupuesto!$B$11:$C$565,2,0)</f>
        <v>#N/A</v>
      </c>
      <c r="J1284" s="103" t="str">
        <f t="shared" si="60"/>
        <v>Desarrollo del Sistema de Educación Superior</v>
      </c>
      <c r="K1284" s="120" t="s">
        <v>719</v>
      </c>
    </row>
    <row r="1287" spans="3:12" ht="15.75" thickBot="1" x14ac:dyDescent="0.3"/>
    <row r="1288" spans="3:12" ht="15.75" thickBot="1" x14ac:dyDescent="0.3">
      <c r="C1288" s="153" t="s">
        <v>1337</v>
      </c>
      <c r="D1288" s="347">
        <f>SUM(F1295:F1329)</f>
        <v>250000</v>
      </c>
      <c r="E1288" s="500"/>
      <c r="F1288" s="501"/>
      <c r="G1288" s="502"/>
      <c r="H1288" s="503"/>
      <c r="I1288" s="501"/>
      <c r="J1288" s="504"/>
      <c r="K1288" s="504"/>
      <c r="L1288" s="429"/>
    </row>
    <row r="1289" spans="3:12" x14ac:dyDescent="0.25">
      <c r="C1289" s="429"/>
      <c r="D1289" s="429"/>
      <c r="E1289" s="429"/>
      <c r="F1289" s="429"/>
      <c r="G1289" s="418"/>
      <c r="H1289" s="429"/>
      <c r="I1289" s="429"/>
      <c r="J1289" s="429"/>
      <c r="K1289" s="429"/>
      <c r="L1289" s="429"/>
    </row>
    <row r="1290" spans="3:12" x14ac:dyDescent="0.25">
      <c r="C1290" s="429"/>
      <c r="D1290" s="429"/>
      <c r="E1290" s="429"/>
      <c r="F1290" s="429"/>
      <c r="G1290" s="418"/>
      <c r="H1290" s="429"/>
      <c r="I1290" s="429"/>
      <c r="J1290" s="429"/>
      <c r="K1290" s="429"/>
      <c r="L1290" s="429"/>
    </row>
    <row r="1291" spans="3:12" ht="15.75" x14ac:dyDescent="0.25">
      <c r="C1291" s="191" t="s">
        <v>1309</v>
      </c>
      <c r="D1291" s="345" t="s">
        <v>1876</v>
      </c>
      <c r="E1291" s="91"/>
      <c r="F1291" s="91"/>
      <c r="G1291" s="91"/>
      <c r="H1291" s="75"/>
      <c r="I1291" s="75"/>
      <c r="J1291" s="75"/>
      <c r="K1291" s="109"/>
      <c r="L1291" s="429"/>
    </row>
    <row r="1292" spans="3:12" ht="18.75" x14ac:dyDescent="0.25">
      <c r="C1292" s="199" t="str">
        <f>IFERROR(VLOOKUP(D1291,'1. Desarrollo e Innov. Curricu.'!$F:$G,2,FALSE),IFERROR(VLOOKUP(D1291,'2. Investigación Científica'!$F:$G,2,FALSE),IFERROR(VLOOKUP(D1291,'3. Vinculación Univ. Sociedad'!$F:$G,2,FALSE),IFERROR(VLOOKUP(D1291,'4. Docencia y Profesorado Univ.'!$F:$G,2,FALSE),IFERROR(VLOOKUP(D1291,'5. Estudiantes y Graduados'!$F:$G,2,FALSE),IFERROR(VLOOKUP(D1291,'11. Gestion Administrativa'!$F:$G,2,FALSE),IFERROR(VLOOKUP(D1291,'13. Gestión Académica'!$F:$G,2,FALSE),IFERROR(VLOOKUP(D1291,'9. Asegura. de la Calid. y M'!$F:$G,2,FALSE),IFERROR(VLOOKUP(D1291,'6. Gestión del Conocimiento'!$F:$G,2,FALSE),IFERROR(VLOOKUP(D1291,'15. Gobernabilidad y Proceso...'!$F:$G,2,FALSE),IFERROR(VLOOKUP(D1291,'12. Gestión del Talento Humano'!$F:$G,2,FALSE),IFERROR(VLOOKUP(D1291,'14. Internacional... de la E.S.'!$F:$G,2,FALSE),IFERROR(VLOOKUP(D1291,'10. Posgrado'!$F:$G,2,FALSE),IFERROR(VLOOKUP(D1291,'17. Gestión TIC'!$F:$G,2,FALSE),IFERROR(VLOOKUP(D1291,'16. Desa. del Sistema Educ.Sup.'!$F:$G,2,FALSE),IFERROR(VLOOKUP(D1291,'8. Cultura de Inno. Insti...'!$F:$G,2,FALSE),VLOOKUP(D1291,'7. Lo Esencial de la Reforma U.'!$F:$G,2,0)))))))))))))))))</f>
        <v xml:space="preserve">Presentar solicitud y requisitos para la Acreditación  de carrera.(2 carreras, pago a la agencia acreditadora $5,000.00 c/u) </v>
      </c>
      <c r="D1292" s="31"/>
      <c r="E1292" s="91"/>
      <c r="F1292" s="91"/>
      <c r="G1292" s="91"/>
      <c r="H1292" s="75"/>
      <c r="I1292" s="75"/>
      <c r="J1292" s="75"/>
      <c r="K1292" s="109"/>
      <c r="L1292" s="429"/>
    </row>
    <row r="1293" spans="3:12" ht="15.75" thickBot="1" x14ac:dyDescent="0.3">
      <c r="C1293" s="429"/>
      <c r="D1293" s="429"/>
      <c r="E1293" s="429"/>
      <c r="F1293" s="91"/>
      <c r="G1293" s="75"/>
      <c r="H1293" s="75"/>
      <c r="I1293" s="75"/>
      <c r="J1293" s="429"/>
      <c r="K1293" s="429"/>
      <c r="L1293" s="429"/>
    </row>
    <row r="1294" spans="3:12" ht="15.75" thickBot="1" x14ac:dyDescent="0.3">
      <c r="C1294" s="125" t="s">
        <v>1310</v>
      </c>
      <c r="D1294" s="125" t="s">
        <v>99</v>
      </c>
      <c r="E1294" s="132" t="s">
        <v>1312</v>
      </c>
      <c r="F1294" s="131" t="s">
        <v>1313</v>
      </c>
      <c r="G1294" s="129" t="s">
        <v>1314</v>
      </c>
      <c r="H1294" s="132" t="s">
        <v>1315</v>
      </c>
      <c r="I1294" s="129" t="s">
        <v>711</v>
      </c>
      <c r="J1294" s="129" t="s">
        <v>1316</v>
      </c>
      <c r="K1294" s="129" t="s">
        <v>1317</v>
      </c>
      <c r="L1294" s="429"/>
    </row>
    <row r="1295" spans="3:12" x14ac:dyDescent="0.25">
      <c r="C1295" s="209" t="s">
        <v>1291</v>
      </c>
      <c r="D1295" s="210"/>
      <c r="E1295" s="208">
        <f>HLOOKUP(C1295,$AH$2:$BU$3,2,0)</f>
        <v>6097.9230000000007</v>
      </c>
      <c r="F1295" s="94">
        <f t="shared" ref="F1295:F1329" si="61">D1295*E1295</f>
        <v>0</v>
      </c>
      <c r="G1295" s="156" t="s">
        <v>712</v>
      </c>
      <c r="H1295" s="138" t="s">
        <v>332</v>
      </c>
      <c r="I1295" s="126" t="str">
        <f>VLOOKUP(H1295,Presupuesto!$B$11:$C$565,2,0)</f>
        <v>PASAJES AL EXTERIOR</v>
      </c>
      <c r="J1295" s="207" t="s">
        <v>718</v>
      </c>
      <c r="K1295" s="95" t="s">
        <v>719</v>
      </c>
      <c r="L1295" s="429"/>
    </row>
    <row r="1296" spans="3:12" x14ac:dyDescent="0.25">
      <c r="C1296" s="137" t="s">
        <v>1941</v>
      </c>
      <c r="D1296" s="154">
        <v>2</v>
      </c>
      <c r="E1296" s="119">
        <v>125000</v>
      </c>
      <c r="F1296" s="94">
        <f t="shared" si="61"/>
        <v>250000</v>
      </c>
      <c r="G1296" s="156" t="s">
        <v>712</v>
      </c>
      <c r="H1296" s="138" t="s">
        <v>298</v>
      </c>
      <c r="I1296" s="126" t="str">
        <f>VLOOKUP(H1296,Presupuesto!$B$11:$C$565,2,0)</f>
        <v>OTROS SERVICIOS TECNICOS Y PROFESIONALES</v>
      </c>
      <c r="J1296" s="95" t="s">
        <v>718</v>
      </c>
      <c r="K1296" s="95" t="s">
        <v>720</v>
      </c>
      <c r="L1296" s="429"/>
    </row>
    <row r="1297" spans="3:12" x14ac:dyDescent="0.25">
      <c r="C1297" s="137"/>
      <c r="D1297" s="154"/>
      <c r="E1297" s="119"/>
      <c r="F1297" s="94">
        <f t="shared" si="61"/>
        <v>0</v>
      </c>
      <c r="G1297" s="156"/>
      <c r="H1297" s="138"/>
      <c r="I1297" s="126" t="e">
        <f>VLOOKUP(H1297,Presupuesto!$B$11:$C$565,2,0)</f>
        <v>#N/A</v>
      </c>
      <c r="J1297" s="95" t="str">
        <f t="shared" ref="J1297:J1329" si="62">$J$854</f>
        <v>Desarrollo del Sistema de Educación Superior</v>
      </c>
      <c r="K1297" s="95" t="s">
        <v>720</v>
      </c>
      <c r="L1297" s="429"/>
    </row>
    <row r="1298" spans="3:12" x14ac:dyDescent="0.25">
      <c r="C1298" s="137"/>
      <c r="D1298" s="154"/>
      <c r="E1298" s="119"/>
      <c r="F1298" s="94">
        <f t="shared" si="61"/>
        <v>0</v>
      </c>
      <c r="G1298" s="156"/>
      <c r="H1298" s="138"/>
      <c r="I1298" s="126" t="e">
        <f>VLOOKUP(H1298,Presupuesto!$B$11:$C$565,2,0)</f>
        <v>#N/A</v>
      </c>
      <c r="J1298" s="95" t="str">
        <f t="shared" si="62"/>
        <v>Desarrollo del Sistema de Educación Superior</v>
      </c>
      <c r="K1298" s="95" t="s">
        <v>720</v>
      </c>
      <c r="L1298" s="429"/>
    </row>
    <row r="1299" spans="3:12" x14ac:dyDescent="0.25">
      <c r="C1299" s="137"/>
      <c r="D1299" s="154"/>
      <c r="E1299" s="119"/>
      <c r="F1299" s="94">
        <f t="shared" si="61"/>
        <v>0</v>
      </c>
      <c r="G1299" s="156"/>
      <c r="H1299" s="138"/>
      <c r="I1299" s="126" t="e">
        <f>VLOOKUP(H1299,Presupuesto!$B$11:$C$565,2,0)</f>
        <v>#N/A</v>
      </c>
      <c r="J1299" s="95" t="str">
        <f t="shared" si="62"/>
        <v>Desarrollo del Sistema de Educación Superior</v>
      </c>
      <c r="K1299" s="95" t="s">
        <v>720</v>
      </c>
      <c r="L1299" s="429"/>
    </row>
    <row r="1300" spans="3:12" x14ac:dyDescent="0.25">
      <c r="C1300" s="137"/>
      <c r="D1300" s="154"/>
      <c r="E1300" s="119"/>
      <c r="F1300" s="94">
        <f t="shared" si="61"/>
        <v>0</v>
      </c>
      <c r="G1300" s="156"/>
      <c r="H1300" s="138"/>
      <c r="I1300" s="126" t="e">
        <f>VLOOKUP(H1300,Presupuesto!$B$11:$C$565,2,0)</f>
        <v>#N/A</v>
      </c>
      <c r="J1300" s="95" t="str">
        <f t="shared" si="62"/>
        <v>Desarrollo del Sistema de Educación Superior</v>
      </c>
      <c r="K1300" s="95" t="s">
        <v>729</v>
      </c>
      <c r="L1300" s="429"/>
    </row>
    <row r="1301" spans="3:12" x14ac:dyDescent="0.25">
      <c r="C1301" s="137"/>
      <c r="D1301" s="154"/>
      <c r="E1301" s="119"/>
      <c r="F1301" s="94">
        <f t="shared" si="61"/>
        <v>0</v>
      </c>
      <c r="G1301" s="156"/>
      <c r="H1301" s="138"/>
      <c r="I1301" s="126" t="e">
        <f>VLOOKUP(H1301,Presupuesto!$B$11:$C$565,2,0)</f>
        <v>#N/A</v>
      </c>
      <c r="J1301" s="95" t="str">
        <f t="shared" si="62"/>
        <v>Desarrollo del Sistema de Educación Superior</v>
      </c>
      <c r="K1301" s="95" t="s">
        <v>720</v>
      </c>
      <c r="L1301" s="429"/>
    </row>
    <row r="1302" spans="3:12" x14ac:dyDescent="0.25">
      <c r="C1302" s="137"/>
      <c r="D1302" s="154"/>
      <c r="E1302" s="119"/>
      <c r="F1302" s="94">
        <f t="shared" si="61"/>
        <v>0</v>
      </c>
      <c r="G1302" s="156"/>
      <c r="H1302" s="138"/>
      <c r="I1302" s="126" t="e">
        <f>VLOOKUP(H1302,Presupuesto!$B$11:$C$565,2,0)</f>
        <v>#N/A</v>
      </c>
      <c r="J1302" s="95" t="str">
        <f t="shared" si="62"/>
        <v>Desarrollo del Sistema de Educación Superior</v>
      </c>
      <c r="K1302" s="95" t="s">
        <v>720</v>
      </c>
      <c r="L1302" s="429"/>
    </row>
    <row r="1303" spans="3:12" x14ac:dyDescent="0.25">
      <c r="C1303" s="137"/>
      <c r="D1303" s="154"/>
      <c r="E1303" s="119"/>
      <c r="F1303" s="94">
        <f t="shared" si="61"/>
        <v>0</v>
      </c>
      <c r="G1303" s="156"/>
      <c r="H1303" s="138"/>
      <c r="I1303" s="126" t="e">
        <f>VLOOKUP(H1303,Presupuesto!$B$11:$C$565,2,0)</f>
        <v>#N/A</v>
      </c>
      <c r="J1303" s="95" t="str">
        <f t="shared" si="62"/>
        <v>Desarrollo del Sistema de Educación Superior</v>
      </c>
      <c r="K1303" s="95" t="s">
        <v>720</v>
      </c>
      <c r="L1303" s="429"/>
    </row>
    <row r="1304" spans="3:12" x14ac:dyDescent="0.25">
      <c r="C1304" s="137"/>
      <c r="D1304" s="154"/>
      <c r="E1304" s="119"/>
      <c r="F1304" s="94">
        <f t="shared" si="61"/>
        <v>0</v>
      </c>
      <c r="G1304" s="156"/>
      <c r="H1304" s="138"/>
      <c r="I1304" s="126" t="e">
        <f>VLOOKUP(H1304,Presupuesto!$B$11:$C$565,2,0)</f>
        <v>#N/A</v>
      </c>
      <c r="J1304" s="95" t="str">
        <f t="shared" si="62"/>
        <v>Desarrollo del Sistema de Educación Superior</v>
      </c>
      <c r="K1304" s="95" t="s">
        <v>720</v>
      </c>
      <c r="L1304" s="429"/>
    </row>
    <row r="1305" spans="3:12" x14ac:dyDescent="0.25">
      <c r="C1305" s="137"/>
      <c r="D1305" s="154"/>
      <c r="E1305" s="119"/>
      <c r="F1305" s="94">
        <f t="shared" si="61"/>
        <v>0</v>
      </c>
      <c r="G1305" s="156"/>
      <c r="H1305" s="138"/>
      <c r="I1305" s="126" t="e">
        <f>VLOOKUP(H1305,Presupuesto!$B$11:$C$565,2,0)</f>
        <v>#N/A</v>
      </c>
      <c r="J1305" s="95" t="str">
        <f t="shared" si="62"/>
        <v>Desarrollo del Sistema de Educación Superior</v>
      </c>
      <c r="K1305" s="95" t="s">
        <v>720</v>
      </c>
      <c r="L1305" s="429"/>
    </row>
    <row r="1306" spans="3:12" x14ac:dyDescent="0.25">
      <c r="C1306" s="137"/>
      <c r="D1306" s="154"/>
      <c r="E1306" s="119"/>
      <c r="F1306" s="94">
        <f t="shared" si="61"/>
        <v>0</v>
      </c>
      <c r="G1306" s="156"/>
      <c r="H1306" s="138"/>
      <c r="I1306" s="126" t="e">
        <f>VLOOKUP(H1306,Presupuesto!$B$11:$C$565,2,0)</f>
        <v>#N/A</v>
      </c>
      <c r="J1306" s="95" t="str">
        <f t="shared" si="62"/>
        <v>Desarrollo del Sistema de Educación Superior</v>
      </c>
      <c r="K1306" s="95" t="s">
        <v>720</v>
      </c>
      <c r="L1306" s="429"/>
    </row>
    <row r="1307" spans="3:12" x14ac:dyDescent="0.25">
      <c r="C1307" s="137"/>
      <c r="D1307" s="154"/>
      <c r="E1307" s="119"/>
      <c r="F1307" s="94">
        <f t="shared" si="61"/>
        <v>0</v>
      </c>
      <c r="G1307" s="156"/>
      <c r="H1307" s="138"/>
      <c r="I1307" s="126" t="e">
        <f>VLOOKUP(H1307,Presupuesto!$B$11:$C$565,2,0)</f>
        <v>#N/A</v>
      </c>
      <c r="J1307" s="95" t="str">
        <f t="shared" si="62"/>
        <v>Desarrollo del Sistema de Educación Superior</v>
      </c>
      <c r="K1307" s="95" t="s">
        <v>720</v>
      </c>
      <c r="L1307" s="429"/>
    </row>
    <row r="1308" spans="3:12" x14ac:dyDescent="0.25">
      <c r="C1308" s="137"/>
      <c r="D1308" s="154"/>
      <c r="E1308" s="119"/>
      <c r="F1308" s="94">
        <f t="shared" si="61"/>
        <v>0</v>
      </c>
      <c r="G1308" s="156"/>
      <c r="H1308" s="138"/>
      <c r="I1308" s="126" t="e">
        <f>VLOOKUP(H1308,Presupuesto!$B$11:$C$565,2,0)</f>
        <v>#N/A</v>
      </c>
      <c r="J1308" s="95" t="str">
        <f t="shared" si="62"/>
        <v>Desarrollo del Sistema de Educación Superior</v>
      </c>
      <c r="K1308" s="95" t="s">
        <v>720</v>
      </c>
      <c r="L1308" s="429"/>
    </row>
    <row r="1309" spans="3:12" x14ac:dyDescent="0.25">
      <c r="C1309" s="137"/>
      <c r="D1309" s="154"/>
      <c r="E1309" s="119"/>
      <c r="F1309" s="94">
        <f t="shared" si="61"/>
        <v>0</v>
      </c>
      <c r="G1309" s="156"/>
      <c r="H1309" s="138"/>
      <c r="I1309" s="126" t="e">
        <f>VLOOKUP(H1309,Presupuesto!$B$11:$C$565,2,0)</f>
        <v>#N/A</v>
      </c>
      <c r="J1309" s="95" t="str">
        <f t="shared" si="62"/>
        <v>Desarrollo del Sistema de Educación Superior</v>
      </c>
      <c r="K1309" s="95" t="s">
        <v>720</v>
      </c>
      <c r="L1309" s="429"/>
    </row>
    <row r="1310" spans="3:12" x14ac:dyDescent="0.25">
      <c r="C1310" s="137"/>
      <c r="D1310" s="154"/>
      <c r="E1310" s="119"/>
      <c r="F1310" s="94">
        <f t="shared" si="61"/>
        <v>0</v>
      </c>
      <c r="G1310" s="156"/>
      <c r="H1310" s="138"/>
      <c r="I1310" s="126" t="e">
        <f>VLOOKUP(H1310,Presupuesto!$B$11:$C$565,2,0)</f>
        <v>#N/A</v>
      </c>
      <c r="J1310" s="95" t="str">
        <f t="shared" si="62"/>
        <v>Desarrollo del Sistema de Educación Superior</v>
      </c>
      <c r="K1310" s="95" t="s">
        <v>720</v>
      </c>
      <c r="L1310" s="429"/>
    </row>
    <row r="1311" spans="3:12" x14ac:dyDescent="0.25">
      <c r="C1311" s="137"/>
      <c r="D1311" s="154"/>
      <c r="E1311" s="119"/>
      <c r="F1311" s="94">
        <f t="shared" si="61"/>
        <v>0</v>
      </c>
      <c r="G1311" s="156"/>
      <c r="H1311" s="138"/>
      <c r="I1311" s="126" t="e">
        <f>VLOOKUP(H1311,Presupuesto!$B$11:$C$565,2,0)</f>
        <v>#N/A</v>
      </c>
      <c r="J1311" s="95" t="str">
        <f t="shared" si="62"/>
        <v>Desarrollo del Sistema de Educación Superior</v>
      </c>
      <c r="K1311" s="95" t="s">
        <v>720</v>
      </c>
      <c r="L1311" s="429"/>
    </row>
    <row r="1312" spans="3:12" x14ac:dyDescent="0.25">
      <c r="C1312" s="137"/>
      <c r="D1312" s="154"/>
      <c r="E1312" s="119"/>
      <c r="F1312" s="94">
        <f t="shared" si="61"/>
        <v>0</v>
      </c>
      <c r="G1312" s="156"/>
      <c r="H1312" s="138"/>
      <c r="I1312" s="126" t="e">
        <f>VLOOKUP(H1312,Presupuesto!$B$11:$C$565,2,0)</f>
        <v>#N/A</v>
      </c>
      <c r="J1312" s="95" t="str">
        <f t="shared" si="62"/>
        <v>Desarrollo del Sistema de Educación Superior</v>
      </c>
      <c r="K1312" s="95" t="s">
        <v>720</v>
      </c>
      <c r="L1312" s="429"/>
    </row>
    <row r="1313" spans="3:12" x14ac:dyDescent="0.25">
      <c r="C1313" s="137"/>
      <c r="D1313" s="154"/>
      <c r="E1313" s="119"/>
      <c r="F1313" s="94">
        <f t="shared" si="61"/>
        <v>0</v>
      </c>
      <c r="G1313" s="156"/>
      <c r="H1313" s="138"/>
      <c r="I1313" s="126" t="e">
        <f>VLOOKUP(H1313,Presupuesto!$B$11:$C$565,2,0)</f>
        <v>#N/A</v>
      </c>
      <c r="J1313" s="95" t="str">
        <f t="shared" si="62"/>
        <v>Desarrollo del Sistema de Educación Superior</v>
      </c>
      <c r="K1313" s="95" t="s">
        <v>720</v>
      </c>
      <c r="L1313" s="429"/>
    </row>
    <row r="1314" spans="3:12" x14ac:dyDescent="0.25">
      <c r="C1314" s="137"/>
      <c r="D1314" s="154"/>
      <c r="E1314" s="119"/>
      <c r="F1314" s="94">
        <f t="shared" si="61"/>
        <v>0</v>
      </c>
      <c r="G1314" s="156"/>
      <c r="H1314" s="138"/>
      <c r="I1314" s="126" t="e">
        <f>VLOOKUP(H1314,Presupuesto!$B$11:$C$565,2,0)</f>
        <v>#N/A</v>
      </c>
      <c r="J1314" s="95" t="str">
        <f t="shared" si="62"/>
        <v>Desarrollo del Sistema de Educación Superior</v>
      </c>
      <c r="K1314" s="95" t="s">
        <v>720</v>
      </c>
      <c r="L1314" s="429"/>
    </row>
    <row r="1315" spans="3:12" x14ac:dyDescent="0.25">
      <c r="C1315" s="137"/>
      <c r="D1315" s="154"/>
      <c r="E1315" s="119"/>
      <c r="F1315" s="94">
        <f t="shared" si="61"/>
        <v>0</v>
      </c>
      <c r="G1315" s="156"/>
      <c r="H1315" s="138"/>
      <c r="I1315" s="126" t="e">
        <f>VLOOKUP(H1315,Presupuesto!$B$11:$C$565,2,0)</f>
        <v>#N/A</v>
      </c>
      <c r="J1315" s="95" t="str">
        <f t="shared" si="62"/>
        <v>Desarrollo del Sistema de Educación Superior</v>
      </c>
      <c r="K1315" s="95" t="s">
        <v>720</v>
      </c>
      <c r="L1315" s="429"/>
    </row>
    <row r="1316" spans="3:12" x14ac:dyDescent="0.25">
      <c r="C1316" s="137"/>
      <c r="D1316" s="154"/>
      <c r="E1316" s="119"/>
      <c r="F1316" s="94">
        <f t="shared" si="61"/>
        <v>0</v>
      </c>
      <c r="G1316" s="156"/>
      <c r="H1316" s="138"/>
      <c r="I1316" s="126" t="e">
        <f>VLOOKUP(H1316,Presupuesto!$B$11:$C$565,2,0)</f>
        <v>#N/A</v>
      </c>
      <c r="J1316" s="95" t="str">
        <f t="shared" si="62"/>
        <v>Desarrollo del Sistema de Educación Superior</v>
      </c>
      <c r="K1316" s="95" t="s">
        <v>720</v>
      </c>
      <c r="L1316" s="429"/>
    </row>
    <row r="1317" spans="3:12" x14ac:dyDescent="0.25">
      <c r="C1317" s="139"/>
      <c r="D1317" s="147"/>
      <c r="E1317" s="115"/>
      <c r="F1317" s="94">
        <f t="shared" si="61"/>
        <v>0</v>
      </c>
      <c r="G1317" s="156"/>
      <c r="H1317" s="140"/>
      <c r="I1317" s="126" t="e">
        <f>VLOOKUP(H1317,Presupuesto!$B$11:$C$565,2,0)</f>
        <v>#N/A</v>
      </c>
      <c r="J1317" s="95" t="str">
        <f t="shared" si="62"/>
        <v>Desarrollo del Sistema de Educación Superior</v>
      </c>
      <c r="K1317" s="95" t="s">
        <v>720</v>
      </c>
      <c r="L1317" s="429"/>
    </row>
    <row r="1318" spans="3:12" x14ac:dyDescent="0.25">
      <c r="C1318" s="139"/>
      <c r="D1318" s="147"/>
      <c r="E1318" s="115"/>
      <c r="F1318" s="94">
        <f t="shared" si="61"/>
        <v>0</v>
      </c>
      <c r="G1318" s="156"/>
      <c r="H1318" s="140"/>
      <c r="I1318" s="126" t="e">
        <f>VLOOKUP(H1318,Presupuesto!$B$11:$C$565,2,0)</f>
        <v>#N/A</v>
      </c>
      <c r="J1318" s="95" t="str">
        <f t="shared" si="62"/>
        <v>Desarrollo del Sistema de Educación Superior</v>
      </c>
      <c r="K1318" s="95" t="s">
        <v>720</v>
      </c>
      <c r="L1318" s="429"/>
    </row>
    <row r="1319" spans="3:12" x14ac:dyDescent="0.25">
      <c r="C1319" s="139"/>
      <c r="D1319" s="147"/>
      <c r="E1319" s="115"/>
      <c r="F1319" s="94">
        <f t="shared" si="61"/>
        <v>0</v>
      </c>
      <c r="G1319" s="156"/>
      <c r="H1319" s="140"/>
      <c r="I1319" s="126" t="e">
        <f>VLOOKUP(H1319,Presupuesto!$B$11:$C$565,2,0)</f>
        <v>#N/A</v>
      </c>
      <c r="J1319" s="95" t="str">
        <f t="shared" si="62"/>
        <v>Desarrollo del Sistema de Educación Superior</v>
      </c>
      <c r="K1319" s="95" t="s">
        <v>720</v>
      </c>
      <c r="L1319" s="429"/>
    </row>
    <row r="1320" spans="3:12" x14ac:dyDescent="0.25">
      <c r="C1320" s="139"/>
      <c r="D1320" s="147"/>
      <c r="E1320" s="115"/>
      <c r="F1320" s="94">
        <f t="shared" si="61"/>
        <v>0</v>
      </c>
      <c r="G1320" s="156"/>
      <c r="H1320" s="140"/>
      <c r="I1320" s="126" t="e">
        <f>VLOOKUP(H1320,Presupuesto!$B$11:$C$565,2,0)</f>
        <v>#N/A</v>
      </c>
      <c r="J1320" s="95" t="str">
        <f t="shared" si="62"/>
        <v>Desarrollo del Sistema de Educación Superior</v>
      </c>
      <c r="K1320" s="95" t="s">
        <v>720</v>
      </c>
      <c r="L1320" s="429"/>
    </row>
    <row r="1321" spans="3:12" x14ac:dyDescent="0.25">
      <c r="C1321" s="139"/>
      <c r="D1321" s="147"/>
      <c r="E1321" s="115"/>
      <c r="F1321" s="94">
        <f t="shared" si="61"/>
        <v>0</v>
      </c>
      <c r="G1321" s="156"/>
      <c r="H1321" s="140"/>
      <c r="I1321" s="126" t="e">
        <f>VLOOKUP(H1321,Presupuesto!$B$11:$C$565,2,0)</f>
        <v>#N/A</v>
      </c>
      <c r="J1321" s="95" t="str">
        <f t="shared" si="62"/>
        <v>Desarrollo del Sistema de Educación Superior</v>
      </c>
      <c r="K1321" s="95" t="s">
        <v>720</v>
      </c>
      <c r="L1321" s="429"/>
    </row>
    <row r="1322" spans="3:12" x14ac:dyDescent="0.25">
      <c r="C1322" s="139"/>
      <c r="D1322" s="147"/>
      <c r="E1322" s="115"/>
      <c r="F1322" s="94">
        <f t="shared" si="61"/>
        <v>0</v>
      </c>
      <c r="G1322" s="156"/>
      <c r="H1322" s="140"/>
      <c r="I1322" s="126" t="e">
        <f>VLOOKUP(H1322,Presupuesto!$B$11:$C$565,2,0)</f>
        <v>#N/A</v>
      </c>
      <c r="J1322" s="95" t="str">
        <f t="shared" si="62"/>
        <v>Desarrollo del Sistema de Educación Superior</v>
      </c>
      <c r="K1322" s="95" t="s">
        <v>720</v>
      </c>
      <c r="L1322" s="429"/>
    </row>
    <row r="1323" spans="3:12" x14ac:dyDescent="0.25">
      <c r="C1323" s="139"/>
      <c r="D1323" s="147"/>
      <c r="E1323" s="115"/>
      <c r="F1323" s="94">
        <f t="shared" si="61"/>
        <v>0</v>
      </c>
      <c r="G1323" s="156"/>
      <c r="H1323" s="140"/>
      <c r="I1323" s="126" t="e">
        <f>VLOOKUP(H1323,Presupuesto!$B$11:$C$565,2,0)</f>
        <v>#N/A</v>
      </c>
      <c r="J1323" s="95" t="str">
        <f t="shared" si="62"/>
        <v>Desarrollo del Sistema de Educación Superior</v>
      </c>
      <c r="K1323" s="95" t="s">
        <v>720</v>
      </c>
      <c r="L1323" s="429"/>
    </row>
    <row r="1324" spans="3:12" x14ac:dyDescent="0.25">
      <c r="C1324" s="139"/>
      <c r="D1324" s="147"/>
      <c r="E1324" s="115"/>
      <c r="F1324" s="94">
        <f t="shared" si="61"/>
        <v>0</v>
      </c>
      <c r="G1324" s="156"/>
      <c r="H1324" s="140"/>
      <c r="I1324" s="126" t="e">
        <f>VLOOKUP(H1324,Presupuesto!$B$11:$C$565,2,0)</f>
        <v>#N/A</v>
      </c>
      <c r="J1324" s="95" t="str">
        <f t="shared" si="62"/>
        <v>Desarrollo del Sistema de Educación Superior</v>
      </c>
      <c r="K1324" s="95" t="s">
        <v>720</v>
      </c>
      <c r="L1324" s="429"/>
    </row>
    <row r="1325" spans="3:12" x14ac:dyDescent="0.25">
      <c r="C1325" s="141"/>
      <c r="D1325" s="147"/>
      <c r="E1325" s="115"/>
      <c r="F1325" s="94">
        <f t="shared" si="61"/>
        <v>0</v>
      </c>
      <c r="G1325" s="156"/>
      <c r="H1325" s="142"/>
      <c r="I1325" s="126" t="e">
        <f>VLOOKUP(H1325,Presupuesto!$B$11:$C$565,2,0)</f>
        <v>#N/A</v>
      </c>
      <c r="J1325" s="95" t="str">
        <f t="shared" si="62"/>
        <v>Desarrollo del Sistema de Educación Superior</v>
      </c>
      <c r="K1325" s="95" t="s">
        <v>732</v>
      </c>
      <c r="L1325" s="429"/>
    </row>
    <row r="1326" spans="3:12" x14ac:dyDescent="0.25">
      <c r="C1326" s="141"/>
      <c r="D1326" s="147"/>
      <c r="E1326" s="115"/>
      <c r="F1326" s="94">
        <f t="shared" si="61"/>
        <v>0</v>
      </c>
      <c r="G1326" s="156"/>
      <c r="H1326" s="142"/>
      <c r="I1326" s="126" t="e">
        <f>VLOOKUP(H1326,Presupuesto!$B$11:$C$565,2,0)</f>
        <v>#N/A</v>
      </c>
      <c r="J1326" s="95" t="str">
        <f t="shared" si="62"/>
        <v>Desarrollo del Sistema de Educación Superior</v>
      </c>
      <c r="K1326" s="95" t="s">
        <v>720</v>
      </c>
      <c r="L1326" s="429"/>
    </row>
    <row r="1327" spans="3:12" x14ac:dyDescent="0.25">
      <c r="C1327" s="141"/>
      <c r="D1327" s="147"/>
      <c r="E1327" s="115"/>
      <c r="F1327" s="94">
        <f t="shared" si="61"/>
        <v>0</v>
      </c>
      <c r="G1327" s="156"/>
      <c r="H1327" s="142"/>
      <c r="I1327" s="126" t="e">
        <f>VLOOKUP(H1327,Presupuesto!$B$11:$C$565,2,0)</f>
        <v>#N/A</v>
      </c>
      <c r="J1327" s="95" t="str">
        <f t="shared" si="62"/>
        <v>Desarrollo del Sistema de Educación Superior</v>
      </c>
      <c r="K1327" s="95" t="s">
        <v>720</v>
      </c>
      <c r="L1327" s="429"/>
    </row>
    <row r="1328" spans="3:12" x14ac:dyDescent="0.25">
      <c r="C1328" s="141"/>
      <c r="D1328" s="147"/>
      <c r="E1328" s="115"/>
      <c r="F1328" s="94">
        <f t="shared" si="61"/>
        <v>0</v>
      </c>
      <c r="G1328" s="156"/>
      <c r="H1328" s="142"/>
      <c r="I1328" s="126" t="e">
        <f>VLOOKUP(H1328,Presupuesto!$B$11:$C$565,2,0)</f>
        <v>#N/A</v>
      </c>
      <c r="J1328" s="95" t="str">
        <f t="shared" si="62"/>
        <v>Desarrollo del Sistema de Educación Superior</v>
      </c>
      <c r="K1328" s="95" t="s">
        <v>720</v>
      </c>
      <c r="L1328" s="429"/>
    </row>
    <row r="1329" spans="3:12" ht="15.75" thickBot="1" x14ac:dyDescent="0.3">
      <c r="C1329" s="143"/>
      <c r="D1329" s="155"/>
      <c r="E1329" s="100"/>
      <c r="F1329" s="102">
        <f t="shared" si="61"/>
        <v>0</v>
      </c>
      <c r="G1329" s="157"/>
      <c r="H1329" s="144"/>
      <c r="I1329" s="128" t="e">
        <f>VLOOKUP(H1329,Presupuesto!$B$11:$C$565,2,0)</f>
        <v>#N/A</v>
      </c>
      <c r="J1329" s="103" t="str">
        <f t="shared" si="62"/>
        <v>Desarrollo del Sistema de Educación Superior</v>
      </c>
      <c r="K1329" s="120" t="s">
        <v>719</v>
      </c>
      <c r="L1329" s="429"/>
    </row>
    <row r="1331" spans="3:12" ht="15.75" thickBot="1" x14ac:dyDescent="0.3"/>
    <row r="1332" spans="3:12" ht="15.75" thickBot="1" x14ac:dyDescent="0.3">
      <c r="C1332" s="153" t="s">
        <v>1337</v>
      </c>
      <c r="D1332" s="347">
        <f>SUM(F1339:F1373)</f>
        <v>120979.23000000001</v>
      </c>
      <c r="E1332" s="500"/>
      <c r="F1332" s="501"/>
      <c r="G1332" s="502"/>
      <c r="H1332" s="503"/>
      <c r="I1332" s="501"/>
      <c r="J1332" s="504"/>
      <c r="K1332" s="504"/>
    </row>
    <row r="1333" spans="3:12" x14ac:dyDescent="0.25">
      <c r="C1333" s="429"/>
      <c r="D1333" s="429"/>
      <c r="E1333" s="429"/>
      <c r="F1333" s="429"/>
      <c r="G1333" s="418"/>
      <c r="H1333" s="429"/>
      <c r="I1333" s="429"/>
      <c r="J1333" s="429"/>
      <c r="K1333" s="429"/>
    </row>
    <row r="1334" spans="3:12" x14ac:dyDescent="0.25">
      <c r="C1334" s="429"/>
      <c r="D1334" s="429"/>
      <c r="E1334" s="429"/>
      <c r="F1334" s="429"/>
      <c r="G1334" s="418"/>
      <c r="H1334" s="429"/>
      <c r="I1334" s="429"/>
      <c r="J1334" s="429"/>
      <c r="K1334" s="429"/>
    </row>
    <row r="1335" spans="3:12" ht="15.75" x14ac:dyDescent="0.25">
      <c r="C1335" s="191" t="s">
        <v>1309</v>
      </c>
      <c r="D1335" s="345" t="s">
        <v>1880</v>
      </c>
      <c r="E1335" s="91"/>
      <c r="F1335" s="91"/>
      <c r="G1335" s="91"/>
      <c r="H1335" s="75"/>
      <c r="I1335" s="75"/>
      <c r="J1335" s="75"/>
      <c r="K1335" s="109"/>
    </row>
    <row r="1336" spans="3:12" ht="18.75" x14ac:dyDescent="0.25">
      <c r="C1336" s="199" t="str">
        <f>IFERROR(VLOOKUP(D1335,'1. Desarrollo e Innov. Curricu.'!$F:$G,2,FALSE),IFERROR(VLOOKUP(D1335,'2. Investigación Científica'!$F:$G,2,FALSE),IFERROR(VLOOKUP(D1335,'3. Vinculación Univ. Sociedad'!$F:$G,2,FALSE),IFERROR(VLOOKUP(D1335,'4. Docencia y Profesorado Univ.'!$F:$G,2,FALSE),IFERROR(VLOOKUP(D1335,'5. Estudiantes y Graduados'!$F:$G,2,FALSE),IFERROR(VLOOKUP(D1335,'11. Gestion Administrativa'!$F:$G,2,FALSE),IFERROR(VLOOKUP(D1335,'13. Gestión Académica'!$F:$G,2,FALSE),IFERROR(VLOOKUP(D1335,'9. Asegura. de la Calid. y M'!$F:$G,2,FALSE),IFERROR(VLOOKUP(D1335,'6. Gestión del Conocimiento'!$F:$G,2,FALSE),IFERROR(VLOOKUP(D1335,'15. Gobernabilidad y Proceso...'!$F:$G,2,FALSE),IFERROR(VLOOKUP(D1335,'12. Gestión del Talento Humano'!$F:$G,2,FALSE),IFERROR(VLOOKUP(D1335,'14. Internacional... de la E.S.'!$F:$G,2,FALSE),IFERROR(VLOOKUP(D1335,'10. Posgrado'!$F:$G,2,FALSE),IFERROR(VLOOKUP(D1335,'17. Gestión TIC'!$F:$G,2,FALSE),IFERROR(VLOOKUP(D1335,'16. Desa. del Sistema Educ.Sup.'!$F:$G,2,FALSE),IFERROR(VLOOKUP(D1335,'8. Cultura de Inno. Insti...'!$F:$G,2,FALSE),VLOOKUP(D1335,'7. Lo Esencial de la Reforma U.'!$F:$G,2,0)))))))))))))))))</f>
        <v>Participación en 2 eventos internacionales, 1 persona por 5 días cada evento.</v>
      </c>
      <c r="D1336" s="31"/>
      <c r="E1336" s="91"/>
      <c r="F1336" s="91"/>
      <c r="G1336" s="91"/>
      <c r="H1336" s="75"/>
      <c r="I1336" s="75"/>
      <c r="J1336" s="75"/>
      <c r="K1336" s="109"/>
    </row>
    <row r="1337" spans="3:12" ht="15.75" thickBot="1" x14ac:dyDescent="0.3">
      <c r="C1337" s="429"/>
      <c r="D1337" s="429"/>
      <c r="E1337" s="429"/>
      <c r="F1337" s="91"/>
      <c r="G1337" s="75"/>
      <c r="H1337" s="75"/>
      <c r="I1337" s="75"/>
      <c r="J1337" s="429"/>
      <c r="K1337" s="429"/>
    </row>
    <row r="1338" spans="3:12" ht="15.75" thickBot="1" x14ac:dyDescent="0.3">
      <c r="C1338" s="125" t="s">
        <v>1310</v>
      </c>
      <c r="D1338" s="125" t="s">
        <v>99</v>
      </c>
      <c r="E1338" s="132" t="s">
        <v>1312</v>
      </c>
      <c r="F1338" s="131" t="s">
        <v>1313</v>
      </c>
      <c r="G1338" s="129" t="s">
        <v>1314</v>
      </c>
      <c r="H1338" s="132" t="s">
        <v>1315</v>
      </c>
      <c r="I1338" s="129" t="s">
        <v>711</v>
      </c>
      <c r="J1338" s="129" t="s">
        <v>1316</v>
      </c>
      <c r="K1338" s="129" t="s">
        <v>1317</v>
      </c>
    </row>
    <row r="1339" spans="3:12" x14ac:dyDescent="0.25">
      <c r="C1339" s="209" t="s">
        <v>1291</v>
      </c>
      <c r="D1339" s="210">
        <v>10</v>
      </c>
      <c r="E1339" s="208">
        <f>HLOOKUP(C1339,$AH$2:$BU$3,2,0)</f>
        <v>6097.9230000000007</v>
      </c>
      <c r="F1339" s="94">
        <f t="shared" ref="F1339:F1373" si="63">D1339*E1339</f>
        <v>60979.23000000001</v>
      </c>
      <c r="G1339" s="156" t="s">
        <v>712</v>
      </c>
      <c r="H1339" s="138" t="s">
        <v>332</v>
      </c>
      <c r="I1339" s="126" t="str">
        <f>VLOOKUP(H1339,Presupuesto!$B$11:$C$565,2,0)</f>
        <v>PASAJES AL EXTERIOR</v>
      </c>
      <c r="J1339" s="207" t="s">
        <v>718</v>
      </c>
      <c r="K1339" s="95" t="s">
        <v>719</v>
      </c>
    </row>
    <row r="1340" spans="3:12" x14ac:dyDescent="0.25">
      <c r="C1340" s="137" t="s">
        <v>1927</v>
      </c>
      <c r="D1340" s="154">
        <v>2</v>
      </c>
      <c r="E1340" s="119">
        <v>30000</v>
      </c>
      <c r="F1340" s="94">
        <f t="shared" si="63"/>
        <v>60000</v>
      </c>
      <c r="G1340" s="156" t="s">
        <v>712</v>
      </c>
      <c r="H1340" s="138" t="s">
        <v>298</v>
      </c>
      <c r="I1340" s="126" t="str">
        <f>VLOOKUP(H1340,Presupuesto!$B$11:$C$565,2,0)</f>
        <v>OTROS SERVICIOS TECNICOS Y PROFESIONALES</v>
      </c>
      <c r="J1340" s="95" t="s">
        <v>718</v>
      </c>
      <c r="K1340" s="95" t="s">
        <v>720</v>
      </c>
    </row>
    <row r="1341" spans="3:12" x14ac:dyDescent="0.25">
      <c r="C1341" s="137"/>
      <c r="D1341" s="154"/>
      <c r="E1341" s="119"/>
      <c r="F1341" s="94">
        <f t="shared" si="63"/>
        <v>0</v>
      </c>
      <c r="G1341" s="156"/>
      <c r="H1341" s="138"/>
      <c r="I1341" s="126" t="e">
        <f>VLOOKUP(H1341,Presupuesto!$B$11:$C$565,2,0)</f>
        <v>#N/A</v>
      </c>
      <c r="J1341" s="95" t="str">
        <f t="shared" ref="J1341:J1373" si="64">$J$854</f>
        <v>Desarrollo del Sistema de Educación Superior</v>
      </c>
      <c r="K1341" s="95" t="s">
        <v>720</v>
      </c>
    </row>
    <row r="1342" spans="3:12" x14ac:dyDescent="0.25">
      <c r="C1342" s="137"/>
      <c r="D1342" s="154"/>
      <c r="E1342" s="119"/>
      <c r="F1342" s="94">
        <f t="shared" si="63"/>
        <v>0</v>
      </c>
      <c r="G1342" s="156"/>
      <c r="H1342" s="138"/>
      <c r="I1342" s="126" t="e">
        <f>VLOOKUP(H1342,Presupuesto!$B$11:$C$565,2,0)</f>
        <v>#N/A</v>
      </c>
      <c r="J1342" s="95" t="str">
        <f t="shared" si="64"/>
        <v>Desarrollo del Sistema de Educación Superior</v>
      </c>
      <c r="K1342" s="95" t="s">
        <v>720</v>
      </c>
    </row>
    <row r="1343" spans="3:12" x14ac:dyDescent="0.25">
      <c r="C1343" s="137"/>
      <c r="D1343" s="154"/>
      <c r="E1343" s="119"/>
      <c r="F1343" s="94">
        <f t="shared" si="63"/>
        <v>0</v>
      </c>
      <c r="G1343" s="156"/>
      <c r="H1343" s="138"/>
      <c r="I1343" s="126" t="e">
        <f>VLOOKUP(H1343,Presupuesto!$B$11:$C$565,2,0)</f>
        <v>#N/A</v>
      </c>
      <c r="J1343" s="95" t="str">
        <f t="shared" si="64"/>
        <v>Desarrollo del Sistema de Educación Superior</v>
      </c>
      <c r="K1343" s="95" t="s">
        <v>720</v>
      </c>
    </row>
    <row r="1344" spans="3:12" x14ac:dyDescent="0.25">
      <c r="C1344" s="137"/>
      <c r="D1344" s="154"/>
      <c r="E1344" s="119"/>
      <c r="F1344" s="94">
        <f t="shared" si="63"/>
        <v>0</v>
      </c>
      <c r="G1344" s="156"/>
      <c r="H1344" s="138"/>
      <c r="I1344" s="126" t="e">
        <f>VLOOKUP(H1344,Presupuesto!$B$11:$C$565,2,0)</f>
        <v>#N/A</v>
      </c>
      <c r="J1344" s="95" t="str">
        <f t="shared" si="64"/>
        <v>Desarrollo del Sistema de Educación Superior</v>
      </c>
      <c r="K1344" s="95" t="s">
        <v>729</v>
      </c>
    </row>
    <row r="1345" spans="3:11" x14ac:dyDescent="0.25">
      <c r="C1345" s="137"/>
      <c r="D1345" s="154"/>
      <c r="E1345" s="119"/>
      <c r="F1345" s="94">
        <f t="shared" si="63"/>
        <v>0</v>
      </c>
      <c r="G1345" s="156"/>
      <c r="H1345" s="138"/>
      <c r="I1345" s="126" t="e">
        <f>VLOOKUP(H1345,Presupuesto!$B$11:$C$565,2,0)</f>
        <v>#N/A</v>
      </c>
      <c r="J1345" s="95" t="str">
        <f t="shared" si="64"/>
        <v>Desarrollo del Sistema de Educación Superior</v>
      </c>
      <c r="K1345" s="95" t="s">
        <v>720</v>
      </c>
    </row>
    <row r="1346" spans="3:11" x14ac:dyDescent="0.25">
      <c r="C1346" s="137"/>
      <c r="D1346" s="154"/>
      <c r="E1346" s="119"/>
      <c r="F1346" s="94">
        <f t="shared" si="63"/>
        <v>0</v>
      </c>
      <c r="G1346" s="156"/>
      <c r="H1346" s="138"/>
      <c r="I1346" s="126" t="e">
        <f>VLOOKUP(H1346,Presupuesto!$B$11:$C$565,2,0)</f>
        <v>#N/A</v>
      </c>
      <c r="J1346" s="95" t="str">
        <f t="shared" si="64"/>
        <v>Desarrollo del Sistema de Educación Superior</v>
      </c>
      <c r="K1346" s="95" t="s">
        <v>720</v>
      </c>
    </row>
    <row r="1347" spans="3:11" x14ac:dyDescent="0.25">
      <c r="C1347" s="137"/>
      <c r="D1347" s="154"/>
      <c r="E1347" s="119"/>
      <c r="F1347" s="94">
        <f t="shared" si="63"/>
        <v>0</v>
      </c>
      <c r="G1347" s="156"/>
      <c r="H1347" s="138"/>
      <c r="I1347" s="126" t="e">
        <f>VLOOKUP(H1347,Presupuesto!$B$11:$C$565,2,0)</f>
        <v>#N/A</v>
      </c>
      <c r="J1347" s="95" t="str">
        <f t="shared" si="64"/>
        <v>Desarrollo del Sistema de Educación Superior</v>
      </c>
      <c r="K1347" s="95" t="s">
        <v>720</v>
      </c>
    </row>
    <row r="1348" spans="3:11" x14ac:dyDescent="0.25">
      <c r="C1348" s="137"/>
      <c r="D1348" s="154"/>
      <c r="E1348" s="119"/>
      <c r="F1348" s="94">
        <f t="shared" si="63"/>
        <v>0</v>
      </c>
      <c r="G1348" s="156"/>
      <c r="H1348" s="138"/>
      <c r="I1348" s="126" t="e">
        <f>VLOOKUP(H1348,Presupuesto!$B$11:$C$565,2,0)</f>
        <v>#N/A</v>
      </c>
      <c r="J1348" s="95" t="str">
        <f t="shared" si="64"/>
        <v>Desarrollo del Sistema de Educación Superior</v>
      </c>
      <c r="K1348" s="95" t="s">
        <v>720</v>
      </c>
    </row>
    <row r="1349" spans="3:11" x14ac:dyDescent="0.25">
      <c r="C1349" s="137"/>
      <c r="D1349" s="154"/>
      <c r="E1349" s="119"/>
      <c r="F1349" s="94">
        <f t="shared" si="63"/>
        <v>0</v>
      </c>
      <c r="G1349" s="156"/>
      <c r="H1349" s="138"/>
      <c r="I1349" s="126" t="e">
        <f>VLOOKUP(H1349,Presupuesto!$B$11:$C$565,2,0)</f>
        <v>#N/A</v>
      </c>
      <c r="J1349" s="95" t="str">
        <f t="shared" si="64"/>
        <v>Desarrollo del Sistema de Educación Superior</v>
      </c>
      <c r="K1349" s="95" t="s">
        <v>720</v>
      </c>
    </row>
    <row r="1350" spans="3:11" x14ac:dyDescent="0.25">
      <c r="C1350" s="137"/>
      <c r="D1350" s="154"/>
      <c r="E1350" s="119"/>
      <c r="F1350" s="94">
        <f t="shared" si="63"/>
        <v>0</v>
      </c>
      <c r="G1350" s="156"/>
      <c r="H1350" s="138"/>
      <c r="I1350" s="126" t="e">
        <f>VLOOKUP(H1350,Presupuesto!$B$11:$C$565,2,0)</f>
        <v>#N/A</v>
      </c>
      <c r="J1350" s="95" t="str">
        <f t="shared" si="64"/>
        <v>Desarrollo del Sistema de Educación Superior</v>
      </c>
      <c r="K1350" s="95" t="s">
        <v>720</v>
      </c>
    </row>
    <row r="1351" spans="3:11" x14ac:dyDescent="0.25">
      <c r="C1351" s="137"/>
      <c r="D1351" s="154"/>
      <c r="E1351" s="119"/>
      <c r="F1351" s="94">
        <f t="shared" si="63"/>
        <v>0</v>
      </c>
      <c r="G1351" s="156"/>
      <c r="H1351" s="138"/>
      <c r="I1351" s="126" t="e">
        <f>VLOOKUP(H1351,Presupuesto!$B$11:$C$565,2,0)</f>
        <v>#N/A</v>
      </c>
      <c r="J1351" s="95" t="str">
        <f t="shared" si="64"/>
        <v>Desarrollo del Sistema de Educación Superior</v>
      </c>
      <c r="K1351" s="95" t="s">
        <v>720</v>
      </c>
    </row>
    <row r="1352" spans="3:11" x14ac:dyDescent="0.25">
      <c r="C1352" s="137"/>
      <c r="D1352" s="154"/>
      <c r="E1352" s="119"/>
      <c r="F1352" s="94">
        <f t="shared" si="63"/>
        <v>0</v>
      </c>
      <c r="G1352" s="156"/>
      <c r="H1352" s="138"/>
      <c r="I1352" s="126" t="e">
        <f>VLOOKUP(H1352,Presupuesto!$B$11:$C$565,2,0)</f>
        <v>#N/A</v>
      </c>
      <c r="J1352" s="95" t="str">
        <f t="shared" si="64"/>
        <v>Desarrollo del Sistema de Educación Superior</v>
      </c>
      <c r="K1352" s="95" t="s">
        <v>720</v>
      </c>
    </row>
    <row r="1353" spans="3:11" x14ac:dyDescent="0.25">
      <c r="C1353" s="137"/>
      <c r="D1353" s="154"/>
      <c r="E1353" s="119"/>
      <c r="F1353" s="94">
        <f t="shared" si="63"/>
        <v>0</v>
      </c>
      <c r="G1353" s="156"/>
      <c r="H1353" s="138"/>
      <c r="I1353" s="126" t="e">
        <f>VLOOKUP(H1353,Presupuesto!$B$11:$C$565,2,0)</f>
        <v>#N/A</v>
      </c>
      <c r="J1353" s="95" t="str">
        <f t="shared" si="64"/>
        <v>Desarrollo del Sistema de Educación Superior</v>
      </c>
      <c r="K1353" s="95" t="s">
        <v>720</v>
      </c>
    </row>
    <row r="1354" spans="3:11" x14ac:dyDescent="0.25">
      <c r="C1354" s="137"/>
      <c r="D1354" s="154"/>
      <c r="E1354" s="119"/>
      <c r="F1354" s="94">
        <f t="shared" si="63"/>
        <v>0</v>
      </c>
      <c r="G1354" s="156"/>
      <c r="H1354" s="138"/>
      <c r="I1354" s="126" t="e">
        <f>VLOOKUP(H1354,Presupuesto!$B$11:$C$565,2,0)</f>
        <v>#N/A</v>
      </c>
      <c r="J1354" s="95" t="str">
        <f t="shared" si="64"/>
        <v>Desarrollo del Sistema de Educación Superior</v>
      </c>
      <c r="K1354" s="95" t="s">
        <v>720</v>
      </c>
    </row>
    <row r="1355" spans="3:11" x14ac:dyDescent="0.25">
      <c r="C1355" s="137"/>
      <c r="D1355" s="154"/>
      <c r="E1355" s="119"/>
      <c r="F1355" s="94">
        <f t="shared" si="63"/>
        <v>0</v>
      </c>
      <c r="G1355" s="156"/>
      <c r="H1355" s="138"/>
      <c r="I1355" s="126" t="e">
        <f>VLOOKUP(H1355,Presupuesto!$B$11:$C$565,2,0)</f>
        <v>#N/A</v>
      </c>
      <c r="J1355" s="95" t="str">
        <f t="shared" si="64"/>
        <v>Desarrollo del Sistema de Educación Superior</v>
      </c>
      <c r="K1355" s="95" t="s">
        <v>720</v>
      </c>
    </row>
    <row r="1356" spans="3:11" x14ac:dyDescent="0.25">
      <c r="C1356" s="137"/>
      <c r="D1356" s="154"/>
      <c r="E1356" s="119"/>
      <c r="F1356" s="94">
        <f t="shared" si="63"/>
        <v>0</v>
      </c>
      <c r="G1356" s="156"/>
      <c r="H1356" s="138"/>
      <c r="I1356" s="126" t="e">
        <f>VLOOKUP(H1356,Presupuesto!$B$11:$C$565,2,0)</f>
        <v>#N/A</v>
      </c>
      <c r="J1356" s="95" t="str">
        <f t="shared" si="64"/>
        <v>Desarrollo del Sistema de Educación Superior</v>
      </c>
      <c r="K1356" s="95" t="s">
        <v>720</v>
      </c>
    </row>
    <row r="1357" spans="3:11" x14ac:dyDescent="0.25">
      <c r="C1357" s="137"/>
      <c r="D1357" s="154"/>
      <c r="E1357" s="119"/>
      <c r="F1357" s="94">
        <f t="shared" si="63"/>
        <v>0</v>
      </c>
      <c r="G1357" s="156"/>
      <c r="H1357" s="138"/>
      <c r="I1357" s="126" t="e">
        <f>VLOOKUP(H1357,Presupuesto!$B$11:$C$565,2,0)</f>
        <v>#N/A</v>
      </c>
      <c r="J1357" s="95" t="str">
        <f t="shared" si="64"/>
        <v>Desarrollo del Sistema de Educación Superior</v>
      </c>
      <c r="K1357" s="95" t="s">
        <v>720</v>
      </c>
    </row>
    <row r="1358" spans="3:11" x14ac:dyDescent="0.25">
      <c r="C1358" s="137"/>
      <c r="D1358" s="154"/>
      <c r="E1358" s="119"/>
      <c r="F1358" s="94">
        <f t="shared" si="63"/>
        <v>0</v>
      </c>
      <c r="G1358" s="156"/>
      <c r="H1358" s="138"/>
      <c r="I1358" s="126" t="e">
        <f>VLOOKUP(H1358,Presupuesto!$B$11:$C$565,2,0)</f>
        <v>#N/A</v>
      </c>
      <c r="J1358" s="95" t="str">
        <f t="shared" si="64"/>
        <v>Desarrollo del Sistema de Educación Superior</v>
      </c>
      <c r="K1358" s="95" t="s">
        <v>720</v>
      </c>
    </row>
    <row r="1359" spans="3:11" x14ac:dyDescent="0.25">
      <c r="C1359" s="137"/>
      <c r="D1359" s="154"/>
      <c r="E1359" s="119"/>
      <c r="F1359" s="94">
        <f t="shared" si="63"/>
        <v>0</v>
      </c>
      <c r="G1359" s="156"/>
      <c r="H1359" s="138"/>
      <c r="I1359" s="126" t="e">
        <f>VLOOKUP(H1359,Presupuesto!$B$11:$C$565,2,0)</f>
        <v>#N/A</v>
      </c>
      <c r="J1359" s="95" t="str">
        <f t="shared" si="64"/>
        <v>Desarrollo del Sistema de Educación Superior</v>
      </c>
      <c r="K1359" s="95" t="s">
        <v>720</v>
      </c>
    </row>
    <row r="1360" spans="3:11" x14ac:dyDescent="0.25">
      <c r="C1360" s="137"/>
      <c r="D1360" s="154"/>
      <c r="E1360" s="119"/>
      <c r="F1360" s="94">
        <f t="shared" si="63"/>
        <v>0</v>
      </c>
      <c r="G1360" s="156"/>
      <c r="H1360" s="138"/>
      <c r="I1360" s="126" t="e">
        <f>VLOOKUP(H1360,Presupuesto!$B$11:$C$565,2,0)</f>
        <v>#N/A</v>
      </c>
      <c r="J1360" s="95" t="str">
        <f t="shared" si="64"/>
        <v>Desarrollo del Sistema de Educación Superior</v>
      </c>
      <c r="K1360" s="95" t="s">
        <v>720</v>
      </c>
    </row>
    <row r="1361" spans="3:11" x14ac:dyDescent="0.25">
      <c r="C1361" s="139"/>
      <c r="D1361" s="147"/>
      <c r="E1361" s="115"/>
      <c r="F1361" s="94">
        <f t="shared" si="63"/>
        <v>0</v>
      </c>
      <c r="G1361" s="156"/>
      <c r="H1361" s="140"/>
      <c r="I1361" s="126" t="e">
        <f>VLOOKUP(H1361,Presupuesto!$B$11:$C$565,2,0)</f>
        <v>#N/A</v>
      </c>
      <c r="J1361" s="95" t="str">
        <f t="shared" si="64"/>
        <v>Desarrollo del Sistema de Educación Superior</v>
      </c>
      <c r="K1361" s="95" t="s">
        <v>720</v>
      </c>
    </row>
    <row r="1362" spans="3:11" x14ac:dyDescent="0.25">
      <c r="C1362" s="139"/>
      <c r="D1362" s="147"/>
      <c r="E1362" s="115"/>
      <c r="F1362" s="94">
        <f t="shared" si="63"/>
        <v>0</v>
      </c>
      <c r="G1362" s="156"/>
      <c r="H1362" s="140"/>
      <c r="I1362" s="126" t="e">
        <f>VLOOKUP(H1362,Presupuesto!$B$11:$C$565,2,0)</f>
        <v>#N/A</v>
      </c>
      <c r="J1362" s="95" t="str">
        <f t="shared" si="64"/>
        <v>Desarrollo del Sistema de Educación Superior</v>
      </c>
      <c r="K1362" s="95" t="s">
        <v>720</v>
      </c>
    </row>
    <row r="1363" spans="3:11" x14ac:dyDescent="0.25">
      <c r="C1363" s="139"/>
      <c r="D1363" s="147"/>
      <c r="E1363" s="115"/>
      <c r="F1363" s="94">
        <f t="shared" si="63"/>
        <v>0</v>
      </c>
      <c r="G1363" s="156"/>
      <c r="H1363" s="140"/>
      <c r="I1363" s="126" t="e">
        <f>VLOOKUP(H1363,Presupuesto!$B$11:$C$565,2,0)</f>
        <v>#N/A</v>
      </c>
      <c r="J1363" s="95" t="str">
        <f t="shared" si="64"/>
        <v>Desarrollo del Sistema de Educación Superior</v>
      </c>
      <c r="K1363" s="95" t="s">
        <v>720</v>
      </c>
    </row>
    <row r="1364" spans="3:11" x14ac:dyDescent="0.25">
      <c r="C1364" s="139"/>
      <c r="D1364" s="147"/>
      <c r="E1364" s="115"/>
      <c r="F1364" s="94">
        <f t="shared" si="63"/>
        <v>0</v>
      </c>
      <c r="G1364" s="156"/>
      <c r="H1364" s="140"/>
      <c r="I1364" s="126" t="e">
        <f>VLOOKUP(H1364,Presupuesto!$B$11:$C$565,2,0)</f>
        <v>#N/A</v>
      </c>
      <c r="J1364" s="95" t="str">
        <f t="shared" si="64"/>
        <v>Desarrollo del Sistema de Educación Superior</v>
      </c>
      <c r="K1364" s="95" t="s">
        <v>720</v>
      </c>
    </row>
    <row r="1365" spans="3:11" x14ac:dyDescent="0.25">
      <c r="C1365" s="139"/>
      <c r="D1365" s="147"/>
      <c r="E1365" s="115"/>
      <c r="F1365" s="94">
        <f t="shared" si="63"/>
        <v>0</v>
      </c>
      <c r="G1365" s="156"/>
      <c r="H1365" s="140"/>
      <c r="I1365" s="126" t="e">
        <f>VLOOKUP(H1365,Presupuesto!$B$11:$C$565,2,0)</f>
        <v>#N/A</v>
      </c>
      <c r="J1365" s="95" t="str">
        <f t="shared" si="64"/>
        <v>Desarrollo del Sistema de Educación Superior</v>
      </c>
      <c r="K1365" s="95" t="s">
        <v>720</v>
      </c>
    </row>
    <row r="1366" spans="3:11" x14ac:dyDescent="0.25">
      <c r="C1366" s="139"/>
      <c r="D1366" s="147"/>
      <c r="E1366" s="115"/>
      <c r="F1366" s="94">
        <f t="shared" si="63"/>
        <v>0</v>
      </c>
      <c r="G1366" s="156"/>
      <c r="H1366" s="140"/>
      <c r="I1366" s="126" t="e">
        <f>VLOOKUP(H1366,Presupuesto!$B$11:$C$565,2,0)</f>
        <v>#N/A</v>
      </c>
      <c r="J1366" s="95" t="str">
        <f t="shared" si="64"/>
        <v>Desarrollo del Sistema de Educación Superior</v>
      </c>
      <c r="K1366" s="95" t="s">
        <v>720</v>
      </c>
    </row>
    <row r="1367" spans="3:11" x14ac:dyDescent="0.25">
      <c r="C1367" s="139"/>
      <c r="D1367" s="147"/>
      <c r="E1367" s="115"/>
      <c r="F1367" s="94">
        <f t="shared" si="63"/>
        <v>0</v>
      </c>
      <c r="G1367" s="156"/>
      <c r="H1367" s="140"/>
      <c r="I1367" s="126" t="e">
        <f>VLOOKUP(H1367,Presupuesto!$B$11:$C$565,2,0)</f>
        <v>#N/A</v>
      </c>
      <c r="J1367" s="95" t="str">
        <f t="shared" si="64"/>
        <v>Desarrollo del Sistema de Educación Superior</v>
      </c>
      <c r="K1367" s="95" t="s">
        <v>720</v>
      </c>
    </row>
    <row r="1368" spans="3:11" x14ac:dyDescent="0.25">
      <c r="C1368" s="139"/>
      <c r="D1368" s="147"/>
      <c r="E1368" s="115"/>
      <c r="F1368" s="94">
        <f t="shared" si="63"/>
        <v>0</v>
      </c>
      <c r="G1368" s="156"/>
      <c r="H1368" s="140"/>
      <c r="I1368" s="126" t="e">
        <f>VLOOKUP(H1368,Presupuesto!$B$11:$C$565,2,0)</f>
        <v>#N/A</v>
      </c>
      <c r="J1368" s="95" t="str">
        <f t="shared" si="64"/>
        <v>Desarrollo del Sistema de Educación Superior</v>
      </c>
      <c r="K1368" s="95" t="s">
        <v>720</v>
      </c>
    </row>
    <row r="1369" spans="3:11" x14ac:dyDescent="0.25">
      <c r="C1369" s="141"/>
      <c r="D1369" s="147"/>
      <c r="E1369" s="115"/>
      <c r="F1369" s="94">
        <f t="shared" si="63"/>
        <v>0</v>
      </c>
      <c r="G1369" s="156"/>
      <c r="H1369" s="142"/>
      <c r="I1369" s="126" t="e">
        <f>VLOOKUP(H1369,Presupuesto!$B$11:$C$565,2,0)</f>
        <v>#N/A</v>
      </c>
      <c r="J1369" s="95" t="str">
        <f t="shared" si="64"/>
        <v>Desarrollo del Sistema de Educación Superior</v>
      </c>
      <c r="K1369" s="95" t="s">
        <v>732</v>
      </c>
    </row>
    <row r="1370" spans="3:11" x14ac:dyDescent="0.25">
      <c r="C1370" s="141"/>
      <c r="D1370" s="147"/>
      <c r="E1370" s="115"/>
      <c r="F1370" s="94">
        <f t="shared" si="63"/>
        <v>0</v>
      </c>
      <c r="G1370" s="156"/>
      <c r="H1370" s="142"/>
      <c r="I1370" s="126" t="e">
        <f>VLOOKUP(H1370,Presupuesto!$B$11:$C$565,2,0)</f>
        <v>#N/A</v>
      </c>
      <c r="J1370" s="95" t="str">
        <f t="shared" si="64"/>
        <v>Desarrollo del Sistema de Educación Superior</v>
      </c>
      <c r="K1370" s="95" t="s">
        <v>720</v>
      </c>
    </row>
    <row r="1371" spans="3:11" x14ac:dyDescent="0.25">
      <c r="C1371" s="141"/>
      <c r="D1371" s="147"/>
      <c r="E1371" s="115"/>
      <c r="F1371" s="94">
        <f t="shared" si="63"/>
        <v>0</v>
      </c>
      <c r="G1371" s="156"/>
      <c r="H1371" s="142"/>
      <c r="I1371" s="126" t="e">
        <f>VLOOKUP(H1371,Presupuesto!$B$11:$C$565,2,0)</f>
        <v>#N/A</v>
      </c>
      <c r="J1371" s="95" t="str">
        <f t="shared" si="64"/>
        <v>Desarrollo del Sistema de Educación Superior</v>
      </c>
      <c r="K1371" s="95" t="s">
        <v>720</v>
      </c>
    </row>
    <row r="1372" spans="3:11" x14ac:dyDescent="0.25">
      <c r="C1372" s="141"/>
      <c r="D1372" s="147"/>
      <c r="E1372" s="115"/>
      <c r="F1372" s="94">
        <f t="shared" si="63"/>
        <v>0</v>
      </c>
      <c r="G1372" s="156"/>
      <c r="H1372" s="142"/>
      <c r="I1372" s="126" t="e">
        <f>VLOOKUP(H1372,Presupuesto!$B$11:$C$565,2,0)</f>
        <v>#N/A</v>
      </c>
      <c r="J1372" s="95" t="str">
        <f t="shared" si="64"/>
        <v>Desarrollo del Sistema de Educación Superior</v>
      </c>
      <c r="K1372" s="95" t="s">
        <v>720</v>
      </c>
    </row>
    <row r="1373" spans="3:11" ht="15.75" thickBot="1" x14ac:dyDescent="0.3">
      <c r="C1373" s="143"/>
      <c r="D1373" s="155"/>
      <c r="E1373" s="100"/>
      <c r="F1373" s="102">
        <f t="shared" si="63"/>
        <v>0</v>
      </c>
      <c r="G1373" s="157"/>
      <c r="H1373" s="144"/>
      <c r="I1373" s="128" t="e">
        <f>VLOOKUP(H1373,Presupuesto!$B$11:$C$565,2,0)</f>
        <v>#N/A</v>
      </c>
      <c r="J1373" s="103" t="str">
        <f t="shared" si="64"/>
        <v>Desarrollo del Sistema de Educación Superior</v>
      </c>
      <c r="K1373" s="120" t="s">
        <v>719</v>
      </c>
    </row>
    <row r="1375" spans="3:11" ht="15.75" thickBot="1" x14ac:dyDescent="0.3"/>
    <row r="1376" spans="3:11" ht="15.75" thickBot="1" x14ac:dyDescent="0.3">
      <c r="C1376" s="153" t="s">
        <v>1337</v>
      </c>
      <c r="D1376" s="347">
        <f>SUM(F1383:F1417)</f>
        <v>802937.69000000006</v>
      </c>
      <c r="E1376" s="500"/>
      <c r="F1376" s="501"/>
      <c r="G1376" s="502"/>
      <c r="H1376" s="503"/>
      <c r="I1376" s="501"/>
      <c r="J1376" s="504"/>
      <c r="K1376" s="504"/>
    </row>
    <row r="1377" spans="3:11" x14ac:dyDescent="0.25">
      <c r="C1377" s="429"/>
      <c r="D1377" s="429"/>
      <c r="E1377" s="429"/>
      <c r="F1377" s="429"/>
      <c r="G1377" s="418"/>
      <c r="H1377" s="429"/>
      <c r="I1377" s="429"/>
      <c r="J1377" s="429"/>
      <c r="K1377" s="429"/>
    </row>
    <row r="1378" spans="3:11" x14ac:dyDescent="0.25">
      <c r="C1378" s="429"/>
      <c r="D1378" s="429"/>
      <c r="E1378" s="429"/>
      <c r="F1378" s="429"/>
      <c r="G1378" s="418"/>
      <c r="H1378" s="429"/>
      <c r="I1378" s="429"/>
      <c r="J1378" s="429"/>
      <c r="K1378" s="429"/>
    </row>
    <row r="1379" spans="3:11" ht="15.75" x14ac:dyDescent="0.25">
      <c r="C1379" s="191" t="s">
        <v>1309</v>
      </c>
      <c r="D1379" s="345" t="s">
        <v>1885</v>
      </c>
      <c r="E1379" s="91"/>
      <c r="F1379" s="91"/>
      <c r="G1379" s="91"/>
      <c r="H1379" s="75"/>
      <c r="I1379" s="75"/>
      <c r="J1379" s="75"/>
      <c r="K1379" s="109"/>
    </row>
    <row r="1380" spans="3:11" ht="18.75" x14ac:dyDescent="0.25">
      <c r="C1380" s="199" t="str">
        <f>IFERROR(VLOOKUP(D1379,'1. Desarrollo e Innov. Curricu.'!$F:$G,2,FALSE),IFERROR(VLOOKUP(D1379,'2. Investigación Científica'!$F:$G,2,FALSE),IFERROR(VLOOKUP(D1379,'3. Vinculación Univ. Sociedad'!$F:$G,2,FALSE),IFERROR(VLOOKUP(D1379,'4. Docencia y Profesorado Univ.'!$F:$G,2,FALSE),IFERROR(VLOOKUP(D1379,'5. Estudiantes y Graduados'!$F:$G,2,FALSE),IFERROR(VLOOKUP(D1379,'11. Gestion Administrativa'!$F:$G,2,FALSE),IFERROR(VLOOKUP(D1379,'13. Gestión Académica'!$F:$G,2,FALSE),IFERROR(VLOOKUP(D1379,'9. Asegura. de la Calid. y M'!$F:$G,2,FALSE),IFERROR(VLOOKUP(D1379,'6. Gestión del Conocimiento'!$F:$G,2,FALSE),IFERROR(VLOOKUP(D1379,'15. Gobernabilidad y Proceso...'!$F:$G,2,FALSE),IFERROR(VLOOKUP(D1379,'12. Gestión del Talento Humano'!$F:$G,2,FALSE),IFERROR(VLOOKUP(D1379,'14. Internacional... de la E.S.'!$F:$G,2,FALSE),IFERROR(VLOOKUP(D1379,'10. Posgrado'!$F:$G,2,FALSE),IFERROR(VLOOKUP(D1379,'17. Gestión TIC'!$F:$G,2,FALSE),IFERROR(VLOOKUP(D1379,'16. Desa. del Sistema Educ.Sup.'!$F:$G,2,FALSE),IFERROR(VLOOKUP(D1379,'8. Cultura de Inno. Insti...'!$F:$G,2,FALSE),VLOOKUP(D1379,'7. Lo Esencial de la Reforma U.'!$F:$G,2,0)))))))))))))))))</f>
        <v xml:space="preserve">Capacitaciones grupales e individuales conforme al Plan  de Desarrollo (por lo menos 1 actividad por trimestre ya sea individual a nivel internacional o grupal a nivel local). </v>
      </c>
      <c r="D1380" s="31"/>
      <c r="E1380" s="91"/>
      <c r="F1380" s="91"/>
      <c r="G1380" s="91"/>
      <c r="H1380" s="75"/>
      <c r="I1380" s="75"/>
      <c r="J1380" s="75"/>
      <c r="K1380" s="109"/>
    </row>
    <row r="1381" spans="3:11" ht="15.75" thickBot="1" x14ac:dyDescent="0.3">
      <c r="C1381" s="429"/>
      <c r="D1381" s="429"/>
      <c r="E1381" s="429"/>
      <c r="F1381" s="91"/>
      <c r="G1381" s="75"/>
      <c r="H1381" s="75"/>
      <c r="I1381" s="75"/>
      <c r="J1381" s="429"/>
      <c r="K1381" s="429"/>
    </row>
    <row r="1382" spans="3:11" ht="15.75" thickBot="1" x14ac:dyDescent="0.3">
      <c r="C1382" s="125" t="s">
        <v>1310</v>
      </c>
      <c r="D1382" s="125" t="s">
        <v>99</v>
      </c>
      <c r="E1382" s="132" t="s">
        <v>1312</v>
      </c>
      <c r="F1382" s="131" t="s">
        <v>1313</v>
      </c>
      <c r="G1382" s="129" t="s">
        <v>1314</v>
      </c>
      <c r="H1382" s="132" t="s">
        <v>1315</v>
      </c>
      <c r="I1382" s="129" t="s">
        <v>711</v>
      </c>
      <c r="J1382" s="129" t="s">
        <v>1316</v>
      </c>
      <c r="K1382" s="129" t="s">
        <v>1317</v>
      </c>
    </row>
    <row r="1383" spans="3:11" x14ac:dyDescent="0.25">
      <c r="C1383" s="209" t="s">
        <v>1291</v>
      </c>
      <c r="D1383" s="210">
        <v>30</v>
      </c>
      <c r="E1383" s="208">
        <f>HLOOKUP(C1383,$AH$2:$BU$3,2,0)</f>
        <v>6097.9230000000007</v>
      </c>
      <c r="F1383" s="94">
        <f t="shared" ref="F1383:F1417" si="65">D1383*E1383</f>
        <v>182937.69000000003</v>
      </c>
      <c r="G1383" s="156" t="s">
        <v>712</v>
      </c>
      <c r="H1383" s="138" t="s">
        <v>332</v>
      </c>
      <c r="I1383" s="126" t="str">
        <f>VLOOKUP(H1383,Presupuesto!$B$11:$C$565,2,0)</f>
        <v>PASAJES AL EXTERIOR</v>
      </c>
      <c r="J1383" s="207" t="s">
        <v>718</v>
      </c>
      <c r="K1383" s="95" t="s">
        <v>719</v>
      </c>
    </row>
    <row r="1384" spans="3:11" x14ac:dyDescent="0.25">
      <c r="C1384" s="137" t="s">
        <v>1927</v>
      </c>
      <c r="D1384" s="154">
        <v>10</v>
      </c>
      <c r="E1384" s="119">
        <v>30000</v>
      </c>
      <c r="F1384" s="94">
        <f t="shared" si="65"/>
        <v>300000</v>
      </c>
      <c r="G1384" s="156" t="s">
        <v>712</v>
      </c>
      <c r="H1384" s="138" t="s">
        <v>298</v>
      </c>
      <c r="I1384" s="126" t="str">
        <f>VLOOKUP(H1384,Presupuesto!$B$11:$C$565,2,0)</f>
        <v>OTROS SERVICIOS TECNICOS Y PROFESIONALES</v>
      </c>
      <c r="J1384" s="95" t="s">
        <v>718</v>
      </c>
      <c r="K1384" s="95" t="s">
        <v>720</v>
      </c>
    </row>
    <row r="1385" spans="3:11" x14ac:dyDescent="0.25">
      <c r="C1385" s="137" t="s">
        <v>1942</v>
      </c>
      <c r="D1385" s="154">
        <v>16</v>
      </c>
      <c r="E1385" s="119">
        <v>20000</v>
      </c>
      <c r="F1385" s="94">
        <f t="shared" si="65"/>
        <v>320000</v>
      </c>
      <c r="G1385" s="156" t="s">
        <v>712</v>
      </c>
      <c r="H1385" s="138" t="s">
        <v>294</v>
      </c>
      <c r="I1385" s="126" t="str">
        <f>VLOOKUP(H1385,Presupuesto!$B$11:$C$565,2,0)</f>
        <v>SERVICIOS DE CAPACITACION.</v>
      </c>
      <c r="J1385" s="95" t="s">
        <v>79</v>
      </c>
      <c r="K1385" s="95" t="s">
        <v>720</v>
      </c>
    </row>
    <row r="1386" spans="3:11" x14ac:dyDescent="0.25">
      <c r="C1386" s="137"/>
      <c r="D1386" s="154"/>
      <c r="E1386" s="119"/>
      <c r="F1386" s="94">
        <f t="shared" si="65"/>
        <v>0</v>
      </c>
      <c r="G1386" s="156"/>
      <c r="H1386" s="138"/>
      <c r="I1386" s="126" t="e">
        <f>VLOOKUP(H1386,Presupuesto!$B$11:$C$565,2,0)</f>
        <v>#N/A</v>
      </c>
      <c r="J1386" s="95" t="str">
        <f t="shared" ref="J1386:J1417" si="66">$J$854</f>
        <v>Desarrollo del Sistema de Educación Superior</v>
      </c>
      <c r="K1386" s="95" t="s">
        <v>720</v>
      </c>
    </row>
    <row r="1387" spans="3:11" x14ac:dyDescent="0.25">
      <c r="C1387" s="137"/>
      <c r="D1387" s="154"/>
      <c r="E1387" s="119"/>
      <c r="F1387" s="94">
        <f t="shared" si="65"/>
        <v>0</v>
      </c>
      <c r="G1387" s="156"/>
      <c r="H1387" s="138"/>
      <c r="I1387" s="126" t="e">
        <f>VLOOKUP(H1387,Presupuesto!$B$11:$C$565,2,0)</f>
        <v>#N/A</v>
      </c>
      <c r="J1387" s="95" t="str">
        <f t="shared" si="66"/>
        <v>Desarrollo del Sistema de Educación Superior</v>
      </c>
      <c r="K1387" s="95" t="s">
        <v>720</v>
      </c>
    </row>
    <row r="1388" spans="3:11" x14ac:dyDescent="0.25">
      <c r="C1388" s="137"/>
      <c r="D1388" s="154"/>
      <c r="E1388" s="119"/>
      <c r="F1388" s="94">
        <f t="shared" si="65"/>
        <v>0</v>
      </c>
      <c r="G1388" s="156"/>
      <c r="H1388" s="138"/>
      <c r="I1388" s="126" t="e">
        <f>VLOOKUP(H1388,Presupuesto!$B$11:$C$565,2,0)</f>
        <v>#N/A</v>
      </c>
      <c r="J1388" s="95" t="str">
        <f t="shared" si="66"/>
        <v>Desarrollo del Sistema de Educación Superior</v>
      </c>
      <c r="K1388" s="95" t="s">
        <v>729</v>
      </c>
    </row>
    <row r="1389" spans="3:11" x14ac:dyDescent="0.25">
      <c r="C1389" s="137"/>
      <c r="D1389" s="154"/>
      <c r="E1389" s="119"/>
      <c r="F1389" s="94">
        <f t="shared" si="65"/>
        <v>0</v>
      </c>
      <c r="G1389" s="156"/>
      <c r="H1389" s="138"/>
      <c r="I1389" s="126" t="e">
        <f>VLOOKUP(H1389,Presupuesto!$B$11:$C$565,2,0)</f>
        <v>#N/A</v>
      </c>
      <c r="J1389" s="95" t="str">
        <f t="shared" si="66"/>
        <v>Desarrollo del Sistema de Educación Superior</v>
      </c>
      <c r="K1389" s="95" t="s">
        <v>720</v>
      </c>
    </row>
    <row r="1390" spans="3:11" x14ac:dyDescent="0.25">
      <c r="C1390" s="137"/>
      <c r="D1390" s="154"/>
      <c r="E1390" s="119"/>
      <c r="F1390" s="94">
        <f t="shared" si="65"/>
        <v>0</v>
      </c>
      <c r="G1390" s="156"/>
      <c r="H1390" s="138"/>
      <c r="I1390" s="126" t="e">
        <f>VLOOKUP(H1390,Presupuesto!$B$11:$C$565,2,0)</f>
        <v>#N/A</v>
      </c>
      <c r="J1390" s="95" t="str">
        <f t="shared" si="66"/>
        <v>Desarrollo del Sistema de Educación Superior</v>
      </c>
      <c r="K1390" s="95" t="s">
        <v>720</v>
      </c>
    </row>
    <row r="1391" spans="3:11" x14ac:dyDescent="0.25">
      <c r="C1391" s="137"/>
      <c r="D1391" s="154"/>
      <c r="E1391" s="119"/>
      <c r="F1391" s="94">
        <f t="shared" si="65"/>
        <v>0</v>
      </c>
      <c r="G1391" s="156"/>
      <c r="H1391" s="138"/>
      <c r="I1391" s="126" t="e">
        <f>VLOOKUP(H1391,Presupuesto!$B$11:$C$565,2,0)</f>
        <v>#N/A</v>
      </c>
      <c r="J1391" s="95" t="str">
        <f t="shared" si="66"/>
        <v>Desarrollo del Sistema de Educación Superior</v>
      </c>
      <c r="K1391" s="95" t="s">
        <v>720</v>
      </c>
    </row>
    <row r="1392" spans="3:11" x14ac:dyDescent="0.25">
      <c r="C1392" s="137"/>
      <c r="D1392" s="154"/>
      <c r="E1392" s="119"/>
      <c r="F1392" s="94">
        <f t="shared" si="65"/>
        <v>0</v>
      </c>
      <c r="G1392" s="156"/>
      <c r="H1392" s="138"/>
      <c r="I1392" s="126" t="e">
        <f>VLOOKUP(H1392,Presupuesto!$B$11:$C$565,2,0)</f>
        <v>#N/A</v>
      </c>
      <c r="J1392" s="95" t="str">
        <f t="shared" si="66"/>
        <v>Desarrollo del Sistema de Educación Superior</v>
      </c>
      <c r="K1392" s="95" t="s">
        <v>720</v>
      </c>
    </row>
    <row r="1393" spans="3:11" x14ac:dyDescent="0.25">
      <c r="C1393" s="137"/>
      <c r="D1393" s="154"/>
      <c r="E1393" s="119"/>
      <c r="F1393" s="94">
        <f t="shared" si="65"/>
        <v>0</v>
      </c>
      <c r="G1393" s="156"/>
      <c r="H1393" s="138"/>
      <c r="I1393" s="126" t="e">
        <f>VLOOKUP(H1393,Presupuesto!$B$11:$C$565,2,0)</f>
        <v>#N/A</v>
      </c>
      <c r="J1393" s="95" t="str">
        <f t="shared" si="66"/>
        <v>Desarrollo del Sistema de Educación Superior</v>
      </c>
      <c r="K1393" s="95" t="s">
        <v>720</v>
      </c>
    </row>
    <row r="1394" spans="3:11" x14ac:dyDescent="0.25">
      <c r="C1394" s="137"/>
      <c r="D1394" s="154"/>
      <c r="E1394" s="119"/>
      <c r="F1394" s="94">
        <f t="shared" si="65"/>
        <v>0</v>
      </c>
      <c r="G1394" s="156"/>
      <c r="H1394" s="138"/>
      <c r="I1394" s="126" t="e">
        <f>VLOOKUP(H1394,Presupuesto!$B$11:$C$565,2,0)</f>
        <v>#N/A</v>
      </c>
      <c r="J1394" s="95" t="str">
        <f t="shared" si="66"/>
        <v>Desarrollo del Sistema de Educación Superior</v>
      </c>
      <c r="K1394" s="95" t="s">
        <v>720</v>
      </c>
    </row>
    <row r="1395" spans="3:11" x14ac:dyDescent="0.25">
      <c r="C1395" s="137"/>
      <c r="D1395" s="154"/>
      <c r="E1395" s="119"/>
      <c r="F1395" s="94">
        <f t="shared" si="65"/>
        <v>0</v>
      </c>
      <c r="G1395" s="156"/>
      <c r="H1395" s="138"/>
      <c r="I1395" s="126" t="e">
        <f>VLOOKUP(H1395,Presupuesto!$B$11:$C$565,2,0)</f>
        <v>#N/A</v>
      </c>
      <c r="J1395" s="95" t="str">
        <f t="shared" si="66"/>
        <v>Desarrollo del Sistema de Educación Superior</v>
      </c>
      <c r="K1395" s="95" t="s">
        <v>720</v>
      </c>
    </row>
    <row r="1396" spans="3:11" x14ac:dyDescent="0.25">
      <c r="C1396" s="137"/>
      <c r="D1396" s="154"/>
      <c r="E1396" s="119"/>
      <c r="F1396" s="94">
        <f t="shared" si="65"/>
        <v>0</v>
      </c>
      <c r="G1396" s="156"/>
      <c r="H1396" s="138"/>
      <c r="I1396" s="126" t="e">
        <f>VLOOKUP(H1396,Presupuesto!$B$11:$C$565,2,0)</f>
        <v>#N/A</v>
      </c>
      <c r="J1396" s="95" t="str">
        <f t="shared" si="66"/>
        <v>Desarrollo del Sistema de Educación Superior</v>
      </c>
      <c r="K1396" s="95" t="s">
        <v>720</v>
      </c>
    </row>
    <row r="1397" spans="3:11" x14ac:dyDescent="0.25">
      <c r="C1397" s="137"/>
      <c r="D1397" s="154"/>
      <c r="E1397" s="119"/>
      <c r="F1397" s="94">
        <f t="shared" si="65"/>
        <v>0</v>
      </c>
      <c r="G1397" s="156"/>
      <c r="H1397" s="138"/>
      <c r="I1397" s="126" t="e">
        <f>VLOOKUP(H1397,Presupuesto!$B$11:$C$565,2,0)</f>
        <v>#N/A</v>
      </c>
      <c r="J1397" s="95" t="str">
        <f t="shared" si="66"/>
        <v>Desarrollo del Sistema de Educación Superior</v>
      </c>
      <c r="K1397" s="95" t="s">
        <v>720</v>
      </c>
    </row>
    <row r="1398" spans="3:11" x14ac:dyDescent="0.25">
      <c r="C1398" s="137"/>
      <c r="D1398" s="154"/>
      <c r="E1398" s="119"/>
      <c r="F1398" s="94">
        <f t="shared" si="65"/>
        <v>0</v>
      </c>
      <c r="G1398" s="156"/>
      <c r="H1398" s="138"/>
      <c r="I1398" s="126" t="e">
        <f>VLOOKUP(H1398,Presupuesto!$B$11:$C$565,2,0)</f>
        <v>#N/A</v>
      </c>
      <c r="J1398" s="95" t="str">
        <f t="shared" si="66"/>
        <v>Desarrollo del Sistema de Educación Superior</v>
      </c>
      <c r="K1398" s="95" t="s">
        <v>720</v>
      </c>
    </row>
    <row r="1399" spans="3:11" x14ac:dyDescent="0.25">
      <c r="C1399" s="137"/>
      <c r="D1399" s="154"/>
      <c r="E1399" s="119"/>
      <c r="F1399" s="94">
        <f t="shared" si="65"/>
        <v>0</v>
      </c>
      <c r="G1399" s="156"/>
      <c r="H1399" s="138"/>
      <c r="I1399" s="126" t="e">
        <f>VLOOKUP(H1399,Presupuesto!$B$11:$C$565,2,0)</f>
        <v>#N/A</v>
      </c>
      <c r="J1399" s="95" t="str">
        <f t="shared" si="66"/>
        <v>Desarrollo del Sistema de Educación Superior</v>
      </c>
      <c r="K1399" s="95" t="s">
        <v>720</v>
      </c>
    </row>
    <row r="1400" spans="3:11" x14ac:dyDescent="0.25">
      <c r="C1400" s="137"/>
      <c r="D1400" s="154"/>
      <c r="E1400" s="119"/>
      <c r="F1400" s="94">
        <f t="shared" si="65"/>
        <v>0</v>
      </c>
      <c r="G1400" s="156"/>
      <c r="H1400" s="138"/>
      <c r="I1400" s="126" t="e">
        <f>VLOOKUP(H1400,Presupuesto!$B$11:$C$565,2,0)</f>
        <v>#N/A</v>
      </c>
      <c r="J1400" s="95" t="str">
        <f t="shared" si="66"/>
        <v>Desarrollo del Sistema de Educación Superior</v>
      </c>
      <c r="K1400" s="95" t="s">
        <v>720</v>
      </c>
    </row>
    <row r="1401" spans="3:11" x14ac:dyDescent="0.25">
      <c r="C1401" s="137"/>
      <c r="D1401" s="154"/>
      <c r="E1401" s="119"/>
      <c r="F1401" s="94">
        <f t="shared" si="65"/>
        <v>0</v>
      </c>
      <c r="G1401" s="156"/>
      <c r="H1401" s="138"/>
      <c r="I1401" s="126" t="e">
        <f>VLOOKUP(H1401,Presupuesto!$B$11:$C$565,2,0)</f>
        <v>#N/A</v>
      </c>
      <c r="J1401" s="95" t="str">
        <f t="shared" si="66"/>
        <v>Desarrollo del Sistema de Educación Superior</v>
      </c>
      <c r="K1401" s="95" t="s">
        <v>720</v>
      </c>
    </row>
    <row r="1402" spans="3:11" x14ac:dyDescent="0.25">
      <c r="C1402" s="137"/>
      <c r="D1402" s="154"/>
      <c r="E1402" s="119"/>
      <c r="F1402" s="94">
        <f t="shared" si="65"/>
        <v>0</v>
      </c>
      <c r="G1402" s="156"/>
      <c r="H1402" s="138"/>
      <c r="I1402" s="126" t="e">
        <f>VLOOKUP(H1402,Presupuesto!$B$11:$C$565,2,0)</f>
        <v>#N/A</v>
      </c>
      <c r="J1402" s="95" t="str">
        <f t="shared" si="66"/>
        <v>Desarrollo del Sistema de Educación Superior</v>
      </c>
      <c r="K1402" s="95" t="s">
        <v>720</v>
      </c>
    </row>
    <row r="1403" spans="3:11" x14ac:dyDescent="0.25">
      <c r="C1403" s="137"/>
      <c r="D1403" s="154"/>
      <c r="E1403" s="119"/>
      <c r="F1403" s="94">
        <f t="shared" si="65"/>
        <v>0</v>
      </c>
      <c r="G1403" s="156"/>
      <c r="H1403" s="138"/>
      <c r="I1403" s="126" t="e">
        <f>VLOOKUP(H1403,Presupuesto!$B$11:$C$565,2,0)</f>
        <v>#N/A</v>
      </c>
      <c r="J1403" s="95" t="str">
        <f t="shared" si="66"/>
        <v>Desarrollo del Sistema de Educación Superior</v>
      </c>
      <c r="K1403" s="95" t="s">
        <v>720</v>
      </c>
    </row>
    <row r="1404" spans="3:11" x14ac:dyDescent="0.25">
      <c r="C1404" s="137"/>
      <c r="D1404" s="154"/>
      <c r="E1404" s="119"/>
      <c r="F1404" s="94">
        <f t="shared" si="65"/>
        <v>0</v>
      </c>
      <c r="G1404" s="156"/>
      <c r="H1404" s="138"/>
      <c r="I1404" s="126" t="e">
        <f>VLOOKUP(H1404,Presupuesto!$B$11:$C$565,2,0)</f>
        <v>#N/A</v>
      </c>
      <c r="J1404" s="95" t="str">
        <f t="shared" si="66"/>
        <v>Desarrollo del Sistema de Educación Superior</v>
      </c>
      <c r="K1404" s="95" t="s">
        <v>720</v>
      </c>
    </row>
    <row r="1405" spans="3:11" x14ac:dyDescent="0.25">
      <c r="C1405" s="139"/>
      <c r="D1405" s="147"/>
      <c r="E1405" s="115"/>
      <c r="F1405" s="94">
        <f t="shared" si="65"/>
        <v>0</v>
      </c>
      <c r="G1405" s="156"/>
      <c r="H1405" s="140"/>
      <c r="I1405" s="126" t="e">
        <f>VLOOKUP(H1405,Presupuesto!$B$11:$C$565,2,0)</f>
        <v>#N/A</v>
      </c>
      <c r="J1405" s="95" t="str">
        <f t="shared" si="66"/>
        <v>Desarrollo del Sistema de Educación Superior</v>
      </c>
      <c r="K1405" s="95" t="s">
        <v>720</v>
      </c>
    </row>
    <row r="1406" spans="3:11" x14ac:dyDescent="0.25">
      <c r="C1406" s="139"/>
      <c r="D1406" s="147"/>
      <c r="E1406" s="115"/>
      <c r="F1406" s="94">
        <f t="shared" si="65"/>
        <v>0</v>
      </c>
      <c r="G1406" s="156"/>
      <c r="H1406" s="140"/>
      <c r="I1406" s="126" t="e">
        <f>VLOOKUP(H1406,Presupuesto!$B$11:$C$565,2,0)</f>
        <v>#N/A</v>
      </c>
      <c r="J1406" s="95" t="str">
        <f t="shared" si="66"/>
        <v>Desarrollo del Sistema de Educación Superior</v>
      </c>
      <c r="K1406" s="95" t="s">
        <v>720</v>
      </c>
    </row>
    <row r="1407" spans="3:11" x14ac:dyDescent="0.25">
      <c r="C1407" s="139"/>
      <c r="D1407" s="147"/>
      <c r="E1407" s="115"/>
      <c r="F1407" s="94">
        <f t="shared" si="65"/>
        <v>0</v>
      </c>
      <c r="G1407" s="156"/>
      <c r="H1407" s="140"/>
      <c r="I1407" s="126" t="e">
        <f>VLOOKUP(H1407,Presupuesto!$B$11:$C$565,2,0)</f>
        <v>#N/A</v>
      </c>
      <c r="J1407" s="95" t="str">
        <f t="shared" si="66"/>
        <v>Desarrollo del Sistema de Educación Superior</v>
      </c>
      <c r="K1407" s="95" t="s">
        <v>720</v>
      </c>
    </row>
    <row r="1408" spans="3:11" x14ac:dyDescent="0.25">
      <c r="C1408" s="139"/>
      <c r="D1408" s="147"/>
      <c r="E1408" s="115"/>
      <c r="F1408" s="94">
        <f t="shared" si="65"/>
        <v>0</v>
      </c>
      <c r="G1408" s="156"/>
      <c r="H1408" s="140"/>
      <c r="I1408" s="126" t="e">
        <f>VLOOKUP(H1408,Presupuesto!$B$11:$C$565,2,0)</f>
        <v>#N/A</v>
      </c>
      <c r="J1408" s="95" t="str">
        <f t="shared" si="66"/>
        <v>Desarrollo del Sistema de Educación Superior</v>
      </c>
      <c r="K1408" s="95" t="s">
        <v>720</v>
      </c>
    </row>
    <row r="1409" spans="3:11" x14ac:dyDescent="0.25">
      <c r="C1409" s="139"/>
      <c r="D1409" s="147"/>
      <c r="E1409" s="115"/>
      <c r="F1409" s="94">
        <f t="shared" si="65"/>
        <v>0</v>
      </c>
      <c r="G1409" s="156"/>
      <c r="H1409" s="140"/>
      <c r="I1409" s="126" t="e">
        <f>VLOOKUP(H1409,Presupuesto!$B$11:$C$565,2,0)</f>
        <v>#N/A</v>
      </c>
      <c r="J1409" s="95" t="str">
        <f t="shared" si="66"/>
        <v>Desarrollo del Sistema de Educación Superior</v>
      </c>
      <c r="K1409" s="95" t="s">
        <v>720</v>
      </c>
    </row>
    <row r="1410" spans="3:11" x14ac:dyDescent="0.25">
      <c r="C1410" s="139"/>
      <c r="D1410" s="147"/>
      <c r="E1410" s="115"/>
      <c r="F1410" s="94">
        <f t="shared" si="65"/>
        <v>0</v>
      </c>
      <c r="G1410" s="156"/>
      <c r="H1410" s="140"/>
      <c r="I1410" s="126" t="e">
        <f>VLOOKUP(H1410,Presupuesto!$B$11:$C$565,2,0)</f>
        <v>#N/A</v>
      </c>
      <c r="J1410" s="95" t="str">
        <f t="shared" si="66"/>
        <v>Desarrollo del Sistema de Educación Superior</v>
      </c>
      <c r="K1410" s="95" t="s">
        <v>720</v>
      </c>
    </row>
    <row r="1411" spans="3:11" x14ac:dyDescent="0.25">
      <c r="C1411" s="139"/>
      <c r="D1411" s="147"/>
      <c r="E1411" s="115"/>
      <c r="F1411" s="94">
        <f t="shared" si="65"/>
        <v>0</v>
      </c>
      <c r="G1411" s="156"/>
      <c r="H1411" s="140"/>
      <c r="I1411" s="126" t="e">
        <f>VLOOKUP(H1411,Presupuesto!$B$11:$C$565,2,0)</f>
        <v>#N/A</v>
      </c>
      <c r="J1411" s="95" t="str">
        <f t="shared" si="66"/>
        <v>Desarrollo del Sistema de Educación Superior</v>
      </c>
      <c r="K1411" s="95" t="s">
        <v>720</v>
      </c>
    </row>
    <row r="1412" spans="3:11" x14ac:dyDescent="0.25">
      <c r="C1412" s="139"/>
      <c r="D1412" s="147"/>
      <c r="E1412" s="115"/>
      <c r="F1412" s="94">
        <f t="shared" si="65"/>
        <v>0</v>
      </c>
      <c r="G1412" s="156"/>
      <c r="H1412" s="140"/>
      <c r="I1412" s="126" t="e">
        <f>VLOOKUP(H1412,Presupuesto!$B$11:$C$565,2,0)</f>
        <v>#N/A</v>
      </c>
      <c r="J1412" s="95" t="str">
        <f t="shared" si="66"/>
        <v>Desarrollo del Sistema de Educación Superior</v>
      </c>
      <c r="K1412" s="95" t="s">
        <v>720</v>
      </c>
    </row>
    <row r="1413" spans="3:11" x14ac:dyDescent="0.25">
      <c r="C1413" s="141"/>
      <c r="D1413" s="147"/>
      <c r="E1413" s="115"/>
      <c r="F1413" s="94">
        <f t="shared" si="65"/>
        <v>0</v>
      </c>
      <c r="G1413" s="156"/>
      <c r="H1413" s="142"/>
      <c r="I1413" s="126" t="e">
        <f>VLOOKUP(H1413,Presupuesto!$B$11:$C$565,2,0)</f>
        <v>#N/A</v>
      </c>
      <c r="J1413" s="95" t="str">
        <f t="shared" si="66"/>
        <v>Desarrollo del Sistema de Educación Superior</v>
      </c>
      <c r="K1413" s="95" t="s">
        <v>732</v>
      </c>
    </row>
    <row r="1414" spans="3:11" x14ac:dyDescent="0.25">
      <c r="C1414" s="141"/>
      <c r="D1414" s="147"/>
      <c r="E1414" s="115"/>
      <c r="F1414" s="94">
        <f t="shared" si="65"/>
        <v>0</v>
      </c>
      <c r="G1414" s="156"/>
      <c r="H1414" s="142"/>
      <c r="I1414" s="126" t="e">
        <f>VLOOKUP(H1414,Presupuesto!$B$11:$C$565,2,0)</f>
        <v>#N/A</v>
      </c>
      <c r="J1414" s="95" t="str">
        <f t="shared" si="66"/>
        <v>Desarrollo del Sistema de Educación Superior</v>
      </c>
      <c r="K1414" s="95" t="s">
        <v>720</v>
      </c>
    </row>
    <row r="1415" spans="3:11" x14ac:dyDescent="0.25">
      <c r="C1415" s="141"/>
      <c r="D1415" s="147"/>
      <c r="E1415" s="115"/>
      <c r="F1415" s="94">
        <f t="shared" si="65"/>
        <v>0</v>
      </c>
      <c r="G1415" s="156"/>
      <c r="H1415" s="142"/>
      <c r="I1415" s="126" t="e">
        <f>VLOOKUP(H1415,Presupuesto!$B$11:$C$565,2,0)</f>
        <v>#N/A</v>
      </c>
      <c r="J1415" s="95" t="str">
        <f t="shared" si="66"/>
        <v>Desarrollo del Sistema de Educación Superior</v>
      </c>
      <c r="K1415" s="95" t="s">
        <v>720</v>
      </c>
    </row>
    <row r="1416" spans="3:11" x14ac:dyDescent="0.25">
      <c r="C1416" s="141"/>
      <c r="D1416" s="147"/>
      <c r="E1416" s="115"/>
      <c r="F1416" s="94">
        <f t="shared" si="65"/>
        <v>0</v>
      </c>
      <c r="G1416" s="156"/>
      <c r="H1416" s="142"/>
      <c r="I1416" s="126" t="e">
        <f>VLOOKUP(H1416,Presupuesto!$B$11:$C$565,2,0)</f>
        <v>#N/A</v>
      </c>
      <c r="J1416" s="95" t="str">
        <f t="shared" si="66"/>
        <v>Desarrollo del Sistema de Educación Superior</v>
      </c>
      <c r="K1416" s="95" t="s">
        <v>720</v>
      </c>
    </row>
    <row r="1417" spans="3:11" ht="15.75" thickBot="1" x14ac:dyDescent="0.3">
      <c r="C1417" s="143"/>
      <c r="D1417" s="155"/>
      <c r="E1417" s="100"/>
      <c r="F1417" s="102">
        <f t="shared" si="65"/>
        <v>0</v>
      </c>
      <c r="G1417" s="157"/>
      <c r="H1417" s="144"/>
      <c r="I1417" s="128" t="e">
        <f>VLOOKUP(H1417,Presupuesto!$B$11:$C$565,2,0)</f>
        <v>#N/A</v>
      </c>
      <c r="J1417" s="103" t="str">
        <f t="shared" si="66"/>
        <v>Desarrollo del Sistema de Educación Superior</v>
      </c>
      <c r="K1417" s="120" t="s">
        <v>719</v>
      </c>
    </row>
    <row r="1419" spans="3:11" ht="15.75" thickBot="1" x14ac:dyDescent="0.3"/>
    <row r="1420" spans="3:11" ht="15.75" thickBot="1" x14ac:dyDescent="0.3">
      <c r="C1420" s="153" t="s">
        <v>1337</v>
      </c>
      <c r="D1420" s="347">
        <f>SUM(F1427:F1461)</f>
        <v>120979.23000000001</v>
      </c>
      <c r="E1420" s="500"/>
      <c r="F1420" s="501"/>
      <c r="G1420" s="502"/>
      <c r="H1420" s="503"/>
      <c r="I1420" s="501"/>
      <c r="J1420" s="504"/>
      <c r="K1420" s="504"/>
    </row>
    <row r="1421" spans="3:11" x14ac:dyDescent="0.25">
      <c r="C1421" s="429"/>
      <c r="D1421" s="429"/>
      <c r="E1421" s="429"/>
      <c r="F1421" s="429"/>
      <c r="G1421" s="418"/>
      <c r="H1421" s="429"/>
      <c r="I1421" s="429"/>
      <c r="J1421" s="429"/>
      <c r="K1421" s="429"/>
    </row>
    <row r="1422" spans="3:11" x14ac:dyDescent="0.25">
      <c r="C1422" s="429"/>
      <c r="D1422" s="429"/>
      <c r="E1422" s="429"/>
      <c r="F1422" s="429"/>
      <c r="G1422" s="418"/>
      <c r="H1422" s="429"/>
      <c r="I1422" s="429"/>
      <c r="J1422" s="429"/>
      <c r="K1422" s="429"/>
    </row>
    <row r="1423" spans="3:11" ht="15.75" x14ac:dyDescent="0.25">
      <c r="C1423" s="191" t="s">
        <v>1309</v>
      </c>
      <c r="D1423" s="345" t="s">
        <v>1892</v>
      </c>
      <c r="E1423" s="91"/>
      <c r="F1423" s="91"/>
      <c r="G1423" s="91"/>
      <c r="H1423" s="75"/>
      <c r="I1423" s="75"/>
      <c r="J1423" s="75"/>
      <c r="K1423" s="109"/>
    </row>
    <row r="1424" spans="3:11" ht="18.75" x14ac:dyDescent="0.25">
      <c r="C1424" s="199" t="str">
        <f>IFERROR(VLOOKUP(D1423,'1. Desarrollo e Innov. Curricu.'!$F:$G,2,FALSE),IFERROR(VLOOKUP(D1423,'2. Investigación Científica'!$F:$G,2,FALSE),IFERROR(VLOOKUP(D1423,'3. Vinculación Univ. Sociedad'!$F:$G,2,FALSE),IFERROR(VLOOKUP(D1423,'4. Docencia y Profesorado Univ.'!$F:$G,2,FALSE),IFERROR(VLOOKUP(D1423,'5. Estudiantes y Graduados'!$F:$G,2,FALSE),IFERROR(VLOOKUP(D1423,'11. Gestion Administrativa'!$F:$G,2,FALSE),IFERROR(VLOOKUP(D1423,'13. Gestión Académica'!$F:$G,2,FALSE),IFERROR(VLOOKUP(D1423,'9. Asegura. de la Calid. y M'!$F:$G,2,FALSE),IFERROR(VLOOKUP(D1423,'6. Gestión del Conocimiento'!$F:$G,2,FALSE),IFERROR(VLOOKUP(D1423,'15. Gobernabilidad y Proceso...'!$F:$G,2,FALSE),IFERROR(VLOOKUP(D1423,'12. Gestión del Talento Humano'!$F:$G,2,FALSE),IFERROR(VLOOKUP(D1423,'14. Internacional... de la E.S.'!$F:$G,2,FALSE),IFERROR(VLOOKUP(D1423,'10. Posgrado'!$F:$G,2,FALSE),IFERROR(VLOOKUP(D1423,'17. Gestión TIC'!$F:$G,2,FALSE),IFERROR(VLOOKUP(D1423,'16. Desa. del Sistema Educ.Sup.'!$F:$G,2,FALSE),IFERROR(VLOOKUP(D1423,'8. Cultura de Inno. Insti...'!$F:$G,2,FALSE),VLOOKUP(D1423,'7. Lo Esencial de la Reforma U.'!$F:$G,2,0)))))))))))))))))</f>
        <v xml:space="preserve">Participación en eventos de redes internacionales de internacionalización (organizados a nivel nacional para 25 personas por 3 días o en el exterior 2 personas por 5 días). </v>
      </c>
      <c r="D1424" s="31"/>
      <c r="E1424" s="91"/>
      <c r="F1424" s="91"/>
      <c r="G1424" s="91"/>
      <c r="H1424" s="75"/>
      <c r="I1424" s="75"/>
      <c r="J1424" s="75"/>
      <c r="K1424" s="109"/>
    </row>
    <row r="1425" spans="3:11" ht="15.75" thickBot="1" x14ac:dyDescent="0.3">
      <c r="C1425" s="429"/>
      <c r="D1425" s="429"/>
      <c r="E1425" s="429"/>
      <c r="F1425" s="91"/>
      <c r="G1425" s="75"/>
      <c r="H1425" s="75"/>
      <c r="I1425" s="75"/>
      <c r="J1425" s="429"/>
      <c r="K1425" s="429"/>
    </row>
    <row r="1426" spans="3:11" ht="15.75" thickBot="1" x14ac:dyDescent="0.3">
      <c r="C1426" s="125" t="s">
        <v>1310</v>
      </c>
      <c r="D1426" s="125" t="s">
        <v>99</v>
      </c>
      <c r="E1426" s="132" t="s">
        <v>1312</v>
      </c>
      <c r="F1426" s="131" t="s">
        <v>1313</v>
      </c>
      <c r="G1426" s="129" t="s">
        <v>1314</v>
      </c>
      <c r="H1426" s="132" t="s">
        <v>1315</v>
      </c>
      <c r="I1426" s="129" t="s">
        <v>711</v>
      </c>
      <c r="J1426" s="129" t="s">
        <v>1316</v>
      </c>
      <c r="K1426" s="129" t="s">
        <v>1317</v>
      </c>
    </row>
    <row r="1427" spans="3:11" x14ac:dyDescent="0.25">
      <c r="C1427" s="209" t="s">
        <v>1291</v>
      </c>
      <c r="D1427" s="210">
        <v>10</v>
      </c>
      <c r="E1427" s="208">
        <f>HLOOKUP(C1427,$AH$2:$BU$3,2,0)</f>
        <v>6097.9230000000007</v>
      </c>
      <c r="F1427" s="94">
        <f t="shared" ref="F1427:F1461" si="67">D1427*E1427</f>
        <v>60979.23000000001</v>
      </c>
      <c r="G1427" s="156" t="s">
        <v>712</v>
      </c>
      <c r="H1427" s="138" t="s">
        <v>332</v>
      </c>
      <c r="I1427" s="126" t="str">
        <f>VLOOKUP(H1427,Presupuesto!$B$11:$C$565,2,0)</f>
        <v>PASAJES AL EXTERIOR</v>
      </c>
      <c r="J1427" s="207" t="s">
        <v>718</v>
      </c>
      <c r="K1427" s="95" t="s">
        <v>719</v>
      </c>
    </row>
    <row r="1428" spans="3:11" x14ac:dyDescent="0.25">
      <c r="C1428" s="137" t="s">
        <v>1927</v>
      </c>
      <c r="D1428" s="154">
        <v>2</v>
      </c>
      <c r="E1428" s="119">
        <v>30000</v>
      </c>
      <c r="F1428" s="94">
        <f t="shared" si="67"/>
        <v>60000</v>
      </c>
      <c r="G1428" s="156" t="s">
        <v>712</v>
      </c>
      <c r="H1428" s="138" t="s">
        <v>298</v>
      </c>
      <c r="I1428" s="126" t="str">
        <f>VLOOKUP(H1428,Presupuesto!$B$11:$C$565,2,0)</f>
        <v>OTROS SERVICIOS TECNICOS Y PROFESIONALES</v>
      </c>
      <c r="J1428" s="95" t="s">
        <v>79</v>
      </c>
      <c r="K1428" s="95" t="s">
        <v>720</v>
      </c>
    </row>
    <row r="1429" spans="3:11" x14ac:dyDescent="0.25">
      <c r="C1429" s="137"/>
      <c r="D1429" s="154"/>
      <c r="E1429" s="119"/>
      <c r="F1429" s="94">
        <f t="shared" si="67"/>
        <v>0</v>
      </c>
      <c r="G1429" s="156" t="s">
        <v>712</v>
      </c>
      <c r="H1429" s="138" t="s">
        <v>294</v>
      </c>
      <c r="I1429" s="126" t="str">
        <f>VLOOKUP(H1429,Presupuesto!$B$11:$C$565,2,0)</f>
        <v>SERVICIOS DE CAPACITACION.</v>
      </c>
      <c r="J1429" s="95" t="s">
        <v>79</v>
      </c>
      <c r="K1429" s="95" t="s">
        <v>720</v>
      </c>
    </row>
    <row r="1430" spans="3:11" x14ac:dyDescent="0.25">
      <c r="C1430" s="137"/>
      <c r="D1430" s="154"/>
      <c r="E1430" s="119"/>
      <c r="F1430" s="94">
        <f t="shared" si="67"/>
        <v>0</v>
      </c>
      <c r="G1430" s="156"/>
      <c r="H1430" s="138"/>
      <c r="I1430" s="126" t="e">
        <f>VLOOKUP(H1430,Presupuesto!$B$11:$C$565,2,0)</f>
        <v>#N/A</v>
      </c>
      <c r="J1430" s="95" t="str">
        <f t="shared" ref="J1430:J1461" si="68">$J$854</f>
        <v>Desarrollo del Sistema de Educación Superior</v>
      </c>
      <c r="K1430" s="95" t="s">
        <v>720</v>
      </c>
    </row>
    <row r="1431" spans="3:11" x14ac:dyDescent="0.25">
      <c r="C1431" s="137"/>
      <c r="D1431" s="154"/>
      <c r="E1431" s="119"/>
      <c r="F1431" s="94">
        <f t="shared" si="67"/>
        <v>0</v>
      </c>
      <c r="G1431" s="156"/>
      <c r="H1431" s="138"/>
      <c r="I1431" s="126" t="e">
        <f>VLOOKUP(H1431,Presupuesto!$B$11:$C$565,2,0)</f>
        <v>#N/A</v>
      </c>
      <c r="J1431" s="95" t="str">
        <f t="shared" si="68"/>
        <v>Desarrollo del Sistema de Educación Superior</v>
      </c>
      <c r="K1431" s="95" t="s">
        <v>720</v>
      </c>
    </row>
    <row r="1432" spans="3:11" x14ac:dyDescent="0.25">
      <c r="C1432" s="137"/>
      <c r="D1432" s="154"/>
      <c r="E1432" s="119"/>
      <c r="F1432" s="94">
        <f t="shared" si="67"/>
        <v>0</v>
      </c>
      <c r="G1432" s="156"/>
      <c r="H1432" s="138"/>
      <c r="I1432" s="126" t="e">
        <f>VLOOKUP(H1432,Presupuesto!$B$11:$C$565,2,0)</f>
        <v>#N/A</v>
      </c>
      <c r="J1432" s="95" t="str">
        <f t="shared" si="68"/>
        <v>Desarrollo del Sistema de Educación Superior</v>
      </c>
      <c r="K1432" s="95" t="s">
        <v>729</v>
      </c>
    </row>
    <row r="1433" spans="3:11" x14ac:dyDescent="0.25">
      <c r="C1433" s="137"/>
      <c r="D1433" s="154"/>
      <c r="E1433" s="119"/>
      <c r="F1433" s="94">
        <f t="shared" si="67"/>
        <v>0</v>
      </c>
      <c r="G1433" s="156"/>
      <c r="H1433" s="138"/>
      <c r="I1433" s="126" t="e">
        <f>VLOOKUP(H1433,Presupuesto!$B$11:$C$565,2,0)</f>
        <v>#N/A</v>
      </c>
      <c r="J1433" s="95" t="str">
        <f t="shared" si="68"/>
        <v>Desarrollo del Sistema de Educación Superior</v>
      </c>
      <c r="K1433" s="95" t="s">
        <v>720</v>
      </c>
    </row>
    <row r="1434" spans="3:11" x14ac:dyDescent="0.25">
      <c r="C1434" s="137"/>
      <c r="D1434" s="154"/>
      <c r="E1434" s="119"/>
      <c r="F1434" s="94">
        <f t="shared" si="67"/>
        <v>0</v>
      </c>
      <c r="G1434" s="156"/>
      <c r="H1434" s="138"/>
      <c r="I1434" s="126" t="e">
        <f>VLOOKUP(H1434,Presupuesto!$B$11:$C$565,2,0)</f>
        <v>#N/A</v>
      </c>
      <c r="J1434" s="95" t="str">
        <f t="shared" si="68"/>
        <v>Desarrollo del Sistema de Educación Superior</v>
      </c>
      <c r="K1434" s="95" t="s">
        <v>720</v>
      </c>
    </row>
    <row r="1435" spans="3:11" x14ac:dyDescent="0.25">
      <c r="C1435" s="137"/>
      <c r="D1435" s="154"/>
      <c r="E1435" s="119"/>
      <c r="F1435" s="94">
        <f t="shared" si="67"/>
        <v>0</v>
      </c>
      <c r="G1435" s="156"/>
      <c r="H1435" s="138"/>
      <c r="I1435" s="126" t="e">
        <f>VLOOKUP(H1435,Presupuesto!$B$11:$C$565,2,0)</f>
        <v>#N/A</v>
      </c>
      <c r="J1435" s="95" t="str">
        <f t="shared" si="68"/>
        <v>Desarrollo del Sistema de Educación Superior</v>
      </c>
      <c r="K1435" s="95" t="s">
        <v>720</v>
      </c>
    </row>
    <row r="1436" spans="3:11" x14ac:dyDescent="0.25">
      <c r="C1436" s="137"/>
      <c r="D1436" s="154"/>
      <c r="E1436" s="119"/>
      <c r="F1436" s="94">
        <f t="shared" si="67"/>
        <v>0</v>
      </c>
      <c r="G1436" s="156"/>
      <c r="H1436" s="138"/>
      <c r="I1436" s="126" t="e">
        <f>VLOOKUP(H1436,Presupuesto!$B$11:$C$565,2,0)</f>
        <v>#N/A</v>
      </c>
      <c r="J1436" s="95" t="str">
        <f t="shared" si="68"/>
        <v>Desarrollo del Sistema de Educación Superior</v>
      </c>
      <c r="K1436" s="95" t="s">
        <v>720</v>
      </c>
    </row>
    <row r="1437" spans="3:11" x14ac:dyDescent="0.25">
      <c r="C1437" s="137"/>
      <c r="D1437" s="154"/>
      <c r="E1437" s="119"/>
      <c r="F1437" s="94">
        <f t="shared" si="67"/>
        <v>0</v>
      </c>
      <c r="G1437" s="156"/>
      <c r="H1437" s="138"/>
      <c r="I1437" s="126" t="e">
        <f>VLOOKUP(H1437,Presupuesto!$B$11:$C$565,2,0)</f>
        <v>#N/A</v>
      </c>
      <c r="J1437" s="95" t="str">
        <f t="shared" si="68"/>
        <v>Desarrollo del Sistema de Educación Superior</v>
      </c>
      <c r="K1437" s="95" t="s">
        <v>720</v>
      </c>
    </row>
    <row r="1438" spans="3:11" x14ac:dyDescent="0.25">
      <c r="C1438" s="137"/>
      <c r="D1438" s="154"/>
      <c r="E1438" s="119"/>
      <c r="F1438" s="94">
        <f t="shared" si="67"/>
        <v>0</v>
      </c>
      <c r="G1438" s="156"/>
      <c r="H1438" s="138"/>
      <c r="I1438" s="126" t="e">
        <f>VLOOKUP(H1438,Presupuesto!$B$11:$C$565,2,0)</f>
        <v>#N/A</v>
      </c>
      <c r="J1438" s="95" t="str">
        <f t="shared" si="68"/>
        <v>Desarrollo del Sistema de Educación Superior</v>
      </c>
      <c r="K1438" s="95" t="s">
        <v>720</v>
      </c>
    </row>
    <row r="1439" spans="3:11" x14ac:dyDescent="0.25">
      <c r="C1439" s="137"/>
      <c r="D1439" s="154"/>
      <c r="E1439" s="119"/>
      <c r="F1439" s="94">
        <f t="shared" si="67"/>
        <v>0</v>
      </c>
      <c r="G1439" s="156"/>
      <c r="H1439" s="138"/>
      <c r="I1439" s="126" t="e">
        <f>VLOOKUP(H1439,Presupuesto!$B$11:$C$565,2,0)</f>
        <v>#N/A</v>
      </c>
      <c r="J1439" s="95" t="str">
        <f t="shared" si="68"/>
        <v>Desarrollo del Sistema de Educación Superior</v>
      </c>
      <c r="K1439" s="95" t="s">
        <v>720</v>
      </c>
    </row>
    <row r="1440" spans="3:11" x14ac:dyDescent="0.25">
      <c r="C1440" s="137"/>
      <c r="D1440" s="154"/>
      <c r="E1440" s="119"/>
      <c r="F1440" s="94">
        <f t="shared" si="67"/>
        <v>0</v>
      </c>
      <c r="G1440" s="156"/>
      <c r="H1440" s="138"/>
      <c r="I1440" s="126" t="e">
        <f>VLOOKUP(H1440,Presupuesto!$B$11:$C$565,2,0)</f>
        <v>#N/A</v>
      </c>
      <c r="J1440" s="95" t="str">
        <f t="shared" si="68"/>
        <v>Desarrollo del Sistema de Educación Superior</v>
      </c>
      <c r="K1440" s="95" t="s">
        <v>720</v>
      </c>
    </row>
    <row r="1441" spans="3:11" x14ac:dyDescent="0.25">
      <c r="C1441" s="137"/>
      <c r="D1441" s="154"/>
      <c r="E1441" s="119"/>
      <c r="F1441" s="94">
        <f t="shared" si="67"/>
        <v>0</v>
      </c>
      <c r="G1441" s="156"/>
      <c r="H1441" s="138"/>
      <c r="I1441" s="126" t="e">
        <f>VLOOKUP(H1441,Presupuesto!$B$11:$C$565,2,0)</f>
        <v>#N/A</v>
      </c>
      <c r="J1441" s="95" t="str">
        <f t="shared" si="68"/>
        <v>Desarrollo del Sistema de Educación Superior</v>
      </c>
      <c r="K1441" s="95" t="s">
        <v>720</v>
      </c>
    </row>
    <row r="1442" spans="3:11" x14ac:dyDescent="0.25">
      <c r="C1442" s="137"/>
      <c r="D1442" s="154"/>
      <c r="E1442" s="119"/>
      <c r="F1442" s="94">
        <f t="shared" si="67"/>
        <v>0</v>
      </c>
      <c r="G1442" s="156"/>
      <c r="H1442" s="138"/>
      <c r="I1442" s="126" t="e">
        <f>VLOOKUP(H1442,Presupuesto!$B$11:$C$565,2,0)</f>
        <v>#N/A</v>
      </c>
      <c r="J1442" s="95" t="str">
        <f t="shared" si="68"/>
        <v>Desarrollo del Sistema de Educación Superior</v>
      </c>
      <c r="K1442" s="95" t="s">
        <v>720</v>
      </c>
    </row>
    <row r="1443" spans="3:11" x14ac:dyDescent="0.25">
      <c r="C1443" s="137"/>
      <c r="D1443" s="154"/>
      <c r="E1443" s="119"/>
      <c r="F1443" s="94">
        <f t="shared" si="67"/>
        <v>0</v>
      </c>
      <c r="G1443" s="156"/>
      <c r="H1443" s="138"/>
      <c r="I1443" s="126" t="e">
        <f>VLOOKUP(H1443,Presupuesto!$B$11:$C$565,2,0)</f>
        <v>#N/A</v>
      </c>
      <c r="J1443" s="95" t="str">
        <f t="shared" si="68"/>
        <v>Desarrollo del Sistema de Educación Superior</v>
      </c>
      <c r="K1443" s="95" t="s">
        <v>720</v>
      </c>
    </row>
    <row r="1444" spans="3:11" x14ac:dyDescent="0.25">
      <c r="C1444" s="137"/>
      <c r="D1444" s="154"/>
      <c r="E1444" s="119"/>
      <c r="F1444" s="94">
        <f t="shared" si="67"/>
        <v>0</v>
      </c>
      <c r="G1444" s="156"/>
      <c r="H1444" s="138"/>
      <c r="I1444" s="126" t="e">
        <f>VLOOKUP(H1444,Presupuesto!$B$11:$C$565,2,0)</f>
        <v>#N/A</v>
      </c>
      <c r="J1444" s="95" t="str">
        <f t="shared" si="68"/>
        <v>Desarrollo del Sistema de Educación Superior</v>
      </c>
      <c r="K1444" s="95" t="s">
        <v>720</v>
      </c>
    </row>
    <row r="1445" spans="3:11" x14ac:dyDescent="0.25">
      <c r="C1445" s="137"/>
      <c r="D1445" s="154"/>
      <c r="E1445" s="119"/>
      <c r="F1445" s="94">
        <f t="shared" si="67"/>
        <v>0</v>
      </c>
      <c r="G1445" s="156"/>
      <c r="H1445" s="138"/>
      <c r="I1445" s="126" t="e">
        <f>VLOOKUP(H1445,Presupuesto!$B$11:$C$565,2,0)</f>
        <v>#N/A</v>
      </c>
      <c r="J1445" s="95" t="str">
        <f t="shared" si="68"/>
        <v>Desarrollo del Sistema de Educación Superior</v>
      </c>
      <c r="K1445" s="95" t="s">
        <v>720</v>
      </c>
    </row>
    <row r="1446" spans="3:11" x14ac:dyDescent="0.25">
      <c r="C1446" s="137"/>
      <c r="D1446" s="154"/>
      <c r="E1446" s="119"/>
      <c r="F1446" s="94">
        <f t="shared" si="67"/>
        <v>0</v>
      </c>
      <c r="G1446" s="156"/>
      <c r="H1446" s="138"/>
      <c r="I1446" s="126" t="e">
        <f>VLOOKUP(H1446,Presupuesto!$B$11:$C$565,2,0)</f>
        <v>#N/A</v>
      </c>
      <c r="J1446" s="95" t="str">
        <f t="shared" si="68"/>
        <v>Desarrollo del Sistema de Educación Superior</v>
      </c>
      <c r="K1446" s="95" t="s">
        <v>720</v>
      </c>
    </row>
    <row r="1447" spans="3:11" x14ac:dyDescent="0.25">
      <c r="C1447" s="137"/>
      <c r="D1447" s="154"/>
      <c r="E1447" s="119"/>
      <c r="F1447" s="94">
        <f t="shared" si="67"/>
        <v>0</v>
      </c>
      <c r="G1447" s="156"/>
      <c r="H1447" s="138"/>
      <c r="I1447" s="126" t="e">
        <f>VLOOKUP(H1447,Presupuesto!$B$11:$C$565,2,0)</f>
        <v>#N/A</v>
      </c>
      <c r="J1447" s="95" t="str">
        <f t="shared" si="68"/>
        <v>Desarrollo del Sistema de Educación Superior</v>
      </c>
      <c r="K1447" s="95" t="s">
        <v>720</v>
      </c>
    </row>
    <row r="1448" spans="3:11" x14ac:dyDescent="0.25">
      <c r="C1448" s="137"/>
      <c r="D1448" s="154"/>
      <c r="E1448" s="119"/>
      <c r="F1448" s="94">
        <f t="shared" si="67"/>
        <v>0</v>
      </c>
      <c r="G1448" s="156"/>
      <c r="H1448" s="138"/>
      <c r="I1448" s="126" t="e">
        <f>VLOOKUP(H1448,Presupuesto!$B$11:$C$565,2,0)</f>
        <v>#N/A</v>
      </c>
      <c r="J1448" s="95" t="str">
        <f t="shared" si="68"/>
        <v>Desarrollo del Sistema de Educación Superior</v>
      </c>
      <c r="K1448" s="95" t="s">
        <v>720</v>
      </c>
    </row>
    <row r="1449" spans="3:11" x14ac:dyDescent="0.25">
      <c r="C1449" s="139"/>
      <c r="D1449" s="147"/>
      <c r="E1449" s="115"/>
      <c r="F1449" s="94">
        <f t="shared" si="67"/>
        <v>0</v>
      </c>
      <c r="G1449" s="156"/>
      <c r="H1449" s="140"/>
      <c r="I1449" s="126" t="e">
        <f>VLOOKUP(H1449,Presupuesto!$B$11:$C$565,2,0)</f>
        <v>#N/A</v>
      </c>
      <c r="J1449" s="95" t="str">
        <f t="shared" si="68"/>
        <v>Desarrollo del Sistema de Educación Superior</v>
      </c>
      <c r="K1449" s="95" t="s">
        <v>720</v>
      </c>
    </row>
    <row r="1450" spans="3:11" x14ac:dyDescent="0.25">
      <c r="C1450" s="139"/>
      <c r="D1450" s="147"/>
      <c r="E1450" s="115"/>
      <c r="F1450" s="94">
        <f t="shared" si="67"/>
        <v>0</v>
      </c>
      <c r="G1450" s="156"/>
      <c r="H1450" s="140"/>
      <c r="I1450" s="126" t="e">
        <f>VLOOKUP(H1450,Presupuesto!$B$11:$C$565,2,0)</f>
        <v>#N/A</v>
      </c>
      <c r="J1450" s="95" t="str">
        <f t="shared" si="68"/>
        <v>Desarrollo del Sistema de Educación Superior</v>
      </c>
      <c r="K1450" s="95" t="s">
        <v>720</v>
      </c>
    </row>
    <row r="1451" spans="3:11" x14ac:dyDescent="0.25">
      <c r="C1451" s="139"/>
      <c r="D1451" s="147"/>
      <c r="E1451" s="115"/>
      <c r="F1451" s="94">
        <f t="shared" si="67"/>
        <v>0</v>
      </c>
      <c r="G1451" s="156"/>
      <c r="H1451" s="140"/>
      <c r="I1451" s="126" t="e">
        <f>VLOOKUP(H1451,Presupuesto!$B$11:$C$565,2,0)</f>
        <v>#N/A</v>
      </c>
      <c r="J1451" s="95" t="str">
        <f t="shared" si="68"/>
        <v>Desarrollo del Sistema de Educación Superior</v>
      </c>
      <c r="K1451" s="95" t="s">
        <v>720</v>
      </c>
    </row>
    <row r="1452" spans="3:11" x14ac:dyDescent="0.25">
      <c r="C1452" s="139"/>
      <c r="D1452" s="147"/>
      <c r="E1452" s="115"/>
      <c r="F1452" s="94">
        <f t="shared" si="67"/>
        <v>0</v>
      </c>
      <c r="G1452" s="156"/>
      <c r="H1452" s="140"/>
      <c r="I1452" s="126" t="e">
        <f>VLOOKUP(H1452,Presupuesto!$B$11:$C$565,2,0)</f>
        <v>#N/A</v>
      </c>
      <c r="J1452" s="95" t="str">
        <f t="shared" si="68"/>
        <v>Desarrollo del Sistema de Educación Superior</v>
      </c>
      <c r="K1452" s="95" t="s">
        <v>720</v>
      </c>
    </row>
    <row r="1453" spans="3:11" x14ac:dyDescent="0.25">
      <c r="C1453" s="139"/>
      <c r="D1453" s="147"/>
      <c r="E1453" s="115"/>
      <c r="F1453" s="94">
        <f t="shared" si="67"/>
        <v>0</v>
      </c>
      <c r="G1453" s="156"/>
      <c r="H1453" s="140"/>
      <c r="I1453" s="126" t="e">
        <f>VLOOKUP(H1453,Presupuesto!$B$11:$C$565,2,0)</f>
        <v>#N/A</v>
      </c>
      <c r="J1453" s="95" t="str">
        <f t="shared" si="68"/>
        <v>Desarrollo del Sistema de Educación Superior</v>
      </c>
      <c r="K1453" s="95" t="s">
        <v>720</v>
      </c>
    </row>
    <row r="1454" spans="3:11" x14ac:dyDescent="0.25">
      <c r="C1454" s="139"/>
      <c r="D1454" s="147"/>
      <c r="E1454" s="115"/>
      <c r="F1454" s="94">
        <f t="shared" si="67"/>
        <v>0</v>
      </c>
      <c r="G1454" s="156"/>
      <c r="H1454" s="140"/>
      <c r="I1454" s="126" t="e">
        <f>VLOOKUP(H1454,Presupuesto!$B$11:$C$565,2,0)</f>
        <v>#N/A</v>
      </c>
      <c r="J1454" s="95" t="str">
        <f t="shared" si="68"/>
        <v>Desarrollo del Sistema de Educación Superior</v>
      </c>
      <c r="K1454" s="95" t="s">
        <v>720</v>
      </c>
    </row>
    <row r="1455" spans="3:11" x14ac:dyDescent="0.25">
      <c r="C1455" s="139"/>
      <c r="D1455" s="147"/>
      <c r="E1455" s="115"/>
      <c r="F1455" s="94">
        <f t="shared" si="67"/>
        <v>0</v>
      </c>
      <c r="G1455" s="156"/>
      <c r="H1455" s="140"/>
      <c r="I1455" s="126" t="e">
        <f>VLOOKUP(H1455,Presupuesto!$B$11:$C$565,2,0)</f>
        <v>#N/A</v>
      </c>
      <c r="J1455" s="95" t="str">
        <f t="shared" si="68"/>
        <v>Desarrollo del Sistema de Educación Superior</v>
      </c>
      <c r="K1455" s="95" t="s">
        <v>720</v>
      </c>
    </row>
    <row r="1456" spans="3:11" x14ac:dyDescent="0.25">
      <c r="C1456" s="139"/>
      <c r="D1456" s="147"/>
      <c r="E1456" s="115"/>
      <c r="F1456" s="94">
        <f t="shared" si="67"/>
        <v>0</v>
      </c>
      <c r="G1456" s="156"/>
      <c r="H1456" s="140"/>
      <c r="I1456" s="126" t="e">
        <f>VLOOKUP(H1456,Presupuesto!$B$11:$C$565,2,0)</f>
        <v>#N/A</v>
      </c>
      <c r="J1456" s="95" t="str">
        <f t="shared" si="68"/>
        <v>Desarrollo del Sistema de Educación Superior</v>
      </c>
      <c r="K1456" s="95" t="s">
        <v>720</v>
      </c>
    </row>
    <row r="1457" spans="3:11" x14ac:dyDescent="0.25">
      <c r="C1457" s="141"/>
      <c r="D1457" s="147"/>
      <c r="E1457" s="115"/>
      <c r="F1457" s="94">
        <f t="shared" si="67"/>
        <v>0</v>
      </c>
      <c r="G1457" s="156"/>
      <c r="H1457" s="142"/>
      <c r="I1457" s="126" t="e">
        <f>VLOOKUP(H1457,Presupuesto!$B$11:$C$565,2,0)</f>
        <v>#N/A</v>
      </c>
      <c r="J1457" s="95" t="str">
        <f t="shared" si="68"/>
        <v>Desarrollo del Sistema de Educación Superior</v>
      </c>
      <c r="K1457" s="95" t="s">
        <v>732</v>
      </c>
    </row>
    <row r="1458" spans="3:11" x14ac:dyDescent="0.25">
      <c r="C1458" s="141"/>
      <c r="D1458" s="147"/>
      <c r="E1458" s="115"/>
      <c r="F1458" s="94">
        <f t="shared" si="67"/>
        <v>0</v>
      </c>
      <c r="G1458" s="156"/>
      <c r="H1458" s="142"/>
      <c r="I1458" s="126" t="e">
        <f>VLOOKUP(H1458,Presupuesto!$B$11:$C$565,2,0)</f>
        <v>#N/A</v>
      </c>
      <c r="J1458" s="95" t="str">
        <f t="shared" si="68"/>
        <v>Desarrollo del Sistema de Educación Superior</v>
      </c>
      <c r="K1458" s="95" t="s">
        <v>720</v>
      </c>
    </row>
    <row r="1459" spans="3:11" x14ac:dyDescent="0.25">
      <c r="C1459" s="141"/>
      <c r="D1459" s="147"/>
      <c r="E1459" s="115"/>
      <c r="F1459" s="94">
        <f t="shared" si="67"/>
        <v>0</v>
      </c>
      <c r="G1459" s="156"/>
      <c r="H1459" s="142"/>
      <c r="I1459" s="126" t="e">
        <f>VLOOKUP(H1459,Presupuesto!$B$11:$C$565,2,0)</f>
        <v>#N/A</v>
      </c>
      <c r="J1459" s="95" t="str">
        <f t="shared" si="68"/>
        <v>Desarrollo del Sistema de Educación Superior</v>
      </c>
      <c r="K1459" s="95" t="s">
        <v>720</v>
      </c>
    </row>
    <row r="1460" spans="3:11" x14ac:dyDescent="0.25">
      <c r="C1460" s="141"/>
      <c r="D1460" s="147"/>
      <c r="E1460" s="115"/>
      <c r="F1460" s="94">
        <f t="shared" si="67"/>
        <v>0</v>
      </c>
      <c r="G1460" s="156"/>
      <c r="H1460" s="142"/>
      <c r="I1460" s="126" t="e">
        <f>VLOOKUP(H1460,Presupuesto!$B$11:$C$565,2,0)</f>
        <v>#N/A</v>
      </c>
      <c r="J1460" s="95" t="str">
        <f t="shared" si="68"/>
        <v>Desarrollo del Sistema de Educación Superior</v>
      </c>
      <c r="K1460" s="95" t="s">
        <v>720</v>
      </c>
    </row>
    <row r="1461" spans="3:11" ht="15.75" thickBot="1" x14ac:dyDescent="0.3">
      <c r="C1461" s="143"/>
      <c r="D1461" s="155"/>
      <c r="E1461" s="100"/>
      <c r="F1461" s="102">
        <f t="shared" si="67"/>
        <v>0</v>
      </c>
      <c r="G1461" s="157"/>
      <c r="H1461" s="144"/>
      <c r="I1461" s="128" t="e">
        <f>VLOOKUP(H1461,Presupuesto!$B$11:$C$565,2,0)</f>
        <v>#N/A</v>
      </c>
      <c r="J1461" s="103" t="str">
        <f t="shared" si="68"/>
        <v>Desarrollo del Sistema de Educación Superior</v>
      </c>
      <c r="K1461" s="120" t="s">
        <v>719</v>
      </c>
    </row>
    <row r="1462" spans="3:11" x14ac:dyDescent="0.25">
      <c r="C1462" s="429"/>
      <c r="D1462" s="429"/>
      <c r="E1462" s="429"/>
      <c r="F1462" s="429"/>
      <c r="G1462" s="418"/>
      <c r="H1462" s="429"/>
      <c r="I1462" s="429"/>
      <c r="J1462" s="429"/>
      <c r="K1462" s="429"/>
    </row>
    <row r="1463" spans="3:11" ht="15.75" thickBot="1" x14ac:dyDescent="0.3"/>
    <row r="1464" spans="3:11" ht="15.75" thickBot="1" x14ac:dyDescent="0.3">
      <c r="C1464" s="153" t="s">
        <v>1337</v>
      </c>
      <c r="D1464" s="347">
        <f>SUM(F1471:F1505)</f>
        <v>181468.84500000003</v>
      </c>
      <c r="E1464" s="500"/>
      <c r="F1464" s="501"/>
      <c r="G1464" s="502"/>
      <c r="H1464" s="503"/>
      <c r="I1464" s="501"/>
      <c r="J1464" s="504"/>
      <c r="K1464" s="504"/>
    </row>
    <row r="1465" spans="3:11" x14ac:dyDescent="0.25">
      <c r="C1465" s="429"/>
      <c r="D1465" s="429"/>
      <c r="E1465" s="429"/>
      <c r="F1465" s="429"/>
      <c r="G1465" s="418"/>
      <c r="H1465" s="429"/>
      <c r="I1465" s="429"/>
      <c r="J1465" s="429"/>
      <c r="K1465" s="429"/>
    </row>
    <row r="1466" spans="3:11" x14ac:dyDescent="0.25">
      <c r="C1466" s="429"/>
      <c r="D1466" s="429"/>
      <c r="E1466" s="429"/>
      <c r="F1466" s="429"/>
      <c r="G1466" s="418"/>
      <c r="H1466" s="429"/>
      <c r="I1466" s="429"/>
      <c r="J1466" s="429"/>
      <c r="K1466" s="429"/>
    </row>
    <row r="1467" spans="3:11" ht="15.75" x14ac:dyDescent="0.25">
      <c r="C1467" s="191" t="s">
        <v>1309</v>
      </c>
      <c r="D1467" s="345" t="s">
        <v>1909</v>
      </c>
      <c r="E1467" s="91"/>
      <c r="F1467" s="91"/>
      <c r="G1467" s="91"/>
      <c r="H1467" s="75"/>
      <c r="I1467" s="75"/>
      <c r="J1467" s="75"/>
      <c r="K1467" s="109"/>
    </row>
    <row r="1468" spans="3:11" ht="18.75" x14ac:dyDescent="0.25">
      <c r="C1468" s="199" t="str">
        <f>IFERROR(VLOOKUP(D1467,'1. Desarrollo e Innov. Curricu.'!$F:$G,2,FALSE),IFERROR(VLOOKUP(D1467,'2. Investigación Científica'!$F:$G,2,FALSE),IFERROR(VLOOKUP(D1467,'3. Vinculación Univ. Sociedad'!$F:$G,2,FALSE),IFERROR(VLOOKUP(D1467,'4. Docencia y Profesorado Univ.'!$F:$G,2,FALSE),IFERROR(VLOOKUP(D1467,'5. Estudiantes y Graduados'!$F:$G,2,FALSE),IFERROR(VLOOKUP(D1467,'11. Gestion Administrativa'!$F:$G,2,FALSE),IFERROR(VLOOKUP(D1467,'13. Gestión Académica'!$F:$G,2,FALSE),IFERROR(VLOOKUP(D1467,'9. Asegura. de la Calid. y M'!$F:$G,2,FALSE),IFERROR(VLOOKUP(D1467,'6. Gestión del Conocimiento'!$F:$G,2,FALSE),IFERROR(VLOOKUP(D1467,'15. Gobernabilidad y Proceso...'!$F:$G,2,FALSE),IFERROR(VLOOKUP(D1467,'12. Gestión del Talento Humano'!$F:$G,2,FALSE),IFERROR(VLOOKUP(D1467,'14. Internacional... de la E.S.'!$F:$G,2,FALSE),IFERROR(VLOOKUP(D1467,'10. Posgrado'!$F:$G,2,FALSE),IFERROR(VLOOKUP(D1467,'17. Gestión TIC'!$F:$G,2,FALSE),IFERROR(VLOOKUP(D1467,'16. Desa. del Sistema Educ.Sup.'!$F:$G,2,FALSE),IFERROR(VLOOKUP(D1467,'8. Cultura de Inno. Insti...'!$F:$G,2,FALSE),VLOOKUP(D1467,'7. Lo Esencial de la Reforma U.'!$F:$G,2,0)))))))))))))))))</f>
        <v>3 Misiones internacionales para la construcción de propuestas, 1 persona por 5 días cada una.</v>
      </c>
      <c r="D1468" s="31"/>
      <c r="E1468" s="91"/>
      <c r="F1468" s="91"/>
      <c r="G1468" s="91"/>
      <c r="H1468" s="75"/>
      <c r="I1468" s="75"/>
      <c r="J1468" s="75"/>
      <c r="K1468" s="109"/>
    </row>
    <row r="1469" spans="3:11" ht="15.75" thickBot="1" x14ac:dyDescent="0.3">
      <c r="C1469" s="429"/>
      <c r="D1469" s="429"/>
      <c r="E1469" s="429"/>
      <c r="F1469" s="91"/>
      <c r="G1469" s="75"/>
      <c r="H1469" s="75"/>
      <c r="I1469" s="75"/>
      <c r="J1469" s="429"/>
      <c r="K1469" s="429"/>
    </row>
    <row r="1470" spans="3:11" ht="15.75" thickBot="1" x14ac:dyDescent="0.3">
      <c r="C1470" s="125" t="s">
        <v>1310</v>
      </c>
      <c r="D1470" s="125" t="s">
        <v>99</v>
      </c>
      <c r="E1470" s="132" t="s">
        <v>1312</v>
      </c>
      <c r="F1470" s="131" t="s">
        <v>1313</v>
      </c>
      <c r="G1470" s="129" t="s">
        <v>1314</v>
      </c>
      <c r="H1470" s="132" t="s">
        <v>1315</v>
      </c>
      <c r="I1470" s="129" t="s">
        <v>711</v>
      </c>
      <c r="J1470" s="129" t="s">
        <v>1316</v>
      </c>
      <c r="K1470" s="129" t="s">
        <v>1317</v>
      </c>
    </row>
    <row r="1471" spans="3:11" x14ac:dyDescent="0.25">
      <c r="C1471" s="209" t="s">
        <v>1291</v>
      </c>
      <c r="D1471" s="210">
        <v>15</v>
      </c>
      <c r="E1471" s="208">
        <f>HLOOKUP(C1471,$AH$2:$BU$3,2,0)</f>
        <v>6097.9230000000007</v>
      </c>
      <c r="F1471" s="94">
        <f t="shared" ref="F1471:F1505" si="69">D1471*E1471</f>
        <v>91468.845000000016</v>
      </c>
      <c r="G1471" s="156" t="s">
        <v>712</v>
      </c>
      <c r="H1471" s="138" t="s">
        <v>332</v>
      </c>
      <c r="I1471" s="126" t="str">
        <f>VLOOKUP(H1471,Presupuesto!$B$11:$C$565,2,0)</f>
        <v>PASAJES AL EXTERIOR</v>
      </c>
      <c r="J1471" s="207" t="s">
        <v>82</v>
      </c>
      <c r="K1471" s="95" t="s">
        <v>719</v>
      </c>
    </row>
    <row r="1472" spans="3:11" x14ac:dyDescent="0.25">
      <c r="C1472" s="137" t="s">
        <v>1927</v>
      </c>
      <c r="D1472" s="154">
        <v>3</v>
      </c>
      <c r="E1472" s="119">
        <v>30000</v>
      </c>
      <c r="F1472" s="94">
        <f t="shared" si="69"/>
        <v>90000</v>
      </c>
      <c r="G1472" s="156" t="s">
        <v>712</v>
      </c>
      <c r="H1472" s="138" t="s">
        <v>298</v>
      </c>
      <c r="I1472" s="126" t="str">
        <f>VLOOKUP(H1472,Presupuesto!$B$11:$C$565,2,0)</f>
        <v>OTROS SERVICIOS TECNICOS Y PROFESIONALES</v>
      </c>
      <c r="J1472" s="207" t="s">
        <v>82</v>
      </c>
      <c r="K1472" s="95" t="s">
        <v>720</v>
      </c>
    </row>
    <row r="1473" spans="3:11" x14ac:dyDescent="0.25">
      <c r="C1473" s="137"/>
      <c r="D1473" s="154"/>
      <c r="E1473" s="119"/>
      <c r="F1473" s="94">
        <f t="shared" si="69"/>
        <v>0</v>
      </c>
      <c r="G1473" s="156" t="s">
        <v>712</v>
      </c>
      <c r="H1473" s="138" t="s">
        <v>294</v>
      </c>
      <c r="I1473" s="126" t="str">
        <f>VLOOKUP(H1473,Presupuesto!$B$11:$C$565,2,0)</f>
        <v>SERVICIOS DE CAPACITACION.</v>
      </c>
      <c r="J1473" s="95" t="s">
        <v>79</v>
      </c>
      <c r="K1473" s="95" t="s">
        <v>720</v>
      </c>
    </row>
    <row r="1474" spans="3:11" x14ac:dyDescent="0.25">
      <c r="C1474" s="137"/>
      <c r="D1474" s="154"/>
      <c r="E1474" s="119"/>
      <c r="F1474" s="94">
        <f t="shared" si="69"/>
        <v>0</v>
      </c>
      <c r="G1474" s="156"/>
      <c r="H1474" s="138"/>
      <c r="I1474" s="126" t="e">
        <f>VLOOKUP(H1474,Presupuesto!$B$11:$C$565,2,0)</f>
        <v>#N/A</v>
      </c>
      <c r="J1474" s="95" t="str">
        <f t="shared" ref="J1474:J1505" si="70">$J$854</f>
        <v>Desarrollo del Sistema de Educación Superior</v>
      </c>
      <c r="K1474" s="95" t="s">
        <v>720</v>
      </c>
    </row>
    <row r="1475" spans="3:11" x14ac:dyDescent="0.25">
      <c r="C1475" s="137"/>
      <c r="D1475" s="154"/>
      <c r="E1475" s="119"/>
      <c r="F1475" s="94">
        <f t="shared" si="69"/>
        <v>0</v>
      </c>
      <c r="G1475" s="156"/>
      <c r="H1475" s="138"/>
      <c r="I1475" s="126" t="e">
        <f>VLOOKUP(H1475,Presupuesto!$B$11:$C$565,2,0)</f>
        <v>#N/A</v>
      </c>
      <c r="J1475" s="95" t="str">
        <f t="shared" si="70"/>
        <v>Desarrollo del Sistema de Educación Superior</v>
      </c>
      <c r="K1475" s="95" t="s">
        <v>720</v>
      </c>
    </row>
    <row r="1476" spans="3:11" x14ac:dyDescent="0.25">
      <c r="C1476" s="137"/>
      <c r="D1476" s="154"/>
      <c r="E1476" s="119"/>
      <c r="F1476" s="94">
        <f t="shared" si="69"/>
        <v>0</v>
      </c>
      <c r="G1476" s="156"/>
      <c r="H1476" s="138"/>
      <c r="I1476" s="126" t="e">
        <f>VLOOKUP(H1476,Presupuesto!$B$11:$C$565,2,0)</f>
        <v>#N/A</v>
      </c>
      <c r="J1476" s="95" t="str">
        <f t="shared" si="70"/>
        <v>Desarrollo del Sistema de Educación Superior</v>
      </c>
      <c r="K1476" s="95" t="s">
        <v>729</v>
      </c>
    </row>
    <row r="1477" spans="3:11" x14ac:dyDescent="0.25">
      <c r="C1477" s="137"/>
      <c r="D1477" s="154"/>
      <c r="E1477" s="119"/>
      <c r="F1477" s="94">
        <f t="shared" si="69"/>
        <v>0</v>
      </c>
      <c r="G1477" s="156"/>
      <c r="H1477" s="138"/>
      <c r="I1477" s="126" t="e">
        <f>VLOOKUP(H1477,Presupuesto!$B$11:$C$565,2,0)</f>
        <v>#N/A</v>
      </c>
      <c r="J1477" s="95" t="str">
        <f t="shared" si="70"/>
        <v>Desarrollo del Sistema de Educación Superior</v>
      </c>
      <c r="K1477" s="95" t="s">
        <v>720</v>
      </c>
    </row>
    <row r="1478" spans="3:11" x14ac:dyDescent="0.25">
      <c r="C1478" s="137"/>
      <c r="D1478" s="154"/>
      <c r="E1478" s="119"/>
      <c r="F1478" s="94">
        <f t="shared" si="69"/>
        <v>0</v>
      </c>
      <c r="G1478" s="156"/>
      <c r="H1478" s="138"/>
      <c r="I1478" s="126" t="e">
        <f>VLOOKUP(H1478,Presupuesto!$B$11:$C$565,2,0)</f>
        <v>#N/A</v>
      </c>
      <c r="J1478" s="95" t="str">
        <f t="shared" si="70"/>
        <v>Desarrollo del Sistema de Educación Superior</v>
      </c>
      <c r="K1478" s="95" t="s">
        <v>720</v>
      </c>
    </row>
    <row r="1479" spans="3:11" x14ac:dyDescent="0.25">
      <c r="C1479" s="137"/>
      <c r="D1479" s="154"/>
      <c r="E1479" s="119"/>
      <c r="F1479" s="94">
        <f t="shared" si="69"/>
        <v>0</v>
      </c>
      <c r="G1479" s="156"/>
      <c r="H1479" s="138"/>
      <c r="I1479" s="126" t="e">
        <f>VLOOKUP(H1479,Presupuesto!$B$11:$C$565,2,0)</f>
        <v>#N/A</v>
      </c>
      <c r="J1479" s="95" t="str">
        <f t="shared" si="70"/>
        <v>Desarrollo del Sistema de Educación Superior</v>
      </c>
      <c r="K1479" s="95" t="s">
        <v>720</v>
      </c>
    </row>
    <row r="1480" spans="3:11" x14ac:dyDescent="0.25">
      <c r="C1480" s="137"/>
      <c r="D1480" s="154"/>
      <c r="E1480" s="119"/>
      <c r="F1480" s="94">
        <f t="shared" si="69"/>
        <v>0</v>
      </c>
      <c r="G1480" s="156"/>
      <c r="H1480" s="138"/>
      <c r="I1480" s="126" t="e">
        <f>VLOOKUP(H1480,Presupuesto!$B$11:$C$565,2,0)</f>
        <v>#N/A</v>
      </c>
      <c r="J1480" s="95" t="str">
        <f t="shared" si="70"/>
        <v>Desarrollo del Sistema de Educación Superior</v>
      </c>
      <c r="K1480" s="95" t="s">
        <v>720</v>
      </c>
    </row>
    <row r="1481" spans="3:11" x14ac:dyDescent="0.25">
      <c r="C1481" s="137"/>
      <c r="D1481" s="154"/>
      <c r="E1481" s="119"/>
      <c r="F1481" s="94">
        <f t="shared" si="69"/>
        <v>0</v>
      </c>
      <c r="G1481" s="156"/>
      <c r="H1481" s="138"/>
      <c r="I1481" s="126" t="e">
        <f>VLOOKUP(H1481,Presupuesto!$B$11:$C$565,2,0)</f>
        <v>#N/A</v>
      </c>
      <c r="J1481" s="95" t="str">
        <f t="shared" si="70"/>
        <v>Desarrollo del Sistema de Educación Superior</v>
      </c>
      <c r="K1481" s="95" t="s">
        <v>720</v>
      </c>
    </row>
    <row r="1482" spans="3:11" x14ac:dyDescent="0.25">
      <c r="C1482" s="137"/>
      <c r="D1482" s="154"/>
      <c r="E1482" s="119"/>
      <c r="F1482" s="94">
        <f t="shared" si="69"/>
        <v>0</v>
      </c>
      <c r="G1482" s="156"/>
      <c r="H1482" s="138"/>
      <c r="I1482" s="126" t="e">
        <f>VLOOKUP(H1482,Presupuesto!$B$11:$C$565,2,0)</f>
        <v>#N/A</v>
      </c>
      <c r="J1482" s="95" t="str">
        <f t="shared" si="70"/>
        <v>Desarrollo del Sistema de Educación Superior</v>
      </c>
      <c r="K1482" s="95" t="s">
        <v>720</v>
      </c>
    </row>
    <row r="1483" spans="3:11" x14ac:dyDescent="0.25">
      <c r="C1483" s="137"/>
      <c r="D1483" s="154"/>
      <c r="E1483" s="119"/>
      <c r="F1483" s="94">
        <f t="shared" si="69"/>
        <v>0</v>
      </c>
      <c r="G1483" s="156"/>
      <c r="H1483" s="138"/>
      <c r="I1483" s="126" t="e">
        <f>VLOOKUP(H1483,Presupuesto!$B$11:$C$565,2,0)</f>
        <v>#N/A</v>
      </c>
      <c r="J1483" s="95" t="str">
        <f t="shared" si="70"/>
        <v>Desarrollo del Sistema de Educación Superior</v>
      </c>
      <c r="K1483" s="95" t="s">
        <v>720</v>
      </c>
    </row>
    <row r="1484" spans="3:11" x14ac:dyDescent="0.25">
      <c r="C1484" s="137"/>
      <c r="D1484" s="154"/>
      <c r="E1484" s="119"/>
      <c r="F1484" s="94">
        <f t="shared" si="69"/>
        <v>0</v>
      </c>
      <c r="G1484" s="156"/>
      <c r="H1484" s="138"/>
      <c r="I1484" s="126" t="e">
        <f>VLOOKUP(H1484,Presupuesto!$B$11:$C$565,2,0)</f>
        <v>#N/A</v>
      </c>
      <c r="J1484" s="95" t="str">
        <f t="shared" si="70"/>
        <v>Desarrollo del Sistema de Educación Superior</v>
      </c>
      <c r="K1484" s="95" t="s">
        <v>720</v>
      </c>
    </row>
    <row r="1485" spans="3:11" x14ac:dyDescent="0.25">
      <c r="C1485" s="137"/>
      <c r="D1485" s="154"/>
      <c r="E1485" s="119"/>
      <c r="F1485" s="94">
        <f t="shared" si="69"/>
        <v>0</v>
      </c>
      <c r="G1485" s="156"/>
      <c r="H1485" s="138"/>
      <c r="I1485" s="126" t="e">
        <f>VLOOKUP(H1485,Presupuesto!$B$11:$C$565,2,0)</f>
        <v>#N/A</v>
      </c>
      <c r="J1485" s="95" t="str">
        <f t="shared" si="70"/>
        <v>Desarrollo del Sistema de Educación Superior</v>
      </c>
      <c r="K1485" s="95" t="s">
        <v>720</v>
      </c>
    </row>
    <row r="1486" spans="3:11" x14ac:dyDescent="0.25">
      <c r="C1486" s="137"/>
      <c r="D1486" s="154"/>
      <c r="E1486" s="119"/>
      <c r="F1486" s="94">
        <f t="shared" si="69"/>
        <v>0</v>
      </c>
      <c r="G1486" s="156"/>
      <c r="H1486" s="138"/>
      <c r="I1486" s="126" t="e">
        <f>VLOOKUP(H1486,Presupuesto!$B$11:$C$565,2,0)</f>
        <v>#N/A</v>
      </c>
      <c r="J1486" s="95" t="str">
        <f t="shared" si="70"/>
        <v>Desarrollo del Sistema de Educación Superior</v>
      </c>
      <c r="K1486" s="95" t="s">
        <v>720</v>
      </c>
    </row>
    <row r="1487" spans="3:11" x14ac:dyDescent="0.25">
      <c r="C1487" s="137"/>
      <c r="D1487" s="154"/>
      <c r="E1487" s="119"/>
      <c r="F1487" s="94">
        <f t="shared" si="69"/>
        <v>0</v>
      </c>
      <c r="G1487" s="156"/>
      <c r="H1487" s="138"/>
      <c r="I1487" s="126" t="e">
        <f>VLOOKUP(H1487,Presupuesto!$B$11:$C$565,2,0)</f>
        <v>#N/A</v>
      </c>
      <c r="J1487" s="95" t="str">
        <f t="shared" si="70"/>
        <v>Desarrollo del Sistema de Educación Superior</v>
      </c>
      <c r="K1487" s="95" t="s">
        <v>720</v>
      </c>
    </row>
    <row r="1488" spans="3:11" x14ac:dyDescent="0.25">
      <c r="C1488" s="137"/>
      <c r="D1488" s="154"/>
      <c r="E1488" s="119"/>
      <c r="F1488" s="94">
        <f t="shared" si="69"/>
        <v>0</v>
      </c>
      <c r="G1488" s="156"/>
      <c r="H1488" s="138"/>
      <c r="I1488" s="126" t="e">
        <f>VLOOKUP(H1488,Presupuesto!$B$11:$C$565,2,0)</f>
        <v>#N/A</v>
      </c>
      <c r="J1488" s="95" t="str">
        <f t="shared" si="70"/>
        <v>Desarrollo del Sistema de Educación Superior</v>
      </c>
      <c r="K1488" s="95" t="s">
        <v>720</v>
      </c>
    </row>
    <row r="1489" spans="3:11" x14ac:dyDescent="0.25">
      <c r="C1489" s="137"/>
      <c r="D1489" s="154"/>
      <c r="E1489" s="119"/>
      <c r="F1489" s="94">
        <f t="shared" si="69"/>
        <v>0</v>
      </c>
      <c r="G1489" s="156"/>
      <c r="H1489" s="138"/>
      <c r="I1489" s="126" t="e">
        <f>VLOOKUP(H1489,Presupuesto!$B$11:$C$565,2,0)</f>
        <v>#N/A</v>
      </c>
      <c r="J1489" s="95" t="str">
        <f t="shared" si="70"/>
        <v>Desarrollo del Sistema de Educación Superior</v>
      </c>
      <c r="K1489" s="95" t="s">
        <v>720</v>
      </c>
    </row>
    <row r="1490" spans="3:11" x14ac:dyDescent="0.25">
      <c r="C1490" s="137"/>
      <c r="D1490" s="154"/>
      <c r="E1490" s="119"/>
      <c r="F1490" s="94">
        <f t="shared" si="69"/>
        <v>0</v>
      </c>
      <c r="G1490" s="156"/>
      <c r="H1490" s="138"/>
      <c r="I1490" s="126" t="e">
        <f>VLOOKUP(H1490,Presupuesto!$B$11:$C$565,2,0)</f>
        <v>#N/A</v>
      </c>
      <c r="J1490" s="95" t="str">
        <f t="shared" si="70"/>
        <v>Desarrollo del Sistema de Educación Superior</v>
      </c>
      <c r="K1490" s="95" t="s">
        <v>720</v>
      </c>
    </row>
    <row r="1491" spans="3:11" x14ac:dyDescent="0.25">
      <c r="C1491" s="137"/>
      <c r="D1491" s="154"/>
      <c r="E1491" s="119"/>
      <c r="F1491" s="94">
        <f t="shared" si="69"/>
        <v>0</v>
      </c>
      <c r="G1491" s="156"/>
      <c r="H1491" s="138"/>
      <c r="I1491" s="126" t="e">
        <f>VLOOKUP(H1491,Presupuesto!$B$11:$C$565,2,0)</f>
        <v>#N/A</v>
      </c>
      <c r="J1491" s="95" t="str">
        <f t="shared" si="70"/>
        <v>Desarrollo del Sistema de Educación Superior</v>
      </c>
      <c r="K1491" s="95" t="s">
        <v>720</v>
      </c>
    </row>
    <row r="1492" spans="3:11" x14ac:dyDescent="0.25">
      <c r="C1492" s="137"/>
      <c r="D1492" s="154"/>
      <c r="E1492" s="119"/>
      <c r="F1492" s="94">
        <f t="shared" si="69"/>
        <v>0</v>
      </c>
      <c r="G1492" s="156"/>
      <c r="H1492" s="138"/>
      <c r="I1492" s="126" t="e">
        <f>VLOOKUP(H1492,Presupuesto!$B$11:$C$565,2,0)</f>
        <v>#N/A</v>
      </c>
      <c r="J1492" s="95" t="str">
        <f t="shared" si="70"/>
        <v>Desarrollo del Sistema de Educación Superior</v>
      </c>
      <c r="K1492" s="95" t="s">
        <v>720</v>
      </c>
    </row>
    <row r="1493" spans="3:11" x14ac:dyDescent="0.25">
      <c r="C1493" s="139"/>
      <c r="D1493" s="147"/>
      <c r="E1493" s="115"/>
      <c r="F1493" s="94">
        <f t="shared" si="69"/>
        <v>0</v>
      </c>
      <c r="G1493" s="156"/>
      <c r="H1493" s="140"/>
      <c r="I1493" s="126" t="e">
        <f>VLOOKUP(H1493,Presupuesto!$B$11:$C$565,2,0)</f>
        <v>#N/A</v>
      </c>
      <c r="J1493" s="95" t="str">
        <f t="shared" si="70"/>
        <v>Desarrollo del Sistema de Educación Superior</v>
      </c>
      <c r="K1493" s="95" t="s">
        <v>720</v>
      </c>
    </row>
    <row r="1494" spans="3:11" x14ac:dyDescent="0.25">
      <c r="C1494" s="139"/>
      <c r="D1494" s="147"/>
      <c r="E1494" s="115"/>
      <c r="F1494" s="94">
        <f t="shared" si="69"/>
        <v>0</v>
      </c>
      <c r="G1494" s="156"/>
      <c r="H1494" s="140"/>
      <c r="I1494" s="126" t="e">
        <f>VLOOKUP(H1494,Presupuesto!$B$11:$C$565,2,0)</f>
        <v>#N/A</v>
      </c>
      <c r="J1494" s="95" t="str">
        <f t="shared" si="70"/>
        <v>Desarrollo del Sistema de Educación Superior</v>
      </c>
      <c r="K1494" s="95" t="s">
        <v>720</v>
      </c>
    </row>
    <row r="1495" spans="3:11" x14ac:dyDescent="0.25">
      <c r="C1495" s="139"/>
      <c r="D1495" s="147"/>
      <c r="E1495" s="115"/>
      <c r="F1495" s="94">
        <f t="shared" si="69"/>
        <v>0</v>
      </c>
      <c r="G1495" s="156"/>
      <c r="H1495" s="140"/>
      <c r="I1495" s="126" t="e">
        <f>VLOOKUP(H1495,Presupuesto!$B$11:$C$565,2,0)</f>
        <v>#N/A</v>
      </c>
      <c r="J1495" s="95" t="str">
        <f t="shared" si="70"/>
        <v>Desarrollo del Sistema de Educación Superior</v>
      </c>
      <c r="K1495" s="95" t="s">
        <v>720</v>
      </c>
    </row>
    <row r="1496" spans="3:11" x14ac:dyDescent="0.25">
      <c r="C1496" s="139"/>
      <c r="D1496" s="147"/>
      <c r="E1496" s="115"/>
      <c r="F1496" s="94">
        <f t="shared" si="69"/>
        <v>0</v>
      </c>
      <c r="G1496" s="156"/>
      <c r="H1496" s="140"/>
      <c r="I1496" s="126" t="e">
        <f>VLOOKUP(H1496,Presupuesto!$B$11:$C$565,2,0)</f>
        <v>#N/A</v>
      </c>
      <c r="J1496" s="95" t="str">
        <f t="shared" si="70"/>
        <v>Desarrollo del Sistema de Educación Superior</v>
      </c>
      <c r="K1496" s="95" t="s">
        <v>720</v>
      </c>
    </row>
    <row r="1497" spans="3:11" x14ac:dyDescent="0.25">
      <c r="C1497" s="139"/>
      <c r="D1497" s="147"/>
      <c r="E1497" s="115"/>
      <c r="F1497" s="94">
        <f t="shared" si="69"/>
        <v>0</v>
      </c>
      <c r="G1497" s="156"/>
      <c r="H1497" s="140"/>
      <c r="I1497" s="126" t="e">
        <f>VLOOKUP(H1497,Presupuesto!$B$11:$C$565,2,0)</f>
        <v>#N/A</v>
      </c>
      <c r="J1497" s="95" t="str">
        <f t="shared" si="70"/>
        <v>Desarrollo del Sistema de Educación Superior</v>
      </c>
      <c r="K1497" s="95" t="s">
        <v>720</v>
      </c>
    </row>
    <row r="1498" spans="3:11" x14ac:dyDescent="0.25">
      <c r="C1498" s="139"/>
      <c r="D1498" s="147"/>
      <c r="E1498" s="115"/>
      <c r="F1498" s="94">
        <f t="shared" si="69"/>
        <v>0</v>
      </c>
      <c r="G1498" s="156"/>
      <c r="H1498" s="140"/>
      <c r="I1498" s="126" t="e">
        <f>VLOOKUP(H1498,Presupuesto!$B$11:$C$565,2,0)</f>
        <v>#N/A</v>
      </c>
      <c r="J1498" s="95" t="str">
        <f t="shared" si="70"/>
        <v>Desarrollo del Sistema de Educación Superior</v>
      </c>
      <c r="K1498" s="95" t="s">
        <v>720</v>
      </c>
    </row>
    <row r="1499" spans="3:11" x14ac:dyDescent="0.25">
      <c r="C1499" s="139"/>
      <c r="D1499" s="147"/>
      <c r="E1499" s="115"/>
      <c r="F1499" s="94">
        <f t="shared" si="69"/>
        <v>0</v>
      </c>
      <c r="G1499" s="156"/>
      <c r="H1499" s="140"/>
      <c r="I1499" s="126" t="e">
        <f>VLOOKUP(H1499,Presupuesto!$B$11:$C$565,2,0)</f>
        <v>#N/A</v>
      </c>
      <c r="J1499" s="95" t="str">
        <f t="shared" si="70"/>
        <v>Desarrollo del Sistema de Educación Superior</v>
      </c>
      <c r="K1499" s="95" t="s">
        <v>720</v>
      </c>
    </row>
    <row r="1500" spans="3:11" x14ac:dyDescent="0.25">
      <c r="C1500" s="139"/>
      <c r="D1500" s="147"/>
      <c r="E1500" s="115"/>
      <c r="F1500" s="94">
        <f t="shared" si="69"/>
        <v>0</v>
      </c>
      <c r="G1500" s="156"/>
      <c r="H1500" s="140"/>
      <c r="I1500" s="126" t="e">
        <f>VLOOKUP(H1500,Presupuesto!$B$11:$C$565,2,0)</f>
        <v>#N/A</v>
      </c>
      <c r="J1500" s="95" t="str">
        <f t="shared" si="70"/>
        <v>Desarrollo del Sistema de Educación Superior</v>
      </c>
      <c r="K1500" s="95" t="s">
        <v>720</v>
      </c>
    </row>
    <row r="1501" spans="3:11" x14ac:dyDescent="0.25">
      <c r="C1501" s="141"/>
      <c r="D1501" s="147"/>
      <c r="E1501" s="115"/>
      <c r="F1501" s="94">
        <f t="shared" si="69"/>
        <v>0</v>
      </c>
      <c r="G1501" s="156"/>
      <c r="H1501" s="142"/>
      <c r="I1501" s="126" t="e">
        <f>VLOOKUP(H1501,Presupuesto!$B$11:$C$565,2,0)</f>
        <v>#N/A</v>
      </c>
      <c r="J1501" s="95" t="str">
        <f t="shared" si="70"/>
        <v>Desarrollo del Sistema de Educación Superior</v>
      </c>
      <c r="K1501" s="95" t="s">
        <v>732</v>
      </c>
    </row>
    <row r="1502" spans="3:11" x14ac:dyDescent="0.25">
      <c r="C1502" s="141"/>
      <c r="D1502" s="147"/>
      <c r="E1502" s="115"/>
      <c r="F1502" s="94">
        <f t="shared" si="69"/>
        <v>0</v>
      </c>
      <c r="G1502" s="156"/>
      <c r="H1502" s="142"/>
      <c r="I1502" s="126" t="e">
        <f>VLOOKUP(H1502,Presupuesto!$B$11:$C$565,2,0)</f>
        <v>#N/A</v>
      </c>
      <c r="J1502" s="95" t="str">
        <f t="shared" si="70"/>
        <v>Desarrollo del Sistema de Educación Superior</v>
      </c>
      <c r="K1502" s="95" t="s">
        <v>720</v>
      </c>
    </row>
    <row r="1503" spans="3:11" x14ac:dyDescent="0.25">
      <c r="C1503" s="141"/>
      <c r="D1503" s="147"/>
      <c r="E1503" s="115"/>
      <c r="F1503" s="94">
        <f t="shared" si="69"/>
        <v>0</v>
      </c>
      <c r="G1503" s="156"/>
      <c r="H1503" s="142"/>
      <c r="I1503" s="126" t="e">
        <f>VLOOKUP(H1503,Presupuesto!$B$11:$C$565,2,0)</f>
        <v>#N/A</v>
      </c>
      <c r="J1503" s="95" t="str">
        <f t="shared" si="70"/>
        <v>Desarrollo del Sistema de Educación Superior</v>
      </c>
      <c r="K1503" s="95" t="s">
        <v>720</v>
      </c>
    </row>
    <row r="1504" spans="3:11" x14ac:dyDescent="0.25">
      <c r="C1504" s="141"/>
      <c r="D1504" s="147"/>
      <c r="E1504" s="115"/>
      <c r="F1504" s="94">
        <f t="shared" si="69"/>
        <v>0</v>
      </c>
      <c r="G1504" s="156"/>
      <c r="H1504" s="142"/>
      <c r="I1504" s="126" t="e">
        <f>VLOOKUP(H1504,Presupuesto!$B$11:$C$565,2,0)</f>
        <v>#N/A</v>
      </c>
      <c r="J1504" s="95" t="str">
        <f t="shared" si="70"/>
        <v>Desarrollo del Sistema de Educación Superior</v>
      </c>
      <c r="K1504" s="95" t="s">
        <v>720</v>
      </c>
    </row>
    <row r="1505" spans="3:11" ht="15.75" thickBot="1" x14ac:dyDescent="0.3">
      <c r="C1505" s="143"/>
      <c r="D1505" s="155"/>
      <c r="E1505" s="100"/>
      <c r="F1505" s="102">
        <f t="shared" si="69"/>
        <v>0</v>
      </c>
      <c r="G1505" s="157"/>
      <c r="H1505" s="144"/>
      <c r="I1505" s="128" t="e">
        <f>VLOOKUP(H1505,Presupuesto!$B$11:$C$565,2,0)</f>
        <v>#N/A</v>
      </c>
      <c r="J1505" s="103" t="str">
        <f t="shared" si="70"/>
        <v>Desarrollo del Sistema de Educación Superior</v>
      </c>
      <c r="K1505" s="120" t="s">
        <v>719</v>
      </c>
    </row>
  </sheetData>
  <dataConsolidate/>
  <dataValidations xWindow="933" yWindow="664" count="6">
    <dataValidation type="list" allowBlank="1" showInputMessage="1" showErrorMessage="1" errorTitle="¡Ingreso Inválido!" error="Seleccione una opción de la lista." promptTitle="Tipo de Presupuesto" prompt="Seleccione una opción de la lista." sqref="G17:G51 G61:G95 G105:G139 G854:G888 G193:G227 G237:G271 G281:G315 G325:G359 G370:G404 G414:G448 G458:G492 G502:G536 G546:G580 G590:G624 G634:G668 G678:G712 G722:G756 G766:G800 G810:G844 G149:G183 G898:G932 G942:G976 G986:G1020 G1030:G1064 G1074:G1108 G1118:G1152 G1162:G1196 G1207:G1243 G1250:G1284 G1288 G1295:G1329 G1332 G1339:G1373 G1376 G1383:G1417 G1420 G1427:G1461 G1464 G1471:G1505">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854:K888 K193:K227 K237:K271 K281:K315 K325:K359 K370:K404 K414:K448 K458:K492 K502:K536 K546:K580 K590:K624 K634:K668 K678:K712 K722:K756 K766:K800 K810:K844 K149:K183 K898:K932 K942:K976 K986:K1020 K1030:K1064 K1074:K1108 K1118:K1152 K1162:K1196 K1207:K1243 K1250:K1284 K1288 K1295:K1329 K1332 K1339:K1373 K1376 K1383:K1417 K1420 K1427:K1461 K1464 K1471:K1505">
      <formula1>$U$2:$AF$2</formula1>
    </dataValidation>
    <dataValidation type="list" allowBlank="1" showInputMessage="1" showErrorMessage="1" errorTitle="¡Ingreso Invalido!" error="Seleccione una opción de la lista." promptTitle="Categoria/Zona de Viáticos" prompt="Seleccione una opción de la lista" sqref="C17 C61 C854 C105 C193 C237 C281 C325 C370 C414 C458 C502 C546 C590 C634 C678 C722 C766 C810 C149 C898 C942 C986 C1030 C1074 C1118 C1162 C1207 C1250 C1295 C1339 C1383 C1427 C1471">
      <formula1>$AH$2:$BU$2</formula1>
    </dataValidation>
    <dataValidation type="list" allowBlank="1" showInputMessage="1" showErrorMessage="1" errorTitle="¡Ingreso Inválido!" error="Verifique el valor ingresado." promptTitle="Ingrese el Objeto de Gasto" prompt="Ingrese el Objeto de Gasto" sqref="H17:H51 H61:H95 H105:H139 H854:H888 H193:H227 H237:H271 H281:H315 H325:H359 H370:H404 H414:H448 H458:H492 H502:H536 H546:H580 H590:H624 H634:H668 H678:H712 H722:H756 H766:H800 H810:H844 H149:H183 H898:H932 H942:H976 H986:H1020 H1030:H1064 H1074:H1108 H1118:H1152 H1162:H1196 H1207:H1243 H1250:H1284 H1288 H1295:H1329 H1332 H1339:H1373 H1376 H1383:H1417 H1420 H1427:H1461 H1464 H1471:H1505">
      <formula1>$A$1:$UI$1</formula1>
    </dataValidation>
    <dataValidation type="list" allowBlank="1" showInputMessage="1" showErrorMessage="1" errorTitle="¡Ingreso Inválido!" error="Seleccione una opción de la lista." promptTitle="Dimensión Estratégica" prompt="Seleccione una opción de la lista." sqref="J62:J95 J106:J139 J18:J51 J194:J227 J238:J271 J282:J315 J326:J359 J371:J404 J415:J448 J459:J492 J503:J536 J547:J580 J591:J624 J635:J668 J679:J712 J723:J756 J767:J800 J811:J844 J855:J888 J150:J183 J899:J932 J943:J976 J987:J1020 J1031:J1064 J1075:J1108 J1119:J1152 J1163:J1196 J1208:J1243 J1251:J1284 J1288 J1296:J1329 J1332 J1340:J1373 J1376 J1384:J1417 J1420 J1428:J1461 J1464 J1473:J1505">
      <formula1>$A$2:$P$2</formula1>
    </dataValidation>
    <dataValidation type="list" allowBlank="1" showInputMessage="1" showErrorMessage="1" errorTitle="¡Ingreso Inválido!" error="Seleccione una opción de la lista." promptTitle="Dimensión Estratégica" prompt="Seleccione una opción de la lista." sqref="J17 J61 J105 J854 J193 J237 J281 J325 J370 J414 J458 J502 J546 J590 J634 J678 J722 J766 J810 J149 J898 J942 J986 J1030 J1074 J1118 J1162 J1207 J1250 J1295 J1339 J1383 J1427 J1471:J1472">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435" t="s">
        <v>148</v>
      </c>
      <c r="B1" s="436" t="s">
        <v>149</v>
      </c>
      <c r="C1" s="433" t="s">
        <v>150</v>
      </c>
      <c r="D1" s="433" t="s">
        <v>151</v>
      </c>
      <c r="E1" s="433" t="s">
        <v>152</v>
      </c>
      <c r="F1" s="433" t="s">
        <v>153</v>
      </c>
      <c r="G1" s="433" t="s">
        <v>154</v>
      </c>
      <c r="H1" s="433" t="s">
        <v>155</v>
      </c>
      <c r="I1" s="433" t="s">
        <v>156</v>
      </c>
      <c r="J1" s="433" t="s">
        <v>157</v>
      </c>
      <c r="K1" s="433" t="s">
        <v>158</v>
      </c>
      <c r="L1" s="433" t="s">
        <v>159</v>
      </c>
      <c r="M1" s="433" t="s">
        <v>160</v>
      </c>
      <c r="N1" s="433" t="s">
        <v>161</v>
      </c>
      <c r="O1" s="433" t="s">
        <v>162</v>
      </c>
      <c r="P1" s="433" t="s">
        <v>163</v>
      </c>
      <c r="Q1" s="433" t="s">
        <v>164</v>
      </c>
      <c r="R1" s="433" t="s">
        <v>165</v>
      </c>
      <c r="S1" s="433" t="s">
        <v>166</v>
      </c>
      <c r="T1" s="433" t="s">
        <v>167</v>
      </c>
      <c r="U1" s="433" t="s">
        <v>168</v>
      </c>
      <c r="V1" s="433" t="s">
        <v>169</v>
      </c>
      <c r="W1" s="433" t="s">
        <v>170</v>
      </c>
      <c r="X1" s="433" t="s">
        <v>171</v>
      </c>
      <c r="Y1" s="433" t="s">
        <v>172</v>
      </c>
      <c r="Z1" s="433" t="s">
        <v>173</v>
      </c>
      <c r="AA1" s="433" t="s">
        <v>174</v>
      </c>
      <c r="AB1" s="433" t="s">
        <v>175</v>
      </c>
      <c r="AC1" s="433" t="s">
        <v>176</v>
      </c>
      <c r="AD1" s="433" t="s">
        <v>177</v>
      </c>
      <c r="AE1" s="433" t="s">
        <v>178</v>
      </c>
      <c r="AF1" s="433" t="s">
        <v>179</v>
      </c>
      <c r="AG1" s="433" t="s">
        <v>180</v>
      </c>
      <c r="AH1" s="433" t="s">
        <v>181</v>
      </c>
      <c r="AI1" s="433" t="s">
        <v>182</v>
      </c>
      <c r="AJ1" s="436" t="s">
        <v>183</v>
      </c>
      <c r="AK1" s="433" t="s">
        <v>184</v>
      </c>
      <c r="AL1" s="433" t="s">
        <v>185</v>
      </c>
      <c r="AM1" s="433" t="s">
        <v>186</v>
      </c>
      <c r="AN1" s="433" t="s">
        <v>187</v>
      </c>
      <c r="AO1" s="433" t="s">
        <v>188</v>
      </c>
      <c r="AP1" s="433" t="s">
        <v>189</v>
      </c>
      <c r="AQ1" s="433" t="s">
        <v>190</v>
      </c>
      <c r="AR1" s="433" t="s">
        <v>191</v>
      </c>
      <c r="AS1" s="433" t="s">
        <v>192</v>
      </c>
      <c r="AT1" s="433" t="s">
        <v>193</v>
      </c>
      <c r="AU1" s="433" t="s">
        <v>194</v>
      </c>
      <c r="AV1" s="433" t="s">
        <v>195</v>
      </c>
      <c r="AW1" s="433" t="s">
        <v>196</v>
      </c>
      <c r="AX1" s="433" t="s">
        <v>197</v>
      </c>
      <c r="AY1" s="433" t="s">
        <v>198</v>
      </c>
      <c r="AZ1" s="433" t="s">
        <v>199</v>
      </c>
      <c r="BA1" s="433" t="s">
        <v>200</v>
      </c>
      <c r="BB1" s="433" t="s">
        <v>201</v>
      </c>
      <c r="BC1" s="433" t="s">
        <v>202</v>
      </c>
      <c r="BD1" s="433" t="s">
        <v>203</v>
      </c>
      <c r="BE1" s="433" t="s">
        <v>204</v>
      </c>
      <c r="BF1" s="433" t="s">
        <v>205</v>
      </c>
      <c r="BG1" s="433" t="s">
        <v>206</v>
      </c>
      <c r="BH1" s="433" t="s">
        <v>207</v>
      </c>
      <c r="BI1" s="433" t="s">
        <v>208</v>
      </c>
      <c r="BJ1" s="433" t="s">
        <v>209</v>
      </c>
      <c r="BK1" s="433" t="s">
        <v>210</v>
      </c>
      <c r="BL1" s="433" t="s">
        <v>211</v>
      </c>
      <c r="BM1" s="433" t="s">
        <v>212</v>
      </c>
      <c r="BN1" s="433" t="s">
        <v>213</v>
      </c>
      <c r="BO1" s="433" t="s">
        <v>214</v>
      </c>
      <c r="BP1" s="433" t="s">
        <v>215</v>
      </c>
      <c r="BQ1" s="433" t="s">
        <v>216</v>
      </c>
      <c r="BR1" s="433" t="s">
        <v>217</v>
      </c>
      <c r="BS1" s="433" t="s">
        <v>218</v>
      </c>
      <c r="BT1" s="436" t="s">
        <v>219</v>
      </c>
      <c r="BU1" s="433" t="s">
        <v>220</v>
      </c>
      <c r="BV1" s="433" t="s">
        <v>221</v>
      </c>
      <c r="BW1" s="433" t="s">
        <v>222</v>
      </c>
      <c r="BX1" s="433" t="s">
        <v>223</v>
      </c>
      <c r="BY1" s="433" t="s">
        <v>224</v>
      </c>
      <c r="BZ1" s="436" t="s">
        <v>225</v>
      </c>
      <c r="CA1" s="433" t="s">
        <v>226</v>
      </c>
      <c r="CB1" s="433" t="s">
        <v>227</v>
      </c>
      <c r="CC1" s="433" t="s">
        <v>228</v>
      </c>
      <c r="CD1" s="433" t="s">
        <v>229</v>
      </c>
      <c r="CE1" s="433" t="s">
        <v>230</v>
      </c>
      <c r="CF1" s="433" t="s">
        <v>231</v>
      </c>
      <c r="CG1" s="436" t="s">
        <v>232</v>
      </c>
      <c r="CH1" s="433" t="s">
        <v>233</v>
      </c>
      <c r="CI1" s="433" t="s">
        <v>234</v>
      </c>
      <c r="CJ1" s="433" t="s">
        <v>235</v>
      </c>
      <c r="CK1" s="433" t="s">
        <v>236</v>
      </c>
      <c r="CL1" s="433" t="s">
        <v>237</v>
      </c>
      <c r="CM1" s="433" t="s">
        <v>238</v>
      </c>
      <c r="CN1" s="433" t="s">
        <v>239</v>
      </c>
      <c r="CO1" s="433" t="s">
        <v>240</v>
      </c>
      <c r="CP1" s="433" t="s">
        <v>241</v>
      </c>
      <c r="CQ1" s="432" t="s">
        <v>242</v>
      </c>
      <c r="CR1" s="436" t="s">
        <v>243</v>
      </c>
      <c r="CS1" s="433" t="s">
        <v>244</v>
      </c>
      <c r="CT1" s="433" t="s">
        <v>245</v>
      </c>
      <c r="CU1" s="433" t="s">
        <v>246</v>
      </c>
      <c r="CV1" s="433" t="s">
        <v>247</v>
      </c>
      <c r="CW1" s="433" t="s">
        <v>248</v>
      </c>
      <c r="CX1" s="433" t="s">
        <v>249</v>
      </c>
      <c r="CY1" s="433" t="s">
        <v>250</v>
      </c>
      <c r="CZ1" s="433" t="s">
        <v>251</v>
      </c>
      <c r="DA1" s="433" t="s">
        <v>252</v>
      </c>
      <c r="DB1" s="433" t="s">
        <v>253</v>
      </c>
      <c r="DC1" s="436" t="s">
        <v>254</v>
      </c>
      <c r="DD1" s="433" t="s">
        <v>255</v>
      </c>
      <c r="DE1" s="433" t="s">
        <v>256</v>
      </c>
      <c r="DF1" s="433" t="s">
        <v>257</v>
      </c>
      <c r="DG1" s="433" t="s">
        <v>258</v>
      </c>
      <c r="DH1" s="433" t="s">
        <v>259</v>
      </c>
      <c r="DI1" s="433" t="s">
        <v>260</v>
      </c>
      <c r="DJ1" s="433" t="s">
        <v>261</v>
      </c>
      <c r="DK1" s="433" t="s">
        <v>262</v>
      </c>
      <c r="DL1" s="433" t="s">
        <v>263</v>
      </c>
      <c r="DM1" s="433" t="s">
        <v>264</v>
      </c>
      <c r="DN1" s="433" t="s">
        <v>265</v>
      </c>
      <c r="DO1" s="433" t="s">
        <v>266</v>
      </c>
      <c r="DP1" s="433" t="s">
        <v>267</v>
      </c>
      <c r="DQ1" s="433" t="s">
        <v>268</v>
      </c>
      <c r="DR1" s="436" t="s">
        <v>269</v>
      </c>
      <c r="DS1" s="433" t="s">
        <v>270</v>
      </c>
      <c r="DT1" s="433" t="s">
        <v>271</v>
      </c>
      <c r="DU1" s="433" t="s">
        <v>272</v>
      </c>
      <c r="DV1" s="433" t="s">
        <v>273</v>
      </c>
      <c r="DW1" s="433" t="s">
        <v>274</v>
      </c>
      <c r="DX1" s="433" t="s">
        <v>275</v>
      </c>
      <c r="DY1" s="433" t="s">
        <v>276</v>
      </c>
      <c r="DZ1" s="433" t="s">
        <v>277</v>
      </c>
      <c r="EA1" s="433" t="s">
        <v>278</v>
      </c>
      <c r="EB1" s="433" t="s">
        <v>279</v>
      </c>
      <c r="EC1" s="433" t="s">
        <v>280</v>
      </c>
      <c r="ED1" s="433" t="s">
        <v>281</v>
      </c>
      <c r="EE1" s="433" t="s">
        <v>282</v>
      </c>
      <c r="EF1" s="433" t="s">
        <v>283</v>
      </c>
      <c r="EG1" s="433" t="s">
        <v>284</v>
      </c>
      <c r="EH1" s="436" t="s">
        <v>285</v>
      </c>
      <c r="EI1" s="433" t="s">
        <v>286</v>
      </c>
      <c r="EJ1" s="433" t="s">
        <v>287</v>
      </c>
      <c r="EK1" s="433" t="s">
        <v>288</v>
      </c>
      <c r="EL1" s="433" t="s">
        <v>289</v>
      </c>
      <c r="EM1" s="433" t="s">
        <v>290</v>
      </c>
      <c r="EN1" s="433" t="s">
        <v>291</v>
      </c>
      <c r="EO1" s="433" t="s">
        <v>292</v>
      </c>
      <c r="EP1" s="433" t="s">
        <v>293</v>
      </c>
      <c r="EQ1" s="433" t="s">
        <v>294</v>
      </c>
      <c r="ER1" s="433" t="s">
        <v>295</v>
      </c>
      <c r="ES1" s="433" t="s">
        <v>296</v>
      </c>
      <c r="ET1" s="433" t="s">
        <v>297</v>
      </c>
      <c r="EU1" s="433" t="s">
        <v>298</v>
      </c>
      <c r="EV1" s="433" t="s">
        <v>299</v>
      </c>
      <c r="EW1" s="436" t="s">
        <v>300</v>
      </c>
      <c r="EX1" s="433" t="s">
        <v>301</v>
      </c>
      <c r="EY1" s="433" t="s">
        <v>302</v>
      </c>
      <c r="EZ1" s="433" t="s">
        <v>303</v>
      </c>
      <c r="FA1" s="433" t="s">
        <v>304</v>
      </c>
      <c r="FB1" s="433" t="s">
        <v>305</v>
      </c>
      <c r="FC1" s="433" t="s">
        <v>306</v>
      </c>
      <c r="FD1" s="433" t="s">
        <v>307</v>
      </c>
      <c r="FE1" s="433" t="s">
        <v>308</v>
      </c>
      <c r="FF1" s="433" t="s">
        <v>309</v>
      </c>
      <c r="FG1" s="433" t="s">
        <v>310</v>
      </c>
      <c r="FH1" s="433" t="s">
        <v>311</v>
      </c>
      <c r="FI1" s="433" t="s">
        <v>312</v>
      </c>
      <c r="FJ1" s="433" t="s">
        <v>313</v>
      </c>
      <c r="FK1" s="433" t="s">
        <v>314</v>
      </c>
      <c r="FL1" s="433" t="s">
        <v>315</v>
      </c>
      <c r="FM1" s="433" t="s">
        <v>316</v>
      </c>
      <c r="FN1" s="433" t="s">
        <v>317</v>
      </c>
      <c r="FO1" s="433" t="s">
        <v>318</v>
      </c>
      <c r="FP1" s="433" t="s">
        <v>319</v>
      </c>
      <c r="FQ1" s="433" t="s">
        <v>320</v>
      </c>
      <c r="FR1" s="433" t="s">
        <v>321</v>
      </c>
      <c r="FS1" s="433" t="s">
        <v>322</v>
      </c>
      <c r="FT1" s="433" t="s">
        <v>323</v>
      </c>
      <c r="FU1" s="433" t="s">
        <v>324</v>
      </c>
      <c r="FV1" s="433" t="s">
        <v>325</v>
      </c>
      <c r="FW1" s="436" t="s">
        <v>326</v>
      </c>
      <c r="FX1" s="436" t="s">
        <v>327</v>
      </c>
      <c r="FY1" s="433" t="s">
        <v>328</v>
      </c>
      <c r="FZ1" s="433" t="s">
        <v>329</v>
      </c>
      <c r="GA1" s="433" t="s">
        <v>330</v>
      </c>
      <c r="GB1" s="433" t="s">
        <v>331</v>
      </c>
      <c r="GC1" s="433" t="s">
        <v>332</v>
      </c>
      <c r="GD1" s="433" t="s">
        <v>333</v>
      </c>
      <c r="GE1" s="433" t="s">
        <v>334</v>
      </c>
      <c r="GF1" s="436" t="s">
        <v>335</v>
      </c>
      <c r="GG1" s="433" t="s">
        <v>336</v>
      </c>
      <c r="GH1" s="433" t="s">
        <v>337</v>
      </c>
      <c r="GI1" s="433" t="s">
        <v>338</v>
      </c>
      <c r="GJ1" s="433" t="s">
        <v>339</v>
      </c>
      <c r="GK1" s="433" t="s">
        <v>340</v>
      </c>
      <c r="GL1" s="433" t="s">
        <v>341</v>
      </c>
      <c r="GM1" s="433" t="s">
        <v>342</v>
      </c>
      <c r="GN1" s="436" t="s">
        <v>343</v>
      </c>
      <c r="GO1" s="433" t="s">
        <v>344</v>
      </c>
      <c r="GP1" s="433" t="s">
        <v>345</v>
      </c>
      <c r="GQ1" s="433" t="s">
        <v>346</v>
      </c>
      <c r="GR1" s="433" t="s">
        <v>347</v>
      </c>
      <c r="GS1" s="433" t="s">
        <v>348</v>
      </c>
      <c r="GT1" s="433" t="s">
        <v>349</v>
      </c>
      <c r="GU1" s="436" t="s">
        <v>350</v>
      </c>
      <c r="GV1" s="433" t="s">
        <v>351</v>
      </c>
      <c r="GW1" s="433" t="s">
        <v>352</v>
      </c>
      <c r="GX1" s="433" t="s">
        <v>353</v>
      </c>
      <c r="GY1" s="433" t="s">
        <v>354</v>
      </c>
      <c r="GZ1" s="433" t="s">
        <v>355</v>
      </c>
      <c r="HA1" s="433" t="s">
        <v>356</v>
      </c>
      <c r="HB1" s="433" t="s">
        <v>357</v>
      </c>
      <c r="HC1" s="432" t="s">
        <v>358</v>
      </c>
      <c r="HD1" s="436" t="s">
        <v>359</v>
      </c>
      <c r="HE1" s="433" t="s">
        <v>360</v>
      </c>
      <c r="HF1" s="433" t="s">
        <v>361</v>
      </c>
      <c r="HG1" s="433" t="s">
        <v>362</v>
      </c>
      <c r="HH1" s="433" t="s">
        <v>363</v>
      </c>
      <c r="HI1" s="433" t="s">
        <v>364</v>
      </c>
      <c r="HJ1" s="433" t="s">
        <v>365</v>
      </c>
      <c r="HK1" s="433" t="s">
        <v>366</v>
      </c>
      <c r="HL1" s="433" t="s">
        <v>367</v>
      </c>
      <c r="HM1" s="433" t="s">
        <v>368</v>
      </c>
      <c r="HN1" s="433" t="s">
        <v>369</v>
      </c>
      <c r="HO1" s="433" t="s">
        <v>370</v>
      </c>
      <c r="HP1" s="436" t="s">
        <v>371</v>
      </c>
      <c r="HQ1" s="433" t="s">
        <v>372</v>
      </c>
      <c r="HR1" s="433" t="s">
        <v>373</v>
      </c>
      <c r="HS1" s="433" t="s">
        <v>374</v>
      </c>
      <c r="HT1" s="433" t="s">
        <v>375</v>
      </c>
      <c r="HU1" s="433" t="s">
        <v>376</v>
      </c>
      <c r="HV1" s="433" t="s">
        <v>377</v>
      </c>
      <c r="HW1" s="433" t="s">
        <v>378</v>
      </c>
      <c r="HX1" s="436" t="s">
        <v>379</v>
      </c>
      <c r="HY1" s="433" t="s">
        <v>380</v>
      </c>
      <c r="HZ1" s="433" t="s">
        <v>381</v>
      </c>
      <c r="IA1" s="433" t="s">
        <v>382</v>
      </c>
      <c r="IB1" s="433" t="s">
        <v>383</v>
      </c>
      <c r="IC1" s="433" t="s">
        <v>384</v>
      </c>
      <c r="ID1" s="433" t="s">
        <v>385</v>
      </c>
      <c r="IE1" s="433" t="s">
        <v>386</v>
      </c>
      <c r="IF1" s="433" t="s">
        <v>387</v>
      </c>
      <c r="IG1" s="433" t="s">
        <v>388</v>
      </c>
      <c r="IH1" s="433" t="s">
        <v>389</v>
      </c>
      <c r="II1" s="433" t="s">
        <v>390</v>
      </c>
      <c r="IJ1" s="433" t="s">
        <v>391</v>
      </c>
      <c r="IK1" s="433" t="s">
        <v>392</v>
      </c>
      <c r="IL1" s="433" t="s">
        <v>393</v>
      </c>
      <c r="IM1" s="433" t="s">
        <v>394</v>
      </c>
      <c r="IN1" s="433" t="s">
        <v>395</v>
      </c>
      <c r="IO1" s="436" t="s">
        <v>396</v>
      </c>
      <c r="IP1" s="433" t="s">
        <v>397</v>
      </c>
      <c r="IQ1" s="433" t="s">
        <v>398</v>
      </c>
      <c r="IR1" s="433" t="s">
        <v>399</v>
      </c>
      <c r="IS1" s="433" t="s">
        <v>400</v>
      </c>
      <c r="IT1" s="433" t="s">
        <v>401</v>
      </c>
      <c r="IU1" s="433" t="s">
        <v>402</v>
      </c>
      <c r="IV1" s="436" t="s">
        <v>403</v>
      </c>
      <c r="IW1" s="433" t="s">
        <v>404</v>
      </c>
      <c r="IX1" s="433" t="s">
        <v>405</v>
      </c>
      <c r="IY1" s="433" t="s">
        <v>406</v>
      </c>
      <c r="IZ1" s="433" t="s">
        <v>407</v>
      </c>
      <c r="JA1" s="433" t="s">
        <v>408</v>
      </c>
      <c r="JB1" s="433" t="s">
        <v>409</v>
      </c>
      <c r="JC1" s="433" t="s">
        <v>410</v>
      </c>
      <c r="JD1" s="433" t="s">
        <v>411</v>
      </c>
      <c r="JE1" s="433" t="s">
        <v>412</v>
      </c>
      <c r="JF1" s="433" t="s">
        <v>413</v>
      </c>
      <c r="JG1" s="433" t="s">
        <v>414</v>
      </c>
      <c r="JH1" s="433" t="s">
        <v>415</v>
      </c>
      <c r="JI1" s="433" t="s">
        <v>416</v>
      </c>
      <c r="JJ1" s="433" t="s">
        <v>417</v>
      </c>
      <c r="JK1" s="433" t="s">
        <v>418</v>
      </c>
      <c r="JL1" s="433" t="s">
        <v>419</v>
      </c>
      <c r="JM1" s="433" t="s">
        <v>420</v>
      </c>
      <c r="JN1" s="433" t="s">
        <v>421</v>
      </c>
      <c r="JO1" s="433" t="s">
        <v>422</v>
      </c>
      <c r="JP1" s="433" t="s">
        <v>423</v>
      </c>
      <c r="JQ1" s="433" t="s">
        <v>424</v>
      </c>
      <c r="JR1" s="433" t="s">
        <v>425</v>
      </c>
      <c r="JS1" s="433" t="s">
        <v>426</v>
      </c>
      <c r="JT1" s="433" t="s">
        <v>427</v>
      </c>
      <c r="JU1" s="433" t="s">
        <v>428</v>
      </c>
      <c r="JV1" s="433" t="s">
        <v>429</v>
      </c>
      <c r="JW1" s="433" t="s">
        <v>430</v>
      </c>
      <c r="JX1" s="433" t="s">
        <v>431</v>
      </c>
      <c r="JY1" s="433" t="s">
        <v>432</v>
      </c>
      <c r="JZ1" s="433" t="s">
        <v>433</v>
      </c>
      <c r="KA1" s="433" t="s">
        <v>434</v>
      </c>
      <c r="KB1" s="433" t="s">
        <v>435</v>
      </c>
      <c r="KC1" s="433" t="s">
        <v>436</v>
      </c>
      <c r="KD1" s="433" t="s">
        <v>437</v>
      </c>
      <c r="KE1" s="433" t="s">
        <v>438</v>
      </c>
      <c r="KF1" s="433" t="s">
        <v>439</v>
      </c>
      <c r="KG1" s="433" t="s">
        <v>440</v>
      </c>
      <c r="KH1" s="433" t="s">
        <v>441</v>
      </c>
      <c r="KI1" s="433" t="s">
        <v>442</v>
      </c>
      <c r="KJ1" s="433" t="s">
        <v>443</v>
      </c>
      <c r="KK1" s="433" t="s">
        <v>444</v>
      </c>
      <c r="KL1" s="433" t="s">
        <v>445</v>
      </c>
      <c r="KM1" s="433" t="s">
        <v>446</v>
      </c>
      <c r="KN1" s="433" t="s">
        <v>447</v>
      </c>
      <c r="KO1" s="436" t="s">
        <v>448</v>
      </c>
      <c r="KP1" s="433" t="s">
        <v>449</v>
      </c>
      <c r="KQ1" s="433" t="s">
        <v>450</v>
      </c>
      <c r="KR1" s="433" t="s">
        <v>451</v>
      </c>
      <c r="KS1" s="433" t="s">
        <v>452</v>
      </c>
      <c r="KT1" s="433" t="s">
        <v>453</v>
      </c>
      <c r="KU1" s="433" t="s">
        <v>454</v>
      </c>
      <c r="KV1" s="433" t="s">
        <v>455</v>
      </c>
      <c r="KW1" s="433" t="s">
        <v>456</v>
      </c>
      <c r="KX1" s="433" t="s">
        <v>457</v>
      </c>
      <c r="KY1" s="433" t="s">
        <v>458</v>
      </c>
      <c r="KZ1" s="433" t="s">
        <v>459</v>
      </c>
      <c r="LA1" s="433" t="s">
        <v>460</v>
      </c>
      <c r="LB1" s="433" t="s">
        <v>461</v>
      </c>
      <c r="LC1" s="433" t="s">
        <v>462</v>
      </c>
      <c r="LD1" s="432" t="s">
        <v>463</v>
      </c>
      <c r="LE1" s="436" t="s">
        <v>464</v>
      </c>
      <c r="LF1" s="433" t="s">
        <v>465</v>
      </c>
      <c r="LG1" s="433" t="s">
        <v>520</v>
      </c>
      <c r="LH1" s="433" t="s">
        <v>521</v>
      </c>
      <c r="LI1" s="433" t="s">
        <v>522</v>
      </c>
      <c r="LJ1" s="433" t="s">
        <v>523</v>
      </c>
      <c r="LK1" s="433" t="s">
        <v>524</v>
      </c>
      <c r="LL1" s="433" t="s">
        <v>525</v>
      </c>
      <c r="LM1" s="433" t="s">
        <v>526</v>
      </c>
      <c r="LN1" s="433" t="s">
        <v>527</v>
      </c>
      <c r="LO1" s="433" t="s">
        <v>528</v>
      </c>
      <c r="LP1" s="433" t="s">
        <v>466</v>
      </c>
      <c r="LQ1" s="433" t="s">
        <v>529</v>
      </c>
      <c r="LR1" s="433" t="s">
        <v>530</v>
      </c>
      <c r="LS1" s="433" t="s">
        <v>531</v>
      </c>
      <c r="LT1" s="433" t="s">
        <v>532</v>
      </c>
      <c r="LU1" s="433" t="s">
        <v>533</v>
      </c>
      <c r="LV1" s="436" t="s">
        <v>467</v>
      </c>
      <c r="LW1" s="433" t="s">
        <v>468</v>
      </c>
      <c r="LX1" s="433" t="s">
        <v>469</v>
      </c>
      <c r="LY1" s="433" t="s">
        <v>470</v>
      </c>
      <c r="LZ1" s="433" t="s">
        <v>471</v>
      </c>
      <c r="MA1" s="433" t="s">
        <v>472</v>
      </c>
      <c r="MB1" s="433" t="s">
        <v>473</v>
      </c>
      <c r="MC1" s="433" t="s">
        <v>474</v>
      </c>
      <c r="MD1" s="433" t="s">
        <v>475</v>
      </c>
      <c r="ME1" s="433" t="s">
        <v>476</v>
      </c>
      <c r="MF1" s="433" t="s">
        <v>477</v>
      </c>
      <c r="MG1" s="433" t="s">
        <v>478</v>
      </c>
      <c r="MH1" s="433" t="s">
        <v>479</v>
      </c>
      <c r="MI1" s="433" t="s">
        <v>480</v>
      </c>
      <c r="MJ1" s="433" t="s">
        <v>481</v>
      </c>
      <c r="MK1" s="433" t="s">
        <v>482</v>
      </c>
      <c r="ML1" s="433" t="s">
        <v>483</v>
      </c>
      <c r="MM1" s="433" t="s">
        <v>484</v>
      </c>
      <c r="MN1" s="433" t="s">
        <v>485</v>
      </c>
      <c r="MO1" s="433" t="s">
        <v>486</v>
      </c>
      <c r="MP1" s="433" t="s">
        <v>487</v>
      </c>
      <c r="MQ1" s="433" t="s">
        <v>488</v>
      </c>
      <c r="MR1" s="433" t="s">
        <v>489</v>
      </c>
      <c r="MS1" s="433" t="s">
        <v>490</v>
      </c>
      <c r="MT1" s="433" t="s">
        <v>491</v>
      </c>
      <c r="MU1" s="433" t="s">
        <v>492</v>
      </c>
      <c r="MV1" s="433" t="s">
        <v>493</v>
      </c>
      <c r="MW1" s="433" t="s">
        <v>494</v>
      </c>
      <c r="MX1" s="433" t="s">
        <v>495</v>
      </c>
      <c r="MY1" s="433" t="s">
        <v>496</v>
      </c>
      <c r="MZ1" s="433" t="s">
        <v>497</v>
      </c>
      <c r="NA1" s="433" t="s">
        <v>498</v>
      </c>
      <c r="NB1" s="433" t="s">
        <v>499</v>
      </c>
      <c r="NC1" s="433" t="s">
        <v>500</v>
      </c>
      <c r="ND1" s="433" t="s">
        <v>501</v>
      </c>
      <c r="NE1" s="433" t="s">
        <v>502</v>
      </c>
      <c r="NF1" s="433" t="s">
        <v>503</v>
      </c>
      <c r="NG1" s="433" t="s">
        <v>504</v>
      </c>
      <c r="NH1" s="436" t="s">
        <v>505</v>
      </c>
      <c r="NI1" s="433" t="s">
        <v>506</v>
      </c>
      <c r="NJ1" s="433" t="s">
        <v>507</v>
      </c>
      <c r="NK1" s="433" t="s">
        <v>508</v>
      </c>
      <c r="NL1" s="433" t="s">
        <v>509</v>
      </c>
      <c r="NM1" s="433" t="s">
        <v>510</v>
      </c>
      <c r="NN1" s="436" t="s">
        <v>511</v>
      </c>
      <c r="NO1" s="433" t="s">
        <v>512</v>
      </c>
      <c r="NP1" s="433" t="s">
        <v>513</v>
      </c>
      <c r="NQ1" s="433" t="s">
        <v>514</v>
      </c>
      <c r="NR1" s="433" t="s">
        <v>515</v>
      </c>
      <c r="NS1" s="433" t="s">
        <v>516</v>
      </c>
      <c r="NT1" s="433" t="s">
        <v>517</v>
      </c>
      <c r="NU1" s="433" t="s">
        <v>518</v>
      </c>
      <c r="NV1" s="432" t="s">
        <v>534</v>
      </c>
      <c r="NW1" s="436" t="s">
        <v>535</v>
      </c>
      <c r="NX1" s="433" t="s">
        <v>536</v>
      </c>
      <c r="NY1" s="433" t="s">
        <v>537</v>
      </c>
      <c r="NZ1" s="433" t="s">
        <v>538</v>
      </c>
      <c r="OA1" s="433" t="s">
        <v>539</v>
      </c>
      <c r="OB1" s="433" t="s">
        <v>540</v>
      </c>
      <c r="OC1" s="433" t="s">
        <v>541</v>
      </c>
      <c r="OD1" s="433" t="s">
        <v>542</v>
      </c>
      <c r="OE1" s="433" t="s">
        <v>543</v>
      </c>
      <c r="OF1" s="433" t="s">
        <v>544</v>
      </c>
      <c r="OG1" s="433" t="s">
        <v>545</v>
      </c>
      <c r="OH1" s="433" t="s">
        <v>546</v>
      </c>
      <c r="OI1" s="433" t="s">
        <v>547</v>
      </c>
      <c r="OJ1" s="433" t="s">
        <v>548</v>
      </c>
      <c r="OK1" s="433" t="s">
        <v>549</v>
      </c>
      <c r="OL1" s="433" t="s">
        <v>550</v>
      </c>
      <c r="OM1" s="433" t="s">
        <v>551</v>
      </c>
      <c r="ON1" s="433" t="s">
        <v>552</v>
      </c>
      <c r="OO1" s="433" t="s">
        <v>553</v>
      </c>
      <c r="OP1" s="433" t="s">
        <v>554</v>
      </c>
      <c r="OQ1" s="433" t="s">
        <v>555</v>
      </c>
      <c r="OR1" s="433" t="s">
        <v>556</v>
      </c>
      <c r="OS1" s="433" t="s">
        <v>557</v>
      </c>
      <c r="OT1" s="433" t="s">
        <v>558</v>
      </c>
      <c r="OU1" s="433" t="s">
        <v>559</v>
      </c>
      <c r="OV1" s="433" t="s">
        <v>560</v>
      </c>
      <c r="OW1" s="433" t="s">
        <v>561</v>
      </c>
      <c r="OX1" s="433" t="s">
        <v>562</v>
      </c>
      <c r="OY1" s="433" t="s">
        <v>563</v>
      </c>
      <c r="OZ1" s="433" t="s">
        <v>564</v>
      </c>
      <c r="PA1" s="433" t="s">
        <v>565</v>
      </c>
      <c r="PB1" s="433" t="s">
        <v>566</v>
      </c>
      <c r="PC1" s="433" t="s">
        <v>567</v>
      </c>
      <c r="PD1" s="433" t="s">
        <v>568</v>
      </c>
      <c r="PE1" s="433" t="s">
        <v>569</v>
      </c>
      <c r="PF1" s="433" t="s">
        <v>570</v>
      </c>
      <c r="PG1" s="433" t="s">
        <v>571</v>
      </c>
      <c r="PH1" s="433" t="s">
        <v>572</v>
      </c>
      <c r="PI1" s="433" t="s">
        <v>573</v>
      </c>
      <c r="PJ1" s="433" t="s">
        <v>574</v>
      </c>
      <c r="PK1" s="433" t="s">
        <v>575</v>
      </c>
      <c r="PL1" s="433" t="s">
        <v>576</v>
      </c>
      <c r="PM1" s="433" t="s">
        <v>577</v>
      </c>
      <c r="PN1" s="433" t="s">
        <v>578</v>
      </c>
      <c r="PO1" s="433" t="s">
        <v>579</v>
      </c>
      <c r="PP1" s="433" t="s">
        <v>580</v>
      </c>
      <c r="PQ1" s="433" t="s">
        <v>581</v>
      </c>
      <c r="PR1" s="433" t="s">
        <v>582</v>
      </c>
      <c r="PS1" s="433" t="s">
        <v>583</v>
      </c>
      <c r="PT1" s="433" t="s">
        <v>584</v>
      </c>
      <c r="PU1" s="433" t="s">
        <v>585</v>
      </c>
      <c r="PV1" s="433" t="s">
        <v>586</v>
      </c>
      <c r="PW1" s="433" t="s">
        <v>587</v>
      </c>
      <c r="PX1" s="433" t="s">
        <v>588</v>
      </c>
      <c r="PY1" s="433" t="s">
        <v>589</v>
      </c>
      <c r="PZ1" s="433" t="s">
        <v>590</v>
      </c>
      <c r="QA1" s="433" t="s">
        <v>591</v>
      </c>
      <c r="QB1" s="433" t="s">
        <v>592</v>
      </c>
      <c r="QC1" s="433" t="s">
        <v>593</v>
      </c>
      <c r="QD1" s="433" t="s">
        <v>594</v>
      </c>
      <c r="QE1" s="433" t="s">
        <v>595</v>
      </c>
      <c r="QF1" s="436" t="s">
        <v>596</v>
      </c>
      <c r="QG1" s="433" t="s">
        <v>597</v>
      </c>
      <c r="QH1" s="433" t="s">
        <v>598</v>
      </c>
      <c r="QI1" s="433" t="s">
        <v>599</v>
      </c>
      <c r="QJ1" s="433" t="s">
        <v>600</v>
      </c>
      <c r="QK1" s="433" t="s">
        <v>601</v>
      </c>
      <c r="QL1" s="433" t="s">
        <v>602</v>
      </c>
      <c r="QM1" s="433" t="s">
        <v>603</v>
      </c>
      <c r="QN1" s="436" t="s">
        <v>604</v>
      </c>
      <c r="QO1" s="433" t="s">
        <v>605</v>
      </c>
      <c r="QP1" s="433" t="s">
        <v>606</v>
      </c>
      <c r="QQ1" s="433" t="s">
        <v>621</v>
      </c>
      <c r="QR1" s="433" t="s">
        <v>622</v>
      </c>
      <c r="QS1" s="433" t="s">
        <v>623</v>
      </c>
      <c r="QT1" s="433" t="s">
        <v>624</v>
      </c>
      <c r="QU1" s="433" t="s">
        <v>625</v>
      </c>
      <c r="QV1" s="433" t="s">
        <v>626</v>
      </c>
      <c r="QW1" s="433" t="s">
        <v>627</v>
      </c>
      <c r="QX1" s="433" t="s">
        <v>628</v>
      </c>
      <c r="QY1" s="433" t="s">
        <v>629</v>
      </c>
      <c r="QZ1" s="433" t="s">
        <v>630</v>
      </c>
      <c r="RA1" s="433" t="s">
        <v>631</v>
      </c>
      <c r="RB1" s="433" t="s">
        <v>632</v>
      </c>
      <c r="RC1" s="433" t="s">
        <v>633</v>
      </c>
      <c r="RD1" s="433" t="s">
        <v>634</v>
      </c>
      <c r="RE1" s="433" t="s">
        <v>635</v>
      </c>
      <c r="RF1" s="436" t="s">
        <v>607</v>
      </c>
      <c r="RG1" s="433" t="s">
        <v>608</v>
      </c>
      <c r="RH1" s="433" t="s">
        <v>609</v>
      </c>
      <c r="RI1" s="433" t="s">
        <v>610</v>
      </c>
      <c r="RJ1" s="436" t="s">
        <v>611</v>
      </c>
      <c r="RK1" s="433" t="s">
        <v>612</v>
      </c>
      <c r="RL1" s="433" t="s">
        <v>613</v>
      </c>
      <c r="RM1" s="433" t="s">
        <v>614</v>
      </c>
      <c r="RN1" s="433" t="s">
        <v>615</v>
      </c>
      <c r="RO1" s="433" t="s">
        <v>616</v>
      </c>
      <c r="RP1" s="433" t="s">
        <v>617</v>
      </c>
      <c r="RQ1" s="433" t="s">
        <v>618</v>
      </c>
      <c r="RR1" s="433" t="s">
        <v>619</v>
      </c>
      <c r="RS1" s="433" t="s">
        <v>620</v>
      </c>
      <c r="RT1" s="432" t="s">
        <v>636</v>
      </c>
      <c r="RU1" s="436" t="s">
        <v>637</v>
      </c>
      <c r="RV1" s="433" t="s">
        <v>638</v>
      </c>
      <c r="RW1" s="433" t="s">
        <v>639</v>
      </c>
      <c r="RX1" s="433" t="s">
        <v>640</v>
      </c>
      <c r="RY1" s="433" t="s">
        <v>641</v>
      </c>
      <c r="RZ1" s="433" t="s">
        <v>642</v>
      </c>
      <c r="SA1" s="433" t="s">
        <v>643</v>
      </c>
      <c r="SB1" s="433" t="s">
        <v>644</v>
      </c>
      <c r="SC1" s="433" t="s">
        <v>645</v>
      </c>
      <c r="SD1" s="436" t="s">
        <v>646</v>
      </c>
      <c r="SE1" s="433" t="s">
        <v>647</v>
      </c>
      <c r="SF1" s="433" t="s">
        <v>648</v>
      </c>
      <c r="SG1" s="433" t="s">
        <v>649</v>
      </c>
      <c r="SH1" s="433" t="s">
        <v>650</v>
      </c>
      <c r="SI1" s="433" t="s">
        <v>651</v>
      </c>
      <c r="SJ1" s="433" t="s">
        <v>652</v>
      </c>
      <c r="SK1" s="433" t="s">
        <v>653</v>
      </c>
      <c r="SL1" s="433" t="s">
        <v>654</v>
      </c>
      <c r="SM1" s="433" t="s">
        <v>655</v>
      </c>
      <c r="SN1" s="433" t="s">
        <v>656</v>
      </c>
      <c r="SO1" s="433" t="s">
        <v>657</v>
      </c>
      <c r="SP1" s="433" t="s">
        <v>658</v>
      </c>
      <c r="SQ1" s="433" t="s">
        <v>659</v>
      </c>
      <c r="SR1" s="433" t="s">
        <v>660</v>
      </c>
      <c r="SS1" s="433" t="s">
        <v>661</v>
      </c>
      <c r="ST1" s="433" t="s">
        <v>662</v>
      </c>
      <c r="SU1" s="432" t="s">
        <v>663</v>
      </c>
      <c r="SV1" s="436" t="s">
        <v>664</v>
      </c>
      <c r="SW1" s="433" t="s">
        <v>665</v>
      </c>
      <c r="SX1" s="433" t="s">
        <v>666</v>
      </c>
      <c r="SY1" s="433" t="s">
        <v>667</v>
      </c>
      <c r="SZ1" s="433" t="s">
        <v>668</v>
      </c>
      <c r="TA1" s="433" t="s">
        <v>669</v>
      </c>
      <c r="TB1" s="433" t="s">
        <v>670</v>
      </c>
      <c r="TC1" s="433" t="s">
        <v>671</v>
      </c>
      <c r="TD1" s="433" t="s">
        <v>672</v>
      </c>
      <c r="TE1" s="433" t="s">
        <v>673</v>
      </c>
      <c r="TF1" s="433" t="s">
        <v>674</v>
      </c>
      <c r="TG1" s="433" t="s">
        <v>675</v>
      </c>
      <c r="TH1" s="433" t="s">
        <v>676</v>
      </c>
      <c r="TI1" s="433" t="s">
        <v>677</v>
      </c>
      <c r="TJ1" s="436" t="s">
        <v>678</v>
      </c>
      <c r="TK1" s="433" t="s">
        <v>679</v>
      </c>
      <c r="TL1" s="433" t="s">
        <v>680</v>
      </c>
      <c r="TM1" s="433" t="s">
        <v>681</v>
      </c>
      <c r="TN1" s="433" t="s">
        <v>682</v>
      </c>
      <c r="TO1" s="433" t="s">
        <v>683</v>
      </c>
      <c r="TP1" s="433" t="s">
        <v>684</v>
      </c>
      <c r="TQ1" s="433" t="s">
        <v>685</v>
      </c>
      <c r="TR1" s="433" t="s">
        <v>686</v>
      </c>
      <c r="TS1" s="433" t="s">
        <v>687</v>
      </c>
      <c r="TT1" s="433" t="s">
        <v>688</v>
      </c>
      <c r="TU1" s="433" t="s">
        <v>689</v>
      </c>
      <c r="TV1" s="433" t="s">
        <v>690</v>
      </c>
      <c r="TW1" s="433" t="s">
        <v>691</v>
      </c>
      <c r="TX1" s="433" t="s">
        <v>692</v>
      </c>
      <c r="TY1" s="433" t="s">
        <v>693</v>
      </c>
      <c r="TZ1" s="433" t="s">
        <v>694</v>
      </c>
      <c r="UA1" s="433" t="s">
        <v>695</v>
      </c>
      <c r="UB1" s="433" t="s">
        <v>696</v>
      </c>
      <c r="UC1" s="432" t="s">
        <v>697</v>
      </c>
      <c r="UD1" s="433" t="s">
        <v>698</v>
      </c>
      <c r="UE1" s="433" t="s">
        <v>699</v>
      </c>
      <c r="UF1" s="433" t="s">
        <v>700</v>
      </c>
      <c r="UG1" s="433" t="s">
        <v>701</v>
      </c>
      <c r="UH1" s="433" t="s">
        <v>702</v>
      </c>
      <c r="UI1" s="434"/>
    </row>
    <row r="2" spans="1:555" s="118" customFormat="1" hidden="1" x14ac:dyDescent="0.25">
      <c r="A2" s="430" t="s">
        <v>49</v>
      </c>
      <c r="B2" s="430" t="s">
        <v>51</v>
      </c>
      <c r="C2" s="430" t="s">
        <v>53</v>
      </c>
      <c r="D2" s="430" t="s">
        <v>57</v>
      </c>
      <c r="E2" s="430" t="s">
        <v>60</v>
      </c>
      <c r="F2" s="430" t="s">
        <v>63</v>
      </c>
      <c r="G2" s="431" t="s">
        <v>66</v>
      </c>
      <c r="H2" s="430" t="s">
        <v>718</v>
      </c>
      <c r="I2" s="430" t="s">
        <v>69</v>
      </c>
      <c r="J2" s="430" t="s">
        <v>72</v>
      </c>
      <c r="K2" s="430" t="s">
        <v>74</v>
      </c>
      <c r="L2" s="430" t="s">
        <v>75</v>
      </c>
      <c r="M2" s="430" t="s">
        <v>78</v>
      </c>
      <c r="N2" s="430" t="s">
        <v>79</v>
      </c>
      <c r="O2" s="430" t="s">
        <v>80</v>
      </c>
      <c r="P2" s="430" t="s">
        <v>81</v>
      </c>
      <c r="Q2" s="430" t="s">
        <v>82</v>
      </c>
      <c r="R2" s="425" t="str">
        <f>+Presupuesto!D11</f>
        <v>Recurrente</v>
      </c>
      <c r="S2" s="425" t="str">
        <f>+Presupuesto!E11</f>
        <v>Programa / Proyecto 2017</v>
      </c>
      <c r="T2" s="430"/>
      <c r="U2" s="430" t="s">
        <v>719</v>
      </c>
      <c r="V2" s="430" t="s">
        <v>720</v>
      </c>
      <c r="W2" s="430" t="s">
        <v>721</v>
      </c>
      <c r="X2" s="430" t="s">
        <v>723</v>
      </c>
      <c r="Y2" s="430" t="s">
        <v>724</v>
      </c>
      <c r="Z2" s="430" t="s">
        <v>725</v>
      </c>
      <c r="AA2" s="430" t="s">
        <v>727</v>
      </c>
      <c r="AB2" s="430" t="s">
        <v>728</v>
      </c>
      <c r="AC2" s="430" t="s">
        <v>729</v>
      </c>
      <c r="AD2" s="430" t="s">
        <v>731</v>
      </c>
      <c r="AE2" s="430" t="s">
        <v>732</v>
      </c>
      <c r="AF2" s="430" t="s">
        <v>733</v>
      </c>
      <c r="AG2" s="430"/>
      <c r="AH2" s="420" t="s">
        <v>1265</v>
      </c>
      <c r="AI2" s="420" t="s">
        <v>1266</v>
      </c>
      <c r="AJ2" s="420" t="s">
        <v>1267</v>
      </c>
      <c r="AK2" s="420" t="s">
        <v>1268</v>
      </c>
      <c r="AL2" s="420" t="s">
        <v>1269</v>
      </c>
      <c r="AM2" s="420" t="s">
        <v>1270</v>
      </c>
      <c r="AN2" s="420" t="s">
        <v>1271</v>
      </c>
      <c r="AO2" s="420" t="s">
        <v>1272</v>
      </c>
      <c r="AP2" s="420" t="s">
        <v>1273</v>
      </c>
      <c r="AQ2" s="420" t="s">
        <v>1274</v>
      </c>
      <c r="AR2" s="420" t="s">
        <v>1275</v>
      </c>
      <c r="AS2" s="420" t="s">
        <v>1276</v>
      </c>
      <c r="AT2" s="420" t="s">
        <v>1277</v>
      </c>
      <c r="AU2" s="420" t="s">
        <v>1278</v>
      </c>
      <c r="AV2" s="420" t="s">
        <v>1279</v>
      </c>
      <c r="AW2" s="420" t="s">
        <v>1280</v>
      </c>
      <c r="AX2" s="420" t="s">
        <v>1281</v>
      </c>
      <c r="AY2" s="420" t="s">
        <v>1282</v>
      </c>
      <c r="AZ2" s="420" t="s">
        <v>1283</v>
      </c>
      <c r="BA2" s="420" t="s">
        <v>1284</v>
      </c>
      <c r="BB2" s="420" t="s">
        <v>1285</v>
      </c>
      <c r="BC2" s="420" t="s">
        <v>1286</v>
      </c>
      <c r="BD2" s="420" t="s">
        <v>1287</v>
      </c>
      <c r="BE2" s="420" t="s">
        <v>1288</v>
      </c>
      <c r="BF2" s="420" t="s">
        <v>1289</v>
      </c>
      <c r="BG2" s="420" t="s">
        <v>1290</v>
      </c>
      <c r="BH2" s="420" t="s">
        <v>1291</v>
      </c>
      <c r="BI2" s="420" t="s">
        <v>1292</v>
      </c>
      <c r="BJ2" s="420" t="s">
        <v>1293</v>
      </c>
      <c r="BK2" s="420" t="s">
        <v>1294</v>
      </c>
      <c r="BL2" s="420" t="s">
        <v>1295</v>
      </c>
      <c r="BM2" s="420" t="s">
        <v>1296</v>
      </c>
      <c r="BN2" s="420" t="s">
        <v>1297</v>
      </c>
      <c r="BO2" s="420" t="s">
        <v>1298</v>
      </c>
      <c r="BP2" s="420" t="s">
        <v>1299</v>
      </c>
      <c r="BQ2" s="420" t="s">
        <v>1300</v>
      </c>
      <c r="BR2" s="420" t="s">
        <v>1301</v>
      </c>
      <c r="BS2" s="420" t="s">
        <v>1302</v>
      </c>
      <c r="BT2" s="420" t="s">
        <v>1303</v>
      </c>
      <c r="BU2" s="420" t="s">
        <v>1304</v>
      </c>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c r="IW2" s="430"/>
      <c r="IX2" s="430"/>
      <c r="IY2" s="430"/>
      <c r="IZ2" s="430"/>
      <c r="JA2" s="430"/>
      <c r="JB2" s="430"/>
      <c r="JC2" s="430"/>
      <c r="JD2" s="430"/>
      <c r="JE2" s="430"/>
      <c r="JF2" s="430"/>
      <c r="JG2" s="430"/>
      <c r="JH2" s="430"/>
      <c r="JI2" s="430"/>
      <c r="JJ2" s="430"/>
      <c r="JK2" s="430"/>
      <c r="JL2" s="430"/>
      <c r="JM2" s="430"/>
      <c r="JN2" s="430"/>
      <c r="JO2" s="430"/>
      <c r="JP2" s="430"/>
      <c r="JQ2" s="430"/>
      <c r="JR2" s="430"/>
      <c r="JS2" s="430"/>
      <c r="JT2" s="430"/>
      <c r="JU2" s="430"/>
      <c r="JV2" s="430"/>
      <c r="JW2" s="430"/>
      <c r="JX2" s="430"/>
      <c r="JY2" s="430"/>
      <c r="JZ2" s="430"/>
      <c r="KA2" s="430"/>
      <c r="KB2" s="430"/>
      <c r="KC2" s="430"/>
      <c r="KD2" s="430"/>
      <c r="KE2" s="430"/>
      <c r="KF2" s="430"/>
      <c r="KG2" s="430"/>
      <c r="KH2" s="430"/>
      <c r="KI2" s="430"/>
      <c r="KJ2" s="430"/>
      <c r="KK2" s="430"/>
      <c r="KL2" s="430"/>
      <c r="KM2" s="430"/>
      <c r="KN2" s="430"/>
      <c r="KO2" s="430"/>
      <c r="KP2" s="430"/>
      <c r="KQ2" s="430"/>
      <c r="KR2" s="430"/>
      <c r="KS2" s="430"/>
      <c r="KT2" s="430"/>
      <c r="KU2" s="430"/>
      <c r="KV2" s="430"/>
      <c r="KW2" s="430"/>
      <c r="KX2" s="430"/>
      <c r="KY2" s="430"/>
      <c r="KZ2" s="430"/>
      <c r="LA2" s="430"/>
      <c r="LB2" s="430"/>
      <c r="LC2" s="430"/>
      <c r="LD2" s="430"/>
      <c r="LE2" s="430"/>
      <c r="LF2" s="430"/>
      <c r="LG2" s="430"/>
      <c r="LH2" s="430"/>
      <c r="LI2" s="430"/>
      <c r="LJ2" s="430"/>
      <c r="LK2" s="430"/>
      <c r="LL2" s="430"/>
      <c r="LM2" s="430"/>
      <c r="LN2" s="430"/>
      <c r="LO2" s="430"/>
      <c r="LP2" s="430"/>
      <c r="LQ2" s="430"/>
      <c r="LR2" s="430"/>
      <c r="LS2" s="430"/>
      <c r="LT2" s="430"/>
      <c r="LU2" s="430"/>
      <c r="LV2" s="430"/>
      <c r="LW2" s="430"/>
      <c r="LX2" s="430"/>
      <c r="LY2" s="430"/>
      <c r="LZ2" s="430"/>
      <c r="MA2" s="430"/>
      <c r="MB2" s="430"/>
      <c r="MC2" s="430"/>
      <c r="MD2" s="430"/>
      <c r="ME2" s="430"/>
      <c r="MF2" s="430"/>
      <c r="MG2" s="430"/>
      <c r="MH2" s="430"/>
      <c r="MI2" s="430"/>
      <c r="MJ2" s="430"/>
      <c r="MK2" s="430"/>
      <c r="ML2" s="430"/>
      <c r="MM2" s="430"/>
      <c r="MN2" s="430"/>
      <c r="MO2" s="430"/>
      <c r="MP2" s="430"/>
      <c r="MQ2" s="430"/>
      <c r="MR2" s="430"/>
      <c r="MS2" s="430"/>
      <c r="MT2" s="430"/>
      <c r="MU2" s="430"/>
      <c r="MV2" s="430"/>
      <c r="MW2" s="430"/>
      <c r="MX2" s="430"/>
      <c r="MY2" s="430"/>
      <c r="MZ2" s="430"/>
      <c r="NA2" s="430"/>
      <c r="NB2" s="430"/>
      <c r="NC2" s="430"/>
      <c r="ND2" s="430"/>
      <c r="NE2" s="430"/>
      <c r="NF2" s="430"/>
      <c r="NG2" s="430"/>
      <c r="NH2" s="430"/>
      <c r="NI2" s="430"/>
      <c r="NJ2" s="430"/>
      <c r="NK2" s="430"/>
      <c r="NL2" s="430"/>
      <c r="NM2" s="430"/>
      <c r="NN2" s="430"/>
      <c r="NO2" s="430"/>
      <c r="NP2" s="430"/>
      <c r="NQ2" s="430"/>
      <c r="NR2" s="430"/>
      <c r="NS2" s="430"/>
      <c r="NT2" s="430"/>
      <c r="NU2" s="430"/>
      <c r="NV2" s="430"/>
      <c r="NW2" s="430"/>
      <c r="NX2" s="430"/>
      <c r="NY2" s="430"/>
      <c r="NZ2" s="430"/>
      <c r="OA2" s="430"/>
      <c r="OB2" s="430"/>
      <c r="OC2" s="430"/>
      <c r="OD2" s="430"/>
      <c r="OE2" s="430"/>
      <c r="OF2" s="430"/>
      <c r="OG2" s="430"/>
      <c r="OH2" s="430"/>
      <c r="OI2" s="430"/>
      <c r="OJ2" s="430"/>
      <c r="OK2" s="430"/>
      <c r="OL2" s="430"/>
      <c r="OM2" s="430"/>
      <c r="ON2" s="430"/>
      <c r="OO2" s="430"/>
      <c r="OP2" s="430"/>
      <c r="OQ2" s="430"/>
      <c r="OR2" s="430"/>
      <c r="OS2" s="430"/>
      <c r="OT2" s="430"/>
      <c r="OU2" s="430"/>
      <c r="OV2" s="430"/>
      <c r="OW2" s="430"/>
      <c r="OX2" s="430"/>
      <c r="OY2" s="430"/>
      <c r="OZ2" s="430"/>
      <c r="PA2" s="430"/>
      <c r="PB2" s="430"/>
      <c r="PC2" s="430"/>
      <c r="PD2" s="430"/>
      <c r="PE2" s="430"/>
      <c r="PF2" s="430"/>
      <c r="PG2" s="430"/>
      <c r="PH2" s="430"/>
      <c r="PI2" s="430"/>
      <c r="PJ2" s="430"/>
      <c r="PK2" s="430"/>
      <c r="PL2" s="430"/>
      <c r="PM2" s="430"/>
      <c r="PN2" s="430"/>
      <c r="PO2" s="430"/>
      <c r="PP2" s="430"/>
      <c r="PQ2" s="430"/>
      <c r="PR2" s="430"/>
      <c r="PS2" s="430"/>
      <c r="PT2" s="430"/>
      <c r="PU2" s="430"/>
      <c r="PV2" s="430"/>
      <c r="PW2" s="430"/>
      <c r="PX2" s="430"/>
      <c r="PY2" s="430"/>
      <c r="PZ2" s="430"/>
      <c r="QA2" s="430"/>
      <c r="QB2" s="430"/>
      <c r="QC2" s="430"/>
      <c r="QD2" s="430"/>
      <c r="QE2" s="430"/>
      <c r="QF2" s="430"/>
      <c r="QG2" s="430"/>
      <c r="QH2" s="430"/>
      <c r="QI2" s="430"/>
      <c r="QJ2" s="430"/>
      <c r="QK2" s="430"/>
      <c r="QL2" s="430"/>
      <c r="QM2" s="430"/>
      <c r="QN2" s="430"/>
      <c r="QO2" s="430"/>
      <c r="QP2" s="430"/>
      <c r="QQ2" s="430"/>
      <c r="QR2" s="430"/>
      <c r="QS2" s="430"/>
      <c r="QT2" s="430"/>
      <c r="QU2" s="430"/>
      <c r="QV2" s="430"/>
      <c r="QW2" s="430"/>
      <c r="QX2" s="430"/>
      <c r="QY2" s="430"/>
      <c r="QZ2" s="430"/>
      <c r="RA2" s="430"/>
      <c r="RB2" s="430"/>
      <c r="RC2" s="430"/>
      <c r="RD2" s="430"/>
      <c r="RE2" s="430"/>
      <c r="RF2" s="430"/>
      <c r="RG2" s="430"/>
      <c r="RH2" s="430"/>
      <c r="RI2" s="430"/>
      <c r="RJ2" s="430"/>
      <c r="RK2" s="430"/>
      <c r="RL2" s="430"/>
      <c r="RM2" s="430"/>
      <c r="RN2" s="430"/>
      <c r="RO2" s="430"/>
      <c r="RP2" s="430"/>
      <c r="RQ2" s="430"/>
      <c r="RR2" s="430"/>
      <c r="RS2" s="430"/>
      <c r="RT2" s="430"/>
      <c r="RU2" s="430"/>
      <c r="RV2" s="430"/>
      <c r="RW2" s="430"/>
      <c r="RX2" s="430"/>
      <c r="RY2" s="430"/>
      <c r="RZ2" s="430"/>
      <c r="SA2" s="430"/>
      <c r="SB2" s="430"/>
      <c r="SC2" s="430"/>
      <c r="SD2" s="430"/>
      <c r="SE2" s="430"/>
      <c r="SF2" s="430"/>
      <c r="SG2" s="430"/>
      <c r="SH2" s="430"/>
      <c r="SI2" s="430"/>
      <c r="SJ2" s="430"/>
      <c r="SK2" s="430"/>
      <c r="SL2" s="430"/>
      <c r="SM2" s="430"/>
      <c r="SN2" s="430"/>
      <c r="SO2" s="430"/>
      <c r="SP2" s="430"/>
      <c r="SQ2" s="430"/>
      <c r="SR2" s="430"/>
      <c r="SS2" s="430"/>
      <c r="ST2" s="430"/>
      <c r="SU2" s="430"/>
      <c r="SV2" s="430"/>
      <c r="SW2" s="430"/>
      <c r="SX2" s="430"/>
      <c r="SY2" s="430"/>
      <c r="SZ2" s="430"/>
      <c r="TA2" s="430"/>
      <c r="TB2" s="430"/>
      <c r="TC2" s="430"/>
      <c r="TD2" s="430"/>
      <c r="TE2" s="430"/>
      <c r="TF2" s="430"/>
      <c r="TG2" s="430"/>
      <c r="TH2" s="430"/>
      <c r="TI2" s="430"/>
      <c r="TJ2" s="430"/>
      <c r="TK2" s="430"/>
      <c r="TL2" s="430"/>
      <c r="TM2" s="430"/>
      <c r="TN2" s="430"/>
      <c r="TO2" s="430"/>
      <c r="TP2" s="430"/>
      <c r="TQ2" s="430"/>
      <c r="TR2" s="430"/>
      <c r="TS2" s="430"/>
      <c r="TT2" s="430"/>
      <c r="TU2" s="430"/>
      <c r="TV2" s="430"/>
      <c r="TW2" s="430"/>
      <c r="TX2" s="430"/>
      <c r="TY2" s="430"/>
      <c r="TZ2" s="430"/>
      <c r="UA2" s="430"/>
      <c r="UB2" s="430"/>
      <c r="UC2" s="430"/>
      <c r="UD2" s="430"/>
      <c r="UE2" s="430"/>
      <c r="UF2" s="430"/>
      <c r="UG2" s="430"/>
      <c r="UH2" s="430"/>
      <c r="UI2" s="430"/>
    </row>
    <row r="3" spans="1:555" hidden="1" x14ac:dyDescent="0.25">
      <c r="A3" s="429"/>
      <c r="B3" s="429"/>
      <c r="C3" s="429"/>
      <c r="D3" s="429"/>
      <c r="E3" s="429"/>
      <c r="F3" s="429"/>
      <c r="G3" s="418"/>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1">
        <v>2500</v>
      </c>
      <c r="AI3" s="421">
        <v>1900</v>
      </c>
      <c r="AJ3" s="421">
        <v>1650</v>
      </c>
      <c r="AK3" s="421">
        <v>1580</v>
      </c>
      <c r="AL3" s="421">
        <v>2250</v>
      </c>
      <c r="AM3" s="421">
        <v>1650</v>
      </c>
      <c r="AN3" s="421">
        <v>1400</v>
      </c>
      <c r="AO3" s="422">
        <v>1340</v>
      </c>
      <c r="AP3" s="422">
        <v>2000</v>
      </c>
      <c r="AQ3" s="422">
        <v>1400</v>
      </c>
      <c r="AR3" s="422">
        <v>1150</v>
      </c>
      <c r="AS3" s="422">
        <v>1100</v>
      </c>
      <c r="AT3" s="422">
        <v>1750</v>
      </c>
      <c r="AU3" s="422">
        <v>1150</v>
      </c>
      <c r="AV3" s="422">
        <v>900</v>
      </c>
      <c r="AW3" s="422">
        <v>860</v>
      </c>
      <c r="AX3" s="422">
        <v>1200</v>
      </c>
      <c r="AY3" s="423">
        <v>900</v>
      </c>
      <c r="AZ3" s="423">
        <v>650</v>
      </c>
      <c r="BA3" s="423">
        <v>620</v>
      </c>
      <c r="BB3" s="421">
        <f>+'Cuadro Resumen'!C213</f>
        <v>5759.1495000000004</v>
      </c>
      <c r="BC3" s="421">
        <f>+'Cuadro Resumen'!D213</f>
        <v>5307.4515000000001</v>
      </c>
      <c r="BD3" s="421">
        <f>+'Cuadro Resumen'!E213</f>
        <v>6775.47</v>
      </c>
      <c r="BE3" s="421">
        <f>+'Cuadro Resumen'!F213</f>
        <v>6323.7719999999999</v>
      </c>
      <c r="BF3" s="421">
        <f>+'Cuadro Resumen'!C214</f>
        <v>5081.6025</v>
      </c>
      <c r="BG3" s="421">
        <f>+'Cuadro Resumen'!D214</f>
        <v>4629.9045000000006</v>
      </c>
      <c r="BH3" s="421">
        <f>+'Cuadro Resumen'!E214</f>
        <v>6097.9230000000007</v>
      </c>
      <c r="BI3" s="421">
        <f>+'Cuadro Resumen'!F214</f>
        <v>5646.2250000000004</v>
      </c>
      <c r="BJ3" s="422">
        <f>+'Cuadro Resumen'!C215</f>
        <v>4404.0555000000004</v>
      </c>
      <c r="BK3" s="422">
        <f>+'Cuadro Resumen'!D215</f>
        <v>4065.2820000000002</v>
      </c>
      <c r="BL3" s="422">
        <f>+'Cuadro Resumen'!E215</f>
        <v>5420.3760000000002</v>
      </c>
      <c r="BM3" s="422">
        <f>+'Cuadro Resumen'!F215</f>
        <v>4968.6779999999999</v>
      </c>
      <c r="BN3" s="422">
        <f>+'Cuadro Resumen'!C216</f>
        <v>3726.5085000000004</v>
      </c>
      <c r="BO3" s="422">
        <f>+'Cuadro Resumen'!D216</f>
        <v>3387.7350000000001</v>
      </c>
      <c r="BP3" s="422">
        <f>+'Cuadro Resumen'!E216</f>
        <v>4742.8290000000006</v>
      </c>
      <c r="BQ3" s="422">
        <f>+'Cuadro Resumen'!F216</f>
        <v>4404.0555000000004</v>
      </c>
      <c r="BR3" s="422">
        <f>+'Cuadro Resumen'!C217</f>
        <v>3274.8105</v>
      </c>
      <c r="BS3" s="422">
        <f>+'Cuadro Resumen'!D217</f>
        <v>3048.9615000000003</v>
      </c>
      <c r="BT3" s="422">
        <f>+'Cuadro Resumen'!E217</f>
        <v>4178.2065000000002</v>
      </c>
      <c r="BU3" s="422">
        <f>+'Cuadro Resumen'!F217</f>
        <v>3839.433</v>
      </c>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row>
    <row r="4" spans="1:555" ht="15.75" thickBot="1" x14ac:dyDescent="0.3">
      <c r="A4" s="429"/>
      <c r="B4" s="429"/>
      <c r="C4" s="429"/>
      <c r="D4" s="429"/>
      <c r="E4" s="429"/>
      <c r="F4" s="429"/>
      <c r="G4" s="418"/>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29"/>
      <c r="JP4" s="429"/>
      <c r="JQ4" s="429"/>
      <c r="JR4" s="429"/>
      <c r="JS4" s="429"/>
      <c r="JT4" s="429"/>
      <c r="JU4" s="429"/>
      <c r="JV4" s="429"/>
      <c r="JW4" s="429"/>
      <c r="JX4" s="429"/>
      <c r="JY4" s="429"/>
      <c r="JZ4" s="429"/>
      <c r="KA4" s="429"/>
      <c r="KB4" s="429"/>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29"/>
      <c r="LA4" s="429"/>
      <c r="LB4" s="429"/>
      <c r="LC4" s="429"/>
      <c r="LD4" s="429"/>
      <c r="LE4" s="429"/>
      <c r="LF4" s="429"/>
      <c r="LG4" s="429"/>
      <c r="LH4" s="429"/>
      <c r="LI4" s="429"/>
      <c r="LJ4" s="429"/>
      <c r="LK4" s="429"/>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29"/>
      <c r="OZ4" s="429"/>
      <c r="PA4" s="429"/>
      <c r="PB4" s="429"/>
      <c r="PC4" s="429"/>
      <c r="PD4" s="429"/>
      <c r="PE4" s="429"/>
      <c r="PF4" s="429"/>
      <c r="PG4" s="429"/>
      <c r="PH4" s="429"/>
      <c r="PI4" s="429"/>
      <c r="PJ4" s="429"/>
      <c r="PK4" s="429"/>
      <c r="PL4" s="429"/>
      <c r="PM4" s="429"/>
      <c r="PN4" s="429"/>
      <c r="PO4" s="429"/>
      <c r="PP4" s="429"/>
      <c r="PQ4" s="429"/>
      <c r="PR4" s="429"/>
      <c r="PS4" s="429"/>
      <c r="PT4" s="429"/>
      <c r="PU4" s="429"/>
      <c r="PV4" s="429"/>
      <c r="PW4" s="429"/>
      <c r="PX4" s="429"/>
      <c r="PY4" s="429"/>
      <c r="PZ4" s="429"/>
      <c r="QA4" s="429"/>
      <c r="QB4" s="429"/>
      <c r="QC4" s="429"/>
      <c r="QD4" s="429"/>
      <c r="QE4" s="429"/>
      <c r="QF4" s="429"/>
      <c r="QG4" s="429"/>
      <c r="QH4" s="429"/>
      <c r="QI4" s="429"/>
      <c r="QJ4" s="429"/>
      <c r="QK4" s="429"/>
      <c r="QL4" s="429"/>
      <c r="QM4" s="429"/>
      <c r="QN4" s="429"/>
      <c r="QO4" s="429"/>
      <c r="QP4" s="429"/>
      <c r="QQ4" s="429"/>
      <c r="QR4" s="429"/>
      <c r="QS4" s="429"/>
      <c r="QT4" s="429"/>
      <c r="QU4" s="429"/>
      <c r="QV4" s="429"/>
      <c r="QW4" s="429"/>
      <c r="QX4" s="429"/>
      <c r="QY4" s="429"/>
      <c r="QZ4" s="429"/>
      <c r="RA4" s="429"/>
      <c r="RB4" s="429"/>
      <c r="RC4" s="429"/>
      <c r="RD4" s="429"/>
      <c r="RE4" s="429"/>
      <c r="RF4" s="429"/>
      <c r="RG4" s="429"/>
      <c r="RH4" s="429"/>
      <c r="RI4" s="429"/>
      <c r="RJ4" s="429"/>
      <c r="RK4" s="429"/>
      <c r="RL4" s="429"/>
      <c r="RM4" s="429"/>
      <c r="RN4" s="429"/>
      <c r="RO4" s="429"/>
      <c r="RP4" s="429"/>
      <c r="RQ4" s="429"/>
      <c r="RR4" s="429"/>
      <c r="RS4" s="429"/>
      <c r="RT4" s="429"/>
      <c r="RU4" s="429"/>
      <c r="RV4" s="429"/>
      <c r="RW4" s="429"/>
      <c r="RX4" s="429"/>
      <c r="RY4" s="429"/>
      <c r="RZ4" s="429"/>
      <c r="SA4" s="429"/>
      <c r="SB4" s="429"/>
      <c r="SC4" s="429"/>
      <c r="SD4" s="429"/>
      <c r="SE4" s="429"/>
      <c r="SF4" s="429"/>
      <c r="SG4" s="429"/>
      <c r="SH4" s="429"/>
      <c r="SI4" s="429"/>
      <c r="SJ4" s="429"/>
      <c r="SK4" s="429"/>
      <c r="SL4" s="429"/>
      <c r="SM4" s="429"/>
      <c r="SN4" s="429"/>
      <c r="SO4" s="429"/>
      <c r="SP4" s="429"/>
      <c r="SQ4" s="429"/>
      <c r="SR4" s="429"/>
      <c r="SS4" s="429"/>
      <c r="ST4" s="429"/>
      <c r="SU4" s="429"/>
      <c r="SV4" s="429"/>
      <c r="SW4" s="429"/>
      <c r="SX4" s="429"/>
      <c r="SY4" s="429"/>
      <c r="SZ4" s="429"/>
      <c r="TA4" s="429"/>
      <c r="TB4" s="429"/>
      <c r="TC4" s="429"/>
      <c r="TD4" s="429"/>
      <c r="TE4" s="429"/>
      <c r="TF4" s="429"/>
      <c r="TG4" s="429"/>
      <c r="TH4" s="429"/>
      <c r="TI4" s="429"/>
      <c r="TJ4" s="429"/>
      <c r="TK4" s="429"/>
      <c r="TL4" s="429"/>
      <c r="TM4" s="429"/>
      <c r="TN4" s="429"/>
      <c r="TO4" s="429"/>
      <c r="TP4" s="429"/>
      <c r="TQ4" s="429"/>
      <c r="TR4" s="429"/>
      <c r="TS4" s="429"/>
      <c r="TT4" s="429"/>
      <c r="TU4" s="429"/>
      <c r="TV4" s="429"/>
      <c r="TW4" s="429"/>
      <c r="TX4" s="429"/>
      <c r="TY4" s="429"/>
      <c r="TZ4" s="429"/>
      <c r="UA4" s="429"/>
      <c r="UB4" s="429"/>
      <c r="UC4" s="429"/>
      <c r="UD4" s="429"/>
      <c r="UE4" s="429"/>
      <c r="UF4" s="429"/>
      <c r="UG4" s="429"/>
      <c r="UH4" s="429"/>
      <c r="UI4" s="429"/>
    </row>
    <row r="5" spans="1:555" ht="27" thickBot="1" x14ac:dyDescent="0.3">
      <c r="A5" s="429"/>
      <c r="B5" s="429"/>
      <c r="C5" s="86" t="s">
        <v>1338</v>
      </c>
      <c r="D5" s="188">
        <f>SUMIF(C:C,$C$10,D:D)</f>
        <v>0</v>
      </c>
      <c r="E5" s="429"/>
      <c r="F5" s="429"/>
      <c r="G5" s="418"/>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row>
    <row r="6" spans="1:555" x14ac:dyDescent="0.25">
      <c r="A6" s="429"/>
      <c r="B6" s="429"/>
      <c r="C6" s="104"/>
      <c r="D6" s="104"/>
      <c r="E6" s="104"/>
      <c r="F6" s="104"/>
      <c r="G6" s="77"/>
      <c r="H6" s="104"/>
      <c r="I6" s="104"/>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row>
    <row r="7" spans="1:555" x14ac:dyDescent="0.25">
      <c r="A7" s="429"/>
      <c r="B7" s="429"/>
      <c r="C7" s="104"/>
      <c r="D7" s="104"/>
      <c r="E7" s="104"/>
      <c r="F7" s="104"/>
      <c r="G7" s="77"/>
      <c r="H7" s="104"/>
      <c r="I7" s="104"/>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row>
    <row r="8" spans="1:555" x14ac:dyDescent="0.25">
      <c r="A8" s="429"/>
      <c r="B8" s="429"/>
      <c r="C8" s="104"/>
      <c r="D8" s="104"/>
      <c r="E8" s="104"/>
      <c r="F8" s="104"/>
      <c r="G8" s="77"/>
      <c r="H8" s="104"/>
      <c r="I8" s="104"/>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row>
    <row r="9" spans="1:555" ht="15.75" thickBot="1" x14ac:dyDescent="0.3">
      <c r="A9" s="429"/>
      <c r="B9" s="429"/>
      <c r="C9" s="104"/>
      <c r="D9" s="104"/>
      <c r="E9" s="104"/>
      <c r="F9" s="104"/>
      <c r="G9" s="77"/>
      <c r="H9" s="104"/>
      <c r="I9" s="104"/>
      <c r="J9" s="429"/>
      <c r="K9" s="171"/>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row>
    <row r="10" spans="1:555" ht="15.75" thickBot="1" x14ac:dyDescent="0.3">
      <c r="A10" s="429"/>
      <c r="B10" s="429"/>
      <c r="C10" s="153" t="s">
        <v>1337</v>
      </c>
      <c r="D10" s="347">
        <f>SUM(F17:F38)</f>
        <v>0</v>
      </c>
      <c r="E10" s="429"/>
      <c r="F10" s="69"/>
      <c r="G10" s="78"/>
      <c r="H10" s="69"/>
      <c r="I10" s="6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row>
    <row r="11" spans="1:555" x14ac:dyDescent="0.25">
      <c r="A11" s="429"/>
      <c r="B11" s="91"/>
      <c r="C11" s="69"/>
      <c r="D11" s="31"/>
      <c r="E11" s="91"/>
      <c r="F11" s="91"/>
      <c r="G11" s="91"/>
      <c r="H11" s="75"/>
      <c r="I11" s="75"/>
      <c r="J11" s="75"/>
      <c r="K11" s="10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row>
    <row r="12" spans="1:555" x14ac:dyDescent="0.25">
      <c r="A12" s="429"/>
      <c r="B12" s="91"/>
      <c r="C12" s="69"/>
      <c r="D12" s="31"/>
      <c r="E12" s="91"/>
      <c r="F12" s="91"/>
      <c r="G12" s="91"/>
      <c r="H12" s="75"/>
      <c r="I12" s="75"/>
      <c r="J12" s="75"/>
      <c r="K12" s="10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row>
    <row r="13" spans="1:555" ht="15.75" x14ac:dyDescent="0.25">
      <c r="A13" s="429"/>
      <c r="B13" s="91"/>
      <c r="C13" s="191" t="s">
        <v>1309</v>
      </c>
      <c r="D13" s="345"/>
      <c r="E13" s="91"/>
      <c r="F13" s="91"/>
      <c r="G13" s="91"/>
      <c r="H13" s="75"/>
      <c r="I13" s="75"/>
      <c r="J13" s="75"/>
      <c r="K13" s="10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row>
    <row r="14" spans="1:555" ht="18.75" x14ac:dyDescent="0.25">
      <c r="A14" s="429"/>
      <c r="B14" s="91"/>
      <c r="C14" s="19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1"/>
      <c r="F14" s="91"/>
      <c r="G14" s="91"/>
      <c r="H14" s="75"/>
      <c r="I14" s="75"/>
      <c r="J14" s="75"/>
      <c r="K14" s="10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row>
    <row r="15" spans="1:555" ht="15.75" thickBot="1" x14ac:dyDescent="0.3">
      <c r="A15" s="429"/>
      <c r="B15" s="429"/>
      <c r="C15" s="429"/>
      <c r="D15" s="429"/>
      <c r="E15" s="429"/>
      <c r="F15" s="91"/>
      <c r="G15" s="75"/>
      <c r="H15" s="75"/>
      <c r="I15" s="75"/>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row>
    <row r="16" spans="1:555" ht="30.75" thickBot="1" x14ac:dyDescent="0.3">
      <c r="A16" s="429"/>
      <c r="B16" s="429"/>
      <c r="C16" s="125" t="s">
        <v>1310</v>
      </c>
      <c r="D16" s="130" t="s">
        <v>99</v>
      </c>
      <c r="E16" s="132" t="s">
        <v>1312</v>
      </c>
      <c r="F16" s="131" t="s">
        <v>1313</v>
      </c>
      <c r="G16" s="129" t="s">
        <v>1314</v>
      </c>
      <c r="H16" s="132" t="s">
        <v>1315</v>
      </c>
      <c r="I16" s="129" t="s">
        <v>711</v>
      </c>
      <c r="J16" s="129" t="s">
        <v>1316</v>
      </c>
      <c r="K16" s="129" t="s">
        <v>1317</v>
      </c>
      <c r="L16" s="129" t="s">
        <v>1339</v>
      </c>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row>
    <row r="17" spans="3:12" x14ac:dyDescent="0.25">
      <c r="C17" s="137"/>
      <c r="D17" s="154"/>
      <c r="E17" s="112"/>
      <c r="F17" s="94">
        <f t="shared" ref="F17:F38" si="0">D17*E17</f>
        <v>0</v>
      </c>
      <c r="G17" s="156"/>
      <c r="H17" s="138" t="s">
        <v>541</v>
      </c>
      <c r="I17" s="126" t="str">
        <f>VLOOKUP(H17,Presupuesto!$B$11:$C$565,2,0)</f>
        <v>BECAS</v>
      </c>
      <c r="J17" s="207" t="s">
        <v>72</v>
      </c>
      <c r="K17" s="95" t="s">
        <v>719</v>
      </c>
      <c r="L17" s="95"/>
    </row>
    <row r="18" spans="3:12" x14ac:dyDescent="0.25">
      <c r="C18" s="137"/>
      <c r="D18" s="154"/>
      <c r="E18" s="119"/>
      <c r="F18" s="94">
        <f t="shared" si="0"/>
        <v>0</v>
      </c>
      <c r="G18" s="156"/>
      <c r="H18" s="138" t="s">
        <v>542</v>
      </c>
      <c r="I18" s="126" t="str">
        <f>VLOOKUP(H18,Presupuesto!$B$11:$C$565,2,0)</f>
        <v>BECAS ESTUDIANTES DE PREGRADO (PLAN REFORMA)</v>
      </c>
      <c r="J18" s="95" t="str">
        <f>$J$17</f>
        <v>Posgrado</v>
      </c>
      <c r="K18" s="95" t="s">
        <v>720</v>
      </c>
      <c r="L18" s="95"/>
    </row>
    <row r="19" spans="3:12" x14ac:dyDescent="0.25">
      <c r="C19" s="137"/>
      <c r="D19" s="154"/>
      <c r="E19" s="119"/>
      <c r="F19" s="94">
        <f t="shared" si="0"/>
        <v>0</v>
      </c>
      <c r="G19" s="156"/>
      <c r="H19" s="138" t="s">
        <v>543</v>
      </c>
      <c r="I19" s="126" t="str">
        <f>VLOOKUP(H19,Presupuesto!$B$11:$C$565,2,0)</f>
        <v>BECAS CONVENIO MINISTERIO SALUD -IHSS-UNAH</v>
      </c>
      <c r="J19" s="95" t="str">
        <f t="shared" ref="J19:J37" si="1">$J$17</f>
        <v>Posgrado</v>
      </c>
      <c r="K19" s="95" t="s">
        <v>720</v>
      </c>
      <c r="L19" s="95"/>
    </row>
    <row r="20" spans="3:12" x14ac:dyDescent="0.25">
      <c r="C20" s="137"/>
      <c r="D20" s="154"/>
      <c r="E20" s="119"/>
      <c r="F20" s="94">
        <f t="shared" si="0"/>
        <v>0</v>
      </c>
      <c r="G20" s="156"/>
      <c r="H20" s="138" t="s">
        <v>544</v>
      </c>
      <c r="I20" s="126" t="str">
        <f>VLOOKUP(H20,Presupuesto!$B$11:$C$565,2,0)</f>
        <v>BECAS DE ACTUALIZACION Y CAPACITACION DOCENTE</v>
      </c>
      <c r="J20" s="95" t="str">
        <f t="shared" si="1"/>
        <v>Posgrado</v>
      </c>
      <c r="K20" s="95" t="s">
        <v>720</v>
      </c>
      <c r="L20" s="95"/>
    </row>
    <row r="21" spans="3:12" x14ac:dyDescent="0.25">
      <c r="C21" s="137"/>
      <c r="D21" s="154"/>
      <c r="E21" s="119"/>
      <c r="F21" s="94">
        <f t="shared" si="0"/>
        <v>0</v>
      </c>
      <c r="G21" s="156"/>
      <c r="H21" s="138" t="s">
        <v>545</v>
      </c>
      <c r="I21" s="126" t="str">
        <f>VLOOKUP(H21,Presupuesto!$B$11:$C$565,2,0)</f>
        <v>BECAS EXCELENCIA ACADEMICA</v>
      </c>
      <c r="J21" s="95" t="str">
        <f t="shared" si="1"/>
        <v>Posgrado</v>
      </c>
      <c r="K21" s="95" t="s">
        <v>720</v>
      </c>
      <c r="L21" s="95"/>
    </row>
    <row r="22" spans="3:12" x14ac:dyDescent="0.25">
      <c r="C22" s="137"/>
      <c r="D22" s="154"/>
      <c r="E22" s="119"/>
      <c r="F22" s="94">
        <f t="shared" si="0"/>
        <v>0</v>
      </c>
      <c r="G22" s="156"/>
      <c r="H22" s="138" t="s">
        <v>546</v>
      </c>
      <c r="I22" s="126" t="str">
        <f>VLOOKUP(H22,Presupuesto!$B$11:$C$565,2,0)</f>
        <v>BECAS PARA HIJOS DE LOS TRABAJADORES</v>
      </c>
      <c r="J22" s="95" t="str">
        <f t="shared" si="1"/>
        <v>Posgrado</v>
      </c>
      <c r="K22" s="95" t="s">
        <v>729</v>
      </c>
      <c r="L22" s="95"/>
    </row>
    <row r="23" spans="3:12" x14ac:dyDescent="0.25">
      <c r="C23" s="137"/>
      <c r="D23" s="154"/>
      <c r="E23" s="119"/>
      <c r="F23" s="94">
        <f t="shared" si="0"/>
        <v>0</v>
      </c>
      <c r="G23" s="156"/>
      <c r="H23" s="138" t="s">
        <v>547</v>
      </c>
      <c r="I23" s="126" t="str">
        <f>VLOOKUP(H23,Presupuesto!$B$11:$C$565,2,0)</f>
        <v>BECAS POST GRADO ECONOMIA</v>
      </c>
      <c r="J23" s="95" t="str">
        <f t="shared" si="1"/>
        <v>Posgrado</v>
      </c>
      <c r="K23" s="95" t="s">
        <v>720</v>
      </c>
      <c r="L23" s="95"/>
    </row>
    <row r="24" spans="3:12" x14ac:dyDescent="0.25">
      <c r="C24" s="137"/>
      <c r="D24" s="154"/>
      <c r="E24" s="119"/>
      <c r="F24" s="94">
        <f t="shared" si="0"/>
        <v>0</v>
      </c>
      <c r="G24" s="156"/>
      <c r="H24" s="138" t="s">
        <v>548</v>
      </c>
      <c r="I24" s="126" t="str">
        <f>VLOOKUP(H24,Presupuesto!$B$11:$C$565,2,0)</f>
        <v>BECAS POST-GRADO DE TRABAJO SOCIAL</v>
      </c>
      <c r="J24" s="95" t="str">
        <f t="shared" si="1"/>
        <v>Posgrado</v>
      </c>
      <c r="K24" s="95" t="s">
        <v>720</v>
      </c>
      <c r="L24" s="95"/>
    </row>
    <row r="25" spans="3:12" x14ac:dyDescent="0.25">
      <c r="C25" s="137"/>
      <c r="D25" s="154"/>
      <c r="E25" s="119"/>
      <c r="F25" s="94">
        <f t="shared" si="0"/>
        <v>0</v>
      </c>
      <c r="G25" s="156"/>
      <c r="H25" s="138" t="s">
        <v>549</v>
      </c>
      <c r="I25" s="126" t="str">
        <f>VLOOKUP(H25,Presupuesto!$B$11:$C$565,2,0)</f>
        <v>BECAS PROFESIONALIZANTES DOCENTE (PLAN DE REFORMA)</v>
      </c>
      <c r="J25" s="95" t="str">
        <f t="shared" si="1"/>
        <v>Posgrado</v>
      </c>
      <c r="K25" s="95" t="s">
        <v>720</v>
      </c>
      <c r="L25" s="95"/>
    </row>
    <row r="26" spans="3:12" x14ac:dyDescent="0.25">
      <c r="C26" s="137"/>
      <c r="D26" s="154"/>
      <c r="E26" s="119"/>
      <c r="F26" s="94">
        <f t="shared" si="0"/>
        <v>0</v>
      </c>
      <c r="G26" s="156"/>
      <c r="H26" s="138" t="s">
        <v>550</v>
      </c>
      <c r="I26" s="126" t="str">
        <f>VLOOKUP(H26,Presupuesto!$B$11:$C$565,2,0)</f>
        <v>PRESTAMOS A ESTUDIANTES</v>
      </c>
      <c r="J26" s="95" t="str">
        <f t="shared" si="1"/>
        <v>Posgrado</v>
      </c>
      <c r="K26" s="95" t="s">
        <v>720</v>
      </c>
      <c r="L26" s="95"/>
    </row>
    <row r="27" spans="3:12" x14ac:dyDescent="0.25">
      <c r="C27" s="137"/>
      <c r="D27" s="154"/>
      <c r="E27" s="119"/>
      <c r="F27" s="94">
        <f t="shared" si="0"/>
        <v>0</v>
      </c>
      <c r="G27" s="156"/>
      <c r="H27" s="138" t="s">
        <v>551</v>
      </c>
      <c r="I27" s="126" t="str">
        <f>VLOOKUP(H27,Presupuesto!$B$11:$C$565,2,0)</f>
        <v>BECAS TALLERES EMPLEADOS A ESTUDIANTES</v>
      </c>
      <c r="J27" s="95" t="str">
        <f t="shared" si="1"/>
        <v>Posgrado</v>
      </c>
      <c r="K27" s="95" t="s">
        <v>720</v>
      </c>
      <c r="L27" s="95"/>
    </row>
    <row r="28" spans="3:12" x14ac:dyDescent="0.25">
      <c r="C28" s="137"/>
      <c r="D28" s="154"/>
      <c r="E28" s="119"/>
      <c r="F28" s="94">
        <f t="shared" si="0"/>
        <v>0</v>
      </c>
      <c r="G28" s="156"/>
      <c r="H28" s="138" t="s">
        <v>552</v>
      </c>
      <c r="I28" s="126" t="str">
        <f>VLOOKUP(H28,Presupuesto!$B$11:$C$565,2,0)</f>
        <v>BECAS EXTERNAS DE INVESTIGACION</v>
      </c>
      <c r="J28" s="95" t="str">
        <f t="shared" si="1"/>
        <v>Posgrado</v>
      </c>
      <c r="K28" s="95" t="s">
        <v>720</v>
      </c>
      <c r="L28" s="95"/>
    </row>
    <row r="29" spans="3:12" x14ac:dyDescent="0.25">
      <c r="C29" s="137"/>
      <c r="D29" s="154"/>
      <c r="E29" s="119"/>
      <c r="F29" s="94">
        <f t="shared" si="0"/>
        <v>0</v>
      </c>
      <c r="G29" s="156"/>
      <c r="H29" s="138" t="s">
        <v>553</v>
      </c>
      <c r="I29" s="126" t="str">
        <f>VLOOKUP(H29,Presupuesto!$B$11:$C$565,2,0)</f>
        <v>BECAS SUSTANTIVAS DE INVESTIGACIÓN</v>
      </c>
      <c r="J29" s="95" t="str">
        <f t="shared" si="1"/>
        <v>Posgrado</v>
      </c>
      <c r="K29" s="95" t="s">
        <v>720</v>
      </c>
      <c r="L29" s="95"/>
    </row>
    <row r="30" spans="3:12" x14ac:dyDescent="0.25">
      <c r="C30" s="137"/>
      <c r="D30" s="154"/>
      <c r="E30" s="119"/>
      <c r="F30" s="94">
        <f t="shared" si="0"/>
        <v>0</v>
      </c>
      <c r="G30" s="156"/>
      <c r="H30" s="138" t="s">
        <v>554</v>
      </c>
      <c r="I30" s="126" t="str">
        <f>VLOOKUP(H30,Presupuesto!$B$11:$C$565,2,0)</f>
        <v>BECAS DE INVEST, PARA ESTUD. DE PREGRADO</v>
      </c>
      <c r="J30" s="95" t="str">
        <f t="shared" si="1"/>
        <v>Posgrado</v>
      </c>
      <c r="K30" s="95" t="s">
        <v>720</v>
      </c>
      <c r="L30" s="95"/>
    </row>
    <row r="31" spans="3:12" x14ac:dyDescent="0.25">
      <c r="C31" s="137"/>
      <c r="D31" s="154"/>
      <c r="E31" s="119"/>
      <c r="F31" s="94">
        <f t="shared" si="0"/>
        <v>0</v>
      </c>
      <c r="G31" s="156"/>
      <c r="H31" s="138" t="s">
        <v>555</v>
      </c>
      <c r="I31" s="126" t="str">
        <f>VLOOKUP(H31,Presupuesto!$B$11:$C$565,2,0)</f>
        <v>BECAS DE INVEST. PARA DOC.DE POST-GRADO</v>
      </c>
      <c r="J31" s="95" t="str">
        <f t="shared" si="1"/>
        <v>Posgrado</v>
      </c>
      <c r="K31" s="95" t="s">
        <v>720</v>
      </c>
      <c r="L31" s="95"/>
    </row>
    <row r="32" spans="3:12" x14ac:dyDescent="0.25">
      <c r="C32" s="137"/>
      <c r="D32" s="154"/>
      <c r="E32" s="119"/>
      <c r="F32" s="94">
        <f t="shared" si="0"/>
        <v>0</v>
      </c>
      <c r="G32" s="156"/>
      <c r="H32" s="138" t="s">
        <v>556</v>
      </c>
      <c r="I32" s="126" t="str">
        <f>VLOOKUP(H32,Presupuesto!$B$11:$C$565,2,0)</f>
        <v>BECAS BÁSICAS DE INVESTIGACIÓN</v>
      </c>
      <c r="J32" s="95" t="str">
        <f t="shared" si="1"/>
        <v>Posgrado</v>
      </c>
      <c r="K32" s="95" t="s">
        <v>720</v>
      </c>
      <c r="L32" s="95"/>
    </row>
    <row r="33" spans="3:12" x14ac:dyDescent="0.25">
      <c r="C33" s="137"/>
      <c r="D33" s="154"/>
      <c r="E33" s="119"/>
      <c r="F33" s="94">
        <f t="shared" si="0"/>
        <v>0</v>
      </c>
      <c r="G33" s="156"/>
      <c r="H33" s="138" t="s">
        <v>557</v>
      </c>
      <c r="I33" s="126" t="str">
        <f>VLOOKUP(H33,Presupuesto!$B$11:$C$565,2,0)</f>
        <v>BECAS RELEVO GENERACIONAL</v>
      </c>
      <c r="J33" s="95" t="str">
        <f t="shared" si="1"/>
        <v>Posgrado</v>
      </c>
      <c r="K33" s="95" t="s">
        <v>720</v>
      </c>
      <c r="L33" s="95"/>
    </row>
    <row r="34" spans="3:12" x14ac:dyDescent="0.25">
      <c r="C34" s="137"/>
      <c r="D34" s="154"/>
      <c r="E34" s="119"/>
      <c r="F34" s="94">
        <f t="shared" si="0"/>
        <v>0</v>
      </c>
      <c r="G34" s="156"/>
      <c r="H34" s="138" t="s">
        <v>558</v>
      </c>
      <c r="I34" s="126" t="str">
        <f>VLOOKUP(H34,Presupuesto!$B$11:$C$565,2,0)</f>
        <v>BECAS DE EQUIDAD</v>
      </c>
      <c r="J34" s="95" t="str">
        <f t="shared" si="1"/>
        <v>Posgrado</v>
      </c>
      <c r="K34" s="95" t="s">
        <v>720</v>
      </c>
      <c r="L34" s="95"/>
    </row>
    <row r="35" spans="3:12" x14ac:dyDescent="0.25">
      <c r="C35" s="137"/>
      <c r="D35" s="154"/>
      <c r="E35" s="119"/>
      <c r="F35" s="94">
        <f t="shared" si="0"/>
        <v>0</v>
      </c>
      <c r="G35" s="156"/>
      <c r="H35" s="138" t="s">
        <v>559</v>
      </c>
      <c r="I35" s="126" t="str">
        <f>VLOOKUP(H35,Presupuesto!$B$11:$C$565,2,0)</f>
        <v>PREMIOS AL INVESTIGADOR</v>
      </c>
      <c r="J35" s="95" t="str">
        <f t="shared" si="1"/>
        <v>Posgrado</v>
      </c>
      <c r="K35" s="95" t="s">
        <v>720</v>
      </c>
      <c r="L35" s="95"/>
    </row>
    <row r="36" spans="3:12" x14ac:dyDescent="0.25">
      <c r="C36" s="137"/>
      <c r="D36" s="154"/>
      <c r="E36" s="119"/>
      <c r="F36" s="94">
        <f t="shared" si="0"/>
        <v>0</v>
      </c>
      <c r="G36" s="156"/>
      <c r="H36" s="138" t="s">
        <v>560</v>
      </c>
      <c r="I36" s="126" t="str">
        <f>VLOOKUP(H36,Presupuesto!$B$11:$C$565,2,0)</f>
        <v>BECAS DE INV. PARA ESTUDIANTES DE POSTGRADO</v>
      </c>
      <c r="J36" s="95" t="str">
        <f t="shared" si="1"/>
        <v>Posgrado</v>
      </c>
      <c r="K36" s="95" t="s">
        <v>720</v>
      </c>
      <c r="L36" s="95"/>
    </row>
    <row r="37" spans="3:12" x14ac:dyDescent="0.25">
      <c r="C37" s="137"/>
      <c r="D37" s="154"/>
      <c r="E37" s="119"/>
      <c r="F37" s="94">
        <f t="shared" si="0"/>
        <v>0</v>
      </c>
      <c r="G37" s="156"/>
      <c r="H37" s="138" t="s">
        <v>561</v>
      </c>
      <c r="I37" s="126" t="str">
        <f>VLOOKUP(H37,Presupuesto!$B$11:$C$565,2,0)</f>
        <v>Becas Especiales de Investigación</v>
      </c>
      <c r="J37" s="95" t="str">
        <f t="shared" si="1"/>
        <v>Posgrado</v>
      </c>
      <c r="K37" s="95" t="s">
        <v>720</v>
      </c>
      <c r="L37" s="95"/>
    </row>
    <row r="38" spans="3:12" ht="15.75" thickBot="1" x14ac:dyDescent="0.3">
      <c r="C38" s="143"/>
      <c r="D38" s="211"/>
      <c r="E38" s="100"/>
      <c r="F38" s="102">
        <f t="shared" si="0"/>
        <v>0</v>
      </c>
      <c r="G38" s="157"/>
      <c r="H38" s="144"/>
      <c r="I38" s="128" t="e">
        <f>VLOOKUP(H38,Presupuesto!$B$11:$C$565,2,0)</f>
        <v>#N/A</v>
      </c>
      <c r="J38" s="103" t="str">
        <f t="shared" ref="J38" si="2">$J$17</f>
        <v>Posgrado</v>
      </c>
      <c r="K38" s="120" t="s">
        <v>719</v>
      </c>
      <c r="L38" s="120"/>
    </row>
    <row r="39" spans="3:12" x14ac:dyDescent="0.25">
      <c r="C39" s="429"/>
      <c r="D39" s="429"/>
      <c r="E39" s="429"/>
      <c r="F39" s="89"/>
      <c r="G39" s="88"/>
      <c r="H39" s="89"/>
      <c r="I39" s="89"/>
      <c r="J39" s="429"/>
      <c r="K39" s="429"/>
      <c r="L39" s="429"/>
    </row>
    <row r="40" spans="3:12" ht="15.75" thickBot="1" x14ac:dyDescent="0.3">
      <c r="C40" s="429"/>
      <c r="D40" s="429"/>
      <c r="E40" s="429"/>
      <c r="F40" s="429"/>
      <c r="G40" s="418"/>
      <c r="H40" s="429"/>
      <c r="I40" s="429"/>
      <c r="J40" s="429"/>
      <c r="K40" s="429"/>
      <c r="L40" s="429"/>
    </row>
    <row r="41" spans="3:12" ht="15.75" thickBot="1" x14ac:dyDescent="0.3">
      <c r="C41" s="153" t="s">
        <v>1337</v>
      </c>
      <c r="D41" s="347">
        <f>SUM(F48:F69)</f>
        <v>0</v>
      </c>
      <c r="E41" s="429"/>
      <c r="F41" s="69"/>
      <c r="G41" s="78"/>
      <c r="H41" s="69"/>
      <c r="I41" s="69"/>
      <c r="J41" s="429"/>
      <c r="K41" s="429"/>
      <c r="L41" s="429"/>
    </row>
    <row r="42" spans="3:12" x14ac:dyDescent="0.25">
      <c r="C42" s="69"/>
      <c r="D42" s="31"/>
      <c r="E42" s="91"/>
      <c r="F42" s="91"/>
      <c r="G42" s="91"/>
      <c r="H42" s="75"/>
      <c r="I42" s="75"/>
      <c r="J42" s="75"/>
      <c r="K42" s="109"/>
      <c r="L42" s="429"/>
    </row>
    <row r="43" spans="3:12" x14ac:dyDescent="0.25">
      <c r="C43" s="69"/>
      <c r="D43" s="31"/>
      <c r="E43" s="91"/>
      <c r="F43" s="91"/>
      <c r="G43" s="91"/>
      <c r="H43" s="75"/>
      <c r="I43" s="75"/>
      <c r="J43" s="75"/>
      <c r="K43" s="109"/>
      <c r="L43" s="429"/>
    </row>
    <row r="44" spans="3:12" ht="15.75" x14ac:dyDescent="0.25">
      <c r="C44" s="191" t="s">
        <v>1309</v>
      </c>
      <c r="D44" s="345"/>
      <c r="E44" s="91"/>
      <c r="F44" s="91"/>
      <c r="G44" s="91"/>
      <c r="H44" s="75"/>
      <c r="I44" s="75"/>
      <c r="J44" s="75"/>
      <c r="K44" s="109"/>
      <c r="L44" s="429"/>
    </row>
    <row r="45" spans="3:12" ht="18.75" x14ac:dyDescent="0.25">
      <c r="C45" s="199"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1"/>
      <c r="F45" s="91"/>
      <c r="G45" s="91"/>
      <c r="H45" s="75"/>
      <c r="I45" s="75"/>
      <c r="J45" s="75"/>
      <c r="K45" s="109"/>
      <c r="L45" s="429"/>
    </row>
    <row r="46" spans="3:12" ht="15.75" thickBot="1" x14ac:dyDescent="0.3">
      <c r="C46" s="429"/>
      <c r="D46" s="429"/>
      <c r="E46" s="429"/>
      <c r="F46" s="91"/>
      <c r="G46" s="75"/>
      <c r="H46" s="75"/>
      <c r="I46" s="75"/>
      <c r="J46" s="429"/>
      <c r="K46" s="429"/>
      <c r="L46" s="429"/>
    </row>
    <row r="47" spans="3:12" ht="30.75" thickBot="1" x14ac:dyDescent="0.3">
      <c r="C47" s="125" t="s">
        <v>1310</v>
      </c>
      <c r="D47" s="130" t="s">
        <v>99</v>
      </c>
      <c r="E47" s="132" t="s">
        <v>1312</v>
      </c>
      <c r="F47" s="131" t="s">
        <v>1313</v>
      </c>
      <c r="G47" s="129" t="s">
        <v>1314</v>
      </c>
      <c r="H47" s="132" t="s">
        <v>1315</v>
      </c>
      <c r="I47" s="129" t="s">
        <v>711</v>
      </c>
      <c r="J47" s="129" t="s">
        <v>1316</v>
      </c>
      <c r="K47" s="129" t="s">
        <v>1317</v>
      </c>
      <c r="L47" s="129" t="s">
        <v>1339</v>
      </c>
    </row>
    <row r="48" spans="3:12" x14ac:dyDescent="0.25">
      <c r="C48" s="137"/>
      <c r="D48" s="154"/>
      <c r="E48" s="112"/>
      <c r="F48" s="94">
        <f t="shared" ref="F48:F69" si="3">D48*E48</f>
        <v>0</v>
      </c>
      <c r="G48" s="156"/>
      <c r="H48" s="138" t="s">
        <v>541</v>
      </c>
      <c r="I48" s="126" t="str">
        <f>VLOOKUP(H48,Presupuesto!$B$11:$C$565,2,0)</f>
        <v>BECAS</v>
      </c>
      <c r="J48" s="207" t="s">
        <v>72</v>
      </c>
      <c r="K48" s="95" t="s">
        <v>719</v>
      </c>
      <c r="L48" s="95"/>
    </row>
    <row r="49" spans="3:12" x14ac:dyDescent="0.25">
      <c r="C49" s="137"/>
      <c r="D49" s="154"/>
      <c r="E49" s="119"/>
      <c r="F49" s="94">
        <f t="shared" si="3"/>
        <v>0</v>
      </c>
      <c r="G49" s="156"/>
      <c r="H49" s="138" t="s">
        <v>542</v>
      </c>
      <c r="I49" s="126" t="str">
        <f>VLOOKUP(H49,Presupuesto!$B$11:$C$565,2,0)</f>
        <v>BECAS ESTUDIANTES DE PREGRADO (PLAN REFORMA)</v>
      </c>
      <c r="J49" s="95" t="str">
        <f>$J$48</f>
        <v>Posgrado</v>
      </c>
      <c r="K49" s="95" t="s">
        <v>720</v>
      </c>
      <c r="L49" s="95"/>
    </row>
    <row r="50" spans="3:12" x14ac:dyDescent="0.25">
      <c r="C50" s="137"/>
      <c r="D50" s="154"/>
      <c r="E50" s="119"/>
      <c r="F50" s="94">
        <f t="shared" si="3"/>
        <v>0</v>
      </c>
      <c r="G50" s="156"/>
      <c r="H50" s="138" t="s">
        <v>543</v>
      </c>
      <c r="I50" s="126" t="str">
        <f>VLOOKUP(H50,Presupuesto!$B$11:$C$565,2,0)</f>
        <v>BECAS CONVENIO MINISTERIO SALUD -IHSS-UNAH</v>
      </c>
      <c r="J50" s="95" t="str">
        <f t="shared" ref="J50:J69" si="4">$J$48</f>
        <v>Posgrado</v>
      </c>
      <c r="K50" s="95" t="s">
        <v>720</v>
      </c>
      <c r="L50" s="95"/>
    </row>
    <row r="51" spans="3:12" x14ac:dyDescent="0.25">
      <c r="C51" s="137"/>
      <c r="D51" s="154"/>
      <c r="E51" s="119"/>
      <c r="F51" s="94">
        <f t="shared" si="3"/>
        <v>0</v>
      </c>
      <c r="G51" s="156"/>
      <c r="H51" s="138" t="s">
        <v>544</v>
      </c>
      <c r="I51" s="126" t="str">
        <f>VLOOKUP(H51,Presupuesto!$B$11:$C$565,2,0)</f>
        <v>BECAS DE ACTUALIZACION Y CAPACITACION DOCENTE</v>
      </c>
      <c r="J51" s="95" t="str">
        <f t="shared" si="4"/>
        <v>Posgrado</v>
      </c>
      <c r="K51" s="95" t="s">
        <v>720</v>
      </c>
      <c r="L51" s="95"/>
    </row>
    <row r="52" spans="3:12" x14ac:dyDescent="0.25">
      <c r="C52" s="137"/>
      <c r="D52" s="154"/>
      <c r="E52" s="119"/>
      <c r="F52" s="94">
        <f t="shared" si="3"/>
        <v>0</v>
      </c>
      <c r="G52" s="156"/>
      <c r="H52" s="138" t="s">
        <v>545</v>
      </c>
      <c r="I52" s="126" t="str">
        <f>VLOOKUP(H52,Presupuesto!$B$11:$C$565,2,0)</f>
        <v>BECAS EXCELENCIA ACADEMICA</v>
      </c>
      <c r="J52" s="95" t="str">
        <f t="shared" si="4"/>
        <v>Posgrado</v>
      </c>
      <c r="K52" s="95" t="s">
        <v>720</v>
      </c>
      <c r="L52" s="95"/>
    </row>
    <row r="53" spans="3:12" x14ac:dyDescent="0.25">
      <c r="C53" s="137"/>
      <c r="D53" s="154"/>
      <c r="E53" s="119"/>
      <c r="F53" s="94">
        <f t="shared" si="3"/>
        <v>0</v>
      </c>
      <c r="G53" s="156"/>
      <c r="H53" s="138" t="s">
        <v>546</v>
      </c>
      <c r="I53" s="126" t="str">
        <f>VLOOKUP(H53,Presupuesto!$B$11:$C$565,2,0)</f>
        <v>BECAS PARA HIJOS DE LOS TRABAJADORES</v>
      </c>
      <c r="J53" s="95" t="str">
        <f t="shared" si="4"/>
        <v>Posgrado</v>
      </c>
      <c r="K53" s="95" t="s">
        <v>729</v>
      </c>
      <c r="L53" s="95"/>
    </row>
    <row r="54" spans="3:12" x14ac:dyDescent="0.25">
      <c r="C54" s="137"/>
      <c r="D54" s="154"/>
      <c r="E54" s="119"/>
      <c r="F54" s="94">
        <f t="shared" si="3"/>
        <v>0</v>
      </c>
      <c r="G54" s="156"/>
      <c r="H54" s="138" t="s">
        <v>547</v>
      </c>
      <c r="I54" s="126" t="str">
        <f>VLOOKUP(H54,Presupuesto!$B$11:$C$565,2,0)</f>
        <v>BECAS POST GRADO ECONOMIA</v>
      </c>
      <c r="J54" s="95" t="str">
        <f t="shared" si="4"/>
        <v>Posgrado</v>
      </c>
      <c r="K54" s="95" t="s">
        <v>720</v>
      </c>
      <c r="L54" s="95"/>
    </row>
    <row r="55" spans="3:12" x14ac:dyDescent="0.25">
      <c r="C55" s="137"/>
      <c r="D55" s="154"/>
      <c r="E55" s="119"/>
      <c r="F55" s="94">
        <f t="shared" si="3"/>
        <v>0</v>
      </c>
      <c r="G55" s="156"/>
      <c r="H55" s="138" t="s">
        <v>548</v>
      </c>
      <c r="I55" s="126" t="str">
        <f>VLOOKUP(H55,Presupuesto!$B$11:$C$565,2,0)</f>
        <v>BECAS POST-GRADO DE TRABAJO SOCIAL</v>
      </c>
      <c r="J55" s="95" t="str">
        <f t="shared" si="4"/>
        <v>Posgrado</v>
      </c>
      <c r="K55" s="95" t="s">
        <v>720</v>
      </c>
      <c r="L55" s="95"/>
    </row>
    <row r="56" spans="3:12" x14ac:dyDescent="0.25">
      <c r="C56" s="137"/>
      <c r="D56" s="154"/>
      <c r="E56" s="119"/>
      <c r="F56" s="94">
        <f t="shared" si="3"/>
        <v>0</v>
      </c>
      <c r="G56" s="156"/>
      <c r="H56" s="138" t="s">
        <v>549</v>
      </c>
      <c r="I56" s="126" t="str">
        <f>VLOOKUP(H56,Presupuesto!$B$11:$C$565,2,0)</f>
        <v>BECAS PROFESIONALIZANTES DOCENTE (PLAN DE REFORMA)</v>
      </c>
      <c r="J56" s="95" t="str">
        <f t="shared" si="4"/>
        <v>Posgrado</v>
      </c>
      <c r="K56" s="95" t="s">
        <v>720</v>
      </c>
      <c r="L56" s="95"/>
    </row>
    <row r="57" spans="3:12" x14ac:dyDescent="0.25">
      <c r="C57" s="137"/>
      <c r="D57" s="154"/>
      <c r="E57" s="119"/>
      <c r="F57" s="94">
        <f t="shared" si="3"/>
        <v>0</v>
      </c>
      <c r="G57" s="156"/>
      <c r="H57" s="138" t="s">
        <v>550</v>
      </c>
      <c r="I57" s="126" t="str">
        <f>VLOOKUP(H57,Presupuesto!$B$11:$C$565,2,0)</f>
        <v>PRESTAMOS A ESTUDIANTES</v>
      </c>
      <c r="J57" s="95" t="str">
        <f t="shared" si="4"/>
        <v>Posgrado</v>
      </c>
      <c r="K57" s="95" t="s">
        <v>720</v>
      </c>
      <c r="L57" s="95"/>
    </row>
    <row r="58" spans="3:12" x14ac:dyDescent="0.25">
      <c r="C58" s="137"/>
      <c r="D58" s="154"/>
      <c r="E58" s="119"/>
      <c r="F58" s="94">
        <f t="shared" si="3"/>
        <v>0</v>
      </c>
      <c r="G58" s="156"/>
      <c r="H58" s="138" t="s">
        <v>551</v>
      </c>
      <c r="I58" s="126" t="str">
        <f>VLOOKUP(H58,Presupuesto!$B$11:$C$565,2,0)</f>
        <v>BECAS TALLERES EMPLEADOS A ESTUDIANTES</v>
      </c>
      <c r="J58" s="95" t="str">
        <f t="shared" si="4"/>
        <v>Posgrado</v>
      </c>
      <c r="K58" s="95" t="s">
        <v>720</v>
      </c>
      <c r="L58" s="95"/>
    </row>
    <row r="59" spans="3:12" x14ac:dyDescent="0.25">
      <c r="C59" s="137"/>
      <c r="D59" s="154"/>
      <c r="E59" s="119"/>
      <c r="F59" s="94">
        <f t="shared" si="3"/>
        <v>0</v>
      </c>
      <c r="G59" s="156"/>
      <c r="H59" s="138" t="s">
        <v>552</v>
      </c>
      <c r="I59" s="126" t="str">
        <f>VLOOKUP(H59,Presupuesto!$B$11:$C$565,2,0)</f>
        <v>BECAS EXTERNAS DE INVESTIGACION</v>
      </c>
      <c r="J59" s="95" t="str">
        <f t="shared" si="4"/>
        <v>Posgrado</v>
      </c>
      <c r="K59" s="95" t="s">
        <v>720</v>
      </c>
      <c r="L59" s="95"/>
    </row>
    <row r="60" spans="3:12" x14ac:dyDescent="0.25">
      <c r="C60" s="137"/>
      <c r="D60" s="154"/>
      <c r="E60" s="119"/>
      <c r="F60" s="94">
        <f t="shared" si="3"/>
        <v>0</v>
      </c>
      <c r="G60" s="156"/>
      <c r="H60" s="138" t="s">
        <v>553</v>
      </c>
      <c r="I60" s="126" t="str">
        <f>VLOOKUP(H60,Presupuesto!$B$11:$C$565,2,0)</f>
        <v>BECAS SUSTANTIVAS DE INVESTIGACIÓN</v>
      </c>
      <c r="J60" s="95" t="str">
        <f t="shared" si="4"/>
        <v>Posgrado</v>
      </c>
      <c r="K60" s="95" t="s">
        <v>720</v>
      </c>
      <c r="L60" s="95"/>
    </row>
    <row r="61" spans="3:12" x14ac:dyDescent="0.25">
      <c r="C61" s="137"/>
      <c r="D61" s="154"/>
      <c r="E61" s="119"/>
      <c r="F61" s="94">
        <f t="shared" si="3"/>
        <v>0</v>
      </c>
      <c r="G61" s="156"/>
      <c r="H61" s="138" t="s">
        <v>554</v>
      </c>
      <c r="I61" s="126" t="str">
        <f>VLOOKUP(H61,Presupuesto!$B$11:$C$565,2,0)</f>
        <v>BECAS DE INVEST, PARA ESTUD. DE PREGRADO</v>
      </c>
      <c r="J61" s="95" t="str">
        <f t="shared" si="4"/>
        <v>Posgrado</v>
      </c>
      <c r="K61" s="95" t="s">
        <v>720</v>
      </c>
      <c r="L61" s="95"/>
    </row>
    <row r="62" spans="3:12" x14ac:dyDescent="0.25">
      <c r="C62" s="137"/>
      <c r="D62" s="154"/>
      <c r="E62" s="119"/>
      <c r="F62" s="94">
        <f t="shared" si="3"/>
        <v>0</v>
      </c>
      <c r="G62" s="156"/>
      <c r="H62" s="138" t="s">
        <v>555</v>
      </c>
      <c r="I62" s="126" t="str">
        <f>VLOOKUP(H62,Presupuesto!$B$11:$C$565,2,0)</f>
        <v>BECAS DE INVEST. PARA DOC.DE POST-GRADO</v>
      </c>
      <c r="J62" s="95" t="str">
        <f t="shared" si="4"/>
        <v>Posgrado</v>
      </c>
      <c r="K62" s="95" t="s">
        <v>720</v>
      </c>
      <c r="L62" s="95"/>
    </row>
    <row r="63" spans="3:12" x14ac:dyDescent="0.25">
      <c r="C63" s="137"/>
      <c r="D63" s="154"/>
      <c r="E63" s="119"/>
      <c r="F63" s="94">
        <f t="shared" si="3"/>
        <v>0</v>
      </c>
      <c r="G63" s="156"/>
      <c r="H63" s="138" t="s">
        <v>556</v>
      </c>
      <c r="I63" s="126" t="str">
        <f>VLOOKUP(H63,Presupuesto!$B$11:$C$565,2,0)</f>
        <v>BECAS BÁSICAS DE INVESTIGACIÓN</v>
      </c>
      <c r="J63" s="95" t="str">
        <f t="shared" si="4"/>
        <v>Posgrado</v>
      </c>
      <c r="K63" s="95" t="s">
        <v>720</v>
      </c>
      <c r="L63" s="95"/>
    </row>
    <row r="64" spans="3:12" x14ac:dyDescent="0.25">
      <c r="C64" s="137"/>
      <c r="D64" s="154"/>
      <c r="E64" s="119"/>
      <c r="F64" s="94">
        <f t="shared" si="3"/>
        <v>0</v>
      </c>
      <c r="G64" s="156"/>
      <c r="H64" s="138" t="s">
        <v>557</v>
      </c>
      <c r="I64" s="126" t="str">
        <f>VLOOKUP(H64,Presupuesto!$B$11:$C$565,2,0)</f>
        <v>BECAS RELEVO GENERACIONAL</v>
      </c>
      <c r="J64" s="95" t="str">
        <f t="shared" si="4"/>
        <v>Posgrado</v>
      </c>
      <c r="K64" s="95" t="s">
        <v>720</v>
      </c>
      <c r="L64" s="95"/>
    </row>
    <row r="65" spans="3:12" x14ac:dyDescent="0.25">
      <c r="C65" s="137"/>
      <c r="D65" s="154"/>
      <c r="E65" s="119"/>
      <c r="F65" s="94">
        <f t="shared" si="3"/>
        <v>0</v>
      </c>
      <c r="G65" s="156"/>
      <c r="H65" s="138" t="s">
        <v>558</v>
      </c>
      <c r="I65" s="126" t="str">
        <f>VLOOKUP(H65,Presupuesto!$B$11:$C$565,2,0)</f>
        <v>BECAS DE EQUIDAD</v>
      </c>
      <c r="J65" s="95" t="str">
        <f t="shared" si="4"/>
        <v>Posgrado</v>
      </c>
      <c r="K65" s="95" t="s">
        <v>720</v>
      </c>
      <c r="L65" s="95"/>
    </row>
    <row r="66" spans="3:12" x14ac:dyDescent="0.25">
      <c r="C66" s="137"/>
      <c r="D66" s="154"/>
      <c r="E66" s="119"/>
      <c r="F66" s="94">
        <f t="shared" si="3"/>
        <v>0</v>
      </c>
      <c r="G66" s="156"/>
      <c r="H66" s="138" t="s">
        <v>559</v>
      </c>
      <c r="I66" s="126" t="str">
        <f>VLOOKUP(H66,Presupuesto!$B$11:$C$565,2,0)</f>
        <v>PREMIOS AL INVESTIGADOR</v>
      </c>
      <c r="J66" s="95" t="str">
        <f t="shared" si="4"/>
        <v>Posgrado</v>
      </c>
      <c r="K66" s="95" t="s">
        <v>720</v>
      </c>
      <c r="L66" s="95"/>
    </row>
    <row r="67" spans="3:12" x14ac:dyDescent="0.25">
      <c r="C67" s="137"/>
      <c r="D67" s="154"/>
      <c r="E67" s="119"/>
      <c r="F67" s="94">
        <f t="shared" si="3"/>
        <v>0</v>
      </c>
      <c r="G67" s="156"/>
      <c r="H67" s="138" t="s">
        <v>560</v>
      </c>
      <c r="I67" s="126" t="str">
        <f>VLOOKUP(H67,Presupuesto!$B$11:$C$565,2,0)</f>
        <v>BECAS DE INV. PARA ESTUDIANTES DE POSTGRADO</v>
      </c>
      <c r="J67" s="95" t="str">
        <f t="shared" si="4"/>
        <v>Posgrado</v>
      </c>
      <c r="K67" s="95" t="s">
        <v>720</v>
      </c>
      <c r="L67" s="95"/>
    </row>
    <row r="68" spans="3:12" x14ac:dyDescent="0.25">
      <c r="C68" s="137"/>
      <c r="D68" s="154"/>
      <c r="E68" s="119"/>
      <c r="F68" s="94">
        <f t="shared" si="3"/>
        <v>0</v>
      </c>
      <c r="G68" s="156"/>
      <c r="H68" s="138" t="s">
        <v>561</v>
      </c>
      <c r="I68" s="126" t="str">
        <f>VLOOKUP(H68,Presupuesto!$B$11:$C$565,2,0)</f>
        <v>Becas Especiales de Investigación</v>
      </c>
      <c r="J68" s="95" t="str">
        <f t="shared" si="4"/>
        <v>Posgrado</v>
      </c>
      <c r="K68" s="95" t="s">
        <v>720</v>
      </c>
      <c r="L68" s="95"/>
    </row>
    <row r="69" spans="3:12" ht="15.75" thickBot="1" x14ac:dyDescent="0.3">
      <c r="C69" s="143"/>
      <c r="D69" s="211"/>
      <c r="E69" s="100"/>
      <c r="F69" s="102">
        <f t="shared" si="3"/>
        <v>0</v>
      </c>
      <c r="G69" s="157"/>
      <c r="H69" s="144"/>
      <c r="I69" s="128" t="e">
        <f>VLOOKUP(H69,Presupuesto!$B$11:$C$565,2,0)</f>
        <v>#N/A</v>
      </c>
      <c r="J69" s="103" t="str">
        <f t="shared" si="4"/>
        <v>Posgrado</v>
      </c>
      <c r="K69" s="120" t="s">
        <v>719</v>
      </c>
      <c r="L69" s="120"/>
    </row>
    <row r="71" spans="3:12" ht="15.75" thickBot="1" x14ac:dyDescent="0.3">
      <c r="C71" s="429"/>
      <c r="D71" s="429"/>
      <c r="E71" s="429"/>
      <c r="F71" s="429"/>
      <c r="G71" s="418"/>
      <c r="H71" s="429"/>
      <c r="I71" s="429"/>
      <c r="J71" s="429"/>
      <c r="K71" s="429"/>
      <c r="L71" s="429"/>
    </row>
    <row r="72" spans="3:12" ht="15.75" thickBot="1" x14ac:dyDescent="0.3">
      <c r="C72" s="153" t="s">
        <v>1337</v>
      </c>
      <c r="D72" s="347">
        <f>SUM(F79:F100)</f>
        <v>0</v>
      </c>
      <c r="E72" s="429"/>
      <c r="F72" s="69"/>
      <c r="G72" s="78"/>
      <c r="H72" s="69"/>
      <c r="I72" s="69"/>
      <c r="J72" s="429"/>
      <c r="K72" s="429"/>
      <c r="L72" s="429"/>
    </row>
    <row r="73" spans="3:12" x14ac:dyDescent="0.25">
      <c r="C73" s="69"/>
      <c r="D73" s="31"/>
      <c r="E73" s="91"/>
      <c r="F73" s="91"/>
      <c r="G73" s="91"/>
      <c r="H73" s="75"/>
      <c r="I73" s="75"/>
      <c r="J73" s="75"/>
      <c r="K73" s="109"/>
      <c r="L73" s="429"/>
    </row>
    <row r="74" spans="3:12" x14ac:dyDescent="0.25">
      <c r="C74" s="69"/>
      <c r="D74" s="31"/>
      <c r="E74" s="91"/>
      <c r="F74" s="91"/>
      <c r="G74" s="91"/>
      <c r="H74" s="75"/>
      <c r="I74" s="75"/>
      <c r="J74" s="75"/>
      <c r="K74" s="109"/>
      <c r="L74" s="429"/>
    </row>
    <row r="75" spans="3:12" ht="15.75" x14ac:dyDescent="0.25">
      <c r="C75" s="191" t="s">
        <v>1309</v>
      </c>
      <c r="D75" s="345"/>
      <c r="E75" s="91"/>
      <c r="F75" s="91"/>
      <c r="G75" s="91"/>
      <c r="H75" s="75"/>
      <c r="I75" s="75"/>
      <c r="J75" s="75"/>
      <c r="K75" s="109"/>
      <c r="L75" s="429"/>
    </row>
    <row r="76" spans="3:12" ht="18.75" x14ac:dyDescent="0.25">
      <c r="C76" s="199"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1"/>
      <c r="F76" s="91"/>
      <c r="G76" s="91"/>
      <c r="H76" s="75"/>
      <c r="I76" s="75"/>
      <c r="J76" s="75"/>
      <c r="K76" s="109"/>
      <c r="L76" s="429"/>
    </row>
    <row r="77" spans="3:12" ht="15.75" thickBot="1" x14ac:dyDescent="0.3">
      <c r="C77" s="429"/>
      <c r="D77" s="429"/>
      <c r="E77" s="429"/>
      <c r="F77" s="91"/>
      <c r="G77" s="75"/>
      <c r="H77" s="75"/>
      <c r="I77" s="75"/>
      <c r="J77" s="429"/>
      <c r="K77" s="429"/>
      <c r="L77" s="429"/>
    </row>
    <row r="78" spans="3:12" ht="30.75" thickBot="1" x14ac:dyDescent="0.3">
      <c r="C78" s="125" t="s">
        <v>1310</v>
      </c>
      <c r="D78" s="130" t="s">
        <v>99</v>
      </c>
      <c r="E78" s="132" t="s">
        <v>1312</v>
      </c>
      <c r="F78" s="131" t="s">
        <v>1313</v>
      </c>
      <c r="G78" s="129" t="s">
        <v>1314</v>
      </c>
      <c r="H78" s="132" t="s">
        <v>1315</v>
      </c>
      <c r="I78" s="129" t="s">
        <v>711</v>
      </c>
      <c r="J78" s="129" t="s">
        <v>1316</v>
      </c>
      <c r="K78" s="129" t="s">
        <v>1317</v>
      </c>
      <c r="L78" s="129" t="s">
        <v>1339</v>
      </c>
    </row>
    <row r="79" spans="3:12" x14ac:dyDescent="0.25">
      <c r="C79" s="137"/>
      <c r="D79" s="154"/>
      <c r="E79" s="112"/>
      <c r="F79" s="94">
        <f t="shared" ref="F79:F100" si="5">D79*E79</f>
        <v>0</v>
      </c>
      <c r="G79" s="156"/>
      <c r="H79" s="138" t="s">
        <v>541</v>
      </c>
      <c r="I79" s="126" t="str">
        <f>VLOOKUP(H79,Presupuesto!$B$11:$C$565,2,0)</f>
        <v>BECAS</v>
      </c>
      <c r="J79" s="207" t="s">
        <v>72</v>
      </c>
      <c r="K79" s="95" t="s">
        <v>719</v>
      </c>
      <c r="L79" s="95"/>
    </row>
    <row r="80" spans="3:12" x14ac:dyDescent="0.25">
      <c r="C80" s="137"/>
      <c r="D80" s="154"/>
      <c r="E80" s="119"/>
      <c r="F80" s="94">
        <f t="shared" si="5"/>
        <v>0</v>
      </c>
      <c r="G80" s="156"/>
      <c r="H80" s="138" t="s">
        <v>542</v>
      </c>
      <c r="I80" s="126" t="str">
        <f>VLOOKUP(H80,Presupuesto!$B$11:$C$565,2,0)</f>
        <v>BECAS ESTUDIANTES DE PREGRADO (PLAN REFORMA)</v>
      </c>
      <c r="J80" s="95" t="str">
        <f>$J$79</f>
        <v>Posgrado</v>
      </c>
      <c r="K80" s="95" t="s">
        <v>720</v>
      </c>
      <c r="L80" s="95"/>
    </row>
    <row r="81" spans="3:12" x14ac:dyDescent="0.25">
      <c r="C81" s="137"/>
      <c r="D81" s="154"/>
      <c r="E81" s="119"/>
      <c r="F81" s="94">
        <f t="shared" si="5"/>
        <v>0</v>
      </c>
      <c r="G81" s="156"/>
      <c r="H81" s="138" t="s">
        <v>543</v>
      </c>
      <c r="I81" s="126" t="str">
        <f>VLOOKUP(H81,Presupuesto!$B$11:$C$565,2,0)</f>
        <v>BECAS CONVENIO MINISTERIO SALUD -IHSS-UNAH</v>
      </c>
      <c r="J81" s="95" t="str">
        <f t="shared" ref="J81:J100" si="6">$J$79</f>
        <v>Posgrado</v>
      </c>
      <c r="K81" s="95" t="s">
        <v>720</v>
      </c>
      <c r="L81" s="95"/>
    </row>
    <row r="82" spans="3:12" x14ac:dyDescent="0.25">
      <c r="C82" s="137"/>
      <c r="D82" s="154"/>
      <c r="E82" s="119"/>
      <c r="F82" s="94">
        <f t="shared" si="5"/>
        <v>0</v>
      </c>
      <c r="G82" s="156"/>
      <c r="H82" s="138" t="s">
        <v>544</v>
      </c>
      <c r="I82" s="126" t="str">
        <f>VLOOKUP(H82,Presupuesto!$B$11:$C$565,2,0)</f>
        <v>BECAS DE ACTUALIZACION Y CAPACITACION DOCENTE</v>
      </c>
      <c r="J82" s="95" t="str">
        <f t="shared" si="6"/>
        <v>Posgrado</v>
      </c>
      <c r="K82" s="95" t="s">
        <v>720</v>
      </c>
      <c r="L82" s="95"/>
    </row>
    <row r="83" spans="3:12" x14ac:dyDescent="0.25">
      <c r="C83" s="137"/>
      <c r="D83" s="154"/>
      <c r="E83" s="119"/>
      <c r="F83" s="94">
        <f t="shared" si="5"/>
        <v>0</v>
      </c>
      <c r="G83" s="156"/>
      <c r="H83" s="138" t="s">
        <v>545</v>
      </c>
      <c r="I83" s="126" t="str">
        <f>VLOOKUP(H83,Presupuesto!$B$11:$C$565,2,0)</f>
        <v>BECAS EXCELENCIA ACADEMICA</v>
      </c>
      <c r="J83" s="95" t="str">
        <f t="shared" si="6"/>
        <v>Posgrado</v>
      </c>
      <c r="K83" s="95" t="s">
        <v>720</v>
      </c>
      <c r="L83" s="95"/>
    </row>
    <row r="84" spans="3:12" x14ac:dyDescent="0.25">
      <c r="C84" s="137"/>
      <c r="D84" s="154"/>
      <c r="E84" s="119"/>
      <c r="F84" s="94">
        <f t="shared" si="5"/>
        <v>0</v>
      </c>
      <c r="G84" s="156"/>
      <c r="H84" s="138" t="s">
        <v>546</v>
      </c>
      <c r="I84" s="126" t="str">
        <f>VLOOKUP(H84,Presupuesto!$B$11:$C$565,2,0)</f>
        <v>BECAS PARA HIJOS DE LOS TRABAJADORES</v>
      </c>
      <c r="J84" s="95" t="str">
        <f t="shared" si="6"/>
        <v>Posgrado</v>
      </c>
      <c r="K84" s="95" t="s">
        <v>729</v>
      </c>
      <c r="L84" s="95"/>
    </row>
    <row r="85" spans="3:12" x14ac:dyDescent="0.25">
      <c r="C85" s="137"/>
      <c r="D85" s="154"/>
      <c r="E85" s="119"/>
      <c r="F85" s="94">
        <f t="shared" si="5"/>
        <v>0</v>
      </c>
      <c r="G85" s="156"/>
      <c r="H85" s="138" t="s">
        <v>547</v>
      </c>
      <c r="I85" s="126" t="str">
        <f>VLOOKUP(H85,Presupuesto!$B$11:$C$565,2,0)</f>
        <v>BECAS POST GRADO ECONOMIA</v>
      </c>
      <c r="J85" s="95" t="str">
        <f t="shared" si="6"/>
        <v>Posgrado</v>
      </c>
      <c r="K85" s="95" t="s">
        <v>720</v>
      </c>
      <c r="L85" s="95"/>
    </row>
    <row r="86" spans="3:12" x14ac:dyDescent="0.25">
      <c r="C86" s="137"/>
      <c r="D86" s="154"/>
      <c r="E86" s="119"/>
      <c r="F86" s="94">
        <f t="shared" si="5"/>
        <v>0</v>
      </c>
      <c r="G86" s="156"/>
      <c r="H86" s="138" t="s">
        <v>548</v>
      </c>
      <c r="I86" s="126" t="str">
        <f>VLOOKUP(H86,Presupuesto!$B$11:$C$565,2,0)</f>
        <v>BECAS POST-GRADO DE TRABAJO SOCIAL</v>
      </c>
      <c r="J86" s="95" t="str">
        <f t="shared" si="6"/>
        <v>Posgrado</v>
      </c>
      <c r="K86" s="95" t="s">
        <v>720</v>
      </c>
      <c r="L86" s="95"/>
    </row>
    <row r="87" spans="3:12" x14ac:dyDescent="0.25">
      <c r="C87" s="137"/>
      <c r="D87" s="154"/>
      <c r="E87" s="119"/>
      <c r="F87" s="94">
        <f t="shared" si="5"/>
        <v>0</v>
      </c>
      <c r="G87" s="156"/>
      <c r="H87" s="138" t="s">
        <v>549</v>
      </c>
      <c r="I87" s="126" t="str">
        <f>VLOOKUP(H87,Presupuesto!$B$11:$C$565,2,0)</f>
        <v>BECAS PROFESIONALIZANTES DOCENTE (PLAN DE REFORMA)</v>
      </c>
      <c r="J87" s="95" t="str">
        <f t="shared" si="6"/>
        <v>Posgrado</v>
      </c>
      <c r="K87" s="95" t="s">
        <v>720</v>
      </c>
      <c r="L87" s="95"/>
    </row>
    <row r="88" spans="3:12" x14ac:dyDescent="0.25">
      <c r="C88" s="137"/>
      <c r="D88" s="154"/>
      <c r="E88" s="119"/>
      <c r="F88" s="94">
        <f t="shared" si="5"/>
        <v>0</v>
      </c>
      <c r="G88" s="156"/>
      <c r="H88" s="138" t="s">
        <v>550</v>
      </c>
      <c r="I88" s="126" t="str">
        <f>VLOOKUP(H88,Presupuesto!$B$11:$C$565,2,0)</f>
        <v>PRESTAMOS A ESTUDIANTES</v>
      </c>
      <c r="J88" s="95" t="str">
        <f t="shared" si="6"/>
        <v>Posgrado</v>
      </c>
      <c r="K88" s="95" t="s">
        <v>720</v>
      </c>
      <c r="L88" s="95"/>
    </row>
    <row r="89" spans="3:12" x14ac:dyDescent="0.25">
      <c r="C89" s="137"/>
      <c r="D89" s="154"/>
      <c r="E89" s="119"/>
      <c r="F89" s="94">
        <f t="shared" si="5"/>
        <v>0</v>
      </c>
      <c r="G89" s="156"/>
      <c r="H89" s="138" t="s">
        <v>551</v>
      </c>
      <c r="I89" s="126" t="str">
        <f>VLOOKUP(H89,Presupuesto!$B$11:$C$565,2,0)</f>
        <v>BECAS TALLERES EMPLEADOS A ESTUDIANTES</v>
      </c>
      <c r="J89" s="95" t="str">
        <f t="shared" si="6"/>
        <v>Posgrado</v>
      </c>
      <c r="K89" s="95" t="s">
        <v>720</v>
      </c>
      <c r="L89" s="95"/>
    </row>
    <row r="90" spans="3:12" x14ac:dyDescent="0.25">
      <c r="C90" s="137"/>
      <c r="D90" s="154"/>
      <c r="E90" s="119"/>
      <c r="F90" s="94">
        <f t="shared" si="5"/>
        <v>0</v>
      </c>
      <c r="G90" s="156"/>
      <c r="H90" s="138" t="s">
        <v>552</v>
      </c>
      <c r="I90" s="126" t="str">
        <f>VLOOKUP(H90,Presupuesto!$B$11:$C$565,2,0)</f>
        <v>BECAS EXTERNAS DE INVESTIGACION</v>
      </c>
      <c r="J90" s="95" t="str">
        <f t="shared" si="6"/>
        <v>Posgrado</v>
      </c>
      <c r="K90" s="95" t="s">
        <v>720</v>
      </c>
      <c r="L90" s="95"/>
    </row>
    <row r="91" spans="3:12" x14ac:dyDescent="0.25">
      <c r="C91" s="137"/>
      <c r="D91" s="154"/>
      <c r="E91" s="119"/>
      <c r="F91" s="94">
        <f t="shared" si="5"/>
        <v>0</v>
      </c>
      <c r="G91" s="156"/>
      <c r="H91" s="138" t="s">
        <v>553</v>
      </c>
      <c r="I91" s="126" t="str">
        <f>VLOOKUP(H91,Presupuesto!$B$11:$C$565,2,0)</f>
        <v>BECAS SUSTANTIVAS DE INVESTIGACIÓN</v>
      </c>
      <c r="J91" s="95" t="str">
        <f t="shared" si="6"/>
        <v>Posgrado</v>
      </c>
      <c r="K91" s="95" t="s">
        <v>720</v>
      </c>
      <c r="L91" s="95"/>
    </row>
    <row r="92" spans="3:12" x14ac:dyDescent="0.25">
      <c r="C92" s="137"/>
      <c r="D92" s="154"/>
      <c r="E92" s="119"/>
      <c r="F92" s="94">
        <f t="shared" si="5"/>
        <v>0</v>
      </c>
      <c r="G92" s="156"/>
      <c r="H92" s="138" t="s">
        <v>554</v>
      </c>
      <c r="I92" s="126" t="str">
        <f>VLOOKUP(H92,Presupuesto!$B$11:$C$565,2,0)</f>
        <v>BECAS DE INVEST, PARA ESTUD. DE PREGRADO</v>
      </c>
      <c r="J92" s="95" t="str">
        <f t="shared" si="6"/>
        <v>Posgrado</v>
      </c>
      <c r="K92" s="95" t="s">
        <v>720</v>
      </c>
      <c r="L92" s="95"/>
    </row>
    <row r="93" spans="3:12" x14ac:dyDescent="0.25">
      <c r="C93" s="137"/>
      <c r="D93" s="154"/>
      <c r="E93" s="119"/>
      <c r="F93" s="94">
        <f t="shared" si="5"/>
        <v>0</v>
      </c>
      <c r="G93" s="156"/>
      <c r="H93" s="138" t="s">
        <v>555</v>
      </c>
      <c r="I93" s="126" t="str">
        <f>VLOOKUP(H93,Presupuesto!$B$11:$C$565,2,0)</f>
        <v>BECAS DE INVEST. PARA DOC.DE POST-GRADO</v>
      </c>
      <c r="J93" s="95" t="str">
        <f t="shared" si="6"/>
        <v>Posgrado</v>
      </c>
      <c r="K93" s="95" t="s">
        <v>720</v>
      </c>
      <c r="L93" s="95"/>
    </row>
    <row r="94" spans="3:12" x14ac:dyDescent="0.25">
      <c r="C94" s="137"/>
      <c r="D94" s="154"/>
      <c r="E94" s="119"/>
      <c r="F94" s="94">
        <f t="shared" si="5"/>
        <v>0</v>
      </c>
      <c r="G94" s="156"/>
      <c r="H94" s="138" t="s">
        <v>556</v>
      </c>
      <c r="I94" s="126" t="str">
        <f>VLOOKUP(H94,Presupuesto!$B$11:$C$565,2,0)</f>
        <v>BECAS BÁSICAS DE INVESTIGACIÓN</v>
      </c>
      <c r="J94" s="95" t="str">
        <f t="shared" si="6"/>
        <v>Posgrado</v>
      </c>
      <c r="K94" s="95" t="s">
        <v>720</v>
      </c>
      <c r="L94" s="95"/>
    </row>
    <row r="95" spans="3:12" x14ac:dyDescent="0.25">
      <c r="C95" s="137"/>
      <c r="D95" s="154"/>
      <c r="E95" s="119"/>
      <c r="F95" s="94">
        <f t="shared" si="5"/>
        <v>0</v>
      </c>
      <c r="G95" s="156"/>
      <c r="H95" s="138" t="s">
        <v>557</v>
      </c>
      <c r="I95" s="126" t="str">
        <f>VLOOKUP(H95,Presupuesto!$B$11:$C$565,2,0)</f>
        <v>BECAS RELEVO GENERACIONAL</v>
      </c>
      <c r="J95" s="95" t="str">
        <f t="shared" si="6"/>
        <v>Posgrado</v>
      </c>
      <c r="K95" s="95" t="s">
        <v>720</v>
      </c>
      <c r="L95" s="95"/>
    </row>
    <row r="96" spans="3:12" x14ac:dyDescent="0.25">
      <c r="C96" s="137"/>
      <c r="D96" s="154"/>
      <c r="E96" s="119"/>
      <c r="F96" s="94">
        <f t="shared" si="5"/>
        <v>0</v>
      </c>
      <c r="G96" s="156"/>
      <c r="H96" s="138" t="s">
        <v>558</v>
      </c>
      <c r="I96" s="126" t="str">
        <f>VLOOKUP(H96,Presupuesto!$B$11:$C$565,2,0)</f>
        <v>BECAS DE EQUIDAD</v>
      </c>
      <c r="J96" s="95" t="str">
        <f t="shared" si="6"/>
        <v>Posgrado</v>
      </c>
      <c r="K96" s="95" t="s">
        <v>720</v>
      </c>
      <c r="L96" s="95"/>
    </row>
    <row r="97" spans="3:12" x14ac:dyDescent="0.25">
      <c r="C97" s="137"/>
      <c r="D97" s="154"/>
      <c r="E97" s="119"/>
      <c r="F97" s="94">
        <f t="shared" si="5"/>
        <v>0</v>
      </c>
      <c r="G97" s="156"/>
      <c r="H97" s="138" t="s">
        <v>559</v>
      </c>
      <c r="I97" s="126" t="str">
        <f>VLOOKUP(H97,Presupuesto!$B$11:$C$565,2,0)</f>
        <v>PREMIOS AL INVESTIGADOR</v>
      </c>
      <c r="J97" s="95" t="str">
        <f t="shared" si="6"/>
        <v>Posgrado</v>
      </c>
      <c r="K97" s="95" t="s">
        <v>720</v>
      </c>
      <c r="L97" s="95"/>
    </row>
    <row r="98" spans="3:12" x14ac:dyDescent="0.25">
      <c r="C98" s="137"/>
      <c r="D98" s="154"/>
      <c r="E98" s="119"/>
      <c r="F98" s="94">
        <f t="shared" si="5"/>
        <v>0</v>
      </c>
      <c r="G98" s="156"/>
      <c r="H98" s="138" t="s">
        <v>560</v>
      </c>
      <c r="I98" s="126" t="str">
        <f>VLOOKUP(H98,Presupuesto!$B$11:$C$565,2,0)</f>
        <v>BECAS DE INV. PARA ESTUDIANTES DE POSTGRADO</v>
      </c>
      <c r="J98" s="95" t="str">
        <f t="shared" si="6"/>
        <v>Posgrado</v>
      </c>
      <c r="K98" s="95" t="s">
        <v>720</v>
      </c>
      <c r="L98" s="95"/>
    </row>
    <row r="99" spans="3:12" x14ac:dyDescent="0.25">
      <c r="C99" s="137"/>
      <c r="D99" s="154"/>
      <c r="E99" s="119"/>
      <c r="F99" s="94">
        <f t="shared" si="5"/>
        <v>0</v>
      </c>
      <c r="G99" s="156"/>
      <c r="H99" s="138" t="s">
        <v>561</v>
      </c>
      <c r="I99" s="126" t="str">
        <f>VLOOKUP(H99,Presupuesto!$B$11:$C$565,2,0)</f>
        <v>Becas Especiales de Investigación</v>
      </c>
      <c r="J99" s="95" t="str">
        <f t="shared" si="6"/>
        <v>Posgrado</v>
      </c>
      <c r="K99" s="95" t="s">
        <v>720</v>
      </c>
      <c r="L99" s="95"/>
    </row>
    <row r="100" spans="3:12" ht="15.75" thickBot="1" x14ac:dyDescent="0.3">
      <c r="C100" s="143"/>
      <c r="D100" s="211"/>
      <c r="E100" s="100"/>
      <c r="F100" s="102">
        <f t="shared" si="5"/>
        <v>0</v>
      </c>
      <c r="G100" s="157"/>
      <c r="H100" s="144"/>
      <c r="I100" s="128" t="e">
        <f>VLOOKUP(H100,Presupuesto!$B$11:$C$565,2,0)</f>
        <v>#N/A</v>
      </c>
      <c r="J100" s="103" t="str">
        <f t="shared" si="6"/>
        <v>Posgrado</v>
      </c>
      <c r="K100" s="120" t="s">
        <v>719</v>
      </c>
      <c r="L100" s="120"/>
    </row>
    <row r="102" spans="3:12" ht="15.75" thickBot="1" x14ac:dyDescent="0.3">
      <c r="C102" s="429"/>
      <c r="D102" s="429"/>
      <c r="E102" s="429"/>
      <c r="F102" s="429"/>
      <c r="G102" s="418"/>
      <c r="H102" s="429"/>
      <c r="I102" s="429"/>
      <c r="J102" s="429"/>
      <c r="K102" s="429"/>
      <c r="L102" s="429"/>
    </row>
    <row r="103" spans="3:12" ht="15.75" thickBot="1" x14ac:dyDescent="0.3">
      <c r="C103" s="153" t="s">
        <v>1337</v>
      </c>
      <c r="D103" s="347">
        <f>SUM(F110:F131)</f>
        <v>0</v>
      </c>
      <c r="E103" s="429"/>
      <c r="F103" s="69"/>
      <c r="G103" s="78"/>
      <c r="H103" s="69"/>
      <c r="I103" s="69"/>
      <c r="J103" s="429"/>
      <c r="K103" s="429"/>
      <c r="L103" s="429"/>
    </row>
    <row r="104" spans="3:12" x14ac:dyDescent="0.25">
      <c r="C104" s="69"/>
      <c r="D104" s="31"/>
      <c r="E104" s="91"/>
      <c r="F104" s="91"/>
      <c r="G104" s="91"/>
      <c r="H104" s="75"/>
      <c r="I104" s="75"/>
      <c r="J104" s="75"/>
      <c r="K104" s="109"/>
      <c r="L104" s="429"/>
    </row>
    <row r="105" spans="3:12" x14ac:dyDescent="0.25">
      <c r="C105" s="69"/>
      <c r="D105" s="31"/>
      <c r="E105" s="91"/>
      <c r="F105" s="91"/>
      <c r="G105" s="91"/>
      <c r="H105" s="75"/>
      <c r="I105" s="75"/>
      <c r="J105" s="75"/>
      <c r="K105" s="109"/>
      <c r="L105" s="429"/>
    </row>
    <row r="106" spans="3:12" ht="15.75" x14ac:dyDescent="0.25">
      <c r="C106" s="191" t="s">
        <v>1309</v>
      </c>
      <c r="D106" s="345"/>
      <c r="E106" s="91"/>
      <c r="F106" s="91"/>
      <c r="G106" s="91"/>
      <c r="H106" s="75"/>
      <c r="I106" s="75"/>
      <c r="J106" s="75"/>
      <c r="K106" s="109"/>
      <c r="L106" s="429"/>
    </row>
    <row r="107" spans="3:12" ht="18.75" x14ac:dyDescent="0.25">
      <c r="C107" s="199"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1"/>
      <c r="F107" s="91"/>
      <c r="G107" s="91"/>
      <c r="H107" s="75"/>
      <c r="I107" s="75"/>
      <c r="J107" s="75"/>
      <c r="K107" s="109"/>
      <c r="L107" s="429"/>
    </row>
    <row r="108" spans="3:12" ht="15.75" thickBot="1" x14ac:dyDescent="0.3">
      <c r="C108" s="429"/>
      <c r="D108" s="429"/>
      <c r="E108" s="429"/>
      <c r="F108" s="91"/>
      <c r="G108" s="75"/>
      <c r="H108" s="75"/>
      <c r="I108" s="75"/>
      <c r="J108" s="429"/>
      <c r="K108" s="429"/>
      <c r="L108" s="429"/>
    </row>
    <row r="109" spans="3:12" ht="30.75" thickBot="1" x14ac:dyDescent="0.3">
      <c r="C109" s="125" t="s">
        <v>1310</v>
      </c>
      <c r="D109" s="130" t="s">
        <v>99</v>
      </c>
      <c r="E109" s="132" t="s">
        <v>1312</v>
      </c>
      <c r="F109" s="131" t="s">
        <v>1313</v>
      </c>
      <c r="G109" s="129" t="s">
        <v>1314</v>
      </c>
      <c r="H109" s="132" t="s">
        <v>1315</v>
      </c>
      <c r="I109" s="129" t="s">
        <v>711</v>
      </c>
      <c r="J109" s="129" t="s">
        <v>1316</v>
      </c>
      <c r="K109" s="129" t="s">
        <v>1317</v>
      </c>
      <c r="L109" s="129" t="s">
        <v>1339</v>
      </c>
    </row>
    <row r="110" spans="3:12" x14ac:dyDescent="0.25">
      <c r="C110" s="137"/>
      <c r="D110" s="154"/>
      <c r="E110" s="112"/>
      <c r="F110" s="94">
        <f t="shared" ref="F110:F131" si="7">D110*E110</f>
        <v>0</v>
      </c>
      <c r="G110" s="156"/>
      <c r="H110" s="138" t="s">
        <v>541</v>
      </c>
      <c r="I110" s="126" t="str">
        <f>VLOOKUP(H110,Presupuesto!$B$11:$C$565,2,0)</f>
        <v>BECAS</v>
      </c>
      <c r="J110" s="207" t="s">
        <v>72</v>
      </c>
      <c r="K110" s="95" t="s">
        <v>719</v>
      </c>
      <c r="L110" s="95"/>
    </row>
    <row r="111" spans="3:12" x14ac:dyDescent="0.25">
      <c r="C111" s="137"/>
      <c r="D111" s="154"/>
      <c r="E111" s="119"/>
      <c r="F111" s="94">
        <f t="shared" si="7"/>
        <v>0</v>
      </c>
      <c r="G111" s="156"/>
      <c r="H111" s="138" t="s">
        <v>542</v>
      </c>
      <c r="I111" s="126" t="str">
        <f>VLOOKUP(H111,Presupuesto!$B$11:$C$565,2,0)</f>
        <v>BECAS ESTUDIANTES DE PREGRADO (PLAN REFORMA)</v>
      </c>
      <c r="J111" s="95" t="str">
        <f>$J$110</f>
        <v>Posgrado</v>
      </c>
      <c r="K111" s="95" t="s">
        <v>720</v>
      </c>
      <c r="L111" s="95"/>
    </row>
    <row r="112" spans="3:12" x14ac:dyDescent="0.25">
      <c r="C112" s="137"/>
      <c r="D112" s="154"/>
      <c r="E112" s="119"/>
      <c r="F112" s="94">
        <f t="shared" si="7"/>
        <v>0</v>
      </c>
      <c r="G112" s="156"/>
      <c r="H112" s="138" t="s">
        <v>543</v>
      </c>
      <c r="I112" s="126" t="str">
        <f>VLOOKUP(H112,Presupuesto!$B$11:$C$565,2,0)</f>
        <v>BECAS CONVENIO MINISTERIO SALUD -IHSS-UNAH</v>
      </c>
      <c r="J112" s="95" t="str">
        <f t="shared" ref="J112:J131" si="8">$J$110</f>
        <v>Posgrado</v>
      </c>
      <c r="K112" s="95" t="s">
        <v>720</v>
      </c>
      <c r="L112" s="95"/>
    </row>
    <row r="113" spans="3:12" x14ac:dyDescent="0.25">
      <c r="C113" s="137"/>
      <c r="D113" s="154"/>
      <c r="E113" s="119"/>
      <c r="F113" s="94">
        <f t="shared" si="7"/>
        <v>0</v>
      </c>
      <c r="G113" s="156"/>
      <c r="H113" s="138" t="s">
        <v>544</v>
      </c>
      <c r="I113" s="126" t="str">
        <f>VLOOKUP(H113,Presupuesto!$B$11:$C$565,2,0)</f>
        <v>BECAS DE ACTUALIZACION Y CAPACITACION DOCENTE</v>
      </c>
      <c r="J113" s="95" t="str">
        <f t="shared" si="8"/>
        <v>Posgrado</v>
      </c>
      <c r="K113" s="95" t="s">
        <v>720</v>
      </c>
      <c r="L113" s="95"/>
    </row>
    <row r="114" spans="3:12" x14ac:dyDescent="0.25">
      <c r="C114" s="137"/>
      <c r="D114" s="154"/>
      <c r="E114" s="119"/>
      <c r="F114" s="94">
        <f t="shared" si="7"/>
        <v>0</v>
      </c>
      <c r="G114" s="156"/>
      <c r="H114" s="138" t="s">
        <v>545</v>
      </c>
      <c r="I114" s="126" t="str">
        <f>VLOOKUP(H114,Presupuesto!$B$11:$C$565,2,0)</f>
        <v>BECAS EXCELENCIA ACADEMICA</v>
      </c>
      <c r="J114" s="95" t="str">
        <f t="shared" si="8"/>
        <v>Posgrado</v>
      </c>
      <c r="K114" s="95" t="s">
        <v>720</v>
      </c>
      <c r="L114" s="95"/>
    </row>
    <row r="115" spans="3:12" x14ac:dyDescent="0.25">
      <c r="C115" s="137"/>
      <c r="D115" s="154"/>
      <c r="E115" s="119"/>
      <c r="F115" s="94">
        <f t="shared" si="7"/>
        <v>0</v>
      </c>
      <c r="G115" s="156"/>
      <c r="H115" s="138" t="s">
        <v>546</v>
      </c>
      <c r="I115" s="126" t="str">
        <f>VLOOKUP(H115,Presupuesto!$B$11:$C$565,2,0)</f>
        <v>BECAS PARA HIJOS DE LOS TRABAJADORES</v>
      </c>
      <c r="J115" s="95" t="str">
        <f t="shared" si="8"/>
        <v>Posgrado</v>
      </c>
      <c r="K115" s="95" t="s">
        <v>729</v>
      </c>
      <c r="L115" s="95"/>
    </row>
    <row r="116" spans="3:12" x14ac:dyDescent="0.25">
      <c r="C116" s="137"/>
      <c r="D116" s="154"/>
      <c r="E116" s="119"/>
      <c r="F116" s="94">
        <f t="shared" si="7"/>
        <v>0</v>
      </c>
      <c r="G116" s="156"/>
      <c r="H116" s="138" t="s">
        <v>547</v>
      </c>
      <c r="I116" s="126" t="str">
        <f>VLOOKUP(H116,Presupuesto!$B$11:$C$565,2,0)</f>
        <v>BECAS POST GRADO ECONOMIA</v>
      </c>
      <c r="J116" s="95" t="str">
        <f t="shared" si="8"/>
        <v>Posgrado</v>
      </c>
      <c r="K116" s="95" t="s">
        <v>720</v>
      </c>
      <c r="L116" s="95"/>
    </row>
    <row r="117" spans="3:12" x14ac:dyDescent="0.25">
      <c r="C117" s="137"/>
      <c r="D117" s="154"/>
      <c r="E117" s="119"/>
      <c r="F117" s="94">
        <f t="shared" si="7"/>
        <v>0</v>
      </c>
      <c r="G117" s="156"/>
      <c r="H117" s="138" t="s">
        <v>548</v>
      </c>
      <c r="I117" s="126" t="str">
        <f>VLOOKUP(H117,Presupuesto!$B$11:$C$565,2,0)</f>
        <v>BECAS POST-GRADO DE TRABAJO SOCIAL</v>
      </c>
      <c r="J117" s="95" t="str">
        <f t="shared" si="8"/>
        <v>Posgrado</v>
      </c>
      <c r="K117" s="95" t="s">
        <v>720</v>
      </c>
      <c r="L117" s="95"/>
    </row>
    <row r="118" spans="3:12" x14ac:dyDescent="0.25">
      <c r="C118" s="137"/>
      <c r="D118" s="154"/>
      <c r="E118" s="119"/>
      <c r="F118" s="94">
        <f t="shared" si="7"/>
        <v>0</v>
      </c>
      <c r="G118" s="156"/>
      <c r="H118" s="138" t="s">
        <v>549</v>
      </c>
      <c r="I118" s="126" t="str">
        <f>VLOOKUP(H118,Presupuesto!$B$11:$C$565,2,0)</f>
        <v>BECAS PROFESIONALIZANTES DOCENTE (PLAN DE REFORMA)</v>
      </c>
      <c r="J118" s="95" t="str">
        <f t="shared" si="8"/>
        <v>Posgrado</v>
      </c>
      <c r="K118" s="95" t="s">
        <v>720</v>
      </c>
      <c r="L118" s="95"/>
    </row>
    <row r="119" spans="3:12" x14ac:dyDescent="0.25">
      <c r="C119" s="137"/>
      <c r="D119" s="154"/>
      <c r="E119" s="119"/>
      <c r="F119" s="94">
        <f t="shared" si="7"/>
        <v>0</v>
      </c>
      <c r="G119" s="156"/>
      <c r="H119" s="138" t="s">
        <v>550</v>
      </c>
      <c r="I119" s="126" t="str">
        <f>VLOOKUP(H119,Presupuesto!$B$11:$C$565,2,0)</f>
        <v>PRESTAMOS A ESTUDIANTES</v>
      </c>
      <c r="J119" s="95" t="str">
        <f t="shared" si="8"/>
        <v>Posgrado</v>
      </c>
      <c r="K119" s="95" t="s">
        <v>720</v>
      </c>
      <c r="L119" s="95"/>
    </row>
    <row r="120" spans="3:12" x14ac:dyDescent="0.25">
      <c r="C120" s="137"/>
      <c r="D120" s="154"/>
      <c r="E120" s="119"/>
      <c r="F120" s="94">
        <f t="shared" si="7"/>
        <v>0</v>
      </c>
      <c r="G120" s="156"/>
      <c r="H120" s="138" t="s">
        <v>551</v>
      </c>
      <c r="I120" s="126" t="str">
        <f>VLOOKUP(H120,Presupuesto!$B$11:$C$565,2,0)</f>
        <v>BECAS TALLERES EMPLEADOS A ESTUDIANTES</v>
      </c>
      <c r="J120" s="95" t="str">
        <f t="shared" si="8"/>
        <v>Posgrado</v>
      </c>
      <c r="K120" s="95" t="s">
        <v>720</v>
      </c>
      <c r="L120" s="95"/>
    </row>
    <row r="121" spans="3:12" x14ac:dyDescent="0.25">
      <c r="C121" s="137"/>
      <c r="D121" s="154"/>
      <c r="E121" s="119"/>
      <c r="F121" s="94">
        <f t="shared" si="7"/>
        <v>0</v>
      </c>
      <c r="G121" s="156"/>
      <c r="H121" s="138" t="s">
        <v>552</v>
      </c>
      <c r="I121" s="126" t="str">
        <f>VLOOKUP(H121,Presupuesto!$B$11:$C$565,2,0)</f>
        <v>BECAS EXTERNAS DE INVESTIGACION</v>
      </c>
      <c r="J121" s="95" t="str">
        <f t="shared" si="8"/>
        <v>Posgrado</v>
      </c>
      <c r="K121" s="95" t="s">
        <v>720</v>
      </c>
      <c r="L121" s="95"/>
    </row>
    <row r="122" spans="3:12" x14ac:dyDescent="0.25">
      <c r="C122" s="137"/>
      <c r="D122" s="154"/>
      <c r="E122" s="119"/>
      <c r="F122" s="94">
        <f t="shared" si="7"/>
        <v>0</v>
      </c>
      <c r="G122" s="156"/>
      <c r="H122" s="138" t="s">
        <v>553</v>
      </c>
      <c r="I122" s="126" t="str">
        <f>VLOOKUP(H122,Presupuesto!$B$11:$C$565,2,0)</f>
        <v>BECAS SUSTANTIVAS DE INVESTIGACIÓN</v>
      </c>
      <c r="J122" s="95" t="str">
        <f t="shared" si="8"/>
        <v>Posgrado</v>
      </c>
      <c r="K122" s="95" t="s">
        <v>720</v>
      </c>
      <c r="L122" s="95"/>
    </row>
    <row r="123" spans="3:12" x14ac:dyDescent="0.25">
      <c r="C123" s="137"/>
      <c r="D123" s="154"/>
      <c r="E123" s="119"/>
      <c r="F123" s="94">
        <f t="shared" si="7"/>
        <v>0</v>
      </c>
      <c r="G123" s="156"/>
      <c r="H123" s="138" t="s">
        <v>554</v>
      </c>
      <c r="I123" s="126" t="str">
        <f>VLOOKUP(H123,Presupuesto!$B$11:$C$565,2,0)</f>
        <v>BECAS DE INVEST, PARA ESTUD. DE PREGRADO</v>
      </c>
      <c r="J123" s="95" t="str">
        <f t="shared" si="8"/>
        <v>Posgrado</v>
      </c>
      <c r="K123" s="95" t="s">
        <v>720</v>
      </c>
      <c r="L123" s="95"/>
    </row>
    <row r="124" spans="3:12" x14ac:dyDescent="0.25">
      <c r="C124" s="137"/>
      <c r="D124" s="154"/>
      <c r="E124" s="119"/>
      <c r="F124" s="94">
        <f t="shared" si="7"/>
        <v>0</v>
      </c>
      <c r="G124" s="156"/>
      <c r="H124" s="138" t="s">
        <v>555</v>
      </c>
      <c r="I124" s="126" t="str">
        <f>VLOOKUP(H124,Presupuesto!$B$11:$C$565,2,0)</f>
        <v>BECAS DE INVEST. PARA DOC.DE POST-GRADO</v>
      </c>
      <c r="J124" s="95" t="str">
        <f t="shared" si="8"/>
        <v>Posgrado</v>
      </c>
      <c r="K124" s="95" t="s">
        <v>720</v>
      </c>
      <c r="L124" s="95"/>
    </row>
    <row r="125" spans="3:12" x14ac:dyDescent="0.25">
      <c r="C125" s="137"/>
      <c r="D125" s="154"/>
      <c r="E125" s="119"/>
      <c r="F125" s="94">
        <f t="shared" si="7"/>
        <v>0</v>
      </c>
      <c r="G125" s="156"/>
      <c r="H125" s="138" t="s">
        <v>556</v>
      </c>
      <c r="I125" s="126" t="str">
        <f>VLOOKUP(H125,Presupuesto!$B$11:$C$565,2,0)</f>
        <v>BECAS BÁSICAS DE INVESTIGACIÓN</v>
      </c>
      <c r="J125" s="95" t="str">
        <f t="shared" si="8"/>
        <v>Posgrado</v>
      </c>
      <c r="K125" s="95" t="s">
        <v>720</v>
      </c>
      <c r="L125" s="95"/>
    </row>
    <row r="126" spans="3:12" x14ac:dyDescent="0.25">
      <c r="C126" s="137"/>
      <c r="D126" s="154"/>
      <c r="E126" s="119"/>
      <c r="F126" s="94">
        <f t="shared" si="7"/>
        <v>0</v>
      </c>
      <c r="G126" s="156"/>
      <c r="H126" s="138" t="s">
        <v>557</v>
      </c>
      <c r="I126" s="126" t="str">
        <f>VLOOKUP(H126,Presupuesto!$B$11:$C$565,2,0)</f>
        <v>BECAS RELEVO GENERACIONAL</v>
      </c>
      <c r="J126" s="95" t="str">
        <f t="shared" si="8"/>
        <v>Posgrado</v>
      </c>
      <c r="K126" s="95" t="s">
        <v>720</v>
      </c>
      <c r="L126" s="95"/>
    </row>
    <row r="127" spans="3:12" x14ac:dyDescent="0.25">
      <c r="C127" s="137"/>
      <c r="D127" s="154"/>
      <c r="E127" s="119"/>
      <c r="F127" s="94">
        <f t="shared" si="7"/>
        <v>0</v>
      </c>
      <c r="G127" s="156"/>
      <c r="H127" s="138" t="s">
        <v>558</v>
      </c>
      <c r="I127" s="126" t="str">
        <f>VLOOKUP(H127,Presupuesto!$B$11:$C$565,2,0)</f>
        <v>BECAS DE EQUIDAD</v>
      </c>
      <c r="J127" s="95" t="str">
        <f t="shared" si="8"/>
        <v>Posgrado</v>
      </c>
      <c r="K127" s="95" t="s">
        <v>720</v>
      </c>
      <c r="L127" s="95"/>
    </row>
    <row r="128" spans="3:12" x14ac:dyDescent="0.25">
      <c r="C128" s="137"/>
      <c r="D128" s="154"/>
      <c r="E128" s="119"/>
      <c r="F128" s="94">
        <f t="shared" si="7"/>
        <v>0</v>
      </c>
      <c r="G128" s="156"/>
      <c r="H128" s="138" t="s">
        <v>559</v>
      </c>
      <c r="I128" s="126" t="str">
        <f>VLOOKUP(H128,Presupuesto!$B$11:$C$565,2,0)</f>
        <v>PREMIOS AL INVESTIGADOR</v>
      </c>
      <c r="J128" s="95" t="str">
        <f t="shared" si="8"/>
        <v>Posgrado</v>
      </c>
      <c r="K128" s="95" t="s">
        <v>720</v>
      </c>
      <c r="L128" s="95"/>
    </row>
    <row r="129" spans="3:12" x14ac:dyDescent="0.25">
      <c r="C129" s="137"/>
      <c r="D129" s="154"/>
      <c r="E129" s="119"/>
      <c r="F129" s="94">
        <f t="shared" si="7"/>
        <v>0</v>
      </c>
      <c r="G129" s="156"/>
      <c r="H129" s="138" t="s">
        <v>560</v>
      </c>
      <c r="I129" s="126" t="str">
        <f>VLOOKUP(H129,Presupuesto!$B$11:$C$565,2,0)</f>
        <v>BECAS DE INV. PARA ESTUDIANTES DE POSTGRADO</v>
      </c>
      <c r="J129" s="95" t="str">
        <f t="shared" si="8"/>
        <v>Posgrado</v>
      </c>
      <c r="K129" s="95" t="s">
        <v>720</v>
      </c>
      <c r="L129" s="95"/>
    </row>
    <row r="130" spans="3:12" x14ac:dyDescent="0.25">
      <c r="C130" s="137"/>
      <c r="D130" s="154"/>
      <c r="E130" s="119"/>
      <c r="F130" s="94">
        <f t="shared" si="7"/>
        <v>0</v>
      </c>
      <c r="G130" s="156"/>
      <c r="H130" s="138" t="s">
        <v>561</v>
      </c>
      <c r="I130" s="126" t="str">
        <f>VLOOKUP(H130,Presupuesto!$B$11:$C$565,2,0)</f>
        <v>Becas Especiales de Investigación</v>
      </c>
      <c r="J130" s="95" t="str">
        <f t="shared" si="8"/>
        <v>Posgrado</v>
      </c>
      <c r="K130" s="95" t="s">
        <v>720</v>
      </c>
      <c r="L130" s="95"/>
    </row>
    <row r="131" spans="3:12" ht="15.75" thickBot="1" x14ac:dyDescent="0.3">
      <c r="C131" s="143"/>
      <c r="D131" s="211"/>
      <c r="E131" s="100"/>
      <c r="F131" s="102">
        <f t="shared" si="7"/>
        <v>0</v>
      </c>
      <c r="G131" s="157"/>
      <c r="H131" s="144"/>
      <c r="I131" s="128" t="e">
        <f>VLOOKUP(H131,Presupuesto!$B$11:$C$565,2,0)</f>
        <v>#N/A</v>
      </c>
      <c r="J131" s="103" t="str">
        <f t="shared" si="8"/>
        <v>Posgrado</v>
      </c>
      <c r="K131" s="120" t="s">
        <v>719</v>
      </c>
      <c r="L131" s="120"/>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revision/>
  <dcterms:created xsi:type="dcterms:W3CDTF">2010-05-02T01:28:32Z</dcterms:created>
  <dcterms:modified xsi:type="dcterms:W3CDTF">2016-04-25T14:25:04Z</dcterms:modified>
</cp:coreProperties>
</file>