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80" windowWidth="11880" windowHeight="3495" tabRatio="767" firstSheet="23" activeTab="2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s>
  <definedNames>
    <definedName name="_xlnm._FilterDatabase" localSheetId="3" hidden="1">'1. TALLERES SEMINARIOS'!$C$89:$C$408</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ESPECIALES'!$J$203:$J$561</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F156" i="12" l="1"/>
  <c r="K85" i="7"/>
  <c r="J85" i="7"/>
  <c r="F85" i="7"/>
  <c r="G85" i="7" s="1"/>
  <c r="K84" i="7"/>
  <c r="J84" i="7"/>
  <c r="G84" i="7"/>
  <c r="J83" i="7"/>
  <c r="E83" i="7"/>
  <c r="G83" i="7" s="1"/>
  <c r="J82" i="7"/>
  <c r="G82" i="7"/>
  <c r="J81" i="7"/>
  <c r="G81" i="7"/>
  <c r="J80" i="7"/>
  <c r="G80" i="7"/>
  <c r="J79" i="7"/>
  <c r="G79" i="7"/>
  <c r="J78" i="7"/>
  <c r="G78" i="7"/>
  <c r="J77" i="7"/>
  <c r="G77" i="7"/>
  <c r="J76" i="7"/>
  <c r="G76" i="7"/>
  <c r="C73" i="7"/>
  <c r="G95" i="7"/>
  <c r="J95" i="7"/>
  <c r="G96" i="7"/>
  <c r="J96" i="7"/>
  <c r="G97" i="7"/>
  <c r="J97" i="7"/>
  <c r="G98" i="7"/>
  <c r="J98" i="7"/>
  <c r="G99" i="7"/>
  <c r="J99" i="7"/>
  <c r="G100" i="7"/>
  <c r="J100" i="7"/>
  <c r="G101" i="7"/>
  <c r="J101" i="7"/>
  <c r="G102" i="7"/>
  <c r="J102" i="7"/>
  <c r="K102" i="7"/>
  <c r="I231" i="12"/>
  <c r="F231" i="12"/>
  <c r="I230" i="12"/>
  <c r="F230" i="12"/>
  <c r="I229" i="12"/>
  <c r="F229" i="12"/>
  <c r="I228" i="12"/>
  <c r="F228" i="12"/>
  <c r="I227" i="12"/>
  <c r="F227" i="12"/>
  <c r="I226" i="12"/>
  <c r="F226" i="12"/>
  <c r="I225" i="12"/>
  <c r="I215" i="12"/>
  <c r="F215" i="12"/>
  <c r="I214" i="12"/>
  <c r="F214" i="12"/>
  <c r="I213" i="12"/>
  <c r="F213" i="12"/>
  <c r="I212" i="12"/>
  <c r="F212" i="12"/>
  <c r="I211" i="12"/>
  <c r="F211" i="12"/>
  <c r="I210" i="12"/>
  <c r="F210" i="12"/>
  <c r="I209" i="12"/>
  <c r="F209" i="12"/>
  <c r="I208" i="12"/>
  <c r="F208" i="12"/>
  <c r="I207" i="12"/>
  <c r="I193" i="12"/>
  <c r="F193" i="12"/>
  <c r="I192" i="12"/>
  <c r="F192" i="12"/>
  <c r="I191" i="12"/>
  <c r="F191" i="12"/>
  <c r="I190" i="12"/>
  <c r="I180" i="12"/>
  <c r="F180" i="12"/>
  <c r="I179" i="12"/>
  <c r="F179" i="12"/>
  <c r="I178" i="12"/>
  <c r="F178" i="12"/>
  <c r="I177" i="12"/>
  <c r="F177" i="12"/>
  <c r="I176" i="12"/>
  <c r="F176" i="12"/>
  <c r="I175" i="12"/>
  <c r="F175" i="12"/>
  <c r="I174" i="12"/>
  <c r="F174" i="12"/>
  <c r="I173" i="12"/>
  <c r="F173" i="12"/>
  <c r="I172" i="12"/>
  <c r="E154" i="12"/>
  <c r="F154" i="12" s="1"/>
  <c r="I154" i="12"/>
  <c r="F155" i="12"/>
  <c r="I155" i="12"/>
  <c r="I156" i="12"/>
  <c r="F157" i="12"/>
  <c r="I157" i="12"/>
  <c r="F158" i="12"/>
  <c r="I158" i="12"/>
  <c r="F159" i="12"/>
  <c r="I159" i="12"/>
  <c r="F160" i="12"/>
  <c r="I160" i="12"/>
  <c r="F161" i="12"/>
  <c r="I161" i="12"/>
  <c r="F162" i="12"/>
  <c r="I162" i="12"/>
  <c r="K64" i="7"/>
  <c r="J64" i="7"/>
  <c r="E64" i="7"/>
  <c r="G64" i="7" s="1"/>
  <c r="K63" i="7"/>
  <c r="J63" i="7"/>
  <c r="E63" i="7"/>
  <c r="G63" i="7" s="1"/>
  <c r="K62" i="7"/>
  <c r="J62" i="7"/>
  <c r="E62" i="7"/>
  <c r="G62" i="7" s="1"/>
  <c r="K61" i="7"/>
  <c r="J61" i="7"/>
  <c r="G61" i="7"/>
  <c r="J60" i="7"/>
  <c r="G60" i="7"/>
  <c r="K59" i="7"/>
  <c r="J59" i="7"/>
  <c r="E59" i="7"/>
  <c r="G59" i="7" s="1"/>
  <c r="K58" i="7"/>
  <c r="J58" i="7"/>
  <c r="E58" i="7"/>
  <c r="G58" i="7" s="1"/>
  <c r="J57" i="7"/>
  <c r="G57" i="7"/>
  <c r="I127" i="12"/>
  <c r="F127" i="12"/>
  <c r="I126" i="12"/>
  <c r="F126" i="12"/>
  <c r="I125" i="12"/>
  <c r="F125" i="12"/>
  <c r="I124" i="12"/>
  <c r="F128" i="12"/>
  <c r="I128" i="12"/>
  <c r="J128" i="12"/>
  <c r="F129" i="12"/>
  <c r="I129" i="12"/>
  <c r="J129" i="12"/>
  <c r="F130" i="12"/>
  <c r="I130" i="12"/>
  <c r="J130" i="12"/>
  <c r="F131" i="12"/>
  <c r="I131" i="12"/>
  <c r="J131" i="12"/>
  <c r="F132" i="12"/>
  <c r="I132" i="12"/>
  <c r="J132" i="12"/>
  <c r="K42" i="7"/>
  <c r="J42" i="7"/>
  <c r="G42" i="7"/>
  <c r="J41" i="7"/>
  <c r="G41" i="7"/>
  <c r="J40" i="7"/>
  <c r="G40" i="7"/>
  <c r="J39" i="7"/>
  <c r="G39" i="7"/>
  <c r="K38" i="7"/>
  <c r="J38" i="7"/>
  <c r="G38" i="7"/>
  <c r="J37" i="7"/>
  <c r="G37" i="7"/>
  <c r="I113" i="12"/>
  <c r="F113" i="12"/>
  <c r="I112" i="12"/>
  <c r="F112" i="12"/>
  <c r="I111" i="12"/>
  <c r="F111" i="12"/>
  <c r="I110" i="12"/>
  <c r="F110" i="12"/>
  <c r="I109" i="12"/>
  <c r="E109" i="12"/>
  <c r="F109" i="12" s="1"/>
  <c r="I108" i="12"/>
  <c r="E108" i="12"/>
  <c r="F108" i="12" s="1"/>
  <c r="I107" i="12"/>
  <c r="E107" i="12"/>
  <c r="F107" i="12" s="1"/>
  <c r="I106" i="12"/>
  <c r="F106" i="12"/>
  <c r="E106" i="12"/>
  <c r="I96" i="12"/>
  <c r="F96" i="12"/>
  <c r="I95" i="12"/>
  <c r="F95" i="12"/>
  <c r="I94" i="12"/>
  <c r="F94" i="12"/>
  <c r="I93" i="12"/>
  <c r="F93" i="12"/>
  <c r="I92" i="12"/>
  <c r="F92" i="12"/>
  <c r="I91" i="12"/>
  <c r="F91" i="12"/>
  <c r="I90" i="12"/>
  <c r="F90" i="12"/>
  <c r="I89" i="12"/>
  <c r="F89" i="12"/>
  <c r="I88" i="12"/>
  <c r="I78" i="12"/>
  <c r="F78" i="12"/>
  <c r="I77" i="12"/>
  <c r="F77" i="12"/>
  <c r="I76" i="12"/>
  <c r="F76" i="12"/>
  <c r="I75" i="12"/>
  <c r="F75" i="12"/>
  <c r="I74" i="12"/>
  <c r="F74" i="12"/>
  <c r="I73" i="12"/>
  <c r="F73" i="12"/>
  <c r="I72" i="12"/>
  <c r="F72" i="12"/>
  <c r="I71" i="12"/>
  <c r="F71" i="12"/>
  <c r="I70" i="12"/>
  <c r="J24" i="12"/>
  <c r="I24" i="12"/>
  <c r="F24" i="12"/>
  <c r="J23" i="12"/>
  <c r="I23" i="12"/>
  <c r="F23" i="12"/>
  <c r="I22" i="12"/>
  <c r="F22" i="12"/>
  <c r="I21" i="12"/>
  <c r="F21" i="12"/>
  <c r="I20" i="12"/>
  <c r="F20" i="12"/>
  <c r="I19" i="12"/>
  <c r="F19" i="12"/>
  <c r="I18" i="12"/>
  <c r="F18" i="12"/>
  <c r="I17" i="12"/>
  <c r="I16" i="12"/>
  <c r="D69" i="7" l="1"/>
  <c r="Q17" i="46" l="1"/>
  <c r="P17" i="46"/>
  <c r="Q8" i="46" l="1"/>
  <c r="P8" i="46"/>
  <c r="Q20" i="46" l="1"/>
  <c r="P20" i="46"/>
  <c r="Q19" i="46"/>
  <c r="P19" i="46"/>
  <c r="Q26" i="46"/>
  <c r="P26" i="46"/>
  <c r="Q24" i="46"/>
  <c r="P24" i="46"/>
  <c r="Q25" i="46"/>
  <c r="P25" i="46"/>
  <c r="Q16" i="46"/>
  <c r="P16" i="46"/>
  <c r="Q15" i="46"/>
  <c r="P15" i="46"/>
  <c r="Q18" i="46"/>
  <c r="P18" i="46"/>
  <c r="Q14" i="46"/>
  <c r="P14" i="46"/>
  <c r="Q21" i="46"/>
  <c r="P21" i="46"/>
  <c r="Q22" i="46"/>
  <c r="P22" i="46"/>
  <c r="J197" i="12" l="1"/>
  <c r="I197" i="12"/>
  <c r="F197" i="12"/>
  <c r="J196" i="12"/>
  <c r="I196" i="12"/>
  <c r="F196" i="12"/>
  <c r="J195" i="12"/>
  <c r="I195" i="12"/>
  <c r="F195" i="12"/>
  <c r="J194" i="12"/>
  <c r="I194" i="12"/>
  <c r="F194" i="12"/>
  <c r="C187" i="12"/>
  <c r="C169" i="12"/>
  <c r="C151" i="12"/>
  <c r="J144" i="12"/>
  <c r="I144" i="12"/>
  <c r="F144" i="12"/>
  <c r="J143" i="12"/>
  <c r="I143" i="12"/>
  <c r="F143" i="12"/>
  <c r="I142" i="12"/>
  <c r="C139" i="12"/>
  <c r="C121" i="12"/>
  <c r="J114" i="12"/>
  <c r="I114" i="12"/>
  <c r="F114" i="12"/>
  <c r="C103" i="12"/>
  <c r="C85" i="12"/>
  <c r="C67" i="12"/>
  <c r="J60" i="12"/>
  <c r="I60" i="12"/>
  <c r="F60" i="12"/>
  <c r="J59" i="12"/>
  <c r="I59" i="12"/>
  <c r="F59" i="12"/>
  <c r="J58" i="12"/>
  <c r="I58" i="12"/>
  <c r="F58" i="12"/>
  <c r="J57" i="12"/>
  <c r="I57" i="12"/>
  <c r="F57" i="12"/>
  <c r="I56" i="12"/>
  <c r="F56" i="12"/>
  <c r="I55" i="12"/>
  <c r="F55" i="12"/>
  <c r="I54" i="12"/>
  <c r="F54" i="12"/>
  <c r="I53" i="12"/>
  <c r="F53" i="12"/>
  <c r="I52" i="12"/>
  <c r="C49" i="12"/>
  <c r="J42" i="12"/>
  <c r="I42" i="12"/>
  <c r="F42" i="12"/>
  <c r="J41" i="12"/>
  <c r="I41" i="12"/>
  <c r="F41" i="12"/>
  <c r="J40" i="12"/>
  <c r="I40" i="12"/>
  <c r="F40" i="12"/>
  <c r="J39" i="12"/>
  <c r="I39" i="12"/>
  <c r="F39" i="12"/>
  <c r="J38" i="12"/>
  <c r="I38" i="12"/>
  <c r="F38" i="12"/>
  <c r="I37" i="12"/>
  <c r="F37" i="12"/>
  <c r="I36" i="12"/>
  <c r="F36" i="12"/>
  <c r="I35" i="12"/>
  <c r="F35" i="12"/>
  <c r="I34" i="12"/>
  <c r="C31" i="12"/>
  <c r="C13" i="12"/>
  <c r="K27" i="7"/>
  <c r="J27" i="7"/>
  <c r="F27" i="7"/>
  <c r="G27" i="7" s="1"/>
  <c r="K26" i="7"/>
  <c r="J26" i="7"/>
  <c r="G26" i="7"/>
  <c r="K25" i="7"/>
  <c r="J25" i="7"/>
  <c r="E25" i="7"/>
  <c r="G25" i="7" s="1"/>
  <c r="K24" i="7"/>
  <c r="J24" i="7"/>
  <c r="G24" i="7"/>
  <c r="K23" i="7"/>
  <c r="J23" i="7"/>
  <c r="G23" i="7"/>
  <c r="K22" i="7"/>
  <c r="J22" i="7"/>
  <c r="G22" i="7"/>
  <c r="K21" i="7"/>
  <c r="J21" i="7"/>
  <c r="G21" i="7"/>
  <c r="J20" i="7"/>
  <c r="G20" i="7"/>
  <c r="K19" i="7"/>
  <c r="J19" i="7"/>
  <c r="G19" i="7"/>
  <c r="J18" i="7"/>
  <c r="G18" i="7"/>
  <c r="C15" i="7"/>
  <c r="J231" i="12" l="1"/>
  <c r="J228" i="12"/>
  <c r="J229" i="12"/>
  <c r="J230" i="12"/>
  <c r="J215" i="12"/>
  <c r="J211" i="12"/>
  <c r="J212" i="12"/>
  <c r="J193" i="12"/>
  <c r="J178" i="12"/>
  <c r="J174" i="12"/>
  <c r="J127" i="12"/>
  <c r="J95" i="12"/>
  <c r="J179" i="12"/>
  <c r="J175" i="12"/>
  <c r="J96" i="12"/>
  <c r="J214" i="12"/>
  <c r="J210" i="12"/>
  <c r="J180" i="12"/>
  <c r="J176" i="12"/>
  <c r="J192" i="12"/>
  <c r="J177" i="12"/>
  <c r="J213" i="12"/>
  <c r="J126" i="12"/>
  <c r="D11" i="7"/>
  <c r="Q23" i="46" l="1"/>
  <c r="P23" i="46"/>
  <c r="Q13" i="46"/>
  <c r="P13" i="46"/>
  <c r="K66" i="7"/>
  <c r="J66" i="7"/>
  <c r="F66" i="7"/>
  <c r="G66" i="7" s="1"/>
  <c r="K65" i="7"/>
  <c r="J65" i="7"/>
  <c r="G65" i="7"/>
  <c r="C54" i="7"/>
  <c r="K46" i="7"/>
  <c r="J46" i="7"/>
  <c r="F46" i="7"/>
  <c r="G46" i="7" s="1"/>
  <c r="K45" i="7"/>
  <c r="J45" i="7"/>
  <c r="G45" i="7"/>
  <c r="J44" i="7"/>
  <c r="E44" i="7"/>
  <c r="G44" i="7" s="1"/>
  <c r="J43" i="7"/>
  <c r="G43" i="7"/>
  <c r="C34" i="7"/>
  <c r="Q12" i="46"/>
  <c r="P12" i="46"/>
  <c r="Q11" i="46"/>
  <c r="P11" i="46"/>
  <c r="Q10" i="46"/>
  <c r="P10" i="46"/>
  <c r="Q9" i="46"/>
  <c r="P9" i="46"/>
  <c r="D50" i="7" l="1"/>
  <c r="D30" i="7"/>
  <c r="I245" i="12" l="1"/>
  <c r="F245" i="12"/>
  <c r="I244" i="12"/>
  <c r="E244" i="12"/>
  <c r="F244" i="12" s="1"/>
  <c r="I243" i="12"/>
  <c r="E243" i="12"/>
  <c r="F243" i="12" s="1"/>
  <c r="I285" i="12"/>
  <c r="F285" i="12"/>
  <c r="I284" i="12"/>
  <c r="F284" i="12"/>
  <c r="I283" i="12"/>
  <c r="F283" i="12"/>
  <c r="I282" i="12"/>
  <c r="E282" i="12"/>
  <c r="F282" i="12" s="1"/>
  <c r="C279" i="12"/>
  <c r="I271" i="12"/>
  <c r="F271" i="12"/>
  <c r="I270" i="12"/>
  <c r="F270" i="12"/>
  <c r="I269" i="12"/>
  <c r="F269" i="12"/>
  <c r="I268" i="12"/>
  <c r="E268" i="12"/>
  <c r="F268" i="12" s="1"/>
  <c r="C265" i="12"/>
  <c r="I257" i="12"/>
  <c r="F257" i="12"/>
  <c r="I256" i="12"/>
  <c r="F256" i="12"/>
  <c r="I255" i="12"/>
  <c r="F255" i="12"/>
  <c r="I254" i="12"/>
  <c r="E254" i="12"/>
  <c r="F254" i="12" s="1"/>
  <c r="D247" i="12" s="1"/>
  <c r="C251" i="12"/>
  <c r="I242" i="12"/>
  <c r="E242" i="12"/>
  <c r="F242" i="12" s="1"/>
  <c r="C239" i="12"/>
  <c r="C293" i="12"/>
  <c r="E296" i="12"/>
  <c r="F296" i="12" s="1"/>
  <c r="I296" i="12"/>
  <c r="F297" i="12"/>
  <c r="I297" i="12"/>
  <c r="F298" i="12"/>
  <c r="I298" i="12"/>
  <c r="F299" i="12"/>
  <c r="I299" i="12"/>
  <c r="K236" i="7"/>
  <c r="J236" i="7"/>
  <c r="F236" i="7"/>
  <c r="G236" i="7" s="1"/>
  <c r="K235" i="7"/>
  <c r="J235" i="7"/>
  <c r="G235" i="7"/>
  <c r="K234" i="7"/>
  <c r="J234" i="7"/>
  <c r="E234" i="7"/>
  <c r="G234" i="7" s="1"/>
  <c r="K233" i="7"/>
  <c r="J233" i="7"/>
  <c r="E233" i="7"/>
  <c r="G233" i="7" s="1"/>
  <c r="K232" i="7"/>
  <c r="J232" i="7"/>
  <c r="E232" i="7"/>
  <c r="G232" i="7" s="1"/>
  <c r="K231" i="7"/>
  <c r="J231" i="7"/>
  <c r="G231" i="7"/>
  <c r="K230" i="7"/>
  <c r="J230" i="7"/>
  <c r="G230" i="7"/>
  <c r="J229" i="7"/>
  <c r="G229" i="7"/>
  <c r="K228" i="7"/>
  <c r="J228" i="7"/>
  <c r="E228" i="7"/>
  <c r="G228" i="7" s="1"/>
  <c r="J227" i="7"/>
  <c r="G227" i="7"/>
  <c r="C224" i="7"/>
  <c r="D235" i="12" l="1"/>
  <c r="D261" i="12"/>
  <c r="D289" i="12"/>
  <c r="D275" i="12"/>
  <c r="D220" i="7"/>
  <c r="K217" i="7" l="1"/>
  <c r="J217" i="7"/>
  <c r="F217" i="7"/>
  <c r="G217" i="7" s="1"/>
  <c r="K216" i="7"/>
  <c r="J216" i="7"/>
  <c r="G216" i="7"/>
  <c r="K215" i="7"/>
  <c r="J215" i="7"/>
  <c r="E215" i="7"/>
  <c r="G215" i="7" s="1"/>
  <c r="K214" i="7"/>
  <c r="J214" i="7"/>
  <c r="E214" i="7"/>
  <c r="G214" i="7" s="1"/>
  <c r="K213" i="7"/>
  <c r="J213" i="7"/>
  <c r="E213" i="7"/>
  <c r="G213" i="7" s="1"/>
  <c r="K212" i="7"/>
  <c r="J212" i="7"/>
  <c r="G212" i="7"/>
  <c r="K211" i="7"/>
  <c r="J211" i="7"/>
  <c r="G211" i="7"/>
  <c r="J210" i="7"/>
  <c r="G210" i="7"/>
  <c r="K209" i="7"/>
  <c r="J209" i="7"/>
  <c r="G209" i="7"/>
  <c r="E209" i="7"/>
  <c r="J208" i="7"/>
  <c r="G208" i="7"/>
  <c r="C205" i="7"/>
  <c r="K178" i="7"/>
  <c r="J178" i="7"/>
  <c r="F178" i="7"/>
  <c r="G178" i="7" s="1"/>
  <c r="K177" i="7"/>
  <c r="J177" i="7"/>
  <c r="G177" i="7"/>
  <c r="K176" i="7"/>
  <c r="J176" i="7"/>
  <c r="E176" i="7"/>
  <c r="G176" i="7" s="1"/>
  <c r="K175" i="7"/>
  <c r="J175" i="7"/>
  <c r="E175" i="7"/>
  <c r="G175" i="7" s="1"/>
  <c r="K174" i="7"/>
  <c r="J174" i="7"/>
  <c r="E174" i="7"/>
  <c r="G174" i="7" s="1"/>
  <c r="K173" i="7"/>
  <c r="J173" i="7"/>
  <c r="G173" i="7"/>
  <c r="K172" i="7"/>
  <c r="J172" i="7"/>
  <c r="G172" i="7"/>
  <c r="J171" i="7"/>
  <c r="G171" i="7"/>
  <c r="K170" i="7"/>
  <c r="J170" i="7"/>
  <c r="E170" i="7"/>
  <c r="G170" i="7" s="1"/>
  <c r="J169" i="7"/>
  <c r="G169" i="7"/>
  <c r="C166" i="7"/>
  <c r="K159" i="7"/>
  <c r="J159" i="7"/>
  <c r="F159" i="7"/>
  <c r="G159" i="7" s="1"/>
  <c r="K158" i="7"/>
  <c r="J158" i="7"/>
  <c r="G158" i="7"/>
  <c r="K157" i="7"/>
  <c r="J157" i="7"/>
  <c r="E157" i="7"/>
  <c r="G157" i="7" s="1"/>
  <c r="K156" i="7"/>
  <c r="J156" i="7"/>
  <c r="E156" i="7"/>
  <c r="G156" i="7" s="1"/>
  <c r="K155" i="7"/>
  <c r="J155" i="7"/>
  <c r="E155" i="7"/>
  <c r="G155" i="7" s="1"/>
  <c r="K154" i="7"/>
  <c r="J154" i="7"/>
  <c r="G154" i="7"/>
  <c r="K153" i="7"/>
  <c r="J153" i="7"/>
  <c r="G153" i="7"/>
  <c r="J152" i="7"/>
  <c r="G152" i="7"/>
  <c r="K151" i="7"/>
  <c r="J151" i="7"/>
  <c r="E151" i="7"/>
  <c r="G151" i="7" s="1"/>
  <c r="J150" i="7"/>
  <c r="G150" i="7"/>
  <c r="C147" i="7"/>
  <c r="K140" i="7"/>
  <c r="J140" i="7"/>
  <c r="F140" i="7"/>
  <c r="G140" i="7" s="1"/>
  <c r="K139" i="7"/>
  <c r="J139" i="7"/>
  <c r="G139" i="7"/>
  <c r="K138" i="7"/>
  <c r="J138" i="7"/>
  <c r="E138" i="7"/>
  <c r="G138" i="7" s="1"/>
  <c r="K137" i="7"/>
  <c r="J137" i="7"/>
  <c r="E137" i="7"/>
  <c r="G137" i="7" s="1"/>
  <c r="K136" i="7"/>
  <c r="J136" i="7"/>
  <c r="E136" i="7"/>
  <c r="G136" i="7" s="1"/>
  <c r="K135" i="7"/>
  <c r="J135" i="7"/>
  <c r="G135" i="7"/>
  <c r="K134" i="7"/>
  <c r="J134" i="7"/>
  <c r="G134" i="7"/>
  <c r="J133" i="7"/>
  <c r="G133" i="7"/>
  <c r="J132" i="7"/>
  <c r="G132" i="7"/>
  <c r="J131" i="7"/>
  <c r="G131" i="7"/>
  <c r="C128" i="7"/>
  <c r="K121" i="7"/>
  <c r="J121" i="7"/>
  <c r="F121" i="7"/>
  <c r="G121" i="7" s="1"/>
  <c r="K120" i="7"/>
  <c r="J120" i="7"/>
  <c r="G120" i="7"/>
  <c r="K119" i="7"/>
  <c r="J119" i="7"/>
  <c r="E119" i="7"/>
  <c r="G119" i="7" s="1"/>
  <c r="K118" i="7"/>
  <c r="J118" i="7"/>
  <c r="E118" i="7"/>
  <c r="G118" i="7" s="1"/>
  <c r="K117" i="7"/>
  <c r="J117" i="7"/>
  <c r="E117" i="7"/>
  <c r="G117" i="7" s="1"/>
  <c r="K116" i="7"/>
  <c r="J116" i="7"/>
  <c r="G116" i="7"/>
  <c r="K115" i="7"/>
  <c r="J115" i="7"/>
  <c r="G115" i="7"/>
  <c r="J114" i="7"/>
  <c r="G114" i="7"/>
  <c r="K113" i="7"/>
  <c r="J113" i="7"/>
  <c r="E113" i="7"/>
  <c r="G113" i="7" s="1"/>
  <c r="J112" i="7"/>
  <c r="G112" i="7"/>
  <c r="C109" i="7"/>
  <c r="K198" i="7"/>
  <c r="J198" i="7"/>
  <c r="F198" i="7"/>
  <c r="G198" i="7" s="1"/>
  <c r="K197" i="7"/>
  <c r="J197" i="7"/>
  <c r="G197" i="7"/>
  <c r="K196" i="7"/>
  <c r="J196" i="7"/>
  <c r="E196" i="7"/>
  <c r="G196" i="7" s="1"/>
  <c r="K195" i="7"/>
  <c r="J195" i="7"/>
  <c r="E195" i="7"/>
  <c r="G195" i="7" s="1"/>
  <c r="K194" i="7"/>
  <c r="J194" i="7"/>
  <c r="E194" i="7"/>
  <c r="G194" i="7" s="1"/>
  <c r="K193" i="7"/>
  <c r="J193" i="7"/>
  <c r="G193" i="7"/>
  <c r="K192" i="7"/>
  <c r="J192" i="7"/>
  <c r="G192" i="7"/>
  <c r="J191" i="7"/>
  <c r="G191" i="7"/>
  <c r="K190" i="7"/>
  <c r="J190" i="7"/>
  <c r="E190" i="7"/>
  <c r="G190" i="7" s="1"/>
  <c r="J189" i="7"/>
  <c r="G189" i="7"/>
  <c r="C186" i="7"/>
  <c r="C262" i="7"/>
  <c r="G265" i="7"/>
  <c r="J265" i="7"/>
  <c r="G266" i="7"/>
  <c r="J266" i="7"/>
  <c r="K266" i="7"/>
  <c r="G267" i="7"/>
  <c r="J267" i="7"/>
  <c r="K267" i="7"/>
  <c r="G268" i="7"/>
  <c r="J268" i="7"/>
  <c r="K268" i="7"/>
  <c r="G269" i="7"/>
  <c r="J269" i="7"/>
  <c r="K269" i="7"/>
  <c r="G270" i="7"/>
  <c r="J270" i="7"/>
  <c r="K270" i="7"/>
  <c r="G271" i="7"/>
  <c r="J271" i="7"/>
  <c r="K271" i="7"/>
  <c r="G272" i="7"/>
  <c r="J272" i="7"/>
  <c r="K272" i="7"/>
  <c r="G273" i="7"/>
  <c r="J273" i="7"/>
  <c r="K273" i="7"/>
  <c r="G274" i="7"/>
  <c r="J274" i="7"/>
  <c r="K274" i="7"/>
  <c r="F275" i="7"/>
  <c r="G275" i="7" s="1"/>
  <c r="J275" i="7"/>
  <c r="K275" i="7"/>
  <c r="C282" i="7"/>
  <c r="G285" i="7"/>
  <c r="J285" i="7"/>
  <c r="E286" i="7"/>
  <c r="G286" i="7" s="1"/>
  <c r="J286" i="7"/>
  <c r="K286" i="7"/>
  <c r="G287" i="7"/>
  <c r="J287" i="7"/>
  <c r="K287" i="7"/>
  <c r="G288" i="7"/>
  <c r="J288" i="7"/>
  <c r="K288" i="7"/>
  <c r="G289" i="7"/>
  <c r="J289" i="7"/>
  <c r="K289" i="7"/>
  <c r="E290" i="7"/>
  <c r="G290" i="7"/>
  <c r="J290" i="7"/>
  <c r="K290" i="7"/>
  <c r="E291" i="7"/>
  <c r="G291" i="7"/>
  <c r="J291" i="7"/>
  <c r="K291" i="7"/>
  <c r="E292" i="7"/>
  <c r="G292" i="7"/>
  <c r="J292" i="7"/>
  <c r="K292" i="7"/>
  <c r="G293" i="7"/>
  <c r="J293" i="7"/>
  <c r="K293" i="7"/>
  <c r="F294" i="7"/>
  <c r="G294" i="7" s="1"/>
  <c r="J294" i="7"/>
  <c r="K294" i="7"/>
  <c r="C301" i="7"/>
  <c r="G304" i="7"/>
  <c r="J304" i="7"/>
  <c r="E305" i="7"/>
  <c r="G305" i="7" s="1"/>
  <c r="J305" i="7"/>
  <c r="K305" i="7"/>
  <c r="G306" i="7"/>
  <c r="J306" i="7"/>
  <c r="K306" i="7"/>
  <c r="G307" i="7"/>
  <c r="J307" i="7"/>
  <c r="K307" i="7"/>
  <c r="G308" i="7"/>
  <c r="J308" i="7"/>
  <c r="K308" i="7"/>
  <c r="E309" i="7"/>
  <c r="G309" i="7" s="1"/>
  <c r="J309" i="7"/>
  <c r="K309" i="7"/>
  <c r="E310" i="7"/>
  <c r="G310" i="7" s="1"/>
  <c r="J310" i="7"/>
  <c r="K310" i="7"/>
  <c r="E311" i="7"/>
  <c r="G311" i="7" s="1"/>
  <c r="J311" i="7"/>
  <c r="K311" i="7"/>
  <c r="G312" i="7"/>
  <c r="J312" i="7"/>
  <c r="K312" i="7"/>
  <c r="F313" i="7"/>
  <c r="G313" i="7" s="1"/>
  <c r="J313" i="7"/>
  <c r="K313" i="7"/>
  <c r="C320" i="7"/>
  <c r="G323" i="7"/>
  <c r="J323" i="7"/>
  <c r="E324" i="7"/>
  <c r="G324" i="7" s="1"/>
  <c r="J324" i="7"/>
  <c r="K324" i="7"/>
  <c r="E325" i="7"/>
  <c r="G325" i="7" s="1"/>
  <c r="J325" i="7"/>
  <c r="K325" i="7"/>
  <c r="G326" i="7"/>
  <c r="J326" i="7"/>
  <c r="K326" i="7"/>
  <c r="G327" i="7"/>
  <c r="J327" i="7"/>
  <c r="K327" i="7"/>
  <c r="E328" i="7"/>
  <c r="G328" i="7" s="1"/>
  <c r="J328" i="7"/>
  <c r="K328" i="7"/>
  <c r="E329" i="7"/>
  <c r="G329" i="7" s="1"/>
  <c r="J329" i="7"/>
  <c r="K329" i="7"/>
  <c r="E330" i="7"/>
  <c r="G330" i="7" s="1"/>
  <c r="J330" i="7"/>
  <c r="K330" i="7"/>
  <c r="G331" i="7"/>
  <c r="J331" i="7"/>
  <c r="K331" i="7"/>
  <c r="Q45" i="46"/>
  <c r="P45" i="46"/>
  <c r="Q44" i="46"/>
  <c r="P44" i="46"/>
  <c r="Q43" i="46"/>
  <c r="P43" i="46"/>
  <c r="Q42" i="46"/>
  <c r="P42" i="46"/>
  <c r="Q41" i="46"/>
  <c r="P41" i="46"/>
  <c r="Q40" i="46"/>
  <c r="P40" i="46"/>
  <c r="Q39" i="46"/>
  <c r="P39" i="46"/>
  <c r="Q38" i="46"/>
  <c r="P38" i="46"/>
  <c r="Q37" i="46"/>
  <c r="P37" i="46"/>
  <c r="Q36" i="46"/>
  <c r="P36" i="46"/>
  <c r="Q35" i="46"/>
  <c r="P35" i="46"/>
  <c r="Q34" i="46"/>
  <c r="P34" i="46"/>
  <c r="Q33" i="46"/>
  <c r="P33" i="46"/>
  <c r="Q32" i="46"/>
  <c r="P32" i="46"/>
  <c r="Q31" i="46"/>
  <c r="P31" i="46"/>
  <c r="Q30" i="46"/>
  <c r="P30" i="46"/>
  <c r="Q29" i="46"/>
  <c r="P29" i="46"/>
  <c r="Q28" i="46"/>
  <c r="P28" i="46"/>
  <c r="Q27" i="46"/>
  <c r="P27" i="46"/>
  <c r="D201" i="7" l="1"/>
  <c r="D105" i="7"/>
  <c r="D162" i="7"/>
  <c r="D143" i="7"/>
  <c r="D124" i="7"/>
  <c r="D297" i="7"/>
  <c r="D182" i="7"/>
  <c r="D258" i="7"/>
  <c r="D278" i="7"/>
  <c r="P54" i="46" l="1"/>
  <c r="P53" i="46"/>
  <c r="P52" i="46"/>
  <c r="P51" i="46"/>
  <c r="P50" i="46"/>
  <c r="P49" i="46"/>
  <c r="Q54" i="46"/>
  <c r="Q53" i="46"/>
  <c r="Q52" i="46"/>
  <c r="Q51" i="46"/>
  <c r="I471" i="12"/>
  <c r="Q46" i="46"/>
  <c r="P46" i="46"/>
  <c r="Q48" i="46"/>
  <c r="P48" i="46"/>
  <c r="Q47" i="46"/>
  <c r="P47" i="46"/>
  <c r="D27" i="38" l="1"/>
  <c r="Q50" i="46" l="1"/>
  <c r="I12" i="27" l="1"/>
  <c r="C143" i="43"/>
  <c r="C100" i="43"/>
  <c r="C57" i="43"/>
  <c r="C14" i="43"/>
  <c r="C163" i="42"/>
  <c r="C133" i="42"/>
  <c r="C103" i="42"/>
  <c r="C73" i="42"/>
  <c r="C43" i="42"/>
  <c r="C107" i="40"/>
  <c r="C76" i="40"/>
  <c r="C45" i="40"/>
  <c r="C13" i="42"/>
  <c r="C14" i="40"/>
  <c r="C548" i="12"/>
  <c r="C528" i="12"/>
  <c r="C506" i="12"/>
  <c r="C486" i="12"/>
  <c r="C467" i="12"/>
  <c r="C447" i="12"/>
  <c r="C428" i="12"/>
  <c r="C415" i="12"/>
  <c r="C402" i="12"/>
  <c r="C381" i="12"/>
  <c r="C368" i="12"/>
  <c r="C355" i="12"/>
  <c r="C335" i="12"/>
  <c r="C321" i="12"/>
  <c r="C307" i="12"/>
  <c r="C222" i="12"/>
  <c r="C20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396" i="7"/>
  <c r="C377" i="7"/>
  <c r="C358" i="7"/>
  <c r="C339" i="7"/>
  <c r="C243" i="7"/>
  <c r="C92"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E471" i="12" s="1"/>
  <c r="F471" i="12" s="1"/>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E16" i="12" l="1"/>
  <c r="F16" i="12" s="1"/>
  <c r="E88" i="12"/>
  <c r="F88" i="12" s="1"/>
  <c r="E225" i="12"/>
  <c r="F225" i="12" s="1"/>
  <c r="E172" i="12"/>
  <c r="F172" i="12" s="1"/>
  <c r="D165" i="12" s="1"/>
  <c r="E70" i="12"/>
  <c r="F70" i="12" s="1"/>
  <c r="D63" i="12" s="1"/>
  <c r="E207" i="12"/>
  <c r="F207" i="12" s="1"/>
  <c r="E190" i="12"/>
  <c r="F190" i="12" s="1"/>
  <c r="D183" i="12" s="1"/>
  <c r="E124" i="12"/>
  <c r="F124" i="12" s="1"/>
  <c r="D117" i="12" s="1"/>
  <c r="E17" i="12"/>
  <c r="F17" i="12" s="1"/>
  <c r="D9" i="12" s="1"/>
  <c r="D147" i="12"/>
  <c r="D81" i="12"/>
  <c r="E34" i="12"/>
  <c r="F34" i="12" s="1"/>
  <c r="D27" i="12" s="1"/>
  <c r="D99" i="12"/>
  <c r="E52" i="12"/>
  <c r="F52" i="12" s="1"/>
  <c r="D45" i="12" s="1"/>
  <c r="E142" i="12"/>
  <c r="F142" i="12" s="1"/>
  <c r="D135" i="12"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561" i="12"/>
  <c r="J560" i="12"/>
  <c r="J559" i="12"/>
  <c r="J558" i="12"/>
  <c r="J557" i="12"/>
  <c r="J556" i="12"/>
  <c r="J555" i="12"/>
  <c r="J554" i="12"/>
  <c r="J553" i="12"/>
  <c r="J552" i="12"/>
  <c r="J541" i="12"/>
  <c r="J540" i="12"/>
  <c r="J539" i="12"/>
  <c r="J538" i="12"/>
  <c r="J537" i="12"/>
  <c r="J536" i="12"/>
  <c r="J535" i="12"/>
  <c r="J534" i="12"/>
  <c r="J533" i="12"/>
  <c r="J532" i="12"/>
  <c r="J521" i="12"/>
  <c r="J520" i="12"/>
  <c r="J519" i="12"/>
  <c r="J518" i="12"/>
  <c r="J517" i="12"/>
  <c r="J516" i="12"/>
  <c r="J515" i="12"/>
  <c r="J514" i="12"/>
  <c r="J513" i="12"/>
  <c r="J512" i="12"/>
  <c r="J511" i="12"/>
  <c r="J510" i="12"/>
  <c r="J499" i="12"/>
  <c r="J498" i="12"/>
  <c r="J497" i="12"/>
  <c r="J496" i="12"/>
  <c r="J495" i="12"/>
  <c r="J494" i="12"/>
  <c r="J493" i="12"/>
  <c r="J492" i="12"/>
  <c r="J491" i="12"/>
  <c r="J490" i="12"/>
  <c r="J479" i="12"/>
  <c r="J478" i="12"/>
  <c r="J477" i="12"/>
  <c r="J476" i="12"/>
  <c r="J475" i="12"/>
  <c r="J474" i="12"/>
  <c r="J460" i="12"/>
  <c r="J459" i="12"/>
  <c r="J458" i="12"/>
  <c r="J457" i="12"/>
  <c r="J456" i="12"/>
  <c r="J455" i="12"/>
  <c r="J454" i="12"/>
  <c r="J453" i="12"/>
  <c r="J440" i="12"/>
  <c r="J439" i="12"/>
  <c r="J438" i="12"/>
  <c r="J437" i="12"/>
  <c r="J421" i="12"/>
  <c r="J420" i="12"/>
  <c r="J419" i="12"/>
  <c r="J408" i="12"/>
  <c r="J407" i="12"/>
  <c r="J395" i="12"/>
  <c r="J394" i="12"/>
  <c r="J393" i="12"/>
  <c r="J392" i="12"/>
  <c r="J391" i="12"/>
  <c r="J390" i="12"/>
  <c r="J389" i="12"/>
  <c r="J388" i="12"/>
  <c r="J387" i="12"/>
  <c r="J386" i="12"/>
  <c r="J385" i="12"/>
  <c r="J374" i="12"/>
  <c r="J373" i="12"/>
  <c r="J372" i="12"/>
  <c r="J361" i="12"/>
  <c r="J360" i="12"/>
  <c r="J359" i="12"/>
  <c r="J347" i="12"/>
  <c r="J346" i="12"/>
  <c r="J345" i="12"/>
  <c r="J344" i="12"/>
  <c r="J343" i="12"/>
  <c r="J342" i="12"/>
  <c r="J341" i="12"/>
  <c r="J340" i="12"/>
  <c r="J339" i="12"/>
  <c r="J328" i="12"/>
  <c r="J327" i="12"/>
  <c r="J326" i="12"/>
  <c r="J314" i="12"/>
  <c r="J313" i="12"/>
  <c r="J312" i="12"/>
  <c r="J311" i="12"/>
  <c r="J232" i="12"/>
  <c r="I561" i="12"/>
  <c r="F561" i="12"/>
  <c r="I560" i="12"/>
  <c r="F560" i="12"/>
  <c r="I559" i="12"/>
  <c r="F559" i="12"/>
  <c r="I558" i="12"/>
  <c r="F558" i="12"/>
  <c r="I557" i="12"/>
  <c r="F557" i="12"/>
  <c r="I556" i="12"/>
  <c r="F556" i="12"/>
  <c r="I555" i="12"/>
  <c r="F555" i="12"/>
  <c r="I554" i="12"/>
  <c r="F554" i="12"/>
  <c r="I553" i="12"/>
  <c r="F553" i="12"/>
  <c r="I552" i="12"/>
  <c r="F552" i="12"/>
  <c r="I551" i="12"/>
  <c r="E551" i="12"/>
  <c r="F551" i="12" s="1"/>
  <c r="I541" i="12"/>
  <c r="F541" i="12"/>
  <c r="I540" i="12"/>
  <c r="F540" i="12"/>
  <c r="I539" i="12"/>
  <c r="F539" i="12"/>
  <c r="I538" i="12"/>
  <c r="F538" i="12"/>
  <c r="I537" i="12"/>
  <c r="F537" i="12"/>
  <c r="I536" i="12"/>
  <c r="F536" i="12"/>
  <c r="I535" i="12"/>
  <c r="F535" i="12"/>
  <c r="I534" i="12"/>
  <c r="F534" i="12"/>
  <c r="I533" i="12"/>
  <c r="F533" i="12"/>
  <c r="I532" i="12"/>
  <c r="F532" i="12"/>
  <c r="I531" i="12"/>
  <c r="E531" i="12"/>
  <c r="F531" i="12" s="1"/>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E509" i="12"/>
  <c r="F509" i="12" s="1"/>
  <c r="I499" i="12"/>
  <c r="F499" i="12"/>
  <c r="I498" i="12"/>
  <c r="F498" i="12"/>
  <c r="I497" i="12"/>
  <c r="F497" i="12"/>
  <c r="I496" i="12"/>
  <c r="F496" i="12"/>
  <c r="I495" i="12"/>
  <c r="F495" i="12"/>
  <c r="I494" i="12"/>
  <c r="F494" i="12"/>
  <c r="I493" i="12"/>
  <c r="F493" i="12"/>
  <c r="I492" i="12"/>
  <c r="F492" i="12"/>
  <c r="I491" i="12"/>
  <c r="F491" i="12"/>
  <c r="I490" i="12"/>
  <c r="F490" i="12"/>
  <c r="I489" i="12"/>
  <c r="E489" i="12"/>
  <c r="F489" i="12" s="1"/>
  <c r="I479" i="12"/>
  <c r="F479" i="12"/>
  <c r="I478" i="12"/>
  <c r="F478" i="12"/>
  <c r="I477" i="12"/>
  <c r="F477" i="12"/>
  <c r="I476" i="12"/>
  <c r="F476" i="12"/>
  <c r="I475" i="12"/>
  <c r="F475" i="12"/>
  <c r="I474" i="12"/>
  <c r="F474" i="12"/>
  <c r="I473" i="12"/>
  <c r="F473" i="12"/>
  <c r="I472" i="12"/>
  <c r="F472" i="12"/>
  <c r="I470" i="12"/>
  <c r="E470" i="12"/>
  <c r="F470" i="12" s="1"/>
  <c r="I460" i="12"/>
  <c r="F460" i="12"/>
  <c r="I459" i="12"/>
  <c r="F459" i="12"/>
  <c r="I458" i="12"/>
  <c r="F458" i="12"/>
  <c r="I457" i="12"/>
  <c r="F457" i="12"/>
  <c r="I456" i="12"/>
  <c r="F456" i="12"/>
  <c r="I455" i="12"/>
  <c r="F455" i="12"/>
  <c r="I454" i="12"/>
  <c r="F454" i="12"/>
  <c r="I453" i="12"/>
  <c r="F453" i="12"/>
  <c r="I452" i="12"/>
  <c r="F452" i="12"/>
  <c r="I451" i="12"/>
  <c r="F451" i="12"/>
  <c r="I450" i="12"/>
  <c r="E450" i="12"/>
  <c r="F450" i="12" s="1"/>
  <c r="I440" i="12"/>
  <c r="F440" i="12"/>
  <c r="I439" i="12"/>
  <c r="F439" i="12"/>
  <c r="I438" i="12"/>
  <c r="F438" i="12"/>
  <c r="I437" i="12"/>
  <c r="F437" i="12"/>
  <c r="I436" i="12"/>
  <c r="F436" i="12"/>
  <c r="I435" i="12"/>
  <c r="F435" i="12"/>
  <c r="I434" i="12"/>
  <c r="F434" i="12"/>
  <c r="I433" i="12"/>
  <c r="F433" i="12"/>
  <c r="I432" i="12"/>
  <c r="F432" i="12"/>
  <c r="I431" i="12"/>
  <c r="E431" i="12"/>
  <c r="F431" i="12" s="1"/>
  <c r="I421" i="12"/>
  <c r="F421" i="12"/>
  <c r="I420" i="12"/>
  <c r="F420" i="12"/>
  <c r="I419" i="12"/>
  <c r="F419" i="12"/>
  <c r="I418" i="12"/>
  <c r="E418" i="12"/>
  <c r="F418" i="12" s="1"/>
  <c r="I408" i="12"/>
  <c r="F408" i="12"/>
  <c r="I407" i="12"/>
  <c r="F407" i="12"/>
  <c r="I406" i="12"/>
  <c r="F406" i="12"/>
  <c r="I405" i="12"/>
  <c r="E405" i="12"/>
  <c r="F405" i="12" s="1"/>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E384" i="12"/>
  <c r="F384" i="12" s="1"/>
  <c r="I374" i="12"/>
  <c r="F374" i="12"/>
  <c r="I373" i="12"/>
  <c r="F373" i="12"/>
  <c r="I372" i="12"/>
  <c r="F372" i="12"/>
  <c r="I371" i="12"/>
  <c r="E371" i="12"/>
  <c r="F371" i="12" s="1"/>
  <c r="I361" i="12"/>
  <c r="F361" i="12"/>
  <c r="I360" i="12"/>
  <c r="F360" i="12"/>
  <c r="I359" i="12"/>
  <c r="F359" i="12"/>
  <c r="I358" i="12"/>
  <c r="E358" i="12"/>
  <c r="F358" i="12" s="1"/>
  <c r="I347" i="12"/>
  <c r="F347" i="12"/>
  <c r="I346" i="12"/>
  <c r="F346" i="12"/>
  <c r="I345" i="12"/>
  <c r="F345" i="12"/>
  <c r="I344" i="12"/>
  <c r="F344" i="12"/>
  <c r="I343" i="12"/>
  <c r="F343" i="12"/>
  <c r="I342" i="12"/>
  <c r="F342" i="12"/>
  <c r="I341" i="12"/>
  <c r="F341" i="12"/>
  <c r="I340" i="12"/>
  <c r="F340" i="12"/>
  <c r="I339" i="12"/>
  <c r="F339" i="12"/>
  <c r="I338" i="12"/>
  <c r="E338" i="12"/>
  <c r="F338" i="12" s="1"/>
  <c r="I328" i="12"/>
  <c r="F328" i="12"/>
  <c r="I327" i="12"/>
  <c r="F327" i="12"/>
  <c r="I326" i="12"/>
  <c r="F326" i="12"/>
  <c r="I325" i="12"/>
  <c r="F325" i="12"/>
  <c r="I324" i="12"/>
  <c r="E324" i="12"/>
  <c r="F324" i="12" s="1"/>
  <c r="I314" i="12"/>
  <c r="F314" i="12"/>
  <c r="I313" i="12"/>
  <c r="F313" i="12"/>
  <c r="I312" i="12"/>
  <c r="F312" i="12"/>
  <c r="I311" i="12"/>
  <c r="F311" i="12"/>
  <c r="I310" i="12"/>
  <c r="E310" i="12"/>
  <c r="F310" i="12" s="1"/>
  <c r="I232" i="12"/>
  <c r="F232"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408" i="7"/>
  <c r="K407" i="7"/>
  <c r="K406" i="7"/>
  <c r="K405" i="7"/>
  <c r="K404" i="7"/>
  <c r="K403" i="7"/>
  <c r="K402" i="7"/>
  <c r="K401" i="7"/>
  <c r="K400" i="7"/>
  <c r="K389" i="7"/>
  <c r="K388" i="7"/>
  <c r="K387" i="7"/>
  <c r="K386" i="7"/>
  <c r="K385" i="7"/>
  <c r="K384" i="7"/>
  <c r="K383" i="7"/>
  <c r="K382" i="7"/>
  <c r="K381" i="7"/>
  <c r="K370" i="7"/>
  <c r="K369" i="7"/>
  <c r="K368" i="7"/>
  <c r="K367" i="7"/>
  <c r="K366" i="7"/>
  <c r="K365" i="7"/>
  <c r="K364" i="7"/>
  <c r="K363" i="7"/>
  <c r="K362" i="7"/>
  <c r="K351" i="7"/>
  <c r="K350" i="7"/>
  <c r="K349" i="7"/>
  <c r="K348" i="7"/>
  <c r="K347" i="7"/>
  <c r="K346" i="7"/>
  <c r="K345" i="7"/>
  <c r="K344" i="7"/>
  <c r="K343" i="7"/>
  <c r="K332" i="7"/>
  <c r="K255" i="7"/>
  <c r="K253" i="7"/>
  <c r="J408" i="7"/>
  <c r="F408" i="7"/>
  <c r="G408" i="7" s="1"/>
  <c r="J407" i="7"/>
  <c r="G407" i="7"/>
  <c r="J406" i="7"/>
  <c r="E406" i="7"/>
  <c r="G406" i="7" s="1"/>
  <c r="J405" i="7"/>
  <c r="E405" i="7"/>
  <c r="G405" i="7" s="1"/>
  <c r="J404" i="7"/>
  <c r="E404" i="7"/>
  <c r="G404" i="7" s="1"/>
  <c r="J403" i="7"/>
  <c r="G403" i="7"/>
  <c r="J402" i="7"/>
  <c r="G402" i="7"/>
  <c r="J401" i="7"/>
  <c r="E401" i="7"/>
  <c r="G401" i="7" s="1"/>
  <c r="J400" i="7"/>
  <c r="E400" i="7"/>
  <c r="G400" i="7" s="1"/>
  <c r="J399" i="7"/>
  <c r="G399" i="7"/>
  <c r="J389" i="7"/>
  <c r="F389" i="7"/>
  <c r="G389" i="7" s="1"/>
  <c r="J388" i="7"/>
  <c r="G388" i="7"/>
  <c r="J387" i="7"/>
  <c r="E387" i="7"/>
  <c r="G387" i="7" s="1"/>
  <c r="J386" i="7"/>
  <c r="E386" i="7"/>
  <c r="G386" i="7" s="1"/>
  <c r="J385" i="7"/>
  <c r="E385" i="7"/>
  <c r="G385" i="7" s="1"/>
  <c r="J384" i="7"/>
  <c r="G384" i="7"/>
  <c r="J383" i="7"/>
  <c r="G383" i="7"/>
  <c r="J382" i="7"/>
  <c r="E382" i="7"/>
  <c r="G382" i="7" s="1"/>
  <c r="J381" i="7"/>
  <c r="E381" i="7"/>
  <c r="G381" i="7" s="1"/>
  <c r="J380" i="7"/>
  <c r="G380" i="7"/>
  <c r="J370" i="7"/>
  <c r="F370" i="7"/>
  <c r="G370" i="7" s="1"/>
  <c r="J369" i="7"/>
  <c r="G369" i="7"/>
  <c r="J368" i="7"/>
  <c r="E368" i="7"/>
  <c r="G368" i="7" s="1"/>
  <c r="J367" i="7"/>
  <c r="E367" i="7"/>
  <c r="G367" i="7" s="1"/>
  <c r="J366" i="7"/>
  <c r="E366" i="7"/>
  <c r="G366" i="7" s="1"/>
  <c r="J365" i="7"/>
  <c r="G365" i="7"/>
  <c r="J364" i="7"/>
  <c r="G364" i="7"/>
  <c r="J363" i="7"/>
  <c r="E363" i="7"/>
  <c r="G363" i="7" s="1"/>
  <c r="J362" i="7"/>
  <c r="E362" i="7"/>
  <c r="G362" i="7" s="1"/>
  <c r="J361" i="7"/>
  <c r="G361" i="7"/>
  <c r="J351" i="7"/>
  <c r="F351" i="7"/>
  <c r="G351" i="7" s="1"/>
  <c r="J350" i="7"/>
  <c r="G350" i="7"/>
  <c r="J349" i="7"/>
  <c r="E349" i="7"/>
  <c r="G349" i="7" s="1"/>
  <c r="J348" i="7"/>
  <c r="E348" i="7"/>
  <c r="G348" i="7" s="1"/>
  <c r="J347" i="7"/>
  <c r="E347" i="7"/>
  <c r="G347" i="7" s="1"/>
  <c r="J346" i="7"/>
  <c r="G346" i="7"/>
  <c r="J345" i="7"/>
  <c r="G345" i="7"/>
  <c r="J344" i="7"/>
  <c r="E344" i="7"/>
  <c r="G344" i="7" s="1"/>
  <c r="J343" i="7"/>
  <c r="E343" i="7"/>
  <c r="G343" i="7" s="1"/>
  <c r="J342" i="7"/>
  <c r="G342" i="7"/>
  <c r="J332" i="7"/>
  <c r="F332" i="7"/>
  <c r="G332" i="7" s="1"/>
  <c r="D316" i="7" s="1"/>
  <c r="J255" i="7"/>
  <c r="F255" i="7"/>
  <c r="G255" i="7" s="1"/>
  <c r="J254" i="7"/>
  <c r="G254" i="7"/>
  <c r="J253" i="7"/>
  <c r="E253" i="7"/>
  <c r="G253" i="7" s="1"/>
  <c r="J252" i="7"/>
  <c r="G252" i="7"/>
  <c r="J251" i="7"/>
  <c r="G251" i="7"/>
  <c r="J250" i="7"/>
  <c r="G250" i="7"/>
  <c r="J249" i="7"/>
  <c r="G249" i="7"/>
  <c r="J248" i="7"/>
  <c r="G248" i="7"/>
  <c r="J247" i="7"/>
  <c r="G247" i="7"/>
  <c r="J246" i="7"/>
  <c r="G246" i="7"/>
  <c r="J156" i="12" l="1"/>
  <c r="J160" i="12"/>
  <c r="J158" i="12"/>
  <c r="J162" i="12"/>
  <c r="J157" i="12"/>
  <c r="J161" i="12"/>
  <c r="J159" i="12"/>
  <c r="D143" i="9"/>
  <c r="D200" i="9"/>
  <c r="D219" i="9"/>
  <c r="F180" i="8"/>
  <c r="G180" i="8" s="1"/>
  <c r="D96" i="43"/>
  <c r="D40" i="42"/>
  <c r="D160" i="42"/>
  <c r="D70" i="42"/>
  <c r="D41" i="40"/>
  <c r="D218" i="12"/>
  <c r="D303" i="12"/>
  <c r="D398" i="12"/>
  <c r="D424" i="12"/>
  <c r="D463" i="12"/>
  <c r="D544" i="12"/>
  <c r="D351" i="12"/>
  <c r="D482" i="12"/>
  <c r="D524"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335" i="7"/>
  <c r="D373" i="7"/>
  <c r="D392"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443" i="12"/>
  <c r="D411" i="12"/>
  <c r="D317" i="12"/>
  <c r="D364" i="12"/>
  <c r="D331" i="12"/>
  <c r="D377" i="12"/>
  <c r="D502"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354" i="7"/>
  <c r="D239" i="7"/>
  <c r="I55" i="46"/>
  <c r="K55" i="46"/>
  <c r="M55" i="46"/>
  <c r="O55" i="46"/>
  <c r="Q55"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B244" i="38"/>
  <c r="E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AL397" i="38" l="1"/>
  <c r="AL566" i="38" s="1"/>
  <c r="AM398" i="38"/>
  <c r="AE404" i="38"/>
  <c r="AR404" i="38" s="1"/>
  <c r="AB398" i="38"/>
  <c r="F404" i="38"/>
  <c r="D398" i="38"/>
  <c r="D5" i="43"/>
  <c r="C11" i="27" s="1"/>
  <c r="H32" i="38"/>
  <c r="J32" i="38"/>
  <c r="K18" i="8"/>
  <c r="AB397" i="38" l="1"/>
  <c r="AE397" i="38" s="1"/>
  <c r="AE398" i="38"/>
  <c r="AR398" i="38" s="1"/>
  <c r="F398" i="38"/>
  <c r="D397" i="38"/>
  <c r="F397" i="38" s="1"/>
  <c r="H404" i="38"/>
  <c r="J404" i="38"/>
  <c r="AM397" i="38"/>
  <c r="Q28" i="28"/>
  <c r="I4" i="27" s="1"/>
  <c r="I14" i="27" s="1"/>
  <c r="AC201" i="38"/>
  <c r="AE201" i="38" l="1"/>
  <c r="AR201" i="38" s="1"/>
  <c r="AC199" i="38"/>
  <c r="H397" i="38"/>
  <c r="J397" i="38"/>
  <c r="H398" i="38"/>
  <c r="J398" i="38"/>
  <c r="AR397" i="38"/>
  <c r="AC190" i="38" l="1"/>
  <c r="AE190" i="38" s="1"/>
  <c r="AR190" i="38" s="1"/>
  <c r="AE199" i="38"/>
  <c r="AR199" i="38" s="1"/>
  <c r="I30" i="10"/>
  <c r="I29" i="10"/>
  <c r="I28" i="10"/>
  <c r="I27" i="10"/>
  <c r="I26" i="10"/>
  <c r="I25" i="10"/>
  <c r="I24" i="10"/>
  <c r="I23" i="10"/>
  <c r="I22" i="10"/>
  <c r="I21" i="10"/>
  <c r="I20" i="10"/>
  <c r="I19" i="10"/>
  <c r="I18" i="10"/>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D248" i="38"/>
  <c r="F248" i="38" l="1"/>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88" i="7"/>
  <c r="D5" i="7" s="1"/>
  <c r="C4" i="27" s="1"/>
  <c r="J248" i="38" l="1"/>
  <c r="H248" i="38"/>
  <c r="AF560" i="38"/>
  <c r="AC164" i="38"/>
  <c r="AE164" i="38" s="1"/>
  <c r="AR164" i="38" s="1"/>
  <c r="F158" i="38"/>
  <c r="D149" i="38"/>
  <c r="D106" i="38" s="1"/>
  <c r="AI225" i="38"/>
  <c r="AR225" i="38" s="1"/>
  <c r="AF223" i="38"/>
  <c r="AE315" i="38"/>
  <c r="AR315" i="38" s="1"/>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AC322" i="38" l="1"/>
  <c r="AC312" i="38" s="1"/>
  <c r="D322" i="38"/>
  <c r="D244" i="38"/>
  <c r="AC244" i="38"/>
  <c r="I22" i="27"/>
  <c r="I25" i="27" s="1"/>
  <c r="I27" i="27" s="1"/>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200" i="12"/>
  <c r="D5" i="12" s="1"/>
  <c r="C8" i="27" s="1"/>
  <c r="D10" i="9"/>
  <c r="G60" i="8"/>
  <c r="F67" i="8"/>
  <c r="G67" i="8" s="1"/>
  <c r="AB29" i="38" s="1"/>
  <c r="D10" i="10"/>
  <c r="D5" i="10" s="1"/>
  <c r="C7" i="27" s="1"/>
  <c r="AE244" i="38" l="1"/>
  <c r="AR244" i="38" s="1"/>
  <c r="AC243" i="38"/>
  <c r="F244" i="38"/>
  <c r="D243" i="38"/>
  <c r="F322" i="38"/>
  <c r="D312" i="38"/>
  <c r="F312" i="38" s="1"/>
  <c r="AB64" i="38"/>
  <c r="AE64" i="38" s="1"/>
  <c r="AR64" i="38" s="1"/>
  <c r="AP345" i="38"/>
  <c r="AP327" i="38" s="1"/>
  <c r="E345" i="38"/>
  <c r="E327" i="38" s="1"/>
  <c r="F327" i="38" s="1"/>
  <c r="J348" i="38"/>
  <c r="H348" i="38"/>
  <c r="J366" i="38"/>
  <c r="H366" i="38"/>
  <c r="D12" i="38"/>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D222" i="38" l="1"/>
  <c r="F222" i="38" s="1"/>
  <c r="F243" i="38"/>
  <c r="H244" i="38"/>
  <c r="J244" i="38"/>
  <c r="D566" i="38"/>
  <c r="F8" i="27" s="1"/>
  <c r="H312" i="38"/>
  <c r="J312" i="38"/>
  <c r="AE243" i="38"/>
  <c r="AR243" i="38" s="1"/>
  <c r="AC222" i="38"/>
  <c r="J322" i="38"/>
  <c r="H322"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J243" i="38" l="1"/>
  <c r="H243" i="38"/>
  <c r="H222" i="38"/>
  <c r="J222" i="38"/>
  <c r="AB12" i="38"/>
  <c r="AB566" i="38" s="1"/>
  <c r="H345" i="38"/>
  <c r="AJ566" i="38"/>
  <c r="AR345" i="38"/>
  <c r="AQ327" i="38"/>
  <c r="AR327" i="38" s="1"/>
  <c r="AQ12" i="38"/>
  <c r="D5" i="9"/>
  <c r="C6" i="27" s="1"/>
  <c r="C80" i="27"/>
  <c r="D40" i="27" l="1"/>
  <c r="D57" i="27" s="1"/>
  <c r="F19" i="8"/>
  <c r="G19" i="8" s="1"/>
  <c r="F18" i="8"/>
  <c r="G18" i="8" s="1"/>
  <c r="AD29" i="38" l="1"/>
  <c r="AE29" i="38" s="1"/>
  <c r="AR29"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J298" i="12"/>
  <c r="J271" i="12"/>
  <c r="J285" i="12"/>
  <c r="J257" i="12"/>
  <c r="J299" i="12"/>
  <c r="J284" i="12"/>
  <c r="J256" i="12"/>
  <c r="J283" i="12"/>
  <c r="Q97" i="38"/>
  <c r="R108" i="38"/>
  <c r="J255" i="12"/>
  <c r="R501" i="38" s="1"/>
  <c r="Z486" i="38" l="1"/>
  <c r="X390" i="38"/>
  <c r="N329" i="38"/>
  <c r="N192" i="38"/>
  <c r="K90" i="38"/>
  <c r="P390" i="38"/>
  <c r="W329" i="38"/>
  <c r="R399" i="38"/>
  <c r="R150" i="38"/>
  <c r="L215" i="38"/>
  <c r="AA468" i="38"/>
  <c r="N261" i="38"/>
  <c r="O384" i="38"/>
  <c r="M97" i="38"/>
  <c r="K224" i="38"/>
  <c r="AA486" i="38"/>
  <c r="Q236" i="38"/>
  <c r="Y346" i="38"/>
  <c r="P14" i="38"/>
  <c r="Z134" i="38"/>
  <c r="T128" i="38"/>
  <c r="S332" i="38"/>
  <c r="S476" i="38"/>
  <c r="Q138" i="38"/>
  <c r="W297" i="38"/>
  <c r="W281" i="38"/>
  <c r="X194" i="38"/>
  <c r="L483" i="38"/>
  <c r="N213" i="38"/>
  <c r="U370" i="38"/>
  <c r="U354" i="38"/>
  <c r="T38" i="38"/>
  <c r="T22" i="38"/>
  <c r="S187" i="38"/>
  <c r="S171" i="38"/>
  <c r="K476" i="38"/>
  <c r="O130" i="38"/>
  <c r="K456" i="38"/>
  <c r="K440" i="38"/>
  <c r="K424" i="38"/>
  <c r="K408" i="38"/>
  <c r="M77" i="38"/>
  <c r="M61" i="38"/>
  <c r="X205" i="38"/>
  <c r="AA195" i="38"/>
  <c r="V101" i="38"/>
  <c r="Z326" i="38"/>
  <c r="O101" i="38"/>
  <c r="K175" i="38"/>
  <c r="AA160" i="38"/>
  <c r="W140" i="38"/>
  <c r="N157" i="38"/>
  <c r="W105" i="38"/>
  <c r="X163" i="38"/>
  <c r="P555" i="38"/>
  <c r="O220" i="38"/>
  <c r="P317" i="38"/>
  <c r="Y221" i="38"/>
  <c r="AA524" i="38"/>
  <c r="AA537" i="38"/>
  <c r="Q77" i="38"/>
  <c r="Q61" i="38"/>
  <c r="L536" i="38"/>
  <c r="Q515" i="38"/>
  <c r="V73" i="38"/>
  <c r="V57" i="38"/>
  <c r="X450" i="38"/>
  <c r="X434" i="38"/>
  <c r="X418" i="38"/>
  <c r="X402" i="38"/>
  <c r="T115" i="38"/>
  <c r="Z265" i="38"/>
  <c r="V238" i="38"/>
  <c r="M294" i="38"/>
  <c r="M278" i="38"/>
  <c r="O110" i="38"/>
  <c r="R259" i="38"/>
  <c r="X211" i="38"/>
  <c r="W393" i="38"/>
  <c r="L371" i="38"/>
  <c r="L355" i="38"/>
  <c r="K77" i="38"/>
  <c r="K61" i="38"/>
  <c r="R188" i="38"/>
  <c r="R172" i="38"/>
  <c r="Y488" i="38"/>
  <c r="P334" i="38"/>
  <c r="U220" i="38"/>
  <c r="Q205" i="38"/>
  <c r="W115" i="38"/>
  <c r="L43" i="38"/>
  <c r="L27" i="38"/>
  <c r="S113" i="38"/>
  <c r="M116" i="38"/>
  <c r="M195" i="38"/>
  <c r="M156" i="38"/>
  <c r="Y136" i="38"/>
  <c r="K339" i="38"/>
  <c r="Y226" i="38"/>
  <c r="O344" i="38"/>
  <c r="O330" i="38"/>
  <c r="P442" i="38"/>
  <c r="P426" i="38"/>
  <c r="P410" i="38"/>
  <c r="U126" i="38"/>
  <c r="Q416" i="38"/>
  <c r="W179" i="38"/>
  <c r="M121" i="38"/>
  <c r="Q146" i="38"/>
  <c r="W305" i="38"/>
  <c r="W289" i="38"/>
  <c r="W273" i="38"/>
  <c r="S318" i="38"/>
  <c r="L475" i="38"/>
  <c r="U378" i="38"/>
  <c r="U362" i="38"/>
  <c r="O394" i="38"/>
  <c r="T30" i="38"/>
  <c r="T232" i="38"/>
  <c r="S179" i="38"/>
  <c r="O202" i="38"/>
  <c r="U86" i="38"/>
  <c r="O122" i="38"/>
  <c r="K448" i="38"/>
  <c r="K432" i="38"/>
  <c r="K416" i="38"/>
  <c r="K400" i="38"/>
  <c r="M69" i="38"/>
  <c r="M53" i="38"/>
  <c r="Q564" i="38"/>
  <c r="V114" i="38"/>
  <c r="S534" i="38"/>
  <c r="Z319" i="38"/>
  <c r="K183" i="38"/>
  <c r="K167" i="38"/>
  <c r="AA152" i="38"/>
  <c r="O505" i="38"/>
  <c r="W466" i="38"/>
  <c r="W98" i="38"/>
  <c r="X156" i="38"/>
  <c r="P547" i="38"/>
  <c r="P325" i="38"/>
  <c r="X240" i="38"/>
  <c r="M88" i="38"/>
  <c r="AA516" i="38"/>
  <c r="AA529" i="38"/>
  <c r="Q69" i="38"/>
  <c r="Q53" i="38"/>
  <c r="Q523" i="38"/>
  <c r="V81" i="38"/>
  <c r="V65" i="38"/>
  <c r="V49" i="38"/>
  <c r="X442" i="38"/>
  <c r="X426" i="38"/>
  <c r="X410" i="38"/>
  <c r="L195" i="38"/>
  <c r="Q88" i="38"/>
  <c r="M309" i="38"/>
  <c r="M302" i="38"/>
  <c r="M286" i="38"/>
  <c r="M270" i="38"/>
  <c r="Z517" i="38"/>
  <c r="R252" i="38"/>
  <c r="S393" i="38"/>
  <c r="L379" i="38"/>
  <c r="L363" i="38"/>
  <c r="L347" i="38"/>
  <c r="K69" i="38"/>
  <c r="K53" i="38"/>
  <c r="R180" i="38"/>
  <c r="M221" i="38"/>
  <c r="P342" i="38"/>
  <c r="AA113" i="38"/>
  <c r="L395" i="38"/>
  <c r="Q504" i="38"/>
  <c r="V213" i="38"/>
  <c r="L35" i="38"/>
  <c r="L19" i="38"/>
  <c r="N241" i="38"/>
  <c r="L211" i="38"/>
  <c r="M163" i="38"/>
  <c r="Y144" i="38"/>
  <c r="Q532" i="38"/>
  <c r="K331" i="38"/>
  <c r="W91" i="38"/>
  <c r="O338" i="38"/>
  <c r="P450" i="38"/>
  <c r="P434" i="38"/>
  <c r="P418" i="38"/>
  <c r="S340" i="38"/>
  <c r="Q142" i="38"/>
  <c r="W285" i="38"/>
  <c r="S314" i="38"/>
  <c r="U374" i="38"/>
  <c r="T42" i="38"/>
  <c r="T228" i="38"/>
  <c r="K480" i="38"/>
  <c r="K458" i="38"/>
  <c r="K428" i="38"/>
  <c r="M81" i="38"/>
  <c r="M49" i="38"/>
  <c r="V110" i="38"/>
  <c r="Z315" i="38"/>
  <c r="AA163" i="38"/>
  <c r="N161" i="38"/>
  <c r="P87" i="38"/>
  <c r="P543" i="38"/>
  <c r="U264" i="38"/>
  <c r="AA512" i="38"/>
  <c r="Q65" i="38"/>
  <c r="Q519" i="38"/>
  <c r="V61" i="38"/>
  <c r="X438" i="38"/>
  <c r="X406" i="38"/>
  <c r="Q85" i="38"/>
  <c r="M298" i="38"/>
  <c r="O114" i="38"/>
  <c r="R248" i="38"/>
  <c r="L375" i="38"/>
  <c r="K81" i="38"/>
  <c r="K49" i="38"/>
  <c r="M218" i="38"/>
  <c r="AA109" i="38"/>
  <c r="W117" i="38"/>
  <c r="L31" i="38"/>
  <c r="N237" i="38"/>
  <c r="M160" i="38"/>
  <c r="K343" i="38"/>
  <c r="U504" i="38"/>
  <c r="P446" i="38"/>
  <c r="Q432" i="38"/>
  <c r="M129" i="38"/>
  <c r="W309" i="38"/>
  <c r="W277" i="38"/>
  <c r="L479" i="38"/>
  <c r="U366" i="38"/>
  <c r="T34" i="38"/>
  <c r="S183" i="38"/>
  <c r="K472" i="38"/>
  <c r="K452" i="38"/>
  <c r="K420" i="38"/>
  <c r="M73" i="38"/>
  <c r="X201" i="38"/>
  <c r="S538" i="38"/>
  <c r="K187" i="38"/>
  <c r="AA156" i="38"/>
  <c r="N153" i="38"/>
  <c r="X160" i="38"/>
  <c r="O216" i="38"/>
  <c r="Y218" i="38"/>
  <c r="AA533" i="38"/>
  <c r="Q57" i="38"/>
  <c r="Q511" i="38"/>
  <c r="V53" i="38"/>
  <c r="X430" i="38"/>
  <c r="L198" i="38"/>
  <c r="V240" i="38"/>
  <c r="M290" i="38"/>
  <c r="Z521" i="38"/>
  <c r="S396" i="38"/>
  <c r="L367" i="38"/>
  <c r="K73" i="38"/>
  <c r="Q400" i="38"/>
  <c r="S480" i="38"/>
  <c r="W301" i="38"/>
  <c r="W269" i="38"/>
  <c r="L471" i="38"/>
  <c r="U358" i="38"/>
  <c r="T26" i="38"/>
  <c r="S175" i="38"/>
  <c r="T101" i="38"/>
  <c r="K444" i="38"/>
  <c r="K412" i="38"/>
  <c r="M65" i="38"/>
  <c r="AA198" i="38"/>
  <c r="S530" i="38"/>
  <c r="K179" i="38"/>
  <c r="W144" i="38"/>
  <c r="W463" i="38"/>
  <c r="X152" i="38"/>
  <c r="P321" i="38"/>
  <c r="M85" i="38"/>
  <c r="Q81" i="38"/>
  <c r="Q49" i="38"/>
  <c r="V77" i="38"/>
  <c r="X454" i="38"/>
  <c r="X422" i="38"/>
  <c r="T117" i="38"/>
  <c r="Z264" i="38"/>
  <c r="M282" i="38"/>
  <c r="Z513" i="38"/>
  <c r="W396" i="38"/>
  <c r="L359" i="38"/>
  <c r="K65" i="38"/>
  <c r="R176" i="38"/>
  <c r="P338" i="38"/>
  <c r="L391" i="38"/>
  <c r="V210" i="38"/>
  <c r="L15" i="38"/>
  <c r="M198" i="38"/>
  <c r="Y140" i="38"/>
  <c r="Y230" i="38"/>
  <c r="O334" i="38"/>
  <c r="P430" i="38"/>
  <c r="P402" i="38"/>
  <c r="Z341" i="38"/>
  <c r="AA382" i="38"/>
  <c r="AA367" i="38"/>
  <c r="AA351" i="38"/>
  <c r="Z73" i="38"/>
  <c r="Z57" i="38"/>
  <c r="W532" i="38"/>
  <c r="X265" i="38"/>
  <c r="N175" i="38"/>
  <c r="N533" i="38"/>
  <c r="Q43" i="38"/>
  <c r="Q27" i="38"/>
  <c r="AA147" i="38"/>
  <c r="M504" i="38"/>
  <c r="T371" i="38"/>
  <c r="T355" i="38"/>
  <c r="V226" i="38"/>
  <c r="AA66" i="38"/>
  <c r="AA50" i="38"/>
  <c r="P112" i="38"/>
  <c r="V188" i="38"/>
  <c r="V172" i="38"/>
  <c r="P502" i="38"/>
  <c r="Y457" i="38"/>
  <c r="Y441" i="38"/>
  <c r="Y425" i="38"/>
  <c r="Y409" i="38"/>
  <c r="O40" i="38"/>
  <c r="O24" i="38"/>
  <c r="Z39" i="38"/>
  <c r="Z23" i="38"/>
  <c r="U254" i="38"/>
  <c r="O452" i="38"/>
  <c r="O436" i="38"/>
  <c r="O420" i="38"/>
  <c r="O404" i="38"/>
  <c r="U483" i="38"/>
  <c r="T213" i="38"/>
  <c r="X35" i="38"/>
  <c r="X19" i="38"/>
  <c r="O531" i="38"/>
  <c r="K530" i="38"/>
  <c r="P232" i="38"/>
  <c r="S472" i="38"/>
  <c r="W293" i="38"/>
  <c r="S322" i="38"/>
  <c r="N210" i="38"/>
  <c r="U350" i="38"/>
  <c r="T18" i="38"/>
  <c r="S167" i="38"/>
  <c r="O126" i="38"/>
  <c r="K436" i="38"/>
  <c r="K404" i="38"/>
  <c r="M57" i="38"/>
  <c r="V117" i="38"/>
  <c r="Z323" i="38"/>
  <c r="P551" i="38"/>
  <c r="L532" i="38"/>
  <c r="T111" i="38"/>
  <c r="L382" i="38"/>
  <c r="R168" i="38"/>
  <c r="Q201" i="38"/>
  <c r="S109" i="38"/>
  <c r="Q536" i="38"/>
  <c r="P454" i="38"/>
  <c r="P406" i="38"/>
  <c r="Z337" i="38"/>
  <c r="AA375" i="38"/>
  <c r="AA355" i="38"/>
  <c r="Z69" i="38"/>
  <c r="Z49" i="38"/>
  <c r="T502" i="38"/>
  <c r="N171" i="38"/>
  <c r="V205" i="38"/>
  <c r="Q31" i="38"/>
  <c r="AA143" i="38"/>
  <c r="T379" i="38"/>
  <c r="T359" i="38"/>
  <c r="AA78" i="38"/>
  <c r="AA58" i="38"/>
  <c r="P116" i="38"/>
  <c r="V184" i="38"/>
  <c r="P508" i="38"/>
  <c r="S265" i="38"/>
  <c r="Y437" i="38"/>
  <c r="Y417" i="38"/>
  <c r="O44" i="38"/>
  <c r="O20" i="38"/>
  <c r="Z31" i="38"/>
  <c r="U258" i="38"/>
  <c r="O448" i="38"/>
  <c r="O428" i="38"/>
  <c r="O408" i="38"/>
  <c r="U479" i="38"/>
  <c r="X43" i="38"/>
  <c r="X23" i="38"/>
  <c r="K540" i="38"/>
  <c r="Q155" i="38"/>
  <c r="V343" i="38"/>
  <c r="M311" i="38"/>
  <c r="M293" i="38"/>
  <c r="M277" i="38"/>
  <c r="O109" i="38"/>
  <c r="Z512" i="38"/>
  <c r="X213" i="38"/>
  <c r="L378" i="38"/>
  <c r="L362" i="38"/>
  <c r="K80" i="38"/>
  <c r="K64" i="38"/>
  <c r="R187" i="38"/>
  <c r="R171" i="38"/>
  <c r="P337" i="38"/>
  <c r="U219" i="38"/>
  <c r="Q503" i="38"/>
  <c r="L42" i="38"/>
  <c r="L26" i="38"/>
  <c r="S112" i="38"/>
  <c r="L213" i="38"/>
  <c r="M155" i="38"/>
  <c r="Y139" i="38"/>
  <c r="Q531" i="38"/>
  <c r="K334" i="38"/>
  <c r="Y225" i="38"/>
  <c r="U507" i="38"/>
  <c r="O333" i="38"/>
  <c r="P445" i="38"/>
  <c r="P429" i="38"/>
  <c r="P413" i="38"/>
  <c r="U132" i="38"/>
  <c r="Z340" i="38"/>
  <c r="L263" i="38"/>
  <c r="AA366" i="38"/>
  <c r="AA350" i="38"/>
  <c r="Z68" i="38"/>
  <c r="Z52" i="38"/>
  <c r="W242" i="38"/>
  <c r="X264" i="38"/>
  <c r="N178" i="38"/>
  <c r="N536" i="38"/>
  <c r="Q38" i="38"/>
  <c r="K171" i="38"/>
  <c r="S240" i="38"/>
  <c r="V69" i="38"/>
  <c r="M307" i="38"/>
  <c r="L351" i="38"/>
  <c r="P344" i="38"/>
  <c r="W111" i="38"/>
  <c r="M112" i="38"/>
  <c r="K335" i="38"/>
  <c r="P438" i="38"/>
  <c r="U130" i="38"/>
  <c r="Z333" i="38"/>
  <c r="AA371" i="38"/>
  <c r="AA347" i="38"/>
  <c r="Z65" i="38"/>
  <c r="W536" i="38"/>
  <c r="N187" i="38"/>
  <c r="N167" i="38"/>
  <c r="V201" i="38"/>
  <c r="Q23" i="38"/>
  <c r="AA139" i="38"/>
  <c r="T375" i="38"/>
  <c r="T351" i="38"/>
  <c r="AA74" i="38"/>
  <c r="AA54" i="38"/>
  <c r="O233" i="38"/>
  <c r="V180" i="38"/>
  <c r="P506" i="38"/>
  <c r="Y453" i="38"/>
  <c r="Y433" i="38"/>
  <c r="Y413" i="38"/>
  <c r="O36" i="38"/>
  <c r="O16" i="38"/>
  <c r="Z27" i="38"/>
  <c r="U250" i="38"/>
  <c r="O444" i="38"/>
  <c r="O424" i="38"/>
  <c r="O400" i="38"/>
  <c r="U475" i="38"/>
  <c r="X39" i="38"/>
  <c r="X15" i="38"/>
  <c r="K538" i="38"/>
  <c r="Q151" i="38"/>
  <c r="V339" i="38"/>
  <c r="M305" i="38"/>
  <c r="M289" i="38"/>
  <c r="M273" i="38"/>
  <c r="Z524" i="38"/>
  <c r="R255" i="38"/>
  <c r="X210" i="38"/>
  <c r="L374" i="38"/>
  <c r="L358" i="38"/>
  <c r="K76" i="38"/>
  <c r="K60" i="38"/>
  <c r="R183" i="38"/>
  <c r="R167" i="38"/>
  <c r="P333" i="38"/>
  <c r="L394" i="38"/>
  <c r="W114" i="38"/>
  <c r="L38" i="38"/>
  <c r="L22" i="38"/>
  <c r="N240" i="38"/>
  <c r="L210" i="38"/>
  <c r="M151" i="38"/>
  <c r="Y135" i="38"/>
  <c r="K344" i="38"/>
  <c r="K330" i="38"/>
  <c r="N395" i="38"/>
  <c r="U503" i="38"/>
  <c r="P457" i="38"/>
  <c r="P441" i="38"/>
  <c r="P425" i="38"/>
  <c r="P409" i="38"/>
  <c r="U129" i="38"/>
  <c r="Z336" i="38"/>
  <c r="AA378" i="38"/>
  <c r="AA362" i="38"/>
  <c r="Z80" i="38"/>
  <c r="Z64" i="38"/>
  <c r="W539" i="38"/>
  <c r="W239" i="38"/>
  <c r="N189" i="38"/>
  <c r="N174" i="38"/>
  <c r="N532" i="38"/>
  <c r="W136" i="38"/>
  <c r="AA520" i="38"/>
  <c r="X446" i="38"/>
  <c r="M274" i="38"/>
  <c r="K57" i="38"/>
  <c r="P330" i="38"/>
  <c r="L39" i="38"/>
  <c r="R488" i="38"/>
  <c r="N392" i="38"/>
  <c r="P422" i="38"/>
  <c r="U122" i="38"/>
  <c r="L264" i="38"/>
  <c r="AA363" i="38"/>
  <c r="Z81" i="38"/>
  <c r="Z61" i="38"/>
  <c r="W240" i="38"/>
  <c r="N183" i="38"/>
  <c r="N537" i="38"/>
  <c r="Q39" i="38"/>
  <c r="Q19" i="38"/>
  <c r="AA135" i="38"/>
  <c r="T367" i="38"/>
  <c r="T347" i="38"/>
  <c r="AA70" i="38"/>
  <c r="Q231" i="38"/>
  <c r="O229" i="38"/>
  <c r="V176" i="38"/>
  <c r="Q197" i="38"/>
  <c r="Y449" i="38"/>
  <c r="Y429" i="38"/>
  <c r="Y405" i="38"/>
  <c r="O32" i="38"/>
  <c r="Z43" i="38"/>
  <c r="Z19" i="38"/>
  <c r="U246" i="38"/>
  <c r="O440" i="38"/>
  <c r="O416" i="38"/>
  <c r="O465" i="38"/>
  <c r="U471" i="38"/>
  <c r="X31" i="38"/>
  <c r="O539" i="38"/>
  <c r="K534" i="38"/>
  <c r="K116" i="38"/>
  <c r="V335" i="38"/>
  <c r="M301" i="38"/>
  <c r="M285" i="38"/>
  <c r="M269" i="38"/>
  <c r="Z520" i="38"/>
  <c r="R251" i="38"/>
  <c r="S392" i="38"/>
  <c r="L370" i="38"/>
  <c r="L354" i="38"/>
  <c r="K72" i="38"/>
  <c r="K56" i="38"/>
  <c r="R179" i="38"/>
  <c r="M217" i="38"/>
  <c r="AA116" i="38"/>
  <c r="Q204" i="38"/>
  <c r="W110" i="38"/>
  <c r="L34" i="38"/>
  <c r="L18" i="38"/>
  <c r="M115" i="38"/>
  <c r="M194" i="38"/>
  <c r="Y147" i="38"/>
  <c r="Q539" i="38"/>
  <c r="K342" i="38"/>
  <c r="Y233" i="38"/>
  <c r="N391" i="38"/>
  <c r="O341" i="38"/>
  <c r="P453" i="38"/>
  <c r="P437" i="38"/>
  <c r="P421" i="38"/>
  <c r="P405" i="38"/>
  <c r="U125" i="38"/>
  <c r="Z332" i="38"/>
  <c r="AA374" i="38"/>
  <c r="AA358" i="38"/>
  <c r="Z76" i="38"/>
  <c r="Z60" i="38"/>
  <c r="W535" i="38"/>
  <c r="T508" i="38"/>
  <c r="N186" i="38"/>
  <c r="N170" i="38"/>
  <c r="V204" i="38"/>
  <c r="Q30" i="38"/>
  <c r="AA146" i="38"/>
  <c r="M503" i="38"/>
  <c r="T366" i="38"/>
  <c r="T350" i="38"/>
  <c r="AA81" i="38"/>
  <c r="AA65" i="38"/>
  <c r="AA49" i="38"/>
  <c r="P115" i="38"/>
  <c r="O228" i="38"/>
  <c r="V175" i="38"/>
  <c r="Q196" i="38"/>
  <c r="Y452" i="38"/>
  <c r="Y436" i="38"/>
  <c r="Y420" i="38"/>
  <c r="Y404" i="38"/>
  <c r="O35" i="38"/>
  <c r="O19" i="38"/>
  <c r="Z34" i="38"/>
  <c r="Z18" i="38"/>
  <c r="U245" i="38"/>
  <c r="O451" i="38"/>
  <c r="O435" i="38"/>
  <c r="O419" i="38"/>
  <c r="O403" i="38"/>
  <c r="U474" i="38"/>
  <c r="X38" i="38"/>
  <c r="X22" i="38"/>
  <c r="O530" i="38"/>
  <c r="Q162" i="38"/>
  <c r="K111" i="38"/>
  <c r="M300" i="38"/>
  <c r="M284" i="38"/>
  <c r="O116" i="38"/>
  <c r="Z515" i="38"/>
  <c r="R250" i="38"/>
  <c r="S391" i="38"/>
  <c r="L377" i="38"/>
  <c r="L361" i="38"/>
  <c r="K82" i="38"/>
  <c r="K67" i="38"/>
  <c r="K51" i="38"/>
  <c r="R178" i="38"/>
  <c r="M220" i="38"/>
  <c r="P336" i="38"/>
  <c r="AA111" i="38"/>
  <c r="L393" i="38"/>
  <c r="Q506" i="38"/>
  <c r="V212" i="38"/>
  <c r="L33" i="38"/>
  <c r="L17" i="38"/>
  <c r="N242" i="38"/>
  <c r="M110" i="38"/>
  <c r="R487" i="38"/>
  <c r="Y146" i="38"/>
  <c r="Q534" i="38"/>
  <c r="K333" i="38"/>
  <c r="W93" i="38"/>
  <c r="O340" i="38"/>
  <c r="P452" i="38"/>
  <c r="P436" i="38"/>
  <c r="P420" i="38"/>
  <c r="P404" i="38"/>
  <c r="U120" i="38"/>
  <c r="Z331" i="38"/>
  <c r="AA373" i="38"/>
  <c r="AA357" i="38"/>
  <c r="Z79" i="38"/>
  <c r="Z63" i="38"/>
  <c r="W540" i="38"/>
  <c r="W238" i="38"/>
  <c r="N185" i="38"/>
  <c r="N169" i="38"/>
  <c r="V206" i="38"/>
  <c r="Q41" i="38"/>
  <c r="Q25" i="38"/>
  <c r="AA145" i="38"/>
  <c r="M506" i="38"/>
  <c r="T373" i="38"/>
  <c r="T357" i="38"/>
  <c r="V232" i="38"/>
  <c r="AA72" i="38"/>
  <c r="AA56" i="38"/>
  <c r="Q225" i="38"/>
  <c r="O227" i="38"/>
  <c r="V178" i="38"/>
  <c r="R256" i="38"/>
  <c r="M152" i="38"/>
  <c r="AA379" i="38"/>
  <c r="T506" i="38"/>
  <c r="Q15" i="38"/>
  <c r="AA62" i="38"/>
  <c r="Q193" i="38"/>
  <c r="O28" i="38"/>
  <c r="O432" i="38"/>
  <c r="X27" i="38"/>
  <c r="V242" i="38"/>
  <c r="Z516" i="38"/>
  <c r="L350" i="38"/>
  <c r="P341" i="38"/>
  <c r="L30" i="38"/>
  <c r="Y143" i="38"/>
  <c r="W94" i="38"/>
  <c r="P417" i="38"/>
  <c r="AA370" i="38"/>
  <c r="W531" i="38"/>
  <c r="Q42" i="38"/>
  <c r="Q18" i="38"/>
  <c r="T378" i="38"/>
  <c r="T358" i="38"/>
  <c r="V225" i="38"/>
  <c r="AA61" i="38"/>
  <c r="Q226" i="38"/>
  <c r="O232" i="38"/>
  <c r="V171" i="38"/>
  <c r="Y458" i="38"/>
  <c r="Y440" i="38"/>
  <c r="Y416" i="38"/>
  <c r="O43" i="38"/>
  <c r="O23" i="38"/>
  <c r="Z30" i="38"/>
  <c r="U253" i="38"/>
  <c r="O455" i="38"/>
  <c r="O431" i="38"/>
  <c r="O411" i="38"/>
  <c r="U478" i="38"/>
  <c r="X34" i="38"/>
  <c r="O538" i="38"/>
  <c r="K529" i="38"/>
  <c r="V344" i="38"/>
  <c r="M292" i="38"/>
  <c r="M272" i="38"/>
  <c r="Z511" i="38"/>
  <c r="X209" i="38"/>
  <c r="L381" i="38"/>
  <c r="L357" i="38"/>
  <c r="K75" i="38"/>
  <c r="K55" i="38"/>
  <c r="R174" i="38"/>
  <c r="Y487" i="38"/>
  <c r="AA115" i="38"/>
  <c r="Q206" i="38"/>
  <c r="W113" i="38"/>
  <c r="L37" i="38"/>
  <c r="S117" i="38"/>
  <c r="M117" i="38"/>
  <c r="M193" i="38"/>
  <c r="Y142" i="38"/>
  <c r="K341" i="38"/>
  <c r="N394" i="38"/>
  <c r="O336" i="38"/>
  <c r="P444" i="38"/>
  <c r="P424" i="38"/>
  <c r="P400" i="38"/>
  <c r="Z339" i="38"/>
  <c r="AA377" i="38"/>
  <c r="AA353" i="38"/>
  <c r="Z71" i="38"/>
  <c r="Z51" i="38"/>
  <c r="T504" i="38"/>
  <c r="N177" i="38"/>
  <c r="N531" i="38"/>
  <c r="Q37" i="38"/>
  <c r="Q17" i="38"/>
  <c r="M508" i="38"/>
  <c r="T369" i="38"/>
  <c r="T349" i="38"/>
  <c r="AA76" i="38"/>
  <c r="AA52" i="38"/>
  <c r="W102" i="38"/>
  <c r="R184" i="38"/>
  <c r="O342" i="38"/>
  <c r="AA359" i="38"/>
  <c r="N179" i="38"/>
  <c r="T382" i="38"/>
  <c r="Q227" i="38"/>
  <c r="Y445" i="38"/>
  <c r="Z35" i="38"/>
  <c r="O412" i="38"/>
  <c r="O535" i="38"/>
  <c r="M297" i="38"/>
  <c r="R247" i="38"/>
  <c r="K68" i="38"/>
  <c r="AA112" i="38"/>
  <c r="S116" i="38"/>
  <c r="Q535" i="38"/>
  <c r="O337" i="38"/>
  <c r="P401" i="38"/>
  <c r="AA354" i="38"/>
  <c r="T505" i="38"/>
  <c r="Q34" i="38"/>
  <c r="AA142" i="38"/>
  <c r="T374" i="38"/>
  <c r="T354" i="38"/>
  <c r="AA77" i="38"/>
  <c r="AA57" i="38"/>
  <c r="P117" i="38"/>
  <c r="V187" i="38"/>
  <c r="V167" i="38"/>
  <c r="Y456" i="38"/>
  <c r="Y432" i="38"/>
  <c r="Y412" i="38"/>
  <c r="O39" i="38"/>
  <c r="O15" i="38"/>
  <c r="Z26" i="38"/>
  <c r="U249" i="38"/>
  <c r="O447" i="38"/>
  <c r="O427" i="38"/>
  <c r="O407" i="38"/>
  <c r="U470" i="38"/>
  <c r="X30" i="38"/>
  <c r="O534" i="38"/>
  <c r="Q158" i="38"/>
  <c r="V342" i="38"/>
  <c r="M288" i="38"/>
  <c r="O112" i="38"/>
  <c r="R258" i="38"/>
  <c r="S395" i="38"/>
  <c r="L373" i="38"/>
  <c r="L353" i="38"/>
  <c r="K71" i="38"/>
  <c r="R189" i="38"/>
  <c r="R170" i="38"/>
  <c r="P340" i="38"/>
  <c r="U221" i="38"/>
  <c r="Q203" i="38"/>
  <c r="W109" i="38"/>
  <c r="L29" i="38"/>
  <c r="S115" i="38"/>
  <c r="M114" i="38"/>
  <c r="M162" i="38"/>
  <c r="Y138" i="38"/>
  <c r="K337" i="38"/>
  <c r="U508" i="38"/>
  <c r="O332" i="38"/>
  <c r="P440" i="38"/>
  <c r="P416" i="38"/>
  <c r="U128" i="38"/>
  <c r="Z335" i="38"/>
  <c r="AA369" i="38"/>
  <c r="AA349" i="38"/>
  <c r="Z67" i="38"/>
  <c r="W538" i="38"/>
  <c r="X266" i="38"/>
  <c r="N173" i="38"/>
  <c r="V203" i="38"/>
  <c r="Q33" i="38"/>
  <c r="AA148" i="38"/>
  <c r="M502" i="38"/>
  <c r="T365" i="38"/>
  <c r="V234" i="38"/>
  <c r="AA68" i="38"/>
  <c r="Q233" i="38"/>
  <c r="O231" i="38"/>
  <c r="Q73" i="38"/>
  <c r="U216" i="38"/>
  <c r="P414" i="38"/>
  <c r="Z77" i="38"/>
  <c r="N529" i="38"/>
  <c r="T363" i="38"/>
  <c r="O225" i="38"/>
  <c r="Y421" i="38"/>
  <c r="Z15" i="38"/>
  <c r="O461" i="38"/>
  <c r="Q159" i="38"/>
  <c r="M281" i="38"/>
  <c r="W392" i="38"/>
  <c r="K52" i="38"/>
  <c r="Q507" i="38"/>
  <c r="M111" i="38"/>
  <c r="K338" i="38"/>
  <c r="P449" i="38"/>
  <c r="U121" i="38"/>
  <c r="Z72" i="38"/>
  <c r="N182" i="38"/>
  <c r="Q26" i="38"/>
  <c r="AA138" i="38"/>
  <c r="T370" i="38"/>
  <c r="V233" i="38"/>
  <c r="AA73" i="38"/>
  <c r="AA53" i="38"/>
  <c r="P111" i="38"/>
  <c r="V183" i="38"/>
  <c r="P505" i="38"/>
  <c r="Y448" i="38"/>
  <c r="Y428" i="38"/>
  <c r="Y408" i="38"/>
  <c r="O31" i="38"/>
  <c r="Z42" i="38"/>
  <c r="Z22" i="38"/>
  <c r="V387" i="38"/>
  <c r="O443" i="38"/>
  <c r="O423" i="38"/>
  <c r="O464" i="38"/>
  <c r="T209" i="38"/>
  <c r="X26" i="38"/>
  <c r="K537" i="38"/>
  <c r="Q154" i="38"/>
  <c r="M304" i="38"/>
  <c r="M280" i="38"/>
  <c r="Z523" i="38"/>
  <c r="R254" i="38"/>
  <c r="W395" i="38"/>
  <c r="L369" i="38"/>
  <c r="L349" i="38"/>
  <c r="K63" i="38"/>
  <c r="R186" i="38"/>
  <c r="R166" i="38"/>
  <c r="P332" i="38"/>
  <c r="U218" i="38"/>
  <c r="Q508" i="38"/>
  <c r="L45" i="38"/>
  <c r="L25" i="38"/>
  <c r="S111" i="38"/>
  <c r="L209" i="38"/>
  <c r="M158" i="38"/>
  <c r="Q538" i="38"/>
  <c r="Y232" i="38"/>
  <c r="U506" i="38"/>
  <c r="P456" i="38"/>
  <c r="P432" i="38"/>
  <c r="P412" i="38"/>
  <c r="U124" i="38"/>
  <c r="L262" i="38"/>
  <c r="AA365" i="38"/>
  <c r="Z82" i="38"/>
  <c r="Z59" i="38"/>
  <c r="W534" i="38"/>
  <c r="X263" i="38"/>
  <c r="N539" i="38"/>
  <c r="Q46" i="38"/>
  <c r="Q29" i="38"/>
  <c r="AA141" i="38"/>
  <c r="T381" i="38"/>
  <c r="T361" i="38"/>
  <c r="V228" i="38"/>
  <c r="AA64" i="38"/>
  <c r="Q229" i="38"/>
  <c r="V189" i="38"/>
  <c r="V170" i="38"/>
  <c r="Q195" i="38"/>
  <c r="Y451" i="38"/>
  <c r="Y435" i="38"/>
  <c r="Y419" i="38"/>
  <c r="Y403" i="38"/>
  <c r="O30" i="38"/>
  <c r="Z45" i="38"/>
  <c r="Z29" i="38"/>
  <c r="U259" i="38"/>
  <c r="V386" i="38"/>
  <c r="O442" i="38"/>
  <c r="O426" i="38"/>
  <c r="O410" i="38"/>
  <c r="O463" i="38"/>
  <c r="U473" i="38"/>
  <c r="X41" i="38"/>
  <c r="X25" i="38"/>
  <c r="O537" i="38"/>
  <c r="K532" i="38"/>
  <c r="K117" i="38"/>
  <c r="M303" i="38"/>
  <c r="M287" i="38"/>
  <c r="M271" i="38"/>
  <c r="Z525" i="38"/>
  <c r="R257" i="38"/>
  <c r="X212" i="38"/>
  <c r="L376" i="38"/>
  <c r="L360" i="38"/>
  <c r="K78" i="38"/>
  <c r="K62" i="38"/>
  <c r="R185" i="38"/>
  <c r="R169" i="38"/>
  <c r="P335" i="38"/>
  <c r="U217" i="38"/>
  <c r="W116" i="38"/>
  <c r="L44" i="38"/>
  <c r="L28" i="38"/>
  <c r="X414" i="38"/>
  <c r="L23" i="38"/>
  <c r="Z344" i="38"/>
  <c r="Z53" i="38"/>
  <c r="Q35" i="38"/>
  <c r="V230" i="38"/>
  <c r="V168" i="38"/>
  <c r="Y401" i="38"/>
  <c r="O456" i="38"/>
  <c r="T210" i="38"/>
  <c r="K112" i="38"/>
  <c r="O113" i="38"/>
  <c r="L366" i="38"/>
  <c r="R175" i="38"/>
  <c r="V209" i="38"/>
  <c r="M159" i="38"/>
  <c r="Y229" i="38"/>
  <c r="P433" i="38"/>
  <c r="L266" i="38"/>
  <c r="Z56" i="38"/>
  <c r="N166" i="38"/>
  <c r="Q22" i="38"/>
  <c r="M507" i="38"/>
  <c r="T362" i="38"/>
  <c r="V229" i="38"/>
  <c r="AA69" i="38"/>
  <c r="Q230" i="38"/>
  <c r="O234" i="38"/>
  <c r="V179" i="38"/>
  <c r="S264" i="38"/>
  <c r="Y444" i="38"/>
  <c r="Y424" i="38"/>
  <c r="Y400" i="38"/>
  <c r="O27" i="38"/>
  <c r="Z38" i="38"/>
  <c r="U257" i="38"/>
  <c r="O458" i="38"/>
  <c r="O439" i="38"/>
  <c r="O415" i="38"/>
  <c r="U482" i="38"/>
  <c r="X42" i="38"/>
  <c r="X18" i="38"/>
  <c r="K533" i="38"/>
  <c r="K115" i="38"/>
  <c r="M296" i="38"/>
  <c r="M276" i="38"/>
  <c r="Z519" i="38"/>
  <c r="R246" i="38"/>
  <c r="K59" i="38"/>
  <c r="L396" i="38"/>
  <c r="N239" i="38"/>
  <c r="Y228" i="38"/>
  <c r="P408" i="38"/>
  <c r="Z75" i="38"/>
  <c r="N535" i="38"/>
  <c r="T377" i="38"/>
  <c r="P114" i="38"/>
  <c r="V174" i="38"/>
  <c r="S266" i="38"/>
  <c r="Y443" i="38"/>
  <c r="Y423" i="38"/>
  <c r="O42" i="38"/>
  <c r="O22" i="38"/>
  <c r="Z33" i="38"/>
  <c r="U256" i="38"/>
  <c r="O450" i="38"/>
  <c r="O430" i="38"/>
  <c r="O406" i="38"/>
  <c r="U481" i="38"/>
  <c r="X45" i="38"/>
  <c r="X21" i="38"/>
  <c r="O529" i="38"/>
  <c r="Q153" i="38"/>
  <c r="M299" i="38"/>
  <c r="M279" i="38"/>
  <c r="O111" i="38"/>
  <c r="R253" i="38"/>
  <c r="W394" i="38"/>
  <c r="L364" i="38"/>
  <c r="K74" i="38"/>
  <c r="K54" i="38"/>
  <c r="R173" i="38"/>
  <c r="P331" i="38"/>
  <c r="Q202" i="38"/>
  <c r="L46" i="38"/>
  <c r="L24" i="38"/>
  <c r="S110" i="38"/>
  <c r="L212" i="38"/>
  <c r="M153" i="38"/>
  <c r="Y137" i="38"/>
  <c r="Q529" i="38"/>
  <c r="Y234" i="38"/>
  <c r="N393" i="38"/>
  <c r="O343" i="38"/>
  <c r="P458" i="38"/>
  <c r="P443" i="38"/>
  <c r="P427" i="38"/>
  <c r="P411" i="38"/>
  <c r="U127" i="38"/>
  <c r="Z334" i="38"/>
  <c r="AA376" i="38"/>
  <c r="AA360" i="38"/>
  <c r="Z78" i="38"/>
  <c r="Z62" i="38"/>
  <c r="W537" i="38"/>
  <c r="W237" i="38"/>
  <c r="N188" i="38"/>
  <c r="N172" i="38"/>
  <c r="N534" i="38"/>
  <c r="Q40" i="38"/>
  <c r="Q24" i="38"/>
  <c r="AA140" i="38"/>
  <c r="T376" i="38"/>
  <c r="T360" i="38"/>
  <c r="V231" i="38"/>
  <c r="AA75" i="38"/>
  <c r="AA59" i="38"/>
  <c r="Q232" i="38"/>
  <c r="O230" i="38"/>
  <c r="V177" i="38"/>
  <c r="P503" i="38"/>
  <c r="Y450" i="38"/>
  <c r="Y434" i="38"/>
  <c r="Y418" i="38"/>
  <c r="Y402" i="38"/>
  <c r="O37" i="38"/>
  <c r="O21" i="38"/>
  <c r="Z40" i="38"/>
  <c r="Z24" i="38"/>
  <c r="U251" i="38"/>
  <c r="O457" i="38"/>
  <c r="O441" i="38"/>
  <c r="O425" i="38"/>
  <c r="O409" i="38"/>
  <c r="W391" i="38"/>
  <c r="R182" i="38"/>
  <c r="Q502" i="38"/>
  <c r="M197" i="38"/>
  <c r="U502" i="38"/>
  <c r="Z343" i="38"/>
  <c r="Z55" i="38"/>
  <c r="Q45" i="38"/>
  <c r="T353" i="38"/>
  <c r="P110" i="38"/>
  <c r="V166" i="38"/>
  <c r="S263" i="38"/>
  <c r="Y439" i="38"/>
  <c r="Y415" i="38"/>
  <c r="O38" i="38"/>
  <c r="O18" i="38"/>
  <c r="Z25" i="38"/>
  <c r="U252" i="38"/>
  <c r="O446" i="38"/>
  <c r="O422" i="38"/>
  <c r="O402" i="38"/>
  <c r="U477" i="38"/>
  <c r="X37" i="38"/>
  <c r="X17" i="38"/>
  <c r="K536" i="38"/>
  <c r="K114" i="38"/>
  <c r="M295" i="38"/>
  <c r="M275" i="38"/>
  <c r="Z522" i="38"/>
  <c r="R249" i="38"/>
  <c r="L380" i="38"/>
  <c r="L356" i="38"/>
  <c r="K70" i="38"/>
  <c r="K50" i="38"/>
  <c r="M219" i="38"/>
  <c r="AA114" i="38"/>
  <c r="Q505" i="38"/>
  <c r="L40" i="38"/>
  <c r="L20" i="38"/>
  <c r="N238" i="38"/>
  <c r="M196" i="38"/>
  <c r="Y148" i="38"/>
  <c r="Q540" i="38"/>
  <c r="K340" i="38"/>
  <c r="Y231" i="38"/>
  <c r="W95" i="38"/>
  <c r="O339" i="38"/>
  <c r="P455" i="38"/>
  <c r="P439" i="38"/>
  <c r="P423" i="38"/>
  <c r="P407" i="38"/>
  <c r="U123" i="38"/>
  <c r="Z330" i="38"/>
  <c r="AA372" i="38"/>
  <c r="AA356" i="38"/>
  <c r="Z74" i="38"/>
  <c r="Z58" i="38"/>
  <c r="W533" i="38"/>
  <c r="T507" i="38"/>
  <c r="N184" i="38"/>
  <c r="N168" i="38"/>
  <c r="N530" i="38"/>
  <c r="Q36" i="38"/>
  <c r="Q20" i="38"/>
  <c r="AA136" i="38"/>
  <c r="T372" i="38"/>
  <c r="T356" i="38"/>
  <c r="V227" i="38"/>
  <c r="AA71" i="38"/>
  <c r="AA55" i="38"/>
  <c r="Q228" i="38"/>
  <c r="O226" i="38"/>
  <c r="V173" i="38"/>
  <c r="Q194" i="38"/>
  <c r="Y446" i="38"/>
  <c r="Y430" i="38"/>
  <c r="Y414" i="38"/>
  <c r="O46" i="38"/>
  <c r="O33" i="38"/>
  <c r="O17" i="38"/>
  <c r="Z36" i="38"/>
  <c r="Z20" i="38"/>
  <c r="U247" i="38"/>
  <c r="O453" i="38"/>
  <c r="L365" i="38"/>
  <c r="M216" i="38"/>
  <c r="L41" i="38"/>
  <c r="M154" i="38"/>
  <c r="P448" i="38"/>
  <c r="AA381" i="38"/>
  <c r="W530" i="38"/>
  <c r="Q21" i="38"/>
  <c r="AA80" i="38"/>
  <c r="V186" i="38"/>
  <c r="P504" i="38"/>
  <c r="Y455" i="38"/>
  <c r="Y431" i="38"/>
  <c r="Y411" i="38"/>
  <c r="O34" i="38"/>
  <c r="Z41" i="38"/>
  <c r="Z21" i="38"/>
  <c r="U248" i="38"/>
  <c r="O438" i="38"/>
  <c r="O418" i="38"/>
  <c r="O466" i="38"/>
  <c r="U469" i="38"/>
  <c r="X33" i="38"/>
  <c r="O540" i="38"/>
  <c r="Q161" i="38"/>
  <c r="V239" i="38"/>
  <c r="M291" i="38"/>
  <c r="O117" i="38"/>
  <c r="Z518" i="38"/>
  <c r="R245" i="38"/>
  <c r="L372" i="38"/>
  <c r="L352" i="38"/>
  <c r="K66" i="38"/>
  <c r="R181" i="38"/>
  <c r="P343" i="38"/>
  <c r="AA110" i="38"/>
  <c r="W112" i="38"/>
  <c r="L36" i="38"/>
  <c r="L16" i="38"/>
  <c r="M113" i="38"/>
  <c r="M161" i="38"/>
  <c r="Y145" i="38"/>
  <c r="Q537" i="38"/>
  <c r="K336" i="38"/>
  <c r="Y227" i="38"/>
  <c r="W92" i="38"/>
  <c r="O335" i="38"/>
  <c r="P451" i="38"/>
  <c r="P435" i="38"/>
  <c r="P419" i="38"/>
  <c r="P403" i="38"/>
  <c r="Z342" i="38"/>
  <c r="L265" i="38"/>
  <c r="AA368" i="38"/>
  <c r="AA352" i="38"/>
  <c r="Z70" i="38"/>
  <c r="Z54" i="38"/>
  <c r="W529" i="38"/>
  <c r="T503" i="38"/>
  <c r="N180" i="38"/>
  <c r="N540" i="38"/>
  <c r="V202" i="38"/>
  <c r="Q32" i="38"/>
  <c r="Q16" i="38"/>
  <c r="M505" i="38"/>
  <c r="T368" i="38"/>
  <c r="T352" i="38"/>
  <c r="AA82" i="38"/>
  <c r="AA67" i="38"/>
  <c r="AA51" i="38"/>
  <c r="P113" i="38"/>
  <c r="V185" i="38"/>
  <c r="V169" i="38"/>
  <c r="S262" i="38"/>
  <c r="Y442" i="38"/>
  <c r="Y426" i="38"/>
  <c r="Y410" i="38"/>
  <c r="O45" i="38"/>
  <c r="O29" i="38"/>
  <c r="Z46" i="38"/>
  <c r="Z32" i="38"/>
  <c r="Z16" i="38"/>
  <c r="V388" i="38"/>
  <c r="O449" i="38"/>
  <c r="O433" i="38"/>
  <c r="K79" i="38"/>
  <c r="AA117" i="38"/>
  <c r="L21" i="38"/>
  <c r="Q530" i="38"/>
  <c r="P428" i="38"/>
  <c r="AA361" i="38"/>
  <c r="N181" i="38"/>
  <c r="AA137" i="38"/>
  <c r="AA60" i="38"/>
  <c r="V182" i="38"/>
  <c r="Q198" i="38"/>
  <c r="Y447" i="38"/>
  <c r="Y427" i="38"/>
  <c r="Y407" i="38"/>
  <c r="O26" i="38"/>
  <c r="Z37" i="38"/>
  <c r="Z17" i="38"/>
  <c r="O454" i="38"/>
  <c r="O434" i="38"/>
  <c r="O414" i="38"/>
  <c r="U484" i="38"/>
  <c r="T212" i="38"/>
  <c r="X29" i="38"/>
  <c r="O533" i="38"/>
  <c r="Q157" i="38"/>
  <c r="M308" i="38"/>
  <c r="M283" i="38"/>
  <c r="O115" i="38"/>
  <c r="Z514" i="38"/>
  <c r="S394" i="38"/>
  <c r="L368" i="38"/>
  <c r="L348" i="38"/>
  <c r="K58" i="38"/>
  <c r="R177" i="38"/>
  <c r="P339" i="38"/>
  <c r="L392" i="38"/>
  <c r="V211" i="38"/>
  <c r="L32" i="38"/>
  <c r="S114" i="38"/>
  <c r="M109" i="38"/>
  <c r="M157" i="38"/>
  <c r="Y141" i="38"/>
  <c r="Q533" i="38"/>
  <c r="K332" i="38"/>
  <c r="N396" i="38"/>
  <c r="U505" i="38"/>
  <c r="O331" i="38"/>
  <c r="P447" i="38"/>
  <c r="P431" i="38"/>
  <c r="P415" i="38"/>
  <c r="U131" i="38"/>
  <c r="Z338" i="38"/>
  <c r="AA380" i="38"/>
  <c r="AA364" i="38"/>
  <c r="AA348" i="38"/>
  <c r="Z66" i="38"/>
  <c r="Z50" i="38"/>
  <c r="W241" i="38"/>
  <c r="X262" i="38"/>
  <c r="N176" i="38"/>
  <c r="N538" i="38"/>
  <c r="Q44" i="38"/>
  <c r="Q28" i="38"/>
  <c r="AA144" i="38"/>
  <c r="T380" i="38"/>
  <c r="T364" i="38"/>
  <c r="T348" i="38"/>
  <c r="AA79" i="38"/>
  <c r="AA63" i="38"/>
  <c r="Q234" i="38"/>
  <c r="P109" i="38"/>
  <c r="V181" i="38"/>
  <c r="P507" i="38"/>
  <c r="Y454" i="38"/>
  <c r="Y438" i="38"/>
  <c r="Y422" i="38"/>
  <c r="Y406" i="38"/>
  <c r="O41" i="38"/>
  <c r="O25" i="38"/>
  <c r="Z44" i="38"/>
  <c r="Z28" i="38"/>
  <c r="U255" i="38"/>
  <c r="V385" i="38"/>
  <c r="O445" i="38"/>
  <c r="O429" i="38"/>
  <c r="O413" i="38"/>
  <c r="U480" i="38"/>
  <c r="X46" i="38"/>
  <c r="X32" i="38"/>
  <c r="X16" i="38"/>
  <c r="K535" i="38"/>
  <c r="Q156" i="38"/>
  <c r="V340" i="38"/>
  <c r="R115" i="38"/>
  <c r="V337" i="38"/>
  <c r="K325" i="38"/>
  <c r="V559" i="38"/>
  <c r="V544" i="38"/>
  <c r="AA295" i="38"/>
  <c r="AA279" i="38"/>
  <c r="N115" i="38"/>
  <c r="Q340" i="38"/>
  <c r="T562" i="38"/>
  <c r="U298" i="38"/>
  <c r="U282" i="38"/>
  <c r="N505" i="38"/>
  <c r="K232" i="38"/>
  <c r="AA474" i="38"/>
  <c r="K120" i="38"/>
  <c r="W334" i="38"/>
  <c r="N78" i="38"/>
  <c r="N62" i="38"/>
  <c r="P44" i="38"/>
  <c r="P28" i="38"/>
  <c r="R231" i="38"/>
  <c r="L344" i="38"/>
  <c r="M103" i="38"/>
  <c r="Z177" i="38"/>
  <c r="P394" i="38"/>
  <c r="Y368" i="38"/>
  <c r="Y352" i="38"/>
  <c r="K239" i="38"/>
  <c r="R514" i="38"/>
  <c r="R114" i="38"/>
  <c r="K316" i="38"/>
  <c r="V551" i="38"/>
  <c r="AA306" i="38"/>
  <c r="AA290" i="38"/>
  <c r="AA274" i="38"/>
  <c r="Q343" i="38"/>
  <c r="U309" i="38"/>
  <c r="U293" i="38"/>
  <c r="U277" i="38"/>
  <c r="Z148" i="38"/>
  <c r="K234" i="38"/>
  <c r="AA481" i="38"/>
  <c r="K131" i="38"/>
  <c r="W344" i="38"/>
  <c r="M233" i="38"/>
  <c r="N77" i="38"/>
  <c r="N61" i="38"/>
  <c r="P43" i="38"/>
  <c r="P27" i="38"/>
  <c r="R230" i="38"/>
  <c r="L336" i="38"/>
  <c r="M98" i="38"/>
  <c r="Z176" i="38"/>
  <c r="L218" i="38"/>
  <c r="Y379" i="38"/>
  <c r="Y363" i="38"/>
  <c r="Y347" i="38"/>
  <c r="R521" i="38"/>
  <c r="Q102" i="38"/>
  <c r="R113" i="38"/>
  <c r="AA209" i="38"/>
  <c r="V546" i="38"/>
  <c r="AA297" i="38"/>
  <c r="AA281" i="38"/>
  <c r="N113" i="38"/>
  <c r="Q342" i="38"/>
  <c r="T564" i="38"/>
  <c r="U300" i="38"/>
  <c r="U284" i="38"/>
  <c r="N507" i="38"/>
  <c r="Z136" i="38"/>
  <c r="AA476" i="38"/>
  <c r="K122" i="38"/>
  <c r="W336" i="38"/>
  <c r="M228" i="38"/>
  <c r="N68" i="38"/>
  <c r="N52" i="38"/>
  <c r="P30" i="38"/>
  <c r="R233" i="38"/>
  <c r="Q391" i="38"/>
  <c r="L331" i="38"/>
  <c r="Z179" i="38"/>
  <c r="L217" i="38"/>
  <c r="Y370" i="38"/>
  <c r="Y354" i="38"/>
  <c r="K241" i="38"/>
  <c r="R516" i="38"/>
  <c r="V331" i="38"/>
  <c r="K314" i="38"/>
  <c r="V549" i="38"/>
  <c r="AA304" i="38"/>
  <c r="AA288" i="38"/>
  <c r="AA272" i="38"/>
  <c r="Q341" i="38"/>
  <c r="U307" i="38"/>
  <c r="U291" i="38"/>
  <c r="U275" i="38"/>
  <c r="N502" i="38"/>
  <c r="Z135" i="38"/>
  <c r="AA483" i="38"/>
  <c r="K132" i="38"/>
  <c r="X91" i="38"/>
  <c r="W331" i="38"/>
  <c r="N79" i="38"/>
  <c r="N63" i="38"/>
  <c r="P46" i="38"/>
  <c r="P33" i="38"/>
  <c r="P17" i="38"/>
  <c r="Q394" i="38"/>
  <c r="L330" i="38"/>
  <c r="Z186" i="38"/>
  <c r="Z170" i="38"/>
  <c r="P395" i="38"/>
  <c r="Y373" i="38"/>
  <c r="Y357" i="38"/>
  <c r="Y505" i="38"/>
  <c r="R515" i="38"/>
  <c r="R346" i="38"/>
  <c r="N510" i="38"/>
  <c r="L236" i="38"/>
  <c r="Z150" i="38"/>
  <c r="R542" i="38"/>
  <c r="AA165" i="38"/>
  <c r="M244" i="38"/>
  <c r="R208" i="38"/>
  <c r="Y192" i="38"/>
  <c r="T486" i="38"/>
  <c r="K510" i="38"/>
  <c r="O437" i="38"/>
  <c r="O405" i="38"/>
  <c r="U476" i="38"/>
  <c r="X44" i="38"/>
  <c r="X28" i="38"/>
  <c r="O536" i="38"/>
  <c r="K531" i="38"/>
  <c r="Q152" i="38"/>
  <c r="V336" i="38"/>
  <c r="R111" i="38"/>
  <c r="V330" i="38"/>
  <c r="K321" i="38"/>
  <c r="V556" i="38"/>
  <c r="AA307" i="38"/>
  <c r="AA291" i="38"/>
  <c r="AA275" i="38"/>
  <c r="N111" i="38"/>
  <c r="Q336" i="38"/>
  <c r="U310" i="38"/>
  <c r="U294" i="38"/>
  <c r="U278" i="38"/>
  <c r="Z146" i="38"/>
  <c r="K228" i="38"/>
  <c r="AA470" i="38"/>
  <c r="X94" i="38"/>
  <c r="W330" i="38"/>
  <c r="N74" i="38"/>
  <c r="N58" i="38"/>
  <c r="P40" i="38"/>
  <c r="P24" i="38"/>
  <c r="R227" i="38"/>
  <c r="L341" i="38"/>
  <c r="M99" i="38"/>
  <c r="Z173" i="38"/>
  <c r="Y380" i="38"/>
  <c r="Y364" i="38"/>
  <c r="Y348" i="38"/>
  <c r="R525" i="38"/>
  <c r="Q103" i="38"/>
  <c r="R109" i="38"/>
  <c r="AA213" i="38"/>
  <c r="V547" i="38"/>
  <c r="AA302" i="38"/>
  <c r="AA286" i="38"/>
  <c r="AA270" i="38"/>
  <c r="Q339" i="38"/>
  <c r="U305" i="38"/>
  <c r="U289" i="38"/>
  <c r="U273" i="38"/>
  <c r="Z145" i="38"/>
  <c r="K231" i="38"/>
  <c r="AA477" i="38"/>
  <c r="K127" i="38"/>
  <c r="W341" i="38"/>
  <c r="M229" i="38"/>
  <c r="N73" i="38"/>
  <c r="N57" i="38"/>
  <c r="P39" i="38"/>
  <c r="P23" i="38"/>
  <c r="R226" i="38"/>
  <c r="L332" i="38"/>
  <c r="Z188" i="38"/>
  <c r="Z172" i="38"/>
  <c r="P396" i="38"/>
  <c r="Y375" i="38"/>
  <c r="Y359" i="38"/>
  <c r="Y507" i="38"/>
  <c r="R517" i="38"/>
  <c r="Q98" i="38"/>
  <c r="K323" i="38"/>
  <c r="V558" i="38"/>
  <c r="AA309" i="38"/>
  <c r="AA293" i="38"/>
  <c r="AA277" i="38"/>
  <c r="N109" i="38"/>
  <c r="Q338" i="38"/>
  <c r="U311" i="38"/>
  <c r="U296" i="38"/>
  <c r="U280" i="38"/>
  <c r="N503" i="38"/>
  <c r="K230" i="38"/>
  <c r="AA472" i="38"/>
  <c r="X95" i="38"/>
  <c r="W332" i="38"/>
  <c r="N80" i="38"/>
  <c r="N64" i="38"/>
  <c r="P42" i="38"/>
  <c r="P26" i="38"/>
  <c r="R229" i="38"/>
  <c r="L343" i="38"/>
  <c r="M101" i="38"/>
  <c r="Z175" i="38"/>
  <c r="P392" i="38"/>
  <c r="Y366" i="38"/>
  <c r="Y350" i="38"/>
  <c r="K237" i="38"/>
  <c r="R512" i="38"/>
  <c r="R112" i="38"/>
  <c r="AA212" i="38"/>
  <c r="V545" i="38"/>
  <c r="AA300" i="38"/>
  <c r="AA284" i="38"/>
  <c r="N116" i="38"/>
  <c r="Q337" i="38"/>
  <c r="U303" i="38"/>
  <c r="U287" i="38"/>
  <c r="U271" i="38"/>
  <c r="Z147" i="38"/>
  <c r="K233" i="38"/>
  <c r="AA479" i="38"/>
  <c r="K129" i="38"/>
  <c r="W343" i="38"/>
  <c r="M231" i="38"/>
  <c r="N75" i="38"/>
  <c r="N59" i="38"/>
  <c r="P45" i="38"/>
  <c r="P29" i="38"/>
  <c r="R234" i="38"/>
  <c r="L342" i="38"/>
  <c r="M104" i="38"/>
  <c r="Z182" i="38"/>
  <c r="Z166" i="38"/>
  <c r="P391" i="38"/>
  <c r="Y369" i="38"/>
  <c r="Y353" i="38"/>
  <c r="K240" i="38"/>
  <c r="R511" i="38"/>
  <c r="Z501" i="38"/>
  <c r="V244" i="38"/>
  <c r="R236" i="38"/>
  <c r="R48" i="38"/>
  <c r="L486" i="38"/>
  <c r="U542" i="38"/>
  <c r="U490" i="38"/>
  <c r="K346" i="38"/>
  <c r="O510" i="38"/>
  <c r="Z268" i="38"/>
  <c r="O421" i="38"/>
  <c r="O401" i="38"/>
  <c r="U472" i="38"/>
  <c r="X40" i="38"/>
  <c r="X24" i="38"/>
  <c r="O532" i="38"/>
  <c r="Q163" i="38"/>
  <c r="K113" i="38"/>
  <c r="V332" i="38"/>
  <c r="K326" i="38"/>
  <c r="R116" i="38"/>
  <c r="K317" i="38"/>
  <c r="V552" i="38"/>
  <c r="AA303" i="38"/>
  <c r="AA287" i="38"/>
  <c r="AA271" i="38"/>
  <c r="X88" i="38"/>
  <c r="Q332" i="38"/>
  <c r="U306" i="38"/>
  <c r="U290" i="38"/>
  <c r="U274" i="38"/>
  <c r="Z142" i="38"/>
  <c r="AA482" i="38"/>
  <c r="K128" i="38"/>
  <c r="W342" i="38"/>
  <c r="M230" i="38"/>
  <c r="N70" i="38"/>
  <c r="N54" i="38"/>
  <c r="P36" i="38"/>
  <c r="P20" i="38"/>
  <c r="Q396" i="38"/>
  <c r="L337" i="38"/>
  <c r="Z185" i="38"/>
  <c r="Z169" i="38"/>
  <c r="Y376" i="38"/>
  <c r="Y360" i="38"/>
  <c r="Y504" i="38"/>
  <c r="R522" i="38"/>
  <c r="Q99" i="38"/>
  <c r="K324" i="38"/>
  <c r="AA210" i="38"/>
  <c r="V543" i="38"/>
  <c r="AA298" i="38"/>
  <c r="AA282" i="38"/>
  <c r="N114" i="38"/>
  <c r="Q335" i="38"/>
  <c r="U301" i="38"/>
  <c r="U285" i="38"/>
  <c r="U269" i="38"/>
  <c r="Z141" i="38"/>
  <c r="K227" i="38"/>
  <c r="AA473" i="38"/>
  <c r="K123" i="38"/>
  <c r="W337" i="38"/>
  <c r="M225" i="38"/>
  <c r="N69" i="38"/>
  <c r="N53" i="38"/>
  <c r="P35" i="38"/>
  <c r="P19" i="38"/>
  <c r="Q392" i="38"/>
  <c r="M105" i="38"/>
  <c r="Z184" i="38"/>
  <c r="Z168" i="38"/>
  <c r="P393" i="38"/>
  <c r="Y371" i="38"/>
  <c r="Y355" i="38"/>
  <c r="Y503" i="38"/>
  <c r="R513" i="38"/>
  <c r="V341" i="38"/>
  <c r="K319" i="38"/>
  <c r="V554" i="38"/>
  <c r="AA305" i="38"/>
  <c r="AA289" i="38"/>
  <c r="AA273" i="38"/>
  <c r="X87" i="38"/>
  <c r="Q334" i="38"/>
  <c r="U308" i="38"/>
  <c r="U292" i="38"/>
  <c r="U276" i="38"/>
  <c r="Z144" i="38"/>
  <c r="K226" i="38"/>
  <c r="K130" i="38"/>
  <c r="X92" i="38"/>
  <c r="M234" i="38"/>
  <c r="N76" i="38"/>
  <c r="N60" i="38"/>
  <c r="P38" i="38"/>
  <c r="P22" i="38"/>
  <c r="R225" i="38"/>
  <c r="L339" i="38"/>
  <c r="Z187" i="38"/>
  <c r="Z171" i="38"/>
  <c r="Y378" i="38"/>
  <c r="Y362" i="38"/>
  <c r="Y506" i="38"/>
  <c r="R524" i="38"/>
  <c r="Q101" i="38"/>
  <c r="K322" i="38"/>
  <c r="V557" i="38"/>
  <c r="AA311" i="38"/>
  <c r="AA296" i="38"/>
  <c r="AA280" i="38"/>
  <c r="N112" i="38"/>
  <c r="Q333" i="38"/>
  <c r="U299" i="38"/>
  <c r="U283" i="38"/>
  <c r="N508" i="38"/>
  <c r="Z143" i="38"/>
  <c r="K229" i="38"/>
  <c r="AA475" i="38"/>
  <c r="K125" i="38"/>
  <c r="W339" i="38"/>
  <c r="M227" i="38"/>
  <c r="N71" i="38"/>
  <c r="N55" i="38"/>
  <c r="P41" i="38"/>
  <c r="P25" i="38"/>
  <c r="R232" i="38"/>
  <c r="L338" i="38"/>
  <c r="M100" i="38"/>
  <c r="Z178" i="38"/>
  <c r="L220" i="38"/>
  <c r="Y381" i="38"/>
  <c r="Y365" i="38"/>
  <c r="Y349" i="38"/>
  <c r="R523" i="38"/>
  <c r="Q104" i="38"/>
  <c r="X165" i="38"/>
  <c r="S150" i="38"/>
  <c r="U486" i="38"/>
  <c r="W150" i="38"/>
  <c r="V390" i="38"/>
  <c r="Y390" i="38"/>
  <c r="V261" i="38"/>
  <c r="T200" i="38"/>
  <c r="N119" i="38"/>
  <c r="O417" i="38"/>
  <c r="O462" i="38"/>
  <c r="T211" i="38"/>
  <c r="X36" i="38"/>
  <c r="X20" i="38"/>
  <c r="K539" i="38"/>
  <c r="Q160" i="38"/>
  <c r="K109" i="38"/>
  <c r="R117" i="38"/>
  <c r="K110" i="38"/>
  <c r="R110" i="38"/>
  <c r="AA211" i="38"/>
  <c r="V548" i="38"/>
  <c r="AA299" i="38"/>
  <c r="AA283" i="38"/>
  <c r="N117" i="38"/>
  <c r="X85" i="38"/>
  <c r="T565" i="38"/>
  <c r="U302" i="38"/>
  <c r="U286" i="38"/>
  <c r="U270" i="38"/>
  <c r="Z138" i="38"/>
  <c r="AA478" i="38"/>
  <c r="K124" i="38"/>
  <c r="W338" i="38"/>
  <c r="M226" i="38"/>
  <c r="N66" i="38"/>
  <c r="N50" i="38"/>
  <c r="P32" i="38"/>
  <c r="P16" i="38"/>
  <c r="Q393" i="38"/>
  <c r="L333" i="38"/>
  <c r="Z181" i="38"/>
  <c r="L219" i="38"/>
  <c r="Y372" i="38"/>
  <c r="Y356" i="38"/>
  <c r="K242" i="38"/>
  <c r="R518" i="38"/>
  <c r="V334" i="38"/>
  <c r="K320" i="38"/>
  <c r="V555" i="38"/>
  <c r="AA310" i="38"/>
  <c r="AA294" i="38"/>
  <c r="AA278" i="38"/>
  <c r="N110" i="38"/>
  <c r="Q331" i="38"/>
  <c r="U297" i="38"/>
  <c r="U281" i="38"/>
  <c r="N504" i="38"/>
  <c r="Z137" i="38"/>
  <c r="AA484" i="38"/>
  <c r="AA469" i="38"/>
  <c r="X93" i="38"/>
  <c r="W333" i="38"/>
  <c r="N81" i="38"/>
  <c r="N65" i="38"/>
  <c r="N49" i="38"/>
  <c r="P31" i="38"/>
  <c r="P15" i="38"/>
  <c r="L340" i="38"/>
  <c r="M102" i="38"/>
  <c r="Z180" i="38"/>
  <c r="L221" i="38"/>
  <c r="Y382" i="38"/>
  <c r="Y367" i="38"/>
  <c r="Y351" i="38"/>
  <c r="K238" i="38"/>
  <c r="Q105" i="38"/>
  <c r="V333" i="38"/>
  <c r="K315" i="38"/>
  <c r="V550" i="38"/>
  <c r="AA301" i="38"/>
  <c r="AA285" i="38"/>
  <c r="AA269" i="38"/>
  <c r="Q344" i="38"/>
  <c r="Q330" i="38"/>
  <c r="U304" i="38"/>
  <c r="U288" i="38"/>
  <c r="U272" i="38"/>
  <c r="Z140" i="38"/>
  <c r="AA480" i="38"/>
  <c r="K126" i="38"/>
  <c r="W340" i="38"/>
  <c r="M232" i="38"/>
  <c r="N72" i="38"/>
  <c r="N56" i="38"/>
  <c r="P34" i="38"/>
  <c r="P18" i="38"/>
  <c r="Q395" i="38"/>
  <c r="L335" i="38"/>
  <c r="Z183" i="38"/>
  <c r="Z167" i="38"/>
  <c r="Y374" i="38"/>
  <c r="Y358" i="38"/>
  <c r="Y502" i="38"/>
  <c r="R520" i="38"/>
  <c r="V338" i="38"/>
  <c r="K318" i="38"/>
  <c r="V553" i="38"/>
  <c r="AA308" i="38"/>
  <c r="AA292" i="38"/>
  <c r="AA276" i="38"/>
  <c r="X86" i="38"/>
  <c r="T563" i="38"/>
  <c r="U295" i="38"/>
  <c r="U279" i="38"/>
  <c r="N506" i="38"/>
  <c r="Z139" i="38"/>
  <c r="K225" i="38"/>
  <c r="AA471" i="38"/>
  <c r="K121" i="38"/>
  <c r="W335" i="38"/>
  <c r="N82" i="38"/>
  <c r="N67" i="38"/>
  <c r="N51" i="38"/>
  <c r="P37" i="38"/>
  <c r="P21" i="38"/>
  <c r="R228" i="38"/>
  <c r="L334" i="38"/>
  <c r="Z189" i="38"/>
  <c r="Z174" i="38"/>
  <c r="L216" i="38"/>
  <c r="Y377" i="38"/>
  <c r="Y361" i="38"/>
  <c r="Y508" i="38"/>
  <c r="R519" i="38"/>
  <c r="Q100" i="38"/>
  <c r="Q165" i="38"/>
  <c r="X215" i="38"/>
  <c r="N200" i="38"/>
  <c r="N468" i="38"/>
  <c r="O261" i="38"/>
  <c r="X346" i="38"/>
  <c r="R313" i="38"/>
  <c r="R134" i="38"/>
  <c r="M90" i="38"/>
  <c r="T313" i="38"/>
  <c r="Y468" i="38"/>
  <c r="O48" i="38"/>
  <c r="L97" i="38"/>
  <c r="Q208" i="38"/>
  <c r="Z346" i="38"/>
  <c r="X561" i="38"/>
  <c r="Y165" i="38"/>
  <c r="U510" i="38"/>
  <c r="P215" i="38"/>
  <c r="O313" i="38"/>
  <c r="N215" i="38"/>
  <c r="U48" i="38"/>
  <c r="Z90" i="38"/>
  <c r="Q460" i="38"/>
  <c r="Z84" i="38"/>
  <c r="Z244" i="38"/>
  <c r="X268" i="38"/>
  <c r="T84" i="38"/>
  <c r="P236" i="38"/>
  <c r="K208" i="38"/>
  <c r="T215" i="38"/>
  <c r="L108" i="38"/>
  <c r="T268" i="38"/>
  <c r="L90" i="38"/>
  <c r="M490" i="38"/>
  <c r="R329" i="38"/>
  <c r="L460" i="38"/>
  <c r="V490" i="38"/>
  <c r="K150" i="38"/>
  <c r="N561" i="38"/>
  <c r="P384" i="38"/>
  <c r="V501" i="38"/>
  <c r="S268" i="38"/>
  <c r="S244" i="38"/>
  <c r="U528" i="38"/>
  <c r="V192" i="38"/>
  <c r="R200" i="38"/>
  <c r="V561" i="38"/>
  <c r="N244" i="38"/>
  <c r="O346" i="38"/>
  <c r="T261" i="38"/>
  <c r="P460" i="38"/>
  <c r="V486" i="38"/>
  <c r="K268" i="38"/>
  <c r="W244" i="38"/>
  <c r="L165" i="38"/>
  <c r="AA84" i="38"/>
  <c r="Z528" i="38"/>
  <c r="Z119" i="38"/>
  <c r="Y150" i="38"/>
  <c r="T399" i="38"/>
  <c r="O244" i="38"/>
  <c r="U134" i="38"/>
  <c r="N542" i="38"/>
  <c r="V399" i="38"/>
  <c r="Q490" i="38"/>
  <c r="X501" i="38"/>
  <c r="V84" i="38"/>
  <c r="W215" i="38"/>
  <c r="N14" i="38"/>
  <c r="S501" i="38"/>
  <c r="P97" i="38"/>
  <c r="V90" i="38"/>
  <c r="Q468" i="38"/>
  <c r="K134" i="38"/>
  <c r="AA313" i="38"/>
  <c r="P165" i="38"/>
  <c r="V215" i="38"/>
  <c r="R84" i="38"/>
  <c r="L313" i="38"/>
  <c r="R390" i="38"/>
  <c r="T468" i="38"/>
  <c r="P200" i="38"/>
  <c r="S119" i="38"/>
  <c r="P561" i="38"/>
  <c r="Z200" i="38"/>
  <c r="K390" i="38"/>
  <c r="P48" i="38"/>
  <c r="Y208" i="38"/>
  <c r="R468" i="38"/>
  <c r="K384" i="38"/>
  <c r="S510" i="38"/>
  <c r="Y97" i="38"/>
  <c r="W224" i="38"/>
  <c r="Y261" i="38"/>
  <c r="L510" i="38"/>
  <c r="W399" i="38"/>
  <c r="P119" i="38"/>
  <c r="P261" i="38"/>
  <c r="W208" i="38"/>
  <c r="O468" i="38"/>
  <c r="Z468" i="38"/>
  <c r="T329" i="38"/>
  <c r="T192" i="38"/>
  <c r="Y244" i="38"/>
  <c r="W510" i="38"/>
  <c r="U14" i="38"/>
  <c r="U329" i="38"/>
  <c r="V528" i="38"/>
  <c r="Q486" i="38"/>
  <c r="AA329" i="38"/>
  <c r="X108" i="38"/>
  <c r="U97" i="38"/>
  <c r="L268" i="38"/>
  <c r="M200" i="38"/>
  <c r="L119" i="38"/>
  <c r="V119" i="38"/>
  <c r="Z399" i="38"/>
  <c r="T134" i="38"/>
  <c r="N346" i="38"/>
  <c r="P346" i="38"/>
  <c r="Y236" i="38"/>
  <c r="X460" i="38"/>
  <c r="W384" i="38"/>
  <c r="W468" i="38"/>
  <c r="V510" i="38"/>
  <c r="W14" i="38"/>
  <c r="P510" i="38"/>
  <c r="Q119" i="38"/>
  <c r="Z390" i="38"/>
  <c r="AA561" i="38"/>
  <c r="N384" i="38"/>
  <c r="T390" i="38"/>
  <c r="Y460" i="38"/>
  <c r="X486" i="38"/>
  <c r="Y90" i="38"/>
  <c r="Q384" i="38"/>
  <c r="Q215" i="38"/>
  <c r="K14" i="38"/>
  <c r="Y48" i="38"/>
  <c r="S134" i="38"/>
  <c r="W542" i="38"/>
  <c r="M468" i="38"/>
  <c r="O268" i="38"/>
  <c r="K192" i="38"/>
  <c r="U460" i="38"/>
  <c r="AA236" i="38"/>
  <c r="S90" i="38"/>
  <c r="X510" i="38"/>
  <c r="Q313" i="38"/>
  <c r="Y268" i="38"/>
  <c r="N97" i="38"/>
  <c r="O561" i="38"/>
  <c r="S84" i="38"/>
  <c r="M236" i="38"/>
  <c r="O542" i="38"/>
  <c r="AA542" i="38"/>
  <c r="T236" i="38"/>
  <c r="R490" i="38"/>
  <c r="S215" i="38"/>
  <c r="W490" i="38"/>
  <c r="R14" i="38"/>
  <c r="M542" i="38"/>
  <c r="K84" i="38"/>
  <c r="M165" i="38"/>
  <c r="W346" i="38"/>
  <c r="S192" i="38"/>
  <c r="P468" i="38"/>
  <c r="T165" i="38"/>
  <c r="AA97" i="38"/>
  <c r="L542" i="38"/>
  <c r="V134" i="38"/>
  <c r="Q346" i="38"/>
  <c r="W561" i="38"/>
  <c r="Y119" i="38"/>
  <c r="R119" i="38"/>
  <c r="W501" i="38"/>
  <c r="T460" i="38"/>
  <c r="L244" i="38"/>
  <c r="S486" i="38"/>
  <c r="Q244" i="38"/>
  <c r="O165" i="38"/>
  <c r="M208" i="38"/>
  <c r="AA384" i="38"/>
  <c r="U561" i="38"/>
  <c r="M346" i="38"/>
  <c r="X97" i="38"/>
  <c r="T490" i="38"/>
  <c r="O208" i="38"/>
  <c r="S542" i="38"/>
  <c r="K460" i="38"/>
  <c r="Z460" i="38"/>
  <c r="Y200" i="38"/>
  <c r="R528" i="38"/>
  <c r="Z384" i="38"/>
  <c r="K261" i="38"/>
  <c r="P244" i="38"/>
  <c r="X313" i="38"/>
  <c r="AA399" i="38"/>
  <c r="AA244" i="38"/>
  <c r="X244" i="38"/>
  <c r="Y108" i="38"/>
  <c r="R384" i="38"/>
  <c r="R192" i="38"/>
  <c r="X329" i="38"/>
  <c r="O150" i="38"/>
  <c r="P528" i="38"/>
  <c r="Q261" i="38"/>
  <c r="AA390" i="38"/>
  <c r="X224" i="38"/>
  <c r="S208" i="38"/>
  <c r="S561" i="38"/>
  <c r="L134" i="38"/>
  <c r="N399" i="38"/>
  <c r="R90" i="38"/>
  <c r="AA215" i="38"/>
  <c r="S490" i="38"/>
  <c r="U313" i="38"/>
  <c r="W84" i="38"/>
  <c r="M486" i="38"/>
  <c r="K97" i="38"/>
  <c r="R561" i="38"/>
  <c r="O490" i="38"/>
  <c r="M510" i="38"/>
  <c r="R268" i="38"/>
  <c r="V313" i="38"/>
  <c r="V346" i="38"/>
  <c r="P208" i="38"/>
  <c r="AA490" i="38"/>
  <c r="P486" i="38"/>
  <c r="M384" i="38"/>
  <c r="Z208" i="38"/>
  <c r="L501" i="38"/>
  <c r="Y510" i="38"/>
  <c r="W261" i="38"/>
  <c r="AA200" i="38"/>
  <c r="K501" i="38"/>
  <c r="V460" i="38"/>
  <c r="R97" i="38"/>
  <c r="T384" i="38"/>
  <c r="U208" i="38"/>
  <c r="Q90" i="38"/>
  <c r="W119" i="38"/>
  <c r="S200" i="38"/>
  <c r="U200" i="38"/>
  <c r="K200" i="38"/>
  <c r="V468" i="38"/>
  <c r="Y313" i="38"/>
  <c r="X528" i="38"/>
  <c r="M261" i="38"/>
  <c r="M134" i="38"/>
  <c r="P90" i="38"/>
  <c r="S346" i="38"/>
  <c r="L150" i="38"/>
  <c r="X468" i="38"/>
  <c r="U224" i="38"/>
  <c r="AA224" i="38"/>
  <c r="L399" i="38"/>
  <c r="L84" i="38"/>
  <c r="R215" i="38"/>
  <c r="M390" i="38"/>
  <c r="L200" i="38"/>
  <c r="S460" i="38"/>
  <c r="U384" i="38"/>
  <c r="O236" i="38"/>
  <c r="N84" i="38"/>
  <c r="AA460" i="38"/>
  <c r="P150" i="38"/>
  <c r="N90" i="38"/>
  <c r="K486" i="38"/>
  <c r="U390" i="38"/>
  <c r="Y84" i="38"/>
  <c r="Z236" i="38"/>
  <c r="X384" i="38"/>
  <c r="Q268" i="38"/>
  <c r="X542" i="38"/>
  <c r="Q108" i="38"/>
  <c r="N268" i="38"/>
  <c r="X490" i="38"/>
  <c r="Y384" i="38"/>
  <c r="X134" i="38"/>
  <c r="S384" i="38"/>
  <c r="Z215" i="38"/>
  <c r="O192" i="38"/>
  <c r="W486" i="38"/>
  <c r="T244" i="38"/>
  <c r="AA90" i="38"/>
  <c r="M224" i="38"/>
  <c r="U268" i="38"/>
  <c r="K313" i="38"/>
  <c r="Z224" i="38"/>
  <c r="N108" i="38"/>
  <c r="K244" i="38"/>
  <c r="L384" i="38"/>
  <c r="S14" i="38"/>
  <c r="K542" i="38"/>
  <c r="U150" i="38"/>
  <c r="U90" i="38"/>
  <c r="O134" i="38"/>
  <c r="K108" i="38"/>
  <c r="U468" i="38"/>
  <c r="U244" i="38"/>
  <c r="O224" i="38"/>
  <c r="K329" i="38"/>
  <c r="N236" i="38"/>
  <c r="N235" i="38" s="1"/>
  <c r="Q501" i="38"/>
  <c r="L390" i="38"/>
  <c r="AA108" i="38"/>
  <c r="K48" i="38"/>
  <c r="P501" i="38"/>
  <c r="T501" i="38"/>
  <c r="L261" i="38"/>
  <c r="L208" i="38"/>
  <c r="X208" i="38"/>
  <c r="X207" i="38" s="1"/>
  <c r="V236" i="38"/>
  <c r="Z14" i="38"/>
  <c r="AA346" i="38"/>
  <c r="M150" i="38"/>
  <c r="M192" i="38"/>
  <c r="O108" i="38"/>
  <c r="V384" i="38"/>
  <c r="V383" i="38" s="1"/>
  <c r="W90" i="38"/>
  <c r="Y224" i="38"/>
  <c r="Y134" i="38"/>
  <c r="X399" i="38"/>
  <c r="X192" i="38"/>
  <c r="S329" i="38"/>
  <c r="S224" i="38"/>
  <c r="Q510" i="38"/>
  <c r="X236" i="38"/>
  <c r="S236" i="38"/>
  <c r="K165" i="38"/>
  <c r="M84" i="38"/>
  <c r="X150" i="38"/>
  <c r="W460" i="38"/>
  <c r="M399" i="38"/>
  <c r="K215" i="38"/>
  <c r="P268" i="38"/>
  <c r="M561" i="38"/>
  <c r="K490" i="38"/>
  <c r="P134" i="38"/>
  <c r="Y329" i="38"/>
  <c r="X119" i="38"/>
  <c r="U236" i="38"/>
  <c r="Z561" i="38"/>
  <c r="L329" i="38"/>
  <c r="N501" i="38"/>
  <c r="Z165" i="38"/>
  <c r="AA268" i="38"/>
  <c r="S261" i="38"/>
  <c r="V165" i="38"/>
  <c r="V224" i="38"/>
  <c r="AA134" i="38"/>
  <c r="V200" i="38"/>
  <c r="W528" i="38"/>
  <c r="U501" i="38"/>
  <c r="O399" i="38"/>
  <c r="O14" i="38"/>
  <c r="T208" i="38"/>
  <c r="T346" i="38"/>
  <c r="V208" i="38"/>
  <c r="M215" i="38"/>
  <c r="W390" i="38"/>
  <c r="R244" i="38"/>
  <c r="P399" i="38"/>
  <c r="Z510" i="38"/>
  <c r="AA528" i="38"/>
  <c r="O501" i="38"/>
  <c r="O97" i="38"/>
  <c r="T97" i="38"/>
  <c r="O200" i="38"/>
  <c r="T14" i="38"/>
  <c r="S313" i="38"/>
  <c r="S97" i="38"/>
  <c r="L490" i="38"/>
  <c r="Z261" i="38"/>
  <c r="Q48" i="38"/>
  <c r="P313" i="38"/>
  <c r="P84" i="38"/>
  <c r="Q561" i="38"/>
  <c r="M48" i="38"/>
  <c r="O90" i="38"/>
  <c r="T48" i="38"/>
  <c r="T542" i="38"/>
  <c r="K399" i="38"/>
  <c r="U84" i="38"/>
  <c r="T224" i="38"/>
  <c r="W268" i="38"/>
  <c r="W165" i="38"/>
  <c r="Q399" i="38"/>
  <c r="Q542" i="38"/>
  <c r="L192" i="38"/>
  <c r="Z313" i="38"/>
  <c r="AA192" i="38"/>
  <c r="M119" i="38"/>
  <c r="N224" i="38"/>
  <c r="Y14" i="38"/>
  <c r="M460" i="38"/>
  <c r="AA119" i="38"/>
  <c r="W200" i="38"/>
  <c r="T510" i="38"/>
  <c r="U192" i="38"/>
  <c r="L48" i="38"/>
  <c r="M329" i="38"/>
  <c r="R510" i="38"/>
  <c r="X84" i="38"/>
  <c r="V329" i="38"/>
  <c r="L561" i="38"/>
  <c r="T90" i="38"/>
  <c r="Y490" i="38"/>
  <c r="U108" i="38"/>
  <c r="AA14" i="38"/>
  <c r="U165" i="38"/>
  <c r="N134" i="38"/>
  <c r="X90" i="38"/>
  <c r="Q329" i="38"/>
  <c r="Z192" i="38"/>
  <c r="AA208" i="38"/>
  <c r="Y542" i="38"/>
  <c r="Y528" i="38"/>
  <c r="W313" i="38"/>
  <c r="S48" i="38"/>
  <c r="L224" i="38"/>
  <c r="AA501" i="38"/>
  <c r="R224" i="38"/>
  <c r="K119" i="38"/>
  <c r="O528" i="38"/>
  <c r="O460" i="38"/>
  <c r="M108" i="38"/>
  <c r="S108" i="38"/>
  <c r="Q200" i="38"/>
  <c r="Q199" i="38" s="1"/>
  <c r="U215" i="38"/>
  <c r="R165" i="38"/>
  <c r="N165" i="38"/>
  <c r="W236" i="38"/>
  <c r="U119" i="38"/>
  <c r="O329" i="38"/>
  <c r="O328" i="38" s="1"/>
  <c r="P329" i="38"/>
  <c r="M268" i="38"/>
  <c r="N528" i="38"/>
  <c r="Z329" i="38"/>
  <c r="R486" i="38"/>
  <c r="R485" i="38" s="1"/>
  <c r="Q150" i="38"/>
  <c r="N390" i="38"/>
  <c r="Q528" i="38"/>
  <c r="S468" i="38"/>
  <c r="T119" i="38"/>
  <c r="T108" i="38"/>
  <c r="U261" i="38"/>
  <c r="O486" i="38"/>
  <c r="N150" i="38"/>
  <c r="S528" i="38"/>
  <c r="Y215" i="38"/>
  <c r="W97" i="38"/>
  <c r="M14" i="38"/>
  <c r="T150" i="38"/>
  <c r="O84" i="38"/>
  <c r="N460" i="38"/>
  <c r="S399" i="38"/>
  <c r="N490" i="38"/>
  <c r="W48" i="38"/>
  <c r="P192" i="38"/>
  <c r="R261" i="38"/>
  <c r="Z542" i="38"/>
  <c r="X48" i="38"/>
  <c r="N313" i="38"/>
  <c r="K236" i="38"/>
  <c r="Q390" i="38"/>
  <c r="T561" i="38"/>
  <c r="V542" i="38"/>
  <c r="Y501" i="38"/>
  <c r="N48" i="38"/>
  <c r="Y399" i="38"/>
  <c r="Q192" i="38"/>
  <c r="P108" i="38"/>
  <c r="M501" i="38"/>
  <c r="Q14" i="38"/>
  <c r="Q13" i="38" s="1"/>
  <c r="X261" i="38"/>
  <c r="Z48" i="38"/>
  <c r="K528" i="38"/>
  <c r="W108" i="38"/>
  <c r="X14" i="38"/>
  <c r="Q224" i="38"/>
  <c r="L14" i="38"/>
  <c r="Y486" i="38"/>
  <c r="Y485" i="38" s="1"/>
  <c r="L346" i="38"/>
  <c r="S390" i="38"/>
  <c r="AA48" i="38"/>
  <c r="L528" i="38"/>
  <c r="P542" i="38"/>
  <c r="W134" i="38"/>
  <c r="V97" i="38"/>
  <c r="K468" i="38"/>
  <c r="U346" i="38"/>
  <c r="W192" i="38"/>
  <c r="V150" i="38"/>
  <c r="AA261" i="38"/>
  <c r="V48" i="38"/>
  <c r="AA510" i="38"/>
  <c r="O215" i="38"/>
  <c r="X200" i="38"/>
  <c r="L468" i="38"/>
  <c r="V268" i="38"/>
  <c r="T528" i="38"/>
  <c r="M313" i="38"/>
  <c r="O119" i="38"/>
  <c r="S165" i="38"/>
  <c r="O390" i="38"/>
  <c r="Q134" i="38"/>
  <c r="P224" i="38"/>
  <c r="Z97" i="38"/>
  <c r="Q84" i="38"/>
  <c r="AA150" i="38"/>
  <c r="V108" i="38"/>
  <c r="N208" i="38"/>
  <c r="V14" i="38"/>
  <c r="U399" i="38"/>
  <c r="N486" i="38"/>
  <c r="K561" i="38"/>
  <c r="P490" i="38"/>
  <c r="Z490" i="38"/>
  <c r="Y561" i="38"/>
  <c r="M528" i="38"/>
  <c r="Z108" i="38"/>
  <c r="R460" i="38"/>
  <c r="O386" i="38"/>
  <c r="R442" i="38"/>
  <c r="K251" i="38"/>
  <c r="Y543" i="38"/>
  <c r="R449" i="38"/>
  <c r="R411" i="38"/>
  <c r="U111" i="38"/>
  <c r="S30" i="38"/>
  <c r="U187" i="38"/>
  <c r="S72" i="38"/>
  <c r="U151" i="38"/>
  <c r="R154" i="38"/>
  <c r="L62" i="38"/>
  <c r="Z219" i="38"/>
  <c r="Z564" i="38"/>
  <c r="U157" i="38"/>
  <c r="AA16" i="38"/>
  <c r="S29" i="38"/>
  <c r="N315" i="38"/>
  <c r="O385" i="38"/>
  <c r="W321" i="38"/>
  <c r="S21" i="38"/>
  <c r="W323" i="38"/>
  <c r="U183" i="38"/>
  <c r="L232" i="38"/>
  <c r="K252" i="38"/>
  <c r="L386" i="38"/>
  <c r="X53" i="38"/>
  <c r="W322" i="38"/>
  <c r="U175" i="38"/>
  <c r="X396" i="38"/>
  <c r="R151" i="38"/>
  <c r="R433" i="38"/>
  <c r="X145" i="38"/>
  <c r="U170" i="38"/>
  <c r="N322" i="38"/>
  <c r="O137" i="38"/>
  <c r="Y522" i="38"/>
  <c r="X58" i="38"/>
  <c r="R431" i="38"/>
  <c r="R413" i="38"/>
  <c r="R430" i="38"/>
  <c r="AA92" i="38"/>
  <c r="U174" i="38"/>
  <c r="X140" i="38"/>
  <c r="S32" i="38"/>
  <c r="AA33" i="38"/>
  <c r="N265" i="38"/>
  <c r="S19" i="38"/>
  <c r="R155" i="38"/>
  <c r="L80" i="38"/>
  <c r="K248" i="38"/>
  <c r="S82" i="38"/>
  <c r="X393" i="38"/>
  <c r="X65" i="38"/>
  <c r="L74" i="38"/>
  <c r="M333" i="38"/>
  <c r="Y533" i="38"/>
  <c r="S53" i="38"/>
  <c r="X139" i="38"/>
  <c r="Y511" i="38"/>
  <c r="U92" i="38"/>
  <c r="S38" i="38"/>
  <c r="Z565" i="38"/>
  <c r="L53" i="38"/>
  <c r="N342" i="38"/>
  <c r="S31" i="38"/>
  <c r="Z198" i="38"/>
  <c r="R408" i="38"/>
  <c r="S45" i="38"/>
  <c r="R416" i="38"/>
  <c r="S66" i="38"/>
  <c r="Y546" i="38"/>
  <c r="U237" i="38"/>
  <c r="Y495" i="38"/>
  <c r="K250" i="38"/>
  <c r="R457" i="38"/>
  <c r="W315" i="38"/>
  <c r="N320" i="38"/>
  <c r="R426" i="38"/>
  <c r="K549" i="38"/>
  <c r="R505" i="38"/>
  <c r="X141" i="38"/>
  <c r="R425" i="38"/>
  <c r="T252" i="38"/>
  <c r="S68" i="38"/>
  <c r="Y539" i="38"/>
  <c r="K247" i="38"/>
  <c r="L50" i="38"/>
  <c r="O136" i="38"/>
  <c r="U112" i="38"/>
  <c r="K543" i="38"/>
  <c r="X74" i="38"/>
  <c r="N326" i="38"/>
  <c r="S25" i="38"/>
  <c r="U109" i="38"/>
  <c r="R432" i="38"/>
  <c r="AA503" i="38"/>
  <c r="O142" i="38"/>
  <c r="U188" i="38"/>
  <c r="R401" i="38"/>
  <c r="N145" i="38"/>
  <c r="Z562" i="38"/>
  <c r="Z227" i="38"/>
  <c r="L562" i="38"/>
  <c r="N317" i="38"/>
  <c r="Y535" i="38"/>
  <c r="R438" i="38"/>
  <c r="X71" i="38"/>
  <c r="Y493" i="38"/>
  <c r="R428" i="38"/>
  <c r="AA34" i="38"/>
  <c r="U93" i="38"/>
  <c r="X66" i="38"/>
  <c r="N140" i="38"/>
  <c r="R427" i="38"/>
  <c r="U156" i="38"/>
  <c r="Y530" i="38"/>
  <c r="AA29" i="38"/>
  <c r="W314" i="38"/>
  <c r="X67" i="38"/>
  <c r="R456" i="38"/>
  <c r="Y512" i="38"/>
  <c r="R508" i="38"/>
  <c r="R447" i="38"/>
  <c r="N323" i="38"/>
  <c r="N135" i="38"/>
  <c r="Y494" i="38"/>
  <c r="Y521" i="38"/>
  <c r="K94" i="38"/>
  <c r="S39" i="38"/>
  <c r="X51" i="38"/>
  <c r="R507" i="38"/>
  <c r="S54" i="38"/>
  <c r="K552" i="38"/>
  <c r="N146" i="38"/>
  <c r="Z229" i="38"/>
  <c r="K550" i="38"/>
  <c r="R450" i="38"/>
  <c r="L56" i="38"/>
  <c r="Z217" i="38"/>
  <c r="AA44" i="38"/>
  <c r="AA507" i="38"/>
  <c r="N266" i="38"/>
  <c r="T251" i="38"/>
  <c r="L229" i="38"/>
  <c r="M341" i="38"/>
  <c r="Y534" i="38"/>
  <c r="U241" i="38"/>
  <c r="L81" i="38"/>
  <c r="N318" i="38"/>
  <c r="Y515" i="38"/>
  <c r="S78" i="38"/>
  <c r="U178" i="38"/>
  <c r="Y523" i="38"/>
  <c r="U152" i="38"/>
  <c r="O198" i="38"/>
  <c r="Y558" i="38"/>
  <c r="O139" i="38"/>
  <c r="L71" i="38"/>
  <c r="W318" i="38"/>
  <c r="S76" i="38"/>
  <c r="Y559" i="38"/>
  <c r="U176" i="38"/>
  <c r="R455" i="38"/>
  <c r="N331" i="38"/>
  <c r="U154" i="38"/>
  <c r="AA25" i="38"/>
  <c r="L55" i="38"/>
  <c r="R160" i="38"/>
  <c r="L385" i="38"/>
  <c r="N325" i="38"/>
  <c r="N319" i="38"/>
  <c r="AA502" i="38"/>
  <c r="L226" i="38"/>
  <c r="K256" i="38"/>
  <c r="M335" i="38"/>
  <c r="X143" i="38"/>
  <c r="O196" i="38"/>
  <c r="K257" i="38"/>
  <c r="M337" i="38"/>
  <c r="X391" i="38"/>
  <c r="Z194" i="38"/>
  <c r="L64" i="38"/>
  <c r="L60" i="38"/>
  <c r="X82" i="38"/>
  <c r="O147" i="38"/>
  <c r="R458" i="38"/>
  <c r="U487" i="38"/>
  <c r="X64" i="38"/>
  <c r="O197" i="38"/>
  <c r="U161" i="38"/>
  <c r="Y537" i="38"/>
  <c r="K545" i="38"/>
  <c r="Y496" i="38"/>
  <c r="AA24" i="38"/>
  <c r="M331" i="38"/>
  <c r="L58" i="38"/>
  <c r="K95" i="38"/>
  <c r="T250" i="38"/>
  <c r="U180" i="38"/>
  <c r="R153" i="38"/>
  <c r="N332" i="38"/>
  <c r="L75" i="38"/>
  <c r="X135" i="38"/>
  <c r="R400" i="38"/>
  <c r="L69" i="38"/>
  <c r="Y538" i="38"/>
  <c r="X54" i="38"/>
  <c r="Q239" i="38"/>
  <c r="R423" i="38"/>
  <c r="S22" i="38"/>
  <c r="Y525" i="38"/>
  <c r="Q241" i="38"/>
  <c r="K556" i="38"/>
  <c r="R506" i="38"/>
  <c r="L77" i="38"/>
  <c r="R446" i="38"/>
  <c r="N197" i="38"/>
  <c r="W316" i="38"/>
  <c r="S386" i="38"/>
  <c r="N337" i="38"/>
  <c r="T247" i="38"/>
  <c r="Q237" i="38"/>
  <c r="S28" i="38"/>
  <c r="L65" i="38"/>
  <c r="K91" i="38"/>
  <c r="R378" i="38"/>
  <c r="N334" i="38"/>
  <c r="Q242" i="38"/>
  <c r="N264" i="38"/>
  <c r="R421" i="38"/>
  <c r="AA37" i="38"/>
  <c r="S387" i="38"/>
  <c r="AA31" i="38"/>
  <c r="R451" i="38"/>
  <c r="R439" i="38"/>
  <c r="S40" i="38"/>
  <c r="N324" i="38"/>
  <c r="R159" i="38"/>
  <c r="R422" i="38"/>
  <c r="Y544" i="38"/>
  <c r="Q238" i="38"/>
  <c r="S34" i="38"/>
  <c r="K255" i="38"/>
  <c r="R452" i="38"/>
  <c r="R376" i="38"/>
  <c r="R360" i="38"/>
  <c r="S565" i="38"/>
  <c r="Y197" i="38"/>
  <c r="T248" i="38"/>
  <c r="S52" i="38"/>
  <c r="AA43" i="38"/>
  <c r="N333" i="38"/>
  <c r="L52" i="38"/>
  <c r="S50" i="38"/>
  <c r="S74" i="38"/>
  <c r="R424" i="38"/>
  <c r="Y531" i="38"/>
  <c r="AA27" i="38"/>
  <c r="S20" i="38"/>
  <c r="U114" i="38"/>
  <c r="Y550" i="38"/>
  <c r="Y545" i="38"/>
  <c r="AA45" i="38"/>
  <c r="S75" i="38"/>
  <c r="O195" i="38"/>
  <c r="Z225" i="38"/>
  <c r="S81" i="38"/>
  <c r="N263" i="38"/>
  <c r="M336" i="38"/>
  <c r="AA508" i="38"/>
  <c r="X394" i="38"/>
  <c r="S77" i="38"/>
  <c r="N343" i="38"/>
  <c r="R404" i="38"/>
  <c r="L227" i="38"/>
  <c r="U184" i="38"/>
  <c r="U117" i="38"/>
  <c r="U240" i="38"/>
  <c r="Y540" i="38"/>
  <c r="S27" i="38"/>
  <c r="Y549" i="38"/>
  <c r="M344" i="38"/>
  <c r="K558" i="38"/>
  <c r="U189" i="38"/>
  <c r="S385" i="38"/>
  <c r="M332" i="38"/>
  <c r="Q240" i="38"/>
  <c r="Y536" i="38"/>
  <c r="N344" i="38"/>
  <c r="AA46" i="38"/>
  <c r="N336" i="38"/>
  <c r="L76" i="38"/>
  <c r="L225" i="38"/>
  <c r="O141" i="38"/>
  <c r="X136" i="38"/>
  <c r="AA30" i="38"/>
  <c r="U239" i="38"/>
  <c r="X55" i="38"/>
  <c r="O140" i="38"/>
  <c r="Z487" i="38"/>
  <c r="S33" i="38"/>
  <c r="L70" i="38"/>
  <c r="AA17" i="38"/>
  <c r="O138" i="38"/>
  <c r="R434" i="38"/>
  <c r="Y524" i="38"/>
  <c r="N148" i="38"/>
  <c r="W320" i="38"/>
  <c r="R370" i="38"/>
  <c r="X144" i="38"/>
  <c r="L234" i="38"/>
  <c r="X72" i="38"/>
  <c r="L67" i="38"/>
  <c r="N198" i="38"/>
  <c r="Y554" i="38"/>
  <c r="K548" i="38"/>
  <c r="K551" i="38"/>
  <c r="U185" i="38"/>
  <c r="T259" i="38"/>
  <c r="U153" i="38"/>
  <c r="O388" i="38"/>
  <c r="R402" i="38"/>
  <c r="S55" i="38"/>
  <c r="X146" i="38"/>
  <c r="Z197" i="38"/>
  <c r="M330" i="38"/>
  <c r="U171" i="38"/>
  <c r="R368" i="38"/>
  <c r="R352" i="38"/>
  <c r="V395" i="38"/>
  <c r="AA188" i="38"/>
  <c r="AA172" i="38"/>
  <c r="R319" i="38"/>
  <c r="X177" i="38"/>
  <c r="Y394" i="38"/>
  <c r="N125" i="38"/>
  <c r="N513" i="38"/>
  <c r="K514" i="38"/>
  <c r="Q470" i="38"/>
  <c r="M258" i="38"/>
  <c r="L238" i="38"/>
  <c r="Z151" i="38"/>
  <c r="L135" i="38"/>
  <c r="R135" i="38"/>
  <c r="O310" i="38"/>
  <c r="O294" i="38"/>
  <c r="O278" i="38"/>
  <c r="R551" i="38"/>
  <c r="K145" i="38"/>
  <c r="U186" i="38"/>
  <c r="N339" i="38"/>
  <c r="N141" i="38"/>
  <c r="O143" i="38"/>
  <c r="Z228" i="38"/>
  <c r="T95" i="38"/>
  <c r="S44" i="38"/>
  <c r="L388" i="38"/>
  <c r="R162" i="38"/>
  <c r="K544" i="38"/>
  <c r="T94" i="38"/>
  <c r="U169" i="38"/>
  <c r="R152" i="38"/>
  <c r="S15" i="38"/>
  <c r="Y520" i="38"/>
  <c r="S62" i="38"/>
  <c r="R382" i="38"/>
  <c r="R367" i="38"/>
  <c r="O194" i="38"/>
  <c r="X76" i="38"/>
  <c r="L565" i="38"/>
  <c r="U488" i="38"/>
  <c r="R366" i="38"/>
  <c r="S564" i="38"/>
  <c r="AA173" i="38"/>
  <c r="R314" i="38"/>
  <c r="X171" i="38"/>
  <c r="V266" i="38"/>
  <c r="N522" i="38"/>
  <c r="K517" i="38"/>
  <c r="Q472" i="38"/>
  <c r="M253" i="38"/>
  <c r="R213" i="38"/>
  <c r="Z152" i="38"/>
  <c r="R146" i="38"/>
  <c r="W157" i="38"/>
  <c r="O299" i="38"/>
  <c r="O277" i="38"/>
  <c r="S41" i="38"/>
  <c r="R406" i="38"/>
  <c r="R503" i="38"/>
  <c r="S37" i="38"/>
  <c r="R377" i="38"/>
  <c r="S563" i="38"/>
  <c r="AA187" i="38"/>
  <c r="AA166" i="38"/>
  <c r="X180" i="38"/>
  <c r="T202" i="38"/>
  <c r="N123" i="38"/>
  <c r="K521" i="38"/>
  <c r="Q476" i="38"/>
  <c r="S152" i="38"/>
  <c r="L241" i="38"/>
  <c r="L140" i="38"/>
  <c r="W156" i="38"/>
  <c r="O292" i="38"/>
  <c r="O271" i="38"/>
  <c r="N144" i="38"/>
  <c r="R418" i="38"/>
  <c r="T91" i="38"/>
  <c r="R417" i="38"/>
  <c r="R350" i="38"/>
  <c r="AA175" i="38"/>
  <c r="X189" i="38"/>
  <c r="X168" i="38"/>
  <c r="N127" i="38"/>
  <c r="N514" i="38"/>
  <c r="Q480" i="38"/>
  <c r="S156" i="38"/>
  <c r="R419" i="38"/>
  <c r="U173" i="38"/>
  <c r="Y557" i="38"/>
  <c r="L57" i="38"/>
  <c r="Y497" i="38"/>
  <c r="U94" i="38"/>
  <c r="Z221" i="38"/>
  <c r="L61" i="38"/>
  <c r="L233" i="38"/>
  <c r="T245" i="38"/>
  <c r="X73" i="38"/>
  <c r="AA21" i="38"/>
  <c r="N193" i="38"/>
  <c r="K559" i="38"/>
  <c r="S26" i="38"/>
  <c r="O193" i="38"/>
  <c r="R504" i="38"/>
  <c r="N195" i="38"/>
  <c r="S35" i="38"/>
  <c r="Y556" i="38"/>
  <c r="T255" i="38"/>
  <c r="R412" i="38"/>
  <c r="U162" i="38"/>
  <c r="L78" i="38"/>
  <c r="L63" i="38"/>
  <c r="AA42" i="38"/>
  <c r="R445" i="38"/>
  <c r="L564" i="38"/>
  <c r="U179" i="38"/>
  <c r="S36" i="38"/>
  <c r="R403" i="38"/>
  <c r="S58" i="38"/>
  <c r="N262" i="38"/>
  <c r="S69" i="38"/>
  <c r="U168" i="38"/>
  <c r="Y516" i="38"/>
  <c r="N147" i="38"/>
  <c r="M343" i="38"/>
  <c r="AA506" i="38"/>
  <c r="U242" i="38"/>
  <c r="AA41" i="38"/>
  <c r="S56" i="38"/>
  <c r="S388" i="38"/>
  <c r="Y553" i="38"/>
  <c r="T257" i="38"/>
  <c r="Y491" i="38"/>
  <c r="R420" i="38"/>
  <c r="U167" i="38"/>
  <c r="T93" i="38"/>
  <c r="S16" i="38"/>
  <c r="X62" i="38"/>
  <c r="AA36" i="38"/>
  <c r="R435" i="38"/>
  <c r="Z216" i="38"/>
  <c r="AA20" i="38"/>
  <c r="L66" i="38"/>
  <c r="Z226" i="38"/>
  <c r="X61" i="38"/>
  <c r="AA504" i="38"/>
  <c r="W488" i="38"/>
  <c r="AA35" i="38"/>
  <c r="L79" i="38"/>
  <c r="X52" i="38"/>
  <c r="AA39" i="38"/>
  <c r="N136" i="38"/>
  <c r="R441" i="38"/>
  <c r="X147" i="38"/>
  <c r="W317" i="38"/>
  <c r="Z193" i="38"/>
  <c r="AA23" i="38"/>
  <c r="R157" i="38"/>
  <c r="U160" i="38"/>
  <c r="X60" i="38"/>
  <c r="N139" i="38"/>
  <c r="S46" i="38"/>
  <c r="L51" i="38"/>
  <c r="AA505" i="38"/>
  <c r="S59" i="38"/>
  <c r="S71" i="38"/>
  <c r="R453" i="38"/>
  <c r="U163" i="38"/>
  <c r="Y519" i="38"/>
  <c r="M340" i="38"/>
  <c r="K92" i="38"/>
  <c r="W325" i="38"/>
  <c r="U238" i="38"/>
  <c r="AA32" i="38"/>
  <c r="U95" i="38"/>
  <c r="L230" i="38"/>
  <c r="X138" i="38"/>
  <c r="U166" i="38"/>
  <c r="N194" i="38"/>
  <c r="X395" i="38"/>
  <c r="T256" i="38"/>
  <c r="L563" i="38"/>
  <c r="U91" i="38"/>
  <c r="R163" i="38"/>
  <c r="R380" i="38"/>
  <c r="R348" i="38"/>
  <c r="AA184" i="38"/>
  <c r="R326" i="38"/>
  <c r="X181" i="38"/>
  <c r="V264" i="38"/>
  <c r="N521" i="38"/>
  <c r="K518" i="38"/>
  <c r="S159" i="38"/>
  <c r="M250" i="38"/>
  <c r="Z155" i="38"/>
  <c r="R147" i="38"/>
  <c r="W155" i="38"/>
  <c r="O298" i="38"/>
  <c r="O274" i="38"/>
  <c r="R543" i="38"/>
  <c r="L68" i="38"/>
  <c r="U116" i="38"/>
  <c r="AA93" i="38"/>
  <c r="S49" i="38"/>
  <c r="T258" i="38"/>
  <c r="R415" i="38"/>
  <c r="K246" i="38"/>
  <c r="X70" i="38"/>
  <c r="AA19" i="38"/>
  <c r="O146" i="38"/>
  <c r="S79" i="38"/>
  <c r="N321" i="38"/>
  <c r="AA487" i="38"/>
  <c r="R363" i="38"/>
  <c r="O144" i="38"/>
  <c r="R429" i="38"/>
  <c r="Y492" i="38"/>
  <c r="R353" i="38"/>
  <c r="AA178" i="38"/>
  <c r="X187" i="38"/>
  <c r="T203" i="38"/>
  <c r="N124" i="38"/>
  <c r="K512" i="38"/>
  <c r="S158" i="38"/>
  <c r="L237" i="38"/>
  <c r="L146" i="38"/>
  <c r="R136" i="38"/>
  <c r="O304" i="38"/>
  <c r="O272" i="38"/>
  <c r="R448" i="38"/>
  <c r="U115" i="38"/>
  <c r="R436" i="38"/>
  <c r="R357" i="38"/>
  <c r="Y194" i="38"/>
  <c r="R324" i="38"/>
  <c r="X170" i="38"/>
  <c r="N128" i="38"/>
  <c r="K516" i="38"/>
  <c r="S162" i="38"/>
  <c r="M247" i="38"/>
  <c r="R145" i="38"/>
  <c r="O303" i="38"/>
  <c r="O276" i="38"/>
  <c r="R444" i="38"/>
  <c r="R440" i="38"/>
  <c r="S80" i="38"/>
  <c r="V393" i="38"/>
  <c r="R322" i="38"/>
  <c r="X174" i="38"/>
  <c r="N122" i="38"/>
  <c r="AA95" i="38"/>
  <c r="X68" i="38"/>
  <c r="Y518" i="38"/>
  <c r="K553" i="38"/>
  <c r="AA15" i="38"/>
  <c r="N142" i="38"/>
  <c r="X137" i="38"/>
  <c r="N316" i="38"/>
  <c r="AA91" i="38"/>
  <c r="R454" i="38"/>
  <c r="S51" i="38"/>
  <c r="S17" i="38"/>
  <c r="U159" i="38"/>
  <c r="W324" i="38"/>
  <c r="U158" i="38"/>
  <c r="R374" i="38"/>
  <c r="R414" i="38"/>
  <c r="R405" i="38"/>
  <c r="U177" i="38"/>
  <c r="Z196" i="38"/>
  <c r="R372" i="38"/>
  <c r="S562" i="38"/>
  <c r="AA180" i="38"/>
  <c r="R323" i="38"/>
  <c r="X173" i="38"/>
  <c r="N132" i="38"/>
  <c r="N517" i="38"/>
  <c r="Q482" i="38"/>
  <c r="S155" i="38"/>
  <c r="M246" i="38"/>
  <c r="L147" i="38"/>
  <c r="R143" i="38"/>
  <c r="W151" i="38"/>
  <c r="O290" i="38"/>
  <c r="O270" i="38"/>
  <c r="K148" i="38"/>
  <c r="R410" i="38"/>
  <c r="M338" i="38"/>
  <c r="N340" i="38"/>
  <c r="R502" i="38"/>
  <c r="O387" i="38"/>
  <c r="X49" i="38"/>
  <c r="K547" i="38"/>
  <c r="N196" i="38"/>
  <c r="AA26" i="38"/>
  <c r="U155" i="38"/>
  <c r="S67" i="38"/>
  <c r="K259" i="38"/>
  <c r="R379" i="38"/>
  <c r="R359" i="38"/>
  <c r="X77" i="38"/>
  <c r="X50" i="38"/>
  <c r="X63" i="38"/>
  <c r="R347" i="38"/>
  <c r="AA167" i="38"/>
  <c r="X182" i="38"/>
  <c r="Y391" i="38"/>
  <c r="N516" i="38"/>
  <c r="Q483" i="38"/>
  <c r="S153" i="38"/>
  <c r="R209" i="38"/>
  <c r="L141" i="38"/>
  <c r="W162" i="38"/>
  <c r="O293" i="38"/>
  <c r="R559" i="38"/>
  <c r="U172" i="38"/>
  <c r="K554" i="38"/>
  <c r="Y498" i="38"/>
  <c r="R351" i="38"/>
  <c r="AA182" i="38"/>
  <c r="R318" i="38"/>
  <c r="T206" i="38"/>
  <c r="N525" i="38"/>
  <c r="K511" i="38"/>
  <c r="S157" i="38"/>
  <c r="Z161" i="38"/>
  <c r="R140" i="38"/>
  <c r="O297" i="38"/>
  <c r="S61" i="38"/>
  <c r="Y548" i="38"/>
  <c r="W326" i="38"/>
  <c r="R373" i="38"/>
  <c r="AA186" i="38"/>
  <c r="R317" i="38"/>
  <c r="T201" i="38"/>
  <c r="T92" i="38"/>
  <c r="X75" i="38"/>
  <c r="W319" i="38"/>
  <c r="N137" i="38"/>
  <c r="X142" i="38"/>
  <c r="AA488" i="38"/>
  <c r="X81" i="38"/>
  <c r="L231" i="38"/>
  <c r="O145" i="38"/>
  <c r="M339" i="38"/>
  <c r="Y514" i="38"/>
  <c r="T253" i="38"/>
  <c r="S63" i="38"/>
  <c r="R156" i="38"/>
  <c r="L82" i="38"/>
  <c r="S73" i="38"/>
  <c r="Z230" i="38"/>
  <c r="K253" i="38"/>
  <c r="K546" i="38"/>
  <c r="Z218" i="38"/>
  <c r="R364" i="38"/>
  <c r="V391" i="38"/>
  <c r="AA176" i="38"/>
  <c r="R315" i="38"/>
  <c r="X169" i="38"/>
  <c r="N129" i="38"/>
  <c r="K525" i="38"/>
  <c r="Q478" i="38"/>
  <c r="S151" i="38"/>
  <c r="R212" i="38"/>
  <c r="L143" i="38"/>
  <c r="R139" i="38"/>
  <c r="O306" i="38"/>
  <c r="O286" i="38"/>
  <c r="R555" i="38"/>
  <c r="L49" i="38"/>
  <c r="X59" i="38"/>
  <c r="Z233" i="38"/>
  <c r="AA28" i="38"/>
  <c r="Y529" i="38"/>
  <c r="S64" i="38"/>
  <c r="W487" i="38"/>
  <c r="L54" i="38"/>
  <c r="S70" i="38"/>
  <c r="L387" i="38"/>
  <c r="R409" i="38"/>
  <c r="K258" i="38"/>
  <c r="S57" i="38"/>
  <c r="R375" i="38"/>
  <c r="K555" i="38"/>
  <c r="K249" i="38"/>
  <c r="N314" i="38"/>
  <c r="R381" i="38"/>
  <c r="Y195" i="38"/>
  <c r="R325" i="38"/>
  <c r="X176" i="38"/>
  <c r="V262" i="38"/>
  <c r="N511" i="38"/>
  <c r="Q477" i="38"/>
  <c r="M248" i="38"/>
  <c r="Z162" i="38"/>
  <c r="L136" i="38"/>
  <c r="W152" i="38"/>
  <c r="O288" i="38"/>
  <c r="R554" i="38"/>
  <c r="L73" i="38"/>
  <c r="M342" i="38"/>
  <c r="X79" i="38"/>
  <c r="V394" i="38"/>
  <c r="AA177" i="38"/>
  <c r="X186" i="38"/>
  <c r="Y395" i="38"/>
  <c r="N520" i="38"/>
  <c r="Q481" i="38"/>
  <c r="M257" i="38"/>
  <c r="Z156" i="38"/>
  <c r="W161" i="38"/>
  <c r="O287" i="38"/>
  <c r="R437" i="38"/>
  <c r="X56" i="38"/>
  <c r="Z563" i="38"/>
  <c r="R362" i="38"/>
  <c r="AA181" i="38"/>
  <c r="X184" i="38"/>
  <c r="Y393" i="38"/>
  <c r="N519" i="38"/>
  <c r="Q475" i="38"/>
  <c r="M251" i="38"/>
  <c r="Z160" i="38"/>
  <c r="L138" i="38"/>
  <c r="W160" i="38"/>
  <c r="O301" i="38"/>
  <c r="O280" i="38"/>
  <c r="R552" i="38"/>
  <c r="K137" i="38"/>
  <c r="Q178" i="38"/>
  <c r="Z507" i="38"/>
  <c r="U552" i="38"/>
  <c r="T254" i="38"/>
  <c r="R161" i="38"/>
  <c r="N341" i="38"/>
  <c r="AA18" i="38"/>
  <c r="R369" i="38"/>
  <c r="V396" i="38"/>
  <c r="AA185" i="38"/>
  <c r="R321" i="38"/>
  <c r="X178" i="38"/>
  <c r="Y396" i="38"/>
  <c r="N131" i="38"/>
  <c r="N518" i="38"/>
  <c r="K513" i="38"/>
  <c r="S154" i="38"/>
  <c r="L239" i="38"/>
  <c r="Z153" i="38"/>
  <c r="R137" i="38"/>
  <c r="O279" i="38"/>
  <c r="K138" i="38"/>
  <c r="Q168" i="38"/>
  <c r="U547" i="38"/>
  <c r="X219" i="38"/>
  <c r="V245" i="38"/>
  <c r="S24" i="38"/>
  <c r="U182" i="38"/>
  <c r="R158" i="38"/>
  <c r="L59" i="38"/>
  <c r="X392" i="38"/>
  <c r="R407" i="38"/>
  <c r="N335" i="38"/>
  <c r="Y517" i="38"/>
  <c r="X57" i="38"/>
  <c r="K557" i="38"/>
  <c r="Y555" i="38"/>
  <c r="K245" i="38"/>
  <c r="X148" i="38"/>
  <c r="Y551" i="38"/>
  <c r="N143" i="38"/>
  <c r="S43" i="38"/>
  <c r="N330" i="38"/>
  <c r="Y513" i="38"/>
  <c r="U110" i="38"/>
  <c r="O135" i="38"/>
  <c r="R356" i="38"/>
  <c r="Y193" i="38"/>
  <c r="AA168" i="38"/>
  <c r="X185" i="38"/>
  <c r="T204" i="38"/>
  <c r="N121" i="38"/>
  <c r="K522" i="38"/>
  <c r="Q474" i="38"/>
  <c r="M254" i="38"/>
  <c r="Z159" i="38"/>
  <c r="L139" i="38"/>
  <c r="W159" i="38"/>
  <c r="O302" i="38"/>
  <c r="O282" i="38"/>
  <c r="R547" i="38"/>
  <c r="T246" i="38"/>
  <c r="M334" i="38"/>
  <c r="Y532" i="38"/>
  <c r="L72" i="38"/>
  <c r="S18" i="38"/>
  <c r="Y552" i="38"/>
  <c r="S60" i="38"/>
  <c r="L228" i="38"/>
  <c r="Z232" i="38"/>
  <c r="R443" i="38"/>
  <c r="Z195" i="38"/>
  <c r="AA22" i="38"/>
  <c r="AA40" i="38"/>
  <c r="R371" i="38"/>
  <c r="S65" i="38"/>
  <c r="AA183" i="38"/>
  <c r="K523" i="38"/>
  <c r="R141" i="38"/>
  <c r="U113" i="38"/>
  <c r="AA171" i="38"/>
  <c r="Q471" i="38"/>
  <c r="O281" i="38"/>
  <c r="R355" i="38"/>
  <c r="N524" i="38"/>
  <c r="Q469" i="38"/>
  <c r="L240" i="38"/>
  <c r="L144" i="38"/>
  <c r="W154" i="38"/>
  <c r="O291" i="38"/>
  <c r="R557" i="38"/>
  <c r="Q189" i="38"/>
  <c r="Q170" i="38"/>
  <c r="U556" i="38"/>
  <c r="T249" i="38"/>
  <c r="X78" i="38"/>
  <c r="S42" i="38"/>
  <c r="R361" i="38"/>
  <c r="Y196" i="38"/>
  <c r="AA169" i="38"/>
  <c r="X172" i="38"/>
  <c r="T487" i="38"/>
  <c r="N523" i="38"/>
  <c r="Q479" i="38"/>
  <c r="M255" i="38"/>
  <c r="Z158" i="38"/>
  <c r="W163" i="38"/>
  <c r="R548" i="38"/>
  <c r="Q173" i="38"/>
  <c r="M481" i="38"/>
  <c r="V253" i="38"/>
  <c r="M94" i="38"/>
  <c r="R240" i="38"/>
  <c r="N470" i="38"/>
  <c r="N443" i="38"/>
  <c r="N427" i="38"/>
  <c r="N411" i="38"/>
  <c r="R76" i="38"/>
  <c r="R60" i="38"/>
  <c r="P184" i="38"/>
  <c r="P168" i="38"/>
  <c r="AA319" i="38"/>
  <c r="O295" i="38"/>
  <c r="K142" i="38"/>
  <c r="Q177" i="38"/>
  <c r="U557" i="38"/>
  <c r="M479" i="38"/>
  <c r="X218" i="38"/>
  <c r="V248" i="38"/>
  <c r="N203" i="38"/>
  <c r="R242" i="38"/>
  <c r="N477" i="38"/>
  <c r="N450" i="38"/>
  <c r="N434" i="38"/>
  <c r="N418" i="38"/>
  <c r="N402" i="38"/>
  <c r="R71" i="38"/>
  <c r="R55" i="38"/>
  <c r="P179" i="38"/>
  <c r="O266" i="38"/>
  <c r="AA314" i="38"/>
  <c r="K147" i="38"/>
  <c r="Q181" i="38"/>
  <c r="U555" i="38"/>
  <c r="M478" i="38"/>
  <c r="V255" i="38"/>
  <c r="K196" i="38"/>
  <c r="U466" i="38"/>
  <c r="R238" i="38"/>
  <c r="N457" i="38"/>
  <c r="N441" i="38"/>
  <c r="N425" i="38"/>
  <c r="N409" i="38"/>
  <c r="R74" i="38"/>
  <c r="R58" i="38"/>
  <c r="P186" i="38"/>
  <c r="P170" i="38"/>
  <c r="AA321" i="38"/>
  <c r="X378" i="38"/>
  <c r="R549" i="38"/>
  <c r="Q180" i="38"/>
  <c r="Z504" i="38"/>
  <c r="U181" i="38"/>
  <c r="R320" i="38"/>
  <c r="S163" i="38"/>
  <c r="O309" i="38"/>
  <c r="AA94" i="38"/>
  <c r="X175" i="38"/>
  <c r="M252" i="38"/>
  <c r="K254" i="38"/>
  <c r="AA170" i="38"/>
  <c r="K520" i="38"/>
  <c r="S161" i="38"/>
  <c r="R211" i="38"/>
  <c r="R148" i="38"/>
  <c r="O311" i="38"/>
  <c r="O285" i="38"/>
  <c r="R546" i="38"/>
  <c r="Q186" i="38"/>
  <c r="Q166" i="38"/>
  <c r="U548" i="38"/>
  <c r="Z220" i="38"/>
  <c r="S23" i="38"/>
  <c r="K93" i="38"/>
  <c r="R354" i="38"/>
  <c r="AA189" i="38"/>
  <c r="R316" i="38"/>
  <c r="X167" i="38"/>
  <c r="V263" i="38"/>
  <c r="N512" i="38"/>
  <c r="Q473" i="38"/>
  <c r="M249" i="38"/>
  <c r="L142" i="38"/>
  <c r="W158" i="38"/>
  <c r="K143" i="38"/>
  <c r="Z502" i="38"/>
  <c r="M476" i="38"/>
  <c r="V249" i="38"/>
  <c r="U465" i="38"/>
  <c r="N482" i="38"/>
  <c r="N455" i="38"/>
  <c r="N439" i="38"/>
  <c r="N423" i="38"/>
  <c r="N407" i="38"/>
  <c r="R72" i="38"/>
  <c r="R56" i="38"/>
  <c r="P180" i="38"/>
  <c r="O264" i="38"/>
  <c r="AA315" i="38"/>
  <c r="O273" i="38"/>
  <c r="K136" i="38"/>
  <c r="Q172" i="38"/>
  <c r="U551" i="38"/>
  <c r="M475" i="38"/>
  <c r="V259" i="38"/>
  <c r="K197" i="38"/>
  <c r="M93" i="38"/>
  <c r="R239" i="38"/>
  <c r="N473" i="38"/>
  <c r="N446" i="38"/>
  <c r="N430" i="38"/>
  <c r="N414" i="38"/>
  <c r="R82" i="38"/>
  <c r="R67" i="38"/>
  <c r="R51" i="38"/>
  <c r="P175" i="38"/>
  <c r="O263" i="38"/>
  <c r="O289" i="38"/>
  <c r="K140" i="38"/>
  <c r="Q176" i="38"/>
  <c r="U550" i="38"/>
  <c r="M474" i="38"/>
  <c r="V251" i="38"/>
  <c r="N202" i="38"/>
  <c r="U463" i="38"/>
  <c r="N480" i="38"/>
  <c r="N453" i="38"/>
  <c r="N437" i="38"/>
  <c r="N421" i="38"/>
  <c r="N405" i="38"/>
  <c r="R70" i="38"/>
  <c r="R54" i="38"/>
  <c r="P182" i="38"/>
  <c r="P166" i="38"/>
  <c r="AA317" i="38"/>
  <c r="O305" i="38"/>
  <c r="K144" i="38"/>
  <c r="Y547" i="38"/>
  <c r="X166" i="38"/>
  <c r="L242" i="38"/>
  <c r="O283" i="38"/>
  <c r="R365" i="38"/>
  <c r="T488" i="38"/>
  <c r="L145" i="38"/>
  <c r="Z231" i="38"/>
  <c r="X179" i="38"/>
  <c r="K515" i="38"/>
  <c r="M256" i="38"/>
  <c r="Z154" i="38"/>
  <c r="R144" i="38"/>
  <c r="O307" i="38"/>
  <c r="O275" i="38"/>
  <c r="K146" i="38"/>
  <c r="Q182" i="38"/>
  <c r="Z503" i="38"/>
  <c r="U544" i="38"/>
  <c r="N338" i="38"/>
  <c r="Z234" i="38"/>
  <c r="AA38" i="38"/>
  <c r="R349" i="38"/>
  <c r="AA179" i="38"/>
  <c r="X188" i="38"/>
  <c r="T205" i="38"/>
  <c r="N126" i="38"/>
  <c r="K524" i="38"/>
  <c r="S160" i="38"/>
  <c r="R210" i="38"/>
  <c r="L137" i="38"/>
  <c r="O300" i="38"/>
  <c r="Q184" i="38"/>
  <c r="U558" i="38"/>
  <c r="M472" i="38"/>
  <c r="K194" i="38"/>
  <c r="U461" i="38"/>
  <c r="N478" i="38"/>
  <c r="N451" i="38"/>
  <c r="N435" i="38"/>
  <c r="N419" i="38"/>
  <c r="N403" i="38"/>
  <c r="R68" i="38"/>
  <c r="R52" i="38"/>
  <c r="P176" i="38"/>
  <c r="AA326" i="38"/>
  <c r="AA221" i="38"/>
  <c r="R553" i="38"/>
  <c r="Q188" i="38"/>
  <c r="Q167" i="38"/>
  <c r="U546" i="38"/>
  <c r="M471" i="38"/>
  <c r="V256" i="38"/>
  <c r="K193" i="38"/>
  <c r="U464" i="38"/>
  <c r="N484" i="38"/>
  <c r="N469" i="38"/>
  <c r="N442" i="38"/>
  <c r="N426" i="38"/>
  <c r="N410" i="38"/>
  <c r="R79" i="38"/>
  <c r="R63" i="38"/>
  <c r="P187" i="38"/>
  <c r="P171" i="38"/>
  <c r="AA322" i="38"/>
  <c r="R550" i="38"/>
  <c r="K135" i="38"/>
  <c r="Q171" i="38"/>
  <c r="U545" i="38"/>
  <c r="M470" i="38"/>
  <c r="V247" i="38"/>
  <c r="M95" i="38"/>
  <c r="R95" i="38"/>
  <c r="N476" i="38"/>
  <c r="N449" i="38"/>
  <c r="N433" i="38"/>
  <c r="N417" i="38"/>
  <c r="N401" i="38"/>
  <c r="R66" i="38"/>
  <c r="R50" i="38"/>
  <c r="P178" i="38"/>
  <c r="O262" i="38"/>
  <c r="AA220" i="38"/>
  <c r="O284" i="38"/>
  <c r="K139" i="38"/>
  <c r="Q169" i="38"/>
  <c r="R358" i="38"/>
  <c r="N130" i="38"/>
  <c r="Z157" i="38"/>
  <c r="X69" i="38"/>
  <c r="Y198" i="38"/>
  <c r="N515" i="38"/>
  <c r="O308" i="38"/>
  <c r="N138" i="38"/>
  <c r="V265" i="38"/>
  <c r="Q484" i="38"/>
  <c r="M245" i="38"/>
  <c r="L148" i="38"/>
  <c r="R138" i="38"/>
  <c r="O296" i="38"/>
  <c r="O269" i="38"/>
  <c r="K141" i="38"/>
  <c r="Q174" i="38"/>
  <c r="U559" i="38"/>
  <c r="M480" i="38"/>
  <c r="O148" i="38"/>
  <c r="Z488" i="38"/>
  <c r="X80" i="38"/>
  <c r="V392" i="38"/>
  <c r="AA174" i="38"/>
  <c r="X183" i="38"/>
  <c r="Y392" i="38"/>
  <c r="N120" i="38"/>
  <c r="K519" i="38"/>
  <c r="M259" i="38"/>
  <c r="Z163" i="38"/>
  <c r="R142" i="38"/>
  <c r="R556" i="38"/>
  <c r="Q179" i="38"/>
  <c r="U553" i="38"/>
  <c r="V257" i="38"/>
  <c r="N204" i="38"/>
  <c r="R94" i="38"/>
  <c r="N474" i="38"/>
  <c r="N447" i="38"/>
  <c r="N431" i="38"/>
  <c r="N415" i="38"/>
  <c r="R80" i="38"/>
  <c r="R64" i="38"/>
  <c r="P188" i="38"/>
  <c r="P172" i="38"/>
  <c r="AA323" i="38"/>
  <c r="W153" i="38"/>
  <c r="R545" i="38"/>
  <c r="Q183" i="38"/>
  <c r="Z506" i="38"/>
  <c r="M484" i="38"/>
  <c r="X221" i="38"/>
  <c r="V252" i="38"/>
  <c r="N206" i="38"/>
  <c r="R93" i="38"/>
  <c r="N481" i="38"/>
  <c r="N454" i="38"/>
  <c r="N438" i="38"/>
  <c r="N422" i="38"/>
  <c r="N406" i="38"/>
  <c r="R75" i="38"/>
  <c r="R59" i="38"/>
  <c r="P183" i="38"/>
  <c r="P167" i="38"/>
  <c r="AA318" i="38"/>
  <c r="R544" i="38"/>
  <c r="Q187" i="38"/>
  <c r="Z505" i="38"/>
  <c r="M483" i="38"/>
  <c r="X217" i="38"/>
  <c r="K198" i="38"/>
  <c r="M92" i="38"/>
  <c r="R92" i="38"/>
  <c r="N472" i="38"/>
  <c r="N445" i="38"/>
  <c r="N429" i="38"/>
  <c r="N413" i="38"/>
  <c r="R78" i="38"/>
  <c r="R62" i="38"/>
  <c r="P189" i="38"/>
  <c r="P174" i="38"/>
  <c r="AA325" i="38"/>
  <c r="AA216" i="38"/>
  <c r="Z508" i="38"/>
  <c r="M482" i="38"/>
  <c r="X220" i="38"/>
  <c r="V250" i="38"/>
  <c r="N201" i="38"/>
  <c r="R241" i="38"/>
  <c r="N475" i="38"/>
  <c r="N452" i="38"/>
  <c r="N436" i="38"/>
  <c r="N420" i="38"/>
  <c r="N404" i="38"/>
  <c r="R73" i="38"/>
  <c r="R57" i="38"/>
  <c r="P181" i="38"/>
  <c r="O265" i="38"/>
  <c r="AA219" i="38"/>
  <c r="X372" i="38"/>
  <c r="X356" i="38"/>
  <c r="L102" i="38"/>
  <c r="S123" i="38"/>
  <c r="U494" i="38"/>
  <c r="K374" i="38"/>
  <c r="K358" i="38"/>
  <c r="N99" i="38"/>
  <c r="O513" i="38"/>
  <c r="W85" i="38"/>
  <c r="M512" i="38"/>
  <c r="P564" i="38"/>
  <c r="Q323" i="38"/>
  <c r="Z303" i="38"/>
  <c r="Z287" i="38"/>
  <c r="Z271" i="38"/>
  <c r="T481" i="38"/>
  <c r="Y480" i="38"/>
  <c r="Y187" i="38"/>
  <c r="Y171" i="38"/>
  <c r="Y311" i="38"/>
  <c r="Y296" i="38"/>
  <c r="Y280" i="38"/>
  <c r="U519" i="38"/>
  <c r="Z379" i="38"/>
  <c r="Z363" i="38"/>
  <c r="Z347" i="38"/>
  <c r="R298" i="38"/>
  <c r="R282" i="38"/>
  <c r="O78" i="38"/>
  <c r="O62" i="38"/>
  <c r="S91" i="38"/>
  <c r="V321" i="38"/>
  <c r="U322" i="38"/>
  <c r="L318" i="38"/>
  <c r="X513" i="38"/>
  <c r="X375" i="38"/>
  <c r="X359" i="38"/>
  <c r="L101" i="38"/>
  <c r="P206" i="38"/>
  <c r="K98" i="38"/>
  <c r="X562" i="38"/>
  <c r="K377" i="38"/>
  <c r="K361" i="38"/>
  <c r="N105" i="38"/>
  <c r="V216" i="38"/>
  <c r="O512" i="38"/>
  <c r="M515" i="38"/>
  <c r="T317" i="38"/>
  <c r="Q318" i="38"/>
  <c r="Z302" i="38"/>
  <c r="Z286" i="38"/>
  <c r="Z270" i="38"/>
  <c r="T476" i="38"/>
  <c r="Y475" i="38"/>
  <c r="R87" i="38"/>
  <c r="Y178" i="38"/>
  <c r="S497" i="38"/>
  <c r="Y307" i="38"/>
  <c r="Y291" i="38"/>
  <c r="Y275" i="38"/>
  <c r="U518" i="38"/>
  <c r="Z370" i="38"/>
  <c r="Z354" i="38"/>
  <c r="R301" i="38"/>
  <c r="R285" i="38"/>
  <c r="R269" i="38"/>
  <c r="O69" i="38"/>
  <c r="O53" i="38"/>
  <c r="V324" i="38"/>
  <c r="R558" i="38"/>
  <c r="U554" i="38"/>
  <c r="M477" i="38"/>
  <c r="X216" i="38"/>
  <c r="V246" i="38"/>
  <c r="M91" i="38"/>
  <c r="R237" i="38"/>
  <c r="N471" i="38"/>
  <c r="N448" i="38"/>
  <c r="N432" i="38"/>
  <c r="N416" i="38"/>
  <c r="N400" i="38"/>
  <c r="R69" i="38"/>
  <c r="R53" i="38"/>
  <c r="P177" i="38"/>
  <c r="AA324" i="38"/>
  <c r="L488" i="38"/>
  <c r="X368" i="38"/>
  <c r="X352" i="38"/>
  <c r="L98" i="38"/>
  <c r="P204" i="38"/>
  <c r="X563" i="38"/>
  <c r="K370" i="38"/>
  <c r="K354" i="38"/>
  <c r="V217" i="38"/>
  <c r="R396" i="38"/>
  <c r="M524" i="38"/>
  <c r="T322" i="38"/>
  <c r="Q213" i="38"/>
  <c r="Q319" i="38"/>
  <c r="Z299" i="38"/>
  <c r="Z283" i="38"/>
  <c r="R563" i="38"/>
  <c r="T477" i="38"/>
  <c r="Y476" i="38"/>
  <c r="Y183" i="38"/>
  <c r="Y167" i="38"/>
  <c r="Y308" i="38"/>
  <c r="Y292" i="38"/>
  <c r="Y276" i="38"/>
  <c r="U515" i="38"/>
  <c r="Z375" i="38"/>
  <c r="Z359" i="38"/>
  <c r="R310" i="38"/>
  <c r="R294" i="38"/>
  <c r="R278" i="38"/>
  <c r="O74" i="38"/>
  <c r="O58" i="38"/>
  <c r="Z205" i="38"/>
  <c r="V317" i="38"/>
  <c r="U318" i="38"/>
  <c r="L314" i="38"/>
  <c r="AA218" i="38"/>
  <c r="X371" i="38"/>
  <c r="X355" i="38"/>
  <c r="S130" i="38"/>
  <c r="P203" i="38"/>
  <c r="U497" i="38"/>
  <c r="AA241" i="38"/>
  <c r="K373" i="38"/>
  <c r="K357" i="38"/>
  <c r="N102" i="38"/>
  <c r="O524" i="38"/>
  <c r="R392" i="38"/>
  <c r="M511" i="38"/>
  <c r="P563" i="38"/>
  <c r="Q314" i="38"/>
  <c r="Z298" i="38"/>
  <c r="Z282" i="38"/>
  <c r="R565" i="38"/>
  <c r="T472" i="38"/>
  <c r="Y471" i="38"/>
  <c r="Y189" i="38"/>
  <c r="Y174" i="38"/>
  <c r="S493" i="38"/>
  <c r="Y303" i="38"/>
  <c r="Y287" i="38"/>
  <c r="Y271" i="38"/>
  <c r="U514" i="38"/>
  <c r="Z366" i="38"/>
  <c r="Z350" i="38"/>
  <c r="R297" i="38"/>
  <c r="R281" i="38"/>
  <c r="O81" i="38"/>
  <c r="O65" i="38"/>
  <c r="O49" i="38"/>
  <c r="Q185" i="38"/>
  <c r="U549" i="38"/>
  <c r="M473" i="38"/>
  <c r="V258" i="38"/>
  <c r="K195" i="38"/>
  <c r="U462" i="38"/>
  <c r="N483" i="38"/>
  <c r="N458" i="38"/>
  <c r="N444" i="38"/>
  <c r="N428" i="38"/>
  <c r="N412" i="38"/>
  <c r="R81" i="38"/>
  <c r="R65" i="38"/>
  <c r="R49" i="38"/>
  <c r="P173" i="38"/>
  <c r="AA320" i="38"/>
  <c r="X381" i="38"/>
  <c r="X364" i="38"/>
  <c r="X348" i="38"/>
  <c r="S131" i="38"/>
  <c r="K103" i="38"/>
  <c r="AA238" i="38"/>
  <c r="K366" i="38"/>
  <c r="K350" i="38"/>
  <c r="O521" i="38"/>
  <c r="R393" i="38"/>
  <c r="M520" i="38"/>
  <c r="T318" i="38"/>
  <c r="Q210" i="38"/>
  <c r="Q315" i="38"/>
  <c r="Z295" i="38"/>
  <c r="Z279" i="38"/>
  <c r="M488" i="38"/>
  <c r="T473" i="38"/>
  <c r="Y472" i="38"/>
  <c r="Y179" i="38"/>
  <c r="S494" i="38"/>
  <c r="Y304" i="38"/>
  <c r="Y288" i="38"/>
  <c r="Y272" i="38"/>
  <c r="U511" i="38"/>
  <c r="Z371" i="38"/>
  <c r="Z355" i="38"/>
  <c r="R306" i="38"/>
  <c r="R290" i="38"/>
  <c r="R274" i="38"/>
  <c r="O70" i="38"/>
  <c r="O54" i="38"/>
  <c r="Z201" i="38"/>
  <c r="O496" i="38"/>
  <c r="U314" i="38"/>
  <c r="X521" i="38"/>
  <c r="L487" i="38"/>
  <c r="X367" i="38"/>
  <c r="X351" i="38"/>
  <c r="S126" i="38"/>
  <c r="K105" i="38"/>
  <c r="U493" i="38"/>
  <c r="AA237" i="38"/>
  <c r="K369" i="38"/>
  <c r="K353" i="38"/>
  <c r="N98" i="38"/>
  <c r="O520" i="38"/>
  <c r="M523" i="38"/>
  <c r="T325" i="38"/>
  <c r="Q209" i="38"/>
  <c r="Z310" i="38"/>
  <c r="Z294" i="38"/>
  <c r="Z278" i="38"/>
  <c r="R562" i="38"/>
  <c r="Y483" i="38"/>
  <c r="O565" i="38"/>
  <c r="Y186" i="38"/>
  <c r="Y170" i="38"/>
  <c r="S88" i="38"/>
  <c r="Y299" i="38"/>
  <c r="Y283" i="38"/>
  <c r="U525" i="38"/>
  <c r="Z378" i="38"/>
  <c r="Z362" i="38"/>
  <c r="R309" i="38"/>
  <c r="R293" i="38"/>
  <c r="R277" i="38"/>
  <c r="O77" i="38"/>
  <c r="O61" i="38"/>
  <c r="S94" i="38"/>
  <c r="Q175" i="38"/>
  <c r="U543" i="38"/>
  <c r="M469" i="38"/>
  <c r="V254" i="38"/>
  <c r="N205" i="38"/>
  <c r="R91" i="38"/>
  <c r="N479" i="38"/>
  <c r="N456" i="38"/>
  <c r="N440" i="38"/>
  <c r="N424" i="38"/>
  <c r="N408" i="38"/>
  <c r="R77" i="38"/>
  <c r="R61" i="38"/>
  <c r="P185" i="38"/>
  <c r="P169" i="38"/>
  <c r="AA316" i="38"/>
  <c r="X376" i="38"/>
  <c r="X360" i="38"/>
  <c r="L105" i="38"/>
  <c r="S127" i="38"/>
  <c r="K99" i="38"/>
  <c r="K378" i="38"/>
  <c r="K362" i="38"/>
  <c r="N103" i="38"/>
  <c r="O517" i="38"/>
  <c r="W88" i="38"/>
  <c r="M516" i="38"/>
  <c r="T314" i="38"/>
  <c r="Q326" i="38"/>
  <c r="Z307" i="38"/>
  <c r="Z291" i="38"/>
  <c r="Z275" i="38"/>
  <c r="T484" i="38"/>
  <c r="T469" i="38"/>
  <c r="O563" i="38"/>
  <c r="Y175" i="38"/>
  <c r="S86" i="38"/>
  <c r="Y300" i="38"/>
  <c r="Y284" i="38"/>
  <c r="U523" i="38"/>
  <c r="Z382" i="38"/>
  <c r="Z367" i="38"/>
  <c r="Z351" i="38"/>
  <c r="R302" i="38"/>
  <c r="R286" i="38"/>
  <c r="R270" i="38"/>
  <c r="O66" i="38"/>
  <c r="O50" i="38"/>
  <c r="V325" i="38"/>
  <c r="O492" i="38"/>
  <c r="L322" i="38"/>
  <c r="X517" i="38"/>
  <c r="X380" i="38"/>
  <c r="X363" i="38"/>
  <c r="X347" i="38"/>
  <c r="S122" i="38"/>
  <c r="K102" i="38"/>
  <c r="X565" i="38"/>
  <c r="K381" i="38"/>
  <c r="K365" i="38"/>
  <c r="K349" i="38"/>
  <c r="V220" i="38"/>
  <c r="O516" i="38"/>
  <c r="M519" i="38"/>
  <c r="T321" i="38"/>
  <c r="Q322" i="38"/>
  <c r="Z306" i="38"/>
  <c r="Z290" i="38"/>
  <c r="Z274" i="38"/>
  <c r="T480" i="38"/>
  <c r="Y479" i="38"/>
  <c r="O562" i="38"/>
  <c r="Y182" i="38"/>
  <c r="Y166" i="38"/>
  <c r="S85" i="38"/>
  <c r="Y295" i="38"/>
  <c r="Y279" i="38"/>
  <c r="U522" i="38"/>
  <c r="Z374" i="38"/>
  <c r="Z358" i="38"/>
  <c r="R305" i="38"/>
  <c r="R289" i="38"/>
  <c r="R273" i="38"/>
  <c r="O73" i="38"/>
  <c r="O57" i="38"/>
  <c r="O498" i="38"/>
  <c r="U321" i="38"/>
  <c r="X374" i="38"/>
  <c r="X358" i="38"/>
  <c r="L100" i="38"/>
  <c r="S121" i="38"/>
  <c r="U492" i="38"/>
  <c r="K372" i="38"/>
  <c r="K356" i="38"/>
  <c r="V219" i="38"/>
  <c r="O511" i="38"/>
  <c r="M525" i="38"/>
  <c r="T324" i="38"/>
  <c r="P562" i="38"/>
  <c r="Q317" i="38"/>
  <c r="Z297" i="38"/>
  <c r="Z281" i="38"/>
  <c r="M487" i="38"/>
  <c r="T471" i="38"/>
  <c r="Y470" i="38"/>
  <c r="Y177" i="38"/>
  <c r="S492" i="38"/>
  <c r="Y298" i="38"/>
  <c r="Y282" i="38"/>
  <c r="U521" i="38"/>
  <c r="Z377" i="38"/>
  <c r="Z361" i="38"/>
  <c r="R311" i="38"/>
  <c r="R296" i="38"/>
  <c r="R280" i="38"/>
  <c r="O76" i="38"/>
  <c r="O60" i="38"/>
  <c r="Z206" i="38"/>
  <c r="V319" i="38"/>
  <c r="U320" i="38"/>
  <c r="L316" i="38"/>
  <c r="X377" i="38"/>
  <c r="X361" i="38"/>
  <c r="L103" i="38"/>
  <c r="S120" i="38"/>
  <c r="K100" i="38"/>
  <c r="X564" i="38"/>
  <c r="K379" i="38"/>
  <c r="K363" i="38"/>
  <c r="K347" i="38"/>
  <c r="V218" i="38"/>
  <c r="O514" i="38"/>
  <c r="M517" i="38"/>
  <c r="T319" i="38"/>
  <c r="Q320" i="38"/>
  <c r="Z304" i="38"/>
  <c r="Z288" i="38"/>
  <c r="Z272" i="38"/>
  <c r="T474" i="38"/>
  <c r="Y477" i="38"/>
  <c r="R88" i="38"/>
  <c r="Y180" i="38"/>
  <c r="S498" i="38"/>
  <c r="Y309" i="38"/>
  <c r="Y293" i="38"/>
  <c r="Y277" i="38"/>
  <c r="U520" i="38"/>
  <c r="Z376" i="38"/>
  <c r="Z360" i="38"/>
  <c r="R307" i="38"/>
  <c r="R291" i="38"/>
  <c r="R275" i="38"/>
  <c r="O75" i="38"/>
  <c r="O59" i="38"/>
  <c r="S92" i="38"/>
  <c r="V314" i="38"/>
  <c r="U323" i="38"/>
  <c r="L323" i="38"/>
  <c r="L325" i="38"/>
  <c r="K87" i="38"/>
  <c r="R473" i="38"/>
  <c r="X302" i="38"/>
  <c r="X286" i="38"/>
  <c r="X270" i="38"/>
  <c r="V370" i="38"/>
  <c r="V354" i="38"/>
  <c r="U72" i="38"/>
  <c r="U56" i="38"/>
  <c r="P488" i="38"/>
  <c r="M184" i="38"/>
  <c r="M168" i="38"/>
  <c r="S525" i="38"/>
  <c r="W496" i="38"/>
  <c r="P70" i="38"/>
  <c r="P54" i="38"/>
  <c r="W377" i="38"/>
  <c r="W361" i="38"/>
  <c r="Z213" i="38"/>
  <c r="P237" i="38"/>
  <c r="Q464" i="38"/>
  <c r="P471" i="38"/>
  <c r="AA548" i="38"/>
  <c r="Y102" i="38"/>
  <c r="T180" i="38"/>
  <c r="L508" i="38"/>
  <c r="R36" i="38"/>
  <c r="R20" i="38"/>
  <c r="W231" i="38"/>
  <c r="O319" i="38"/>
  <c r="O551" i="38"/>
  <c r="M557" i="38"/>
  <c r="T242" i="38"/>
  <c r="Z257" i="38"/>
  <c r="R498" i="38"/>
  <c r="L520" i="38"/>
  <c r="X515" i="38"/>
  <c r="R472" i="38"/>
  <c r="X297" i="38"/>
  <c r="X281" i="38"/>
  <c r="K395" i="38"/>
  <c r="V373" i="38"/>
  <c r="V357" i="38"/>
  <c r="U79" i="38"/>
  <c r="U63" i="38"/>
  <c r="S221" i="38"/>
  <c r="M187" i="38"/>
  <c r="M171" i="38"/>
  <c r="S517" i="38"/>
  <c r="W491" i="38"/>
  <c r="P69" i="38"/>
  <c r="P53" i="38"/>
  <c r="W376" i="38"/>
  <c r="W360" i="38"/>
  <c r="Z209" i="38"/>
  <c r="K211" i="38"/>
  <c r="P478" i="38"/>
  <c r="AA551" i="38"/>
  <c r="AA493" i="38"/>
  <c r="T179" i="38"/>
  <c r="L504" i="38"/>
  <c r="R35" i="38"/>
  <c r="R19" i="38"/>
  <c r="M241" i="38"/>
  <c r="O322" i="38"/>
  <c r="P216" i="38"/>
  <c r="O546" i="38"/>
  <c r="M552" i="38"/>
  <c r="N217" i="38"/>
  <c r="Z248" i="38"/>
  <c r="L515" i="38"/>
  <c r="X520" i="38"/>
  <c r="R483" i="38"/>
  <c r="X311" i="38"/>
  <c r="X296" i="38"/>
  <c r="X280" i="38"/>
  <c r="V380" i="38"/>
  <c r="V364" i="38"/>
  <c r="V348" i="38"/>
  <c r="U66" i="38"/>
  <c r="U50" i="38"/>
  <c r="K387" i="38"/>
  <c r="M178" i="38"/>
  <c r="M387" i="38"/>
  <c r="S520" i="38"/>
  <c r="P80" i="38"/>
  <c r="P64" i="38"/>
  <c r="P211" i="38"/>
  <c r="W371" i="38"/>
  <c r="W355" i="38"/>
  <c r="Y211" i="38"/>
  <c r="S195" i="38"/>
  <c r="P484" i="38"/>
  <c r="P469" i="38"/>
  <c r="AA546" i="38"/>
  <c r="Y100" i="38"/>
  <c r="Z204" i="38"/>
  <c r="O495" i="38"/>
  <c r="U317" i="38"/>
  <c r="X370" i="38"/>
  <c r="X354" i="38"/>
  <c r="S132" i="38"/>
  <c r="P202" i="38"/>
  <c r="AA240" i="38"/>
  <c r="K368" i="38"/>
  <c r="K352" i="38"/>
  <c r="O523" i="38"/>
  <c r="R395" i="38"/>
  <c r="M522" i="38"/>
  <c r="T320" i="38"/>
  <c r="Q212" i="38"/>
  <c r="Z309" i="38"/>
  <c r="Z293" i="38"/>
  <c r="Z277" i="38"/>
  <c r="T483" i="38"/>
  <c r="Y482" i="38"/>
  <c r="R86" i="38"/>
  <c r="Y173" i="38"/>
  <c r="Y310" i="38"/>
  <c r="Y294" i="38"/>
  <c r="Y278" i="38"/>
  <c r="U517" i="38"/>
  <c r="Z373" i="38"/>
  <c r="Z357" i="38"/>
  <c r="R308" i="38"/>
  <c r="R292" i="38"/>
  <c r="R276" i="38"/>
  <c r="O72" i="38"/>
  <c r="O56" i="38"/>
  <c r="Z203" i="38"/>
  <c r="V315" i="38"/>
  <c r="U316" i="38"/>
  <c r="X523" i="38"/>
  <c r="X373" i="38"/>
  <c r="X357" i="38"/>
  <c r="L99" i="38"/>
  <c r="P205" i="38"/>
  <c r="U498" i="38"/>
  <c r="AA242" i="38"/>
  <c r="K375" i="38"/>
  <c r="K359" i="38"/>
  <c r="N104" i="38"/>
  <c r="O525" i="38"/>
  <c r="R394" i="38"/>
  <c r="M513" i="38"/>
  <c r="T315" i="38"/>
  <c r="Q316" i="38"/>
  <c r="Z300" i="38"/>
  <c r="Z284" i="38"/>
  <c r="R564" i="38"/>
  <c r="T470" i="38"/>
  <c r="Y473" i="38"/>
  <c r="R85" i="38"/>
  <c r="Y176" i="38"/>
  <c r="S495" i="38"/>
  <c r="Y305" i="38"/>
  <c r="Y289" i="38"/>
  <c r="Y273" i="38"/>
  <c r="U516" i="38"/>
  <c r="Z372" i="38"/>
  <c r="Z356" i="38"/>
  <c r="R303" i="38"/>
  <c r="R287" i="38"/>
  <c r="R271" i="38"/>
  <c r="O71" i="38"/>
  <c r="O55" i="38"/>
  <c r="Z202" i="38"/>
  <c r="O497" i="38"/>
  <c r="U319" i="38"/>
  <c r="L319" i="38"/>
  <c r="X524" i="38"/>
  <c r="R484" i="38"/>
  <c r="R469" i="38"/>
  <c r="X298" i="38"/>
  <c r="X282" i="38"/>
  <c r="K392" i="38"/>
  <c r="V366" i="38"/>
  <c r="V350" i="38"/>
  <c r="U68" i="38"/>
  <c r="U52" i="38"/>
  <c r="K388" i="38"/>
  <c r="M180" i="38"/>
  <c r="M388" i="38"/>
  <c r="S522" i="38"/>
  <c r="W492" i="38"/>
  <c r="P66" i="38"/>
  <c r="P50" i="38"/>
  <c r="W373" i="38"/>
  <c r="W357" i="38"/>
  <c r="Z210" i="38"/>
  <c r="S197" i="38"/>
  <c r="P483" i="38"/>
  <c r="AA559" i="38"/>
  <c r="AA544" i="38"/>
  <c r="Y98" i="38"/>
  <c r="T176" i="38"/>
  <c r="L505" i="38"/>
  <c r="R32" i="38"/>
  <c r="R16" i="38"/>
  <c r="W227" i="38"/>
  <c r="O315" i="38"/>
  <c r="O547" i="38"/>
  <c r="M553" i="38"/>
  <c r="T239" i="38"/>
  <c r="Z253" i="38"/>
  <c r="R495" i="38"/>
  <c r="L516" i="38"/>
  <c r="K86" i="38"/>
  <c r="X309" i="38"/>
  <c r="X293" i="38"/>
  <c r="X277" i="38"/>
  <c r="K391" i="38"/>
  <c r="V369" i="38"/>
  <c r="V353" i="38"/>
  <c r="U75" i="38"/>
  <c r="U59" i="38"/>
  <c r="S218" i="38"/>
  <c r="M183" i="38"/>
  <c r="M167" i="38"/>
  <c r="S513" i="38"/>
  <c r="P81" i="38"/>
  <c r="P65" i="38"/>
  <c r="P49" i="38"/>
  <c r="W372" i="38"/>
  <c r="W356" i="38"/>
  <c r="Y212" i="38"/>
  <c r="Q466" i="38"/>
  <c r="P474" i="38"/>
  <c r="AA547" i="38"/>
  <c r="Y101" i="38"/>
  <c r="T175" i="38"/>
  <c r="R46" i="38"/>
  <c r="R31" i="38"/>
  <c r="R15" i="38"/>
  <c r="M237" i="38"/>
  <c r="O318" i="38"/>
  <c r="O558" i="38"/>
  <c r="Y264" i="38"/>
  <c r="M548" i="38"/>
  <c r="Z259" i="38"/>
  <c r="R494" i="38"/>
  <c r="L511" i="38"/>
  <c r="X514" i="38"/>
  <c r="R479" i="38"/>
  <c r="X308" i="38"/>
  <c r="X292" i="38"/>
  <c r="X276" i="38"/>
  <c r="V376" i="38"/>
  <c r="V360" i="38"/>
  <c r="U78" i="38"/>
  <c r="U62" i="38"/>
  <c r="S217" i="38"/>
  <c r="M189" i="38"/>
  <c r="M174" i="38"/>
  <c r="T88" i="38"/>
  <c r="S516" i="38"/>
  <c r="P76" i="38"/>
  <c r="P60" i="38"/>
  <c r="W382" i="38"/>
  <c r="W367" i="38"/>
  <c r="W351" i="38"/>
  <c r="P242" i="38"/>
  <c r="V320" i="38"/>
  <c r="O491" i="38"/>
  <c r="AA217" i="38"/>
  <c r="X366" i="38"/>
  <c r="X350" i="38"/>
  <c r="S129" i="38"/>
  <c r="K101" i="38"/>
  <c r="K380" i="38"/>
  <c r="K364" i="38"/>
  <c r="K348" i="38"/>
  <c r="O519" i="38"/>
  <c r="R391" i="38"/>
  <c r="M518" i="38"/>
  <c r="T316" i="38"/>
  <c r="Q325" i="38"/>
  <c r="Z305" i="38"/>
  <c r="Z289" i="38"/>
  <c r="Z273" i="38"/>
  <c r="T479" i="38"/>
  <c r="Y478" i="38"/>
  <c r="Y185" i="38"/>
  <c r="Y169" i="38"/>
  <c r="Y306" i="38"/>
  <c r="Y290" i="38"/>
  <c r="Y274" i="38"/>
  <c r="U513" i="38"/>
  <c r="Z369" i="38"/>
  <c r="Z353" i="38"/>
  <c r="R304" i="38"/>
  <c r="R288" i="38"/>
  <c r="R272" i="38"/>
  <c r="O68" i="38"/>
  <c r="O52" i="38"/>
  <c r="V326" i="38"/>
  <c r="O494" i="38"/>
  <c r="L324" i="38"/>
  <c r="X519" i="38"/>
  <c r="X369" i="38"/>
  <c r="X353" i="38"/>
  <c r="S128" i="38"/>
  <c r="P201" i="38"/>
  <c r="U495" i="38"/>
  <c r="AA239" i="38"/>
  <c r="K371" i="38"/>
  <c r="K355" i="38"/>
  <c r="N100" i="38"/>
  <c r="O522" i="38"/>
  <c r="W86" i="38"/>
  <c r="T326" i="38"/>
  <c r="Q211" i="38"/>
  <c r="Z311" i="38"/>
  <c r="Z296" i="38"/>
  <c r="Z280" i="38"/>
  <c r="T482" i="38"/>
  <c r="Y484" i="38"/>
  <c r="Y469" i="38"/>
  <c r="Y188" i="38"/>
  <c r="Y172" i="38"/>
  <c r="S491" i="38"/>
  <c r="Y301" i="38"/>
  <c r="Y285" i="38"/>
  <c r="Y269" i="38"/>
  <c r="U512" i="38"/>
  <c r="Z368" i="38"/>
  <c r="Z352" i="38"/>
  <c r="R299" i="38"/>
  <c r="R283" i="38"/>
  <c r="O82" i="38"/>
  <c r="O67" i="38"/>
  <c r="O51" i="38"/>
  <c r="V322" i="38"/>
  <c r="O493" i="38"/>
  <c r="U315" i="38"/>
  <c r="L315" i="38"/>
  <c r="X516" i="38"/>
  <c r="R481" i="38"/>
  <c r="X310" i="38"/>
  <c r="X294" i="38"/>
  <c r="X278" i="38"/>
  <c r="V378" i="38"/>
  <c r="V362" i="38"/>
  <c r="U80" i="38"/>
  <c r="U64" i="38"/>
  <c r="S219" i="38"/>
  <c r="K385" i="38"/>
  <c r="M176" i="38"/>
  <c r="M385" i="38"/>
  <c r="S518" i="38"/>
  <c r="P78" i="38"/>
  <c r="P62" i="38"/>
  <c r="P209" i="38"/>
  <c r="W369" i="38"/>
  <c r="W353" i="38"/>
  <c r="Y209" i="38"/>
  <c r="S193" i="38"/>
  <c r="P479" i="38"/>
  <c r="AA556" i="38"/>
  <c r="AA494" i="38"/>
  <c r="T188" i="38"/>
  <c r="T172" i="38"/>
  <c r="R44" i="38"/>
  <c r="R28" i="38"/>
  <c r="Z86" i="38"/>
  <c r="O326" i="38"/>
  <c r="P217" i="38"/>
  <c r="O543" i="38"/>
  <c r="M549" i="38"/>
  <c r="N221" i="38"/>
  <c r="Z249" i="38"/>
  <c r="R491" i="38"/>
  <c r="L321" i="38"/>
  <c r="R480" i="38"/>
  <c r="X305" i="38"/>
  <c r="X289" i="38"/>
  <c r="X273" i="38"/>
  <c r="V381" i="38"/>
  <c r="V365" i="38"/>
  <c r="V349" i="38"/>
  <c r="U71" i="38"/>
  <c r="U55" i="38"/>
  <c r="Z95" i="38"/>
  <c r="M179" i="38"/>
  <c r="T86" i="38"/>
  <c r="W498" i="38"/>
  <c r="P77" i="38"/>
  <c r="P61" i="38"/>
  <c r="P212" i="38"/>
  <c r="W368" i="38"/>
  <c r="W352" i="38"/>
  <c r="P240" i="38"/>
  <c r="Q463" i="38"/>
  <c r="P470" i="38"/>
  <c r="AA543" i="38"/>
  <c r="T187" i="38"/>
  <c r="T171" i="38"/>
  <c r="R43" i="38"/>
  <c r="R27" i="38"/>
  <c r="Z88" i="38"/>
  <c r="W230" i="38"/>
  <c r="O314" i="38"/>
  <c r="O554" i="38"/>
  <c r="M559" i="38"/>
  <c r="M544" i="38"/>
  <c r="Z256" i="38"/>
  <c r="L523" i="38"/>
  <c r="T220" i="38"/>
  <c r="K88" i="38"/>
  <c r="R475" i="38"/>
  <c r="X304" i="38"/>
  <c r="X288" i="38"/>
  <c r="X272" i="38"/>
  <c r="V372" i="38"/>
  <c r="V356" i="38"/>
  <c r="U74" i="38"/>
  <c r="U58" i="38"/>
  <c r="Z91" i="38"/>
  <c r="M186" i="38"/>
  <c r="M170" i="38"/>
  <c r="T85" i="38"/>
  <c r="S512" i="38"/>
  <c r="P72" i="38"/>
  <c r="P56" i="38"/>
  <c r="W379" i="38"/>
  <c r="W363" i="38"/>
  <c r="W347" i="38"/>
  <c r="P239" i="38"/>
  <c r="K210" i="38"/>
  <c r="P477" i="38"/>
  <c r="V316" i="38"/>
  <c r="U325" i="38"/>
  <c r="X379" i="38"/>
  <c r="X362" i="38"/>
  <c r="L104" i="38"/>
  <c r="S125" i="38"/>
  <c r="U496" i="38"/>
  <c r="K376" i="38"/>
  <c r="K360" i="38"/>
  <c r="N101" i="38"/>
  <c r="O515" i="38"/>
  <c r="W87" i="38"/>
  <c r="M514" i="38"/>
  <c r="P565" i="38"/>
  <c r="Q321" i="38"/>
  <c r="Z301" i="38"/>
  <c r="Z285" i="38"/>
  <c r="Z269" i="38"/>
  <c r="T475" i="38"/>
  <c r="Y474" i="38"/>
  <c r="Y181" i="38"/>
  <c r="S496" i="38"/>
  <c r="Y302" i="38"/>
  <c r="Y286" i="38"/>
  <c r="Y270" i="38"/>
  <c r="Z381" i="38"/>
  <c r="Z365" i="38"/>
  <c r="Z349" i="38"/>
  <c r="R300" i="38"/>
  <c r="R284" i="38"/>
  <c r="O80" i="38"/>
  <c r="O64" i="38"/>
  <c r="S93" i="38"/>
  <c r="V323" i="38"/>
  <c r="U324" i="38"/>
  <c r="L320" i="38"/>
  <c r="X382" i="38"/>
  <c r="X365" i="38"/>
  <c r="X349" i="38"/>
  <c r="S124" i="38"/>
  <c r="K104" i="38"/>
  <c r="U491" i="38"/>
  <c r="K382" i="38"/>
  <c r="K367" i="38"/>
  <c r="K351" i="38"/>
  <c r="V221" i="38"/>
  <c r="O518" i="38"/>
  <c r="M521" i="38"/>
  <c r="T323" i="38"/>
  <c r="Q324" i="38"/>
  <c r="Z308" i="38"/>
  <c r="Z292" i="38"/>
  <c r="Z276" i="38"/>
  <c r="T478" i="38"/>
  <c r="Y481" i="38"/>
  <c r="O564" i="38"/>
  <c r="Y184" i="38"/>
  <c r="Y168" i="38"/>
  <c r="S87" i="38"/>
  <c r="Y297" i="38"/>
  <c r="Y281" i="38"/>
  <c r="U524" i="38"/>
  <c r="Z380" i="38"/>
  <c r="Z364" i="38"/>
  <c r="Z348" i="38"/>
  <c r="R295" i="38"/>
  <c r="R279" i="38"/>
  <c r="O79" i="38"/>
  <c r="O63" i="38"/>
  <c r="S95" i="38"/>
  <c r="V318" i="38"/>
  <c r="U326" i="38"/>
  <c r="L326" i="38"/>
  <c r="X525" i="38"/>
  <c r="X511" i="38"/>
  <c r="R477" i="38"/>
  <c r="X306" i="38"/>
  <c r="X290" i="38"/>
  <c r="X274" i="38"/>
  <c r="V374" i="38"/>
  <c r="V358" i="38"/>
  <c r="U76" i="38"/>
  <c r="U60" i="38"/>
  <c r="Z93" i="38"/>
  <c r="M188" i="38"/>
  <c r="M172" i="38"/>
  <c r="T87" i="38"/>
  <c r="S514" i="38"/>
  <c r="P74" i="38"/>
  <c r="P58" i="38"/>
  <c r="W381" i="38"/>
  <c r="W365" i="38"/>
  <c r="W349" i="38"/>
  <c r="P241" i="38"/>
  <c r="K212" i="38"/>
  <c r="P475" i="38"/>
  <c r="AA552" i="38"/>
  <c r="Y105" i="38"/>
  <c r="T184" i="38"/>
  <c r="T168" i="38"/>
  <c r="R40" i="38"/>
  <c r="R24" i="38"/>
  <c r="M238" i="38"/>
  <c r="O323" i="38"/>
  <c r="O555" i="38"/>
  <c r="Y265" i="38"/>
  <c r="M545" i="38"/>
  <c r="N218" i="38"/>
  <c r="Z245" i="38"/>
  <c r="L524" i="38"/>
  <c r="X522" i="38"/>
  <c r="R476" i="38"/>
  <c r="X301" i="38"/>
  <c r="X285" i="38"/>
  <c r="X269" i="38"/>
  <c r="V377" i="38"/>
  <c r="V361" i="38"/>
  <c r="U82" i="38"/>
  <c r="U67" i="38"/>
  <c r="U51" i="38"/>
  <c r="Z92" i="38"/>
  <c r="M175" i="38"/>
  <c r="S521" i="38"/>
  <c r="W495" i="38"/>
  <c r="P73" i="38"/>
  <c r="P57" i="38"/>
  <c r="W380" i="38"/>
  <c r="W364" i="38"/>
  <c r="W348" i="38"/>
  <c r="S196" i="38"/>
  <c r="P482" i="38"/>
  <c r="AA555" i="38"/>
  <c r="AA497" i="38"/>
  <c r="T183" i="38"/>
  <c r="T167" i="38"/>
  <c r="R39" i="38"/>
  <c r="R23" i="38"/>
  <c r="Z85" i="38"/>
  <c r="W226" i="38"/>
  <c r="P220" i="38"/>
  <c r="O550" i="38"/>
  <c r="M556" i="38"/>
  <c r="T238" i="38"/>
  <c r="Z252" i="38"/>
  <c r="L519" i="38"/>
  <c r="L317" i="38"/>
  <c r="K85" i="38"/>
  <c r="R471" i="38"/>
  <c r="X300" i="38"/>
  <c r="X284" i="38"/>
  <c r="K394" i="38"/>
  <c r="V368" i="38"/>
  <c r="V352" i="38"/>
  <c r="U70" i="38"/>
  <c r="U54" i="38"/>
  <c r="P487" i="38"/>
  <c r="M182" i="38"/>
  <c r="M166" i="38"/>
  <c r="S524" i="38"/>
  <c r="W494" i="38"/>
  <c r="P68" i="38"/>
  <c r="P52" i="38"/>
  <c r="W375" i="38"/>
  <c r="W359" i="38"/>
  <c r="Z212" i="38"/>
  <c r="S198" i="38"/>
  <c r="Q462" i="38"/>
  <c r="P473" i="38"/>
  <c r="AA550" i="38"/>
  <c r="AA554" i="38"/>
  <c r="T189" i="38"/>
  <c r="T174" i="38"/>
  <c r="L503" i="38"/>
  <c r="R30" i="38"/>
  <c r="M240" i="38"/>
  <c r="O325" i="38"/>
  <c r="O557" i="38"/>
  <c r="Y266" i="38"/>
  <c r="M547" i="38"/>
  <c r="N220" i="38"/>
  <c r="Z247" i="38"/>
  <c r="L522" i="38"/>
  <c r="R478" i="38"/>
  <c r="X303" i="38"/>
  <c r="X287" i="38"/>
  <c r="X271" i="38"/>
  <c r="V379" i="38"/>
  <c r="V363" i="38"/>
  <c r="V347" i="38"/>
  <c r="U69" i="38"/>
  <c r="U53" i="38"/>
  <c r="Z94" i="38"/>
  <c r="M177" i="38"/>
  <c r="S523" i="38"/>
  <c r="W497" i="38"/>
  <c r="P75" i="38"/>
  <c r="P59" i="38"/>
  <c r="P210" i="38"/>
  <c r="W366" i="38"/>
  <c r="W350" i="38"/>
  <c r="P238" i="38"/>
  <c r="Q461" i="38"/>
  <c r="AA557" i="38"/>
  <c r="AA498" i="38"/>
  <c r="Y99" i="38"/>
  <c r="T173" i="38"/>
  <c r="R45" i="38"/>
  <c r="R29" i="38"/>
  <c r="Z87" i="38"/>
  <c r="W232" i="38"/>
  <c r="O316" i="38"/>
  <c r="O556" i="38"/>
  <c r="Y262" i="38"/>
  <c r="M546" i="38"/>
  <c r="Z254" i="38"/>
  <c r="R492" i="38"/>
  <c r="T221" i="38"/>
  <c r="P264" i="38"/>
  <c r="V503" i="38"/>
  <c r="S487" i="38"/>
  <c r="S298" i="38"/>
  <c r="S282" i="38"/>
  <c r="L113" i="38"/>
  <c r="Q250" i="38"/>
  <c r="L547" i="38"/>
  <c r="S250" i="38"/>
  <c r="R333" i="38"/>
  <c r="W455" i="38"/>
  <c r="W439" i="38"/>
  <c r="W423" i="38"/>
  <c r="W407" i="38"/>
  <c r="O478" i="38"/>
  <c r="T303" i="38"/>
  <c r="T287" i="38"/>
  <c r="T271" i="38"/>
  <c r="Y129" i="38"/>
  <c r="V140" i="38"/>
  <c r="O184" i="38"/>
  <c r="O168" i="38"/>
  <c r="U539" i="38"/>
  <c r="R129" i="38"/>
  <c r="Q374" i="38"/>
  <c r="Q358" i="38"/>
  <c r="R99" i="38"/>
  <c r="K152" i="38"/>
  <c r="V193" i="38"/>
  <c r="Z474" i="38"/>
  <c r="N565" i="38"/>
  <c r="T338" i="38"/>
  <c r="R201" i="38"/>
  <c r="P388" i="38"/>
  <c r="L256" i="38"/>
  <c r="T198" i="38"/>
  <c r="AA206" i="38"/>
  <c r="V506" i="38"/>
  <c r="K508" i="38"/>
  <c r="S301" i="38"/>
  <c r="S285" i="38"/>
  <c r="S269" i="38"/>
  <c r="Q253" i="38"/>
  <c r="L554" i="38"/>
  <c r="S253" i="38"/>
  <c r="R336" i="38"/>
  <c r="W262" i="38"/>
  <c r="W442" i="38"/>
  <c r="W426" i="38"/>
  <c r="W410" i="38"/>
  <c r="V463" i="38"/>
  <c r="O473" i="38"/>
  <c r="T302" i="38"/>
  <c r="T286" i="38"/>
  <c r="T270" i="38"/>
  <c r="Y120" i="38"/>
  <c r="V135" i="38"/>
  <c r="O179" i="38"/>
  <c r="V494" i="38"/>
  <c r="R128" i="38"/>
  <c r="Q377" i="38"/>
  <c r="Q361" i="38"/>
  <c r="R105" i="38"/>
  <c r="K155" i="38"/>
  <c r="V196" i="38"/>
  <c r="Z477" i="38"/>
  <c r="M493" i="38"/>
  <c r="T344" i="38"/>
  <c r="R204" i="38"/>
  <c r="L255" i="38"/>
  <c r="U210" i="38"/>
  <c r="T217" i="38"/>
  <c r="V508" i="38"/>
  <c r="K504" i="38"/>
  <c r="S304" i="38"/>
  <c r="S288" i="38"/>
  <c r="S272" i="38"/>
  <c r="Q256" i="38"/>
  <c r="L553" i="38"/>
  <c r="S256" i="38"/>
  <c r="R339" i="38"/>
  <c r="W265" i="38"/>
  <c r="W445" i="38"/>
  <c r="W429" i="38"/>
  <c r="W413" i="38"/>
  <c r="V462" i="38"/>
  <c r="T309" i="38"/>
  <c r="T293" i="38"/>
  <c r="T277" i="38"/>
  <c r="L461" i="38"/>
  <c r="V146" i="38"/>
  <c r="O189" i="38"/>
  <c r="O174" i="38"/>
  <c r="V493" i="38"/>
  <c r="U529" i="38"/>
  <c r="Q380" i="38"/>
  <c r="Q364" i="38"/>
  <c r="Q348" i="38"/>
  <c r="K154" i="38"/>
  <c r="Q95" i="38"/>
  <c r="Z472" i="38"/>
  <c r="M213" i="38"/>
  <c r="T332" i="38"/>
  <c r="AA385" i="38"/>
  <c r="V565" i="38"/>
  <c r="L250" i="38"/>
  <c r="U565" i="38"/>
  <c r="AA201" i="38"/>
  <c r="AA105" i="38"/>
  <c r="K503" i="38"/>
  <c r="S295" i="38"/>
  <c r="S279" i="38"/>
  <c r="L114" i="38"/>
  <c r="Q247" i="38"/>
  <c r="L548" i="38"/>
  <c r="S247" i="38"/>
  <c r="R334" i="38"/>
  <c r="W458" i="38"/>
  <c r="W444" i="38"/>
  <c r="W428" i="38"/>
  <c r="W412" i="38"/>
  <c r="K213" i="38"/>
  <c r="AA496" i="38"/>
  <c r="T186" i="38"/>
  <c r="T170" i="38"/>
  <c r="R42" i="38"/>
  <c r="R26" i="38"/>
  <c r="W233" i="38"/>
  <c r="O321" i="38"/>
  <c r="O553" i="38"/>
  <c r="Y263" i="38"/>
  <c r="M543" i="38"/>
  <c r="N216" i="38"/>
  <c r="R497" i="38"/>
  <c r="X518" i="38"/>
  <c r="R474" i="38"/>
  <c r="X299" i="38"/>
  <c r="X283" i="38"/>
  <c r="K396" i="38"/>
  <c r="V375" i="38"/>
  <c r="V359" i="38"/>
  <c r="U81" i="38"/>
  <c r="U65" i="38"/>
  <c r="U49" i="38"/>
  <c r="K386" i="38"/>
  <c r="M173" i="38"/>
  <c r="S519" i="38"/>
  <c r="W493" i="38"/>
  <c r="P71" i="38"/>
  <c r="P55" i="38"/>
  <c r="W378" i="38"/>
  <c r="W362" i="38"/>
  <c r="Z211" i="38"/>
  <c r="S194" i="38"/>
  <c r="P480" i="38"/>
  <c r="AA553" i="38"/>
  <c r="AA495" i="38"/>
  <c r="T185" i="38"/>
  <c r="T169" i="38"/>
  <c r="R41" i="38"/>
  <c r="R25" i="38"/>
  <c r="M242" i="38"/>
  <c r="W228" i="38"/>
  <c r="P221" i="38"/>
  <c r="O552" i="38"/>
  <c r="M558" i="38"/>
  <c r="T240" i="38"/>
  <c r="Z250" i="38"/>
  <c r="L521" i="38"/>
  <c r="T218" i="38"/>
  <c r="W565" i="38"/>
  <c r="AA101" i="38"/>
  <c r="S310" i="38"/>
  <c r="S294" i="38"/>
  <c r="S278" i="38"/>
  <c r="L109" i="38"/>
  <c r="Q246" i="38"/>
  <c r="L543" i="38"/>
  <c r="S246" i="38"/>
  <c r="W211" i="38"/>
  <c r="W451" i="38"/>
  <c r="W435" i="38"/>
  <c r="W419" i="38"/>
  <c r="W403" i="38"/>
  <c r="O474" i="38"/>
  <c r="T299" i="38"/>
  <c r="T283" i="38"/>
  <c r="L466" i="38"/>
  <c r="Y125" i="38"/>
  <c r="V136" i="38"/>
  <c r="O180" i="38"/>
  <c r="V498" i="38"/>
  <c r="U535" i="38"/>
  <c r="R125" i="38"/>
  <c r="Q370" i="38"/>
  <c r="Q354" i="38"/>
  <c r="K163" i="38"/>
  <c r="W508" i="38"/>
  <c r="Q94" i="38"/>
  <c r="Z470" i="38"/>
  <c r="N562" i="38"/>
  <c r="T334" i="38"/>
  <c r="AA387" i="38"/>
  <c r="P385" i="38"/>
  <c r="L252" i="38"/>
  <c r="T196" i="38"/>
  <c r="AA203" i="38"/>
  <c r="V502" i="38"/>
  <c r="K505" i="38"/>
  <c r="S297" i="38"/>
  <c r="S281" i="38"/>
  <c r="L116" i="38"/>
  <c r="Q249" i="38"/>
  <c r="L550" i="38"/>
  <c r="S249" i="38"/>
  <c r="R332" i="38"/>
  <c r="W454" i="38"/>
  <c r="W438" i="38"/>
  <c r="W422" i="38"/>
  <c r="W406" i="38"/>
  <c r="O484" i="38"/>
  <c r="O469" i="38"/>
  <c r="T298" i="38"/>
  <c r="T282" i="38"/>
  <c r="L462" i="38"/>
  <c r="V147" i="38"/>
  <c r="L94" i="38"/>
  <c r="O175" i="38"/>
  <c r="U538" i="38"/>
  <c r="R124" i="38"/>
  <c r="Q373" i="38"/>
  <c r="Q357" i="38"/>
  <c r="R102" i="38"/>
  <c r="K151" i="38"/>
  <c r="Q93" i="38"/>
  <c r="Z473" i="38"/>
  <c r="T388" i="38"/>
  <c r="T341" i="38"/>
  <c r="AA386" i="38"/>
  <c r="L251" i="38"/>
  <c r="T195" i="38"/>
  <c r="AA202" i="38"/>
  <c r="V505" i="38"/>
  <c r="S488" i="38"/>
  <c r="S300" i="38"/>
  <c r="S284" i="38"/>
  <c r="L115" i="38"/>
  <c r="Q252" i="38"/>
  <c r="L549" i="38"/>
  <c r="S252" i="38"/>
  <c r="R335" i="38"/>
  <c r="W457" i="38"/>
  <c r="W441" i="38"/>
  <c r="W425" i="38"/>
  <c r="W409" i="38"/>
  <c r="O480" i="38"/>
  <c r="T305" i="38"/>
  <c r="T289" i="38"/>
  <c r="T273" i="38"/>
  <c r="Y131" i="38"/>
  <c r="V142" i="38"/>
  <c r="O186" i="38"/>
  <c r="O170" i="38"/>
  <c r="U540" i="38"/>
  <c r="R131" i="38"/>
  <c r="Q376" i="38"/>
  <c r="Q360" i="38"/>
  <c r="R101" i="38"/>
  <c r="W507" i="38"/>
  <c r="Q92" i="38"/>
  <c r="M496" i="38"/>
  <c r="M210" i="38"/>
  <c r="R206" i="38"/>
  <c r="T465" i="38"/>
  <c r="V562" i="38"/>
  <c r="L246" i="38"/>
  <c r="U562" i="38"/>
  <c r="P265" i="38"/>
  <c r="AA102" i="38"/>
  <c r="S307" i="38"/>
  <c r="S291" i="38"/>
  <c r="S275" i="38"/>
  <c r="L110" i="38"/>
  <c r="L559" i="38"/>
  <c r="L544" i="38"/>
  <c r="R344" i="38"/>
  <c r="R330" i="38"/>
  <c r="P481" i="38"/>
  <c r="AA492" i="38"/>
  <c r="T182" i="38"/>
  <c r="T166" i="38"/>
  <c r="R38" i="38"/>
  <c r="R22" i="38"/>
  <c r="W229" i="38"/>
  <c r="O317" i="38"/>
  <c r="O549" i="38"/>
  <c r="M555" i="38"/>
  <c r="T241" i="38"/>
  <c r="Z255" i="38"/>
  <c r="R493" i="38"/>
  <c r="X512" i="38"/>
  <c r="R470" i="38"/>
  <c r="X295" i="38"/>
  <c r="X279" i="38"/>
  <c r="K393" i="38"/>
  <c r="V371" i="38"/>
  <c r="V355" i="38"/>
  <c r="U77" i="38"/>
  <c r="U61" i="38"/>
  <c r="S220" i="38"/>
  <c r="M185" i="38"/>
  <c r="M169" i="38"/>
  <c r="S515" i="38"/>
  <c r="P82" i="38"/>
  <c r="P67" i="38"/>
  <c r="P51" i="38"/>
  <c r="W374" i="38"/>
  <c r="W358" i="38"/>
  <c r="Y213" i="38"/>
  <c r="K209" i="38"/>
  <c r="P476" i="38"/>
  <c r="AA549" i="38"/>
  <c r="AA491" i="38"/>
  <c r="T181" i="38"/>
  <c r="L506" i="38"/>
  <c r="R37" i="38"/>
  <c r="R21" i="38"/>
  <c r="M239" i="38"/>
  <c r="O324" i="38"/>
  <c r="P218" i="38"/>
  <c r="O548" i="38"/>
  <c r="M554" i="38"/>
  <c r="N219" i="38"/>
  <c r="Z246" i="38"/>
  <c r="L517" i="38"/>
  <c r="L518" i="38"/>
  <c r="W562" i="38"/>
  <c r="K506" i="38"/>
  <c r="S306" i="38"/>
  <c r="S290" i="38"/>
  <c r="S274" i="38"/>
  <c r="Q258" i="38"/>
  <c r="L555" i="38"/>
  <c r="S258" i="38"/>
  <c r="R341" i="38"/>
  <c r="W266" i="38"/>
  <c r="W447" i="38"/>
  <c r="W431" i="38"/>
  <c r="W415" i="38"/>
  <c r="V464" i="38"/>
  <c r="O470" i="38"/>
  <c r="T295" i="38"/>
  <c r="T279" i="38"/>
  <c r="L463" i="38"/>
  <c r="Y121" i="38"/>
  <c r="L91" i="38"/>
  <c r="O176" i="38"/>
  <c r="V495" i="38"/>
  <c r="U531" i="38"/>
  <c r="R121" i="38"/>
  <c r="Q366" i="38"/>
  <c r="Q350" i="38"/>
  <c r="K160" i="38"/>
  <c r="W505" i="38"/>
  <c r="Z482" i="38"/>
  <c r="M494" i="38"/>
  <c r="M212" i="38"/>
  <c r="T330" i="38"/>
  <c r="T466" i="38"/>
  <c r="V564" i="38"/>
  <c r="L248" i="38"/>
  <c r="L514" i="38"/>
  <c r="P266" i="38"/>
  <c r="AA104" i="38"/>
  <c r="S309" i="38"/>
  <c r="S293" i="38"/>
  <c r="S277" i="38"/>
  <c r="L112" i="38"/>
  <c r="Q245" i="38"/>
  <c r="L546" i="38"/>
  <c r="S245" i="38"/>
  <c r="W213" i="38"/>
  <c r="W450" i="38"/>
  <c r="W434" i="38"/>
  <c r="W418" i="38"/>
  <c r="W402" i="38"/>
  <c r="O481" i="38"/>
  <c r="T310" i="38"/>
  <c r="T294" i="38"/>
  <c r="T278" i="38"/>
  <c r="Y128" i="38"/>
  <c r="V143" i="38"/>
  <c r="O187" i="38"/>
  <c r="O171" i="38"/>
  <c r="U534" i="38"/>
  <c r="R120" i="38"/>
  <c r="Q369" i="38"/>
  <c r="Q353" i="38"/>
  <c r="R98" i="38"/>
  <c r="W504" i="38"/>
  <c r="Z484" i="38"/>
  <c r="Z469" i="38"/>
  <c r="T385" i="38"/>
  <c r="T337" i="38"/>
  <c r="T462" i="38"/>
  <c r="L247" i="38"/>
  <c r="U563" i="38"/>
  <c r="P262" i="38"/>
  <c r="AA103" i="38"/>
  <c r="S311" i="38"/>
  <c r="S296" i="38"/>
  <c r="S280" i="38"/>
  <c r="L111" i="38"/>
  <c r="Q248" i="38"/>
  <c r="L545" i="38"/>
  <c r="S248" i="38"/>
  <c r="R331" i="38"/>
  <c r="W453" i="38"/>
  <c r="W437" i="38"/>
  <c r="W421" i="38"/>
  <c r="W405" i="38"/>
  <c r="O476" i="38"/>
  <c r="T301" i="38"/>
  <c r="T285" i="38"/>
  <c r="T269" i="38"/>
  <c r="Y127" i="38"/>
  <c r="V138" i="38"/>
  <c r="O182" i="38"/>
  <c r="O166" i="38"/>
  <c r="U537" i="38"/>
  <c r="R127" i="38"/>
  <c r="Q372" i="38"/>
  <c r="Q356" i="38"/>
  <c r="K162" i="38"/>
  <c r="W503" i="38"/>
  <c r="Z480" i="38"/>
  <c r="M492" i="38"/>
  <c r="T340" i="38"/>
  <c r="R203" i="38"/>
  <c r="T461" i="38"/>
  <c r="L258" i="38"/>
  <c r="U209" i="38"/>
  <c r="T216" i="38"/>
  <c r="W563" i="38"/>
  <c r="AA98" i="38"/>
  <c r="S303" i="38"/>
  <c r="S287" i="38"/>
  <c r="S271" i="38"/>
  <c r="Q255" i="38"/>
  <c r="L556" i="38"/>
  <c r="S255" i="38"/>
  <c r="R342" i="38"/>
  <c r="W212" i="38"/>
  <c r="W452" i="38"/>
  <c r="W436" i="38"/>
  <c r="W420" i="38"/>
  <c r="AA558" i="38"/>
  <c r="Y104" i="38"/>
  <c r="T178" i="38"/>
  <c r="L507" i="38"/>
  <c r="R34" i="38"/>
  <c r="R18" i="38"/>
  <c r="W225" i="38"/>
  <c r="P219" i="38"/>
  <c r="O545" i="38"/>
  <c r="M551" i="38"/>
  <c r="T237" i="38"/>
  <c r="Z251" i="38"/>
  <c r="L525" i="38"/>
  <c r="R482" i="38"/>
  <c r="X307" i="38"/>
  <c r="X291" i="38"/>
  <c r="X275" i="38"/>
  <c r="V382" i="38"/>
  <c r="V367" i="38"/>
  <c r="V351" i="38"/>
  <c r="U73" i="38"/>
  <c r="U57" i="38"/>
  <c r="S216" i="38"/>
  <c r="M181" i="38"/>
  <c r="M386" i="38"/>
  <c r="S511" i="38"/>
  <c r="P79" i="38"/>
  <c r="P63" i="38"/>
  <c r="P213" i="38"/>
  <c r="W370" i="38"/>
  <c r="W354" i="38"/>
  <c r="Y210" i="38"/>
  <c r="Q465" i="38"/>
  <c r="P472" i="38"/>
  <c r="AA545" i="38"/>
  <c r="Y103" i="38"/>
  <c r="T177" i="38"/>
  <c r="L502" i="38"/>
  <c r="R33" i="38"/>
  <c r="R17" i="38"/>
  <c r="W234" i="38"/>
  <c r="O320" i="38"/>
  <c r="O559" i="38"/>
  <c r="O544" i="38"/>
  <c r="M550" i="38"/>
  <c r="Z258" i="38"/>
  <c r="R496" i="38"/>
  <c r="L513" i="38"/>
  <c r="AA204" i="38"/>
  <c r="V507" i="38"/>
  <c r="K502" i="38"/>
  <c r="S302" i="38"/>
  <c r="S286" i="38"/>
  <c r="S270" i="38"/>
  <c r="Q254" i="38"/>
  <c r="L551" i="38"/>
  <c r="S254" i="38"/>
  <c r="R337" i="38"/>
  <c r="W263" i="38"/>
  <c r="W443" i="38"/>
  <c r="W427" i="38"/>
  <c r="W411" i="38"/>
  <c r="O482" i="38"/>
  <c r="T307" i="38"/>
  <c r="T291" i="38"/>
  <c r="T275" i="38"/>
  <c r="Y132" i="38"/>
  <c r="V144" i="38"/>
  <c r="O188" i="38"/>
  <c r="O172" i="38"/>
  <c r="V491" i="38"/>
  <c r="R132" i="38"/>
  <c r="Q378" i="38"/>
  <c r="Q362" i="38"/>
  <c r="R103" i="38"/>
  <c r="K156" i="38"/>
  <c r="V197" i="38"/>
  <c r="Z478" i="38"/>
  <c r="T386" i="38"/>
  <c r="T342" i="38"/>
  <c r="R205" i="38"/>
  <c r="T463" i="38"/>
  <c r="L259" i="38"/>
  <c r="U211" i="38"/>
  <c r="T219" i="38"/>
  <c r="P263" i="38"/>
  <c r="AA100" i="38"/>
  <c r="S305" i="38"/>
  <c r="S289" i="38"/>
  <c r="S273" i="38"/>
  <c r="Q257" i="38"/>
  <c r="L558" i="38"/>
  <c r="S257" i="38"/>
  <c r="R340" i="38"/>
  <c r="W210" i="38"/>
  <c r="W446" i="38"/>
  <c r="W430" i="38"/>
  <c r="W414" i="38"/>
  <c r="V466" i="38"/>
  <c r="O477" i="38"/>
  <c r="T306" i="38"/>
  <c r="T290" i="38"/>
  <c r="T274" i="38"/>
  <c r="Y124" i="38"/>
  <c r="V139" i="38"/>
  <c r="O183" i="38"/>
  <c r="O167" i="38"/>
  <c r="U530" i="38"/>
  <c r="Q381" i="38"/>
  <c r="Q365" i="38"/>
  <c r="Q349" i="38"/>
  <c r="K159" i="38"/>
  <c r="V198" i="38"/>
  <c r="Z481" i="38"/>
  <c r="M497" i="38"/>
  <c r="M211" i="38"/>
  <c r="T333" i="38"/>
  <c r="V563" i="38"/>
  <c r="U213" i="38"/>
  <c r="L512" i="38"/>
  <c r="W564" i="38"/>
  <c r="AA99" i="38"/>
  <c r="S308" i="38"/>
  <c r="S292" i="38"/>
  <c r="S276" i="38"/>
  <c r="Q259" i="38"/>
  <c r="L557" i="38"/>
  <c r="S259" i="38"/>
  <c r="R343" i="38"/>
  <c r="W209" i="38"/>
  <c r="W449" i="38"/>
  <c r="W433" i="38"/>
  <c r="W417" i="38"/>
  <c r="W401" i="38"/>
  <c r="O472" i="38"/>
  <c r="T297" i="38"/>
  <c r="T281" i="38"/>
  <c r="L465" i="38"/>
  <c r="Y123" i="38"/>
  <c r="L93" i="38"/>
  <c r="O178" i="38"/>
  <c r="V497" i="38"/>
  <c r="U533" i="38"/>
  <c r="R123" i="38"/>
  <c r="Q368" i="38"/>
  <c r="Q352" i="38"/>
  <c r="K158" i="38"/>
  <c r="V195" i="38"/>
  <c r="Z476" i="38"/>
  <c r="N564" i="38"/>
  <c r="T336" i="38"/>
  <c r="AA388" i="38"/>
  <c r="P387" i="38"/>
  <c r="L254" i="38"/>
  <c r="T194" i="38"/>
  <c r="AA205" i="38"/>
  <c r="V504" i="38"/>
  <c r="K507" i="38"/>
  <c r="S299" i="38"/>
  <c r="S283" i="38"/>
  <c r="L117" i="38"/>
  <c r="Q251" i="38"/>
  <c r="L552" i="38"/>
  <c r="S251" i="38"/>
  <c r="R338" i="38"/>
  <c r="W264" i="38"/>
  <c r="W448" i="38"/>
  <c r="W432" i="38"/>
  <c r="W416" i="38"/>
  <c r="W400" i="38"/>
  <c r="W408" i="38"/>
  <c r="O483" i="38"/>
  <c r="T311" i="38"/>
  <c r="T296" i="38"/>
  <c r="T280" i="38"/>
  <c r="Y130" i="38"/>
  <c r="V145" i="38"/>
  <c r="L92" i="38"/>
  <c r="O173" i="38"/>
  <c r="U536" i="38"/>
  <c r="R122" i="38"/>
  <c r="Q371" i="38"/>
  <c r="Q355" i="38"/>
  <c r="R100" i="38"/>
  <c r="W506" i="38"/>
  <c r="Z483" i="38"/>
  <c r="M498" i="38"/>
  <c r="N563" i="38"/>
  <c r="T335" i="38"/>
  <c r="P386" i="38"/>
  <c r="L245" i="38"/>
  <c r="P130" i="38"/>
  <c r="P129" i="38"/>
  <c r="Y315" i="38"/>
  <c r="P369" i="38"/>
  <c r="P353" i="38"/>
  <c r="T491" i="38"/>
  <c r="Y237" i="38"/>
  <c r="X461" i="38"/>
  <c r="P466" i="38"/>
  <c r="Y255" i="38"/>
  <c r="S559" i="38"/>
  <c r="S544" i="38"/>
  <c r="U387" i="38"/>
  <c r="K311" i="38"/>
  <c r="K296" i="38"/>
  <c r="K280" i="38"/>
  <c r="W483" i="38"/>
  <c r="X540" i="38"/>
  <c r="O241" i="38"/>
  <c r="V516" i="38"/>
  <c r="M370" i="38"/>
  <c r="M354" i="38"/>
  <c r="X474" i="38"/>
  <c r="N247" i="38"/>
  <c r="Q488" i="38"/>
  <c r="AA337" i="38"/>
  <c r="V130" i="38"/>
  <c r="AA228" i="38"/>
  <c r="Z444" i="38"/>
  <c r="Z428" i="38"/>
  <c r="Z412" i="38"/>
  <c r="N87" i="38"/>
  <c r="L448" i="38"/>
  <c r="L432" i="38"/>
  <c r="L416" i="38"/>
  <c r="L400" i="38"/>
  <c r="W33" i="38"/>
  <c r="W17" i="38"/>
  <c r="W248" i="38"/>
  <c r="Z122" i="38"/>
  <c r="L186" i="38"/>
  <c r="L170" i="38"/>
  <c r="P524" i="38"/>
  <c r="O378" i="38"/>
  <c r="O362" i="38"/>
  <c r="R538" i="38"/>
  <c r="Y161" i="38"/>
  <c r="Z463" i="38"/>
  <c r="P158" i="38"/>
  <c r="T146" i="38"/>
  <c r="N94" i="38"/>
  <c r="N368" i="38"/>
  <c r="N352" i="38"/>
  <c r="W517" i="38"/>
  <c r="Z533" i="38"/>
  <c r="Q123" i="38"/>
  <c r="U38" i="38"/>
  <c r="U22" i="38"/>
  <c r="M145" i="38"/>
  <c r="X114" i="38"/>
  <c r="U336" i="38"/>
  <c r="T452" i="38"/>
  <c r="T436" i="38"/>
  <c r="T420" i="38"/>
  <c r="T404" i="38"/>
  <c r="Z391" i="38"/>
  <c r="V476" i="38"/>
  <c r="O249" i="38"/>
  <c r="P92" i="38"/>
  <c r="P253" i="38"/>
  <c r="U105" i="38"/>
  <c r="S382" i="38"/>
  <c r="S367" i="38"/>
  <c r="S351" i="38"/>
  <c r="P128" i="38"/>
  <c r="Y314" i="38"/>
  <c r="P368" i="38"/>
  <c r="P352" i="38"/>
  <c r="Y240" i="38"/>
  <c r="W386" i="38"/>
  <c r="Y254" i="38"/>
  <c r="S551" i="38"/>
  <c r="W127" i="38"/>
  <c r="L160" i="38"/>
  <c r="K303" i="38"/>
  <c r="K287" i="38"/>
  <c r="K271" i="38"/>
  <c r="W478" i="38"/>
  <c r="X532" i="38"/>
  <c r="V515" i="38"/>
  <c r="M373" i="38"/>
  <c r="M357" i="38"/>
  <c r="X481" i="38"/>
  <c r="N258" i="38"/>
  <c r="L132" i="38"/>
  <c r="M262" i="38"/>
  <c r="U234" i="38"/>
  <c r="V129" i="38"/>
  <c r="AA231" i="38"/>
  <c r="Z451" i="38"/>
  <c r="Z435" i="38"/>
  <c r="Z419" i="38"/>
  <c r="Z403" i="38"/>
  <c r="L447" i="38"/>
  <c r="L431" i="38"/>
  <c r="L415" i="38"/>
  <c r="W44" i="38"/>
  <c r="W28" i="38"/>
  <c r="W255" i="38"/>
  <c r="Y203" i="38"/>
  <c r="Z121" i="38"/>
  <c r="L177" i="38"/>
  <c r="P523" i="38"/>
  <c r="O381" i="38"/>
  <c r="O365" i="38"/>
  <c r="O349" i="38"/>
  <c r="R529" i="38"/>
  <c r="Y160" i="38"/>
  <c r="P161" i="38"/>
  <c r="Z385" i="38"/>
  <c r="T141" i="38"/>
  <c r="N93" i="38"/>
  <c r="N371" i="38"/>
  <c r="N355" i="38"/>
  <c r="S201" i="38"/>
  <c r="W512" i="38"/>
  <c r="Q126" i="38"/>
  <c r="U205" i="38"/>
  <c r="U37" i="38"/>
  <c r="U21" i="38"/>
  <c r="M144" i="38"/>
  <c r="X109" i="38"/>
  <c r="U339" i="38"/>
  <c r="T451" i="38"/>
  <c r="T435" i="38"/>
  <c r="T419" i="38"/>
  <c r="T403" i="38"/>
  <c r="V479" i="38"/>
  <c r="O256" i="38"/>
  <c r="P91" i="38"/>
  <c r="P259" i="38"/>
  <c r="Y86" i="38"/>
  <c r="S374" i="38"/>
  <c r="S358" i="38"/>
  <c r="T394" i="38"/>
  <c r="P127" i="38"/>
  <c r="Y317" i="38"/>
  <c r="P371" i="38"/>
  <c r="P355" i="38"/>
  <c r="W456" i="38"/>
  <c r="W404" i="38"/>
  <c r="O479" i="38"/>
  <c r="T308" i="38"/>
  <c r="T292" i="38"/>
  <c r="T276" i="38"/>
  <c r="Y126" i="38"/>
  <c r="V141" i="38"/>
  <c r="O185" i="38"/>
  <c r="O169" i="38"/>
  <c r="U532" i="38"/>
  <c r="Q382" i="38"/>
  <c r="Q367" i="38"/>
  <c r="Q351" i="38"/>
  <c r="K161" i="38"/>
  <c r="W502" i="38"/>
  <c r="Z479" i="38"/>
  <c r="M495" i="38"/>
  <c r="M209" i="38"/>
  <c r="T331" i="38"/>
  <c r="L257" i="38"/>
  <c r="U212" i="38"/>
  <c r="P126" i="38"/>
  <c r="P124" i="38"/>
  <c r="P381" i="38"/>
  <c r="P365" i="38"/>
  <c r="P349" i="38"/>
  <c r="M395" i="38"/>
  <c r="L205" i="38"/>
  <c r="S465" i="38"/>
  <c r="P463" i="38"/>
  <c r="Y251" i="38"/>
  <c r="S556" i="38"/>
  <c r="W128" i="38"/>
  <c r="L161" i="38"/>
  <c r="K308" i="38"/>
  <c r="K292" i="38"/>
  <c r="K276" i="38"/>
  <c r="W479" i="38"/>
  <c r="X537" i="38"/>
  <c r="O237" i="38"/>
  <c r="V512" i="38"/>
  <c r="M366" i="38"/>
  <c r="M350" i="38"/>
  <c r="X470" i="38"/>
  <c r="L130" i="38"/>
  <c r="M266" i="38"/>
  <c r="AA333" i="38"/>
  <c r="V126" i="38"/>
  <c r="Z456" i="38"/>
  <c r="Z440" i="38"/>
  <c r="Z424" i="38"/>
  <c r="Z408" i="38"/>
  <c r="L458" i="38"/>
  <c r="L444" i="38"/>
  <c r="L428" i="38"/>
  <c r="L412" i="38"/>
  <c r="W45" i="38"/>
  <c r="W29" i="38"/>
  <c r="W259" i="38"/>
  <c r="Y204" i="38"/>
  <c r="K466" i="38"/>
  <c r="L182" i="38"/>
  <c r="L166" i="38"/>
  <c r="P520" i="38"/>
  <c r="O374" i="38"/>
  <c r="O358" i="38"/>
  <c r="R534" i="38"/>
  <c r="Y157" i="38"/>
  <c r="AA88" i="38"/>
  <c r="P154" i="38"/>
  <c r="T142" i="38"/>
  <c r="N380" i="38"/>
  <c r="N364" i="38"/>
  <c r="N348" i="38"/>
  <c r="W513" i="38"/>
  <c r="Z529" i="38"/>
  <c r="R219" i="38"/>
  <c r="U34" i="38"/>
  <c r="U18" i="38"/>
  <c r="M141" i="38"/>
  <c r="X110" i="38"/>
  <c r="U332" i="38"/>
  <c r="T448" i="38"/>
  <c r="T432" i="38"/>
  <c r="T416" i="38"/>
  <c r="T400" i="38"/>
  <c r="U395" i="38"/>
  <c r="V472" i="38"/>
  <c r="O245" i="38"/>
  <c r="V536" i="38"/>
  <c r="P249" i="38"/>
  <c r="U102" i="38"/>
  <c r="S379" i="38"/>
  <c r="S363" i="38"/>
  <c r="S347" i="38"/>
  <c r="P123" i="38"/>
  <c r="P380" i="38"/>
  <c r="P364" i="38"/>
  <c r="P348" i="38"/>
  <c r="L204" i="38"/>
  <c r="P462" i="38"/>
  <c r="Y250" i="38"/>
  <c r="S547" i="38"/>
  <c r="W123" i="38"/>
  <c r="L156" i="38"/>
  <c r="K299" i="38"/>
  <c r="K283" i="38"/>
  <c r="M206" i="38"/>
  <c r="W474" i="38"/>
  <c r="O240" i="38"/>
  <c r="V511" i="38"/>
  <c r="M369" i="38"/>
  <c r="M353" i="38"/>
  <c r="X477" i="38"/>
  <c r="N254" i="38"/>
  <c r="L129" i="38"/>
  <c r="AA340" i="38"/>
  <c r="U231" i="38"/>
  <c r="V125" i="38"/>
  <c r="AA227" i="38"/>
  <c r="Z447" i="38"/>
  <c r="Z431" i="38"/>
  <c r="Z415" i="38"/>
  <c r="N86" i="38"/>
  <c r="L443" i="38"/>
  <c r="L427" i="38"/>
  <c r="L411" i="38"/>
  <c r="W40" i="38"/>
  <c r="W24" i="38"/>
  <c r="W251" i="38"/>
  <c r="Z132" i="38"/>
  <c r="K462" i="38"/>
  <c r="L173" i="38"/>
  <c r="P519" i="38"/>
  <c r="O377" i="38"/>
  <c r="O361" i="38"/>
  <c r="R540" i="38"/>
  <c r="X104" i="38"/>
  <c r="Y156" i="38"/>
  <c r="P157" i="38"/>
  <c r="T265" i="38"/>
  <c r="T137" i="38"/>
  <c r="N382" i="38"/>
  <c r="N367" i="38"/>
  <c r="N351" i="38"/>
  <c r="W524" i="38"/>
  <c r="Z536" i="38"/>
  <c r="Q122" i="38"/>
  <c r="U201" i="38"/>
  <c r="U33" i="38"/>
  <c r="U17" i="38"/>
  <c r="M140" i="38"/>
  <c r="K205" i="38"/>
  <c r="U335" i="38"/>
  <c r="T447" i="38"/>
  <c r="T431" i="38"/>
  <c r="T415" i="38"/>
  <c r="Z394" i="38"/>
  <c r="V475" i="38"/>
  <c r="O252" i="38"/>
  <c r="V539" i="38"/>
  <c r="P256" i="38"/>
  <c r="U101" i="38"/>
  <c r="S370" i="38"/>
  <c r="S354" i="38"/>
  <c r="X386" i="38"/>
  <c r="P121" i="38"/>
  <c r="P382" i="38"/>
  <c r="P367" i="38"/>
  <c r="W440" i="38"/>
  <c r="V465" i="38"/>
  <c r="O475" i="38"/>
  <c r="T304" i="38"/>
  <c r="T288" i="38"/>
  <c r="T272" i="38"/>
  <c r="Y122" i="38"/>
  <c r="V137" i="38"/>
  <c r="O181" i="38"/>
  <c r="V496" i="38"/>
  <c r="R130" i="38"/>
  <c r="Q379" i="38"/>
  <c r="Q363" i="38"/>
  <c r="Q347" i="38"/>
  <c r="K157" i="38"/>
  <c r="V194" i="38"/>
  <c r="Z475" i="38"/>
  <c r="M491" i="38"/>
  <c r="T343" i="38"/>
  <c r="R202" i="38"/>
  <c r="L253" i="38"/>
  <c r="T197" i="38"/>
  <c r="P122" i="38"/>
  <c r="Y323" i="38"/>
  <c r="P377" i="38"/>
  <c r="P361" i="38"/>
  <c r="T498" i="38"/>
  <c r="M391" i="38"/>
  <c r="L201" i="38"/>
  <c r="S461" i="38"/>
  <c r="O213" i="38"/>
  <c r="Y247" i="38"/>
  <c r="S552" i="38"/>
  <c r="W124" i="38"/>
  <c r="L157" i="38"/>
  <c r="K304" i="38"/>
  <c r="K288" i="38"/>
  <c r="K272" i="38"/>
  <c r="W475" i="38"/>
  <c r="X533" i="38"/>
  <c r="V524" i="38"/>
  <c r="M378" i="38"/>
  <c r="M362" i="38"/>
  <c r="X482" i="38"/>
  <c r="N255" i="38"/>
  <c r="L126" i="38"/>
  <c r="M263" i="38"/>
  <c r="U232" i="38"/>
  <c r="V122" i="38"/>
  <c r="Z452" i="38"/>
  <c r="Z436" i="38"/>
  <c r="Z420" i="38"/>
  <c r="Z404" i="38"/>
  <c r="L456" i="38"/>
  <c r="L440" i="38"/>
  <c r="L424" i="38"/>
  <c r="L408" i="38"/>
  <c r="W41" i="38"/>
  <c r="W25" i="38"/>
  <c r="W256" i="38"/>
  <c r="Z130" i="38"/>
  <c r="K463" i="38"/>
  <c r="L178" i="38"/>
  <c r="AA465" i="38"/>
  <c r="P516" i="38"/>
  <c r="O370" i="38"/>
  <c r="O354" i="38"/>
  <c r="R530" i="38"/>
  <c r="Y153" i="38"/>
  <c r="AA85" i="38"/>
  <c r="Z386" i="38"/>
  <c r="T138" i="38"/>
  <c r="N376" i="38"/>
  <c r="N360" i="38"/>
  <c r="S202" i="38"/>
  <c r="Z540" i="38"/>
  <c r="Q131" i="38"/>
  <c r="U202" i="38"/>
  <c r="U30" i="38"/>
  <c r="K264" i="38"/>
  <c r="M137" i="38"/>
  <c r="K202" i="38"/>
  <c r="T458" i="38"/>
  <c r="T444" i="38"/>
  <c r="T428" i="38"/>
  <c r="T412" i="38"/>
  <c r="K487" i="38"/>
  <c r="U391" i="38"/>
  <c r="O257" i="38"/>
  <c r="AA564" i="38"/>
  <c r="V532" i="38"/>
  <c r="P245" i="38"/>
  <c r="U98" i="38"/>
  <c r="S375" i="38"/>
  <c r="S359" i="38"/>
  <c r="Z241" i="38"/>
  <c r="Y322" i="38"/>
  <c r="P376" i="38"/>
  <c r="P360" i="38"/>
  <c r="T494" i="38"/>
  <c r="X464" i="38"/>
  <c r="O209" i="38"/>
  <c r="Y246" i="38"/>
  <c r="S543" i="38"/>
  <c r="U386" i="38"/>
  <c r="L152" i="38"/>
  <c r="K295" i="38"/>
  <c r="K279" i="38"/>
  <c r="M203" i="38"/>
  <c r="W470" i="38"/>
  <c r="V523" i="38"/>
  <c r="M381" i="38"/>
  <c r="M365" i="38"/>
  <c r="M349" i="38"/>
  <c r="X473" i="38"/>
  <c r="N250" i="38"/>
  <c r="L125" i="38"/>
  <c r="AA336" i="38"/>
  <c r="U227" i="38"/>
  <c r="V121" i="38"/>
  <c r="Z458" i="38"/>
  <c r="Z443" i="38"/>
  <c r="Z427" i="38"/>
  <c r="Z411" i="38"/>
  <c r="L455" i="38"/>
  <c r="L439" i="38"/>
  <c r="L423" i="38"/>
  <c r="L407" i="38"/>
  <c r="W36" i="38"/>
  <c r="W20" i="38"/>
  <c r="W247" i="38"/>
  <c r="Z129" i="38"/>
  <c r="L185" i="38"/>
  <c r="L169" i="38"/>
  <c r="P515" i="38"/>
  <c r="O373" i="38"/>
  <c r="O357" i="38"/>
  <c r="R537" i="38"/>
  <c r="X100" i="38"/>
  <c r="Y152" i="38"/>
  <c r="P153" i="38"/>
  <c r="T148" i="38"/>
  <c r="L88" i="38"/>
  <c r="N379" i="38"/>
  <c r="N363" i="38"/>
  <c r="N347" i="38"/>
  <c r="W520" i="38"/>
  <c r="Z532" i="38"/>
  <c r="R221" i="38"/>
  <c r="U45" i="38"/>
  <c r="U29" i="38"/>
  <c r="K266" i="38"/>
  <c r="M136" i="38"/>
  <c r="K201" i="38"/>
  <c r="U331" i="38"/>
  <c r="T443" i="38"/>
  <c r="T427" i="38"/>
  <c r="T411" i="38"/>
  <c r="U394" i="38"/>
  <c r="V471" i="38"/>
  <c r="O248" i="38"/>
  <c r="V535" i="38"/>
  <c r="P252" i="38"/>
  <c r="N386" i="38"/>
  <c r="S366" i="38"/>
  <c r="S350" i="38"/>
  <c r="L307" i="38"/>
  <c r="Y325" i="38"/>
  <c r="P379" i="38"/>
  <c r="P363" i="38"/>
  <c r="P347" i="38"/>
  <c r="M393" i="38"/>
  <c r="W424" i="38"/>
  <c r="V461" i="38"/>
  <c r="O471" i="38"/>
  <c r="T300" i="38"/>
  <c r="T284" i="38"/>
  <c r="L464" i="38"/>
  <c r="V148" i="38"/>
  <c r="L95" i="38"/>
  <c r="O177" i="38"/>
  <c r="V492" i="38"/>
  <c r="R126" i="38"/>
  <c r="Q375" i="38"/>
  <c r="Q359" i="38"/>
  <c r="R104" i="38"/>
  <c r="K153" i="38"/>
  <c r="Q91" i="38"/>
  <c r="Z471" i="38"/>
  <c r="T387" i="38"/>
  <c r="T339" i="38"/>
  <c r="T464" i="38"/>
  <c r="L249" i="38"/>
  <c r="T193" i="38"/>
  <c r="Y326" i="38"/>
  <c r="Y319" i="38"/>
  <c r="P373" i="38"/>
  <c r="P357" i="38"/>
  <c r="T495" i="38"/>
  <c r="Y241" i="38"/>
  <c r="X465" i="38"/>
  <c r="W387" i="38"/>
  <c r="O210" i="38"/>
  <c r="V488" i="38"/>
  <c r="S548" i="38"/>
  <c r="W120" i="38"/>
  <c r="L153" i="38"/>
  <c r="K300" i="38"/>
  <c r="K284" i="38"/>
  <c r="M204" i="38"/>
  <c r="W471" i="38"/>
  <c r="X529" i="38"/>
  <c r="V520" i="38"/>
  <c r="M374" i="38"/>
  <c r="M358" i="38"/>
  <c r="X478" i="38"/>
  <c r="N251" i="38"/>
  <c r="L122" i="38"/>
  <c r="AA341" i="38"/>
  <c r="U228" i="38"/>
  <c r="AA232" i="38"/>
  <c r="Z448" i="38"/>
  <c r="Z432" i="38"/>
  <c r="Z416" i="38"/>
  <c r="Z400" i="38"/>
  <c r="L452" i="38"/>
  <c r="L436" i="38"/>
  <c r="L420" i="38"/>
  <c r="L404" i="38"/>
  <c r="W37" i="38"/>
  <c r="W21" i="38"/>
  <c r="W252" i="38"/>
  <c r="Z126" i="38"/>
  <c r="L189" i="38"/>
  <c r="L174" i="38"/>
  <c r="AA461" i="38"/>
  <c r="P512" i="38"/>
  <c r="O366" i="38"/>
  <c r="O350" i="38"/>
  <c r="X101" i="38"/>
  <c r="Z466" i="38"/>
  <c r="P162" i="38"/>
  <c r="T262" i="38"/>
  <c r="L86" i="38"/>
  <c r="N372" i="38"/>
  <c r="N356" i="38"/>
  <c r="W521" i="38"/>
  <c r="Z537" i="38"/>
  <c r="Q127" i="38"/>
  <c r="U42" i="38"/>
  <c r="U26" i="38"/>
  <c r="M148" i="38"/>
  <c r="X117" i="38"/>
  <c r="U340" i="38"/>
  <c r="T456" i="38"/>
  <c r="T440" i="38"/>
  <c r="T424" i="38"/>
  <c r="T408" i="38"/>
  <c r="Z395" i="38"/>
  <c r="V480" i="38"/>
  <c r="O253" i="38"/>
  <c r="P95" i="38"/>
  <c r="P257" i="38"/>
  <c r="Y87" i="38"/>
  <c r="N387" i="38"/>
  <c r="S371" i="38"/>
  <c r="S355" i="38"/>
  <c r="U564" i="38"/>
  <c r="Y318" i="38"/>
  <c r="P372" i="38"/>
  <c r="P356" i="38"/>
  <c r="M394" i="38"/>
  <c r="S464" i="38"/>
  <c r="Y258" i="38"/>
  <c r="S555" i="38"/>
  <c r="W131" i="38"/>
  <c r="L163" i="38"/>
  <c r="K307" i="38"/>
  <c r="K291" i="38"/>
  <c r="K275" i="38"/>
  <c r="W482" i="38"/>
  <c r="X536" i="38"/>
  <c r="V519" i="38"/>
  <c r="M377" i="38"/>
  <c r="M361" i="38"/>
  <c r="X484" i="38"/>
  <c r="X469" i="38"/>
  <c r="N246" i="38"/>
  <c r="L121" i="38"/>
  <c r="AA332" i="38"/>
  <c r="V132" i="38"/>
  <c r="AA234" i="38"/>
  <c r="Z455" i="38"/>
  <c r="Z439" i="38"/>
  <c r="Z423" i="38"/>
  <c r="Z407" i="38"/>
  <c r="L451" i="38"/>
  <c r="L435" i="38"/>
  <c r="L419" i="38"/>
  <c r="L403" i="38"/>
  <c r="W32" i="38"/>
  <c r="W16" i="38"/>
  <c r="Y206" i="38"/>
  <c r="Z125" i="38"/>
  <c r="L181" i="38"/>
  <c r="AA464" i="38"/>
  <c r="P511" i="38"/>
  <c r="O369" i="38"/>
  <c r="O353" i="38"/>
  <c r="R533" i="38"/>
  <c r="Y163" i="38"/>
  <c r="Z462" i="38"/>
  <c r="Z388" i="38"/>
  <c r="T145" i="38"/>
  <c r="L85" i="38"/>
  <c r="N375" i="38"/>
  <c r="N359" i="38"/>
  <c r="S205" i="38"/>
  <c r="W516" i="38"/>
  <c r="Q130" i="38"/>
  <c r="R218" i="38"/>
  <c r="U41" i="38"/>
  <c r="U25" i="38"/>
  <c r="K263" i="38"/>
  <c r="X113" i="38"/>
  <c r="U343" i="38"/>
  <c r="T455" i="38"/>
  <c r="T439" i="38"/>
  <c r="T423" i="38"/>
  <c r="T407" i="38"/>
  <c r="V483" i="38"/>
  <c r="O259" i="38"/>
  <c r="AA563" i="38"/>
  <c r="V531" i="38"/>
  <c r="P248" i="38"/>
  <c r="S378" i="38"/>
  <c r="S362" i="38"/>
  <c r="Z240" i="38"/>
  <c r="P132" i="38"/>
  <c r="Y321" i="38"/>
  <c r="P375" i="38"/>
  <c r="P359" i="38"/>
  <c r="T497" i="38"/>
  <c r="Y242" i="38"/>
  <c r="X466" i="38"/>
  <c r="W388" i="38"/>
  <c r="O212" i="38"/>
  <c r="Y245" i="38"/>
  <c r="S550" i="38"/>
  <c r="W122" i="38"/>
  <c r="L155" i="38"/>
  <c r="K302" i="38"/>
  <c r="K286" i="38"/>
  <c r="K270" i="38"/>
  <c r="W477" i="38"/>
  <c r="X535" i="38"/>
  <c r="V525" i="38"/>
  <c r="M380" i="38"/>
  <c r="M364" i="38"/>
  <c r="M348" i="38"/>
  <c r="N257" i="38"/>
  <c r="L128" i="38"/>
  <c r="M265" i="38"/>
  <c r="AA331" i="38"/>
  <c r="V124" i="38"/>
  <c r="Z454" i="38"/>
  <c r="Z438" i="38"/>
  <c r="Z422" i="38"/>
  <c r="Z406" i="38"/>
  <c r="L454" i="38"/>
  <c r="L438" i="38"/>
  <c r="L422" i="38"/>
  <c r="L406" i="38"/>
  <c r="W39" i="38"/>
  <c r="W23" i="38"/>
  <c r="W254" i="38"/>
  <c r="Z128" i="38"/>
  <c r="K461" i="38"/>
  <c r="L176" i="38"/>
  <c r="AA463" i="38"/>
  <c r="P514" i="38"/>
  <c r="O368" i="38"/>
  <c r="O352" i="38"/>
  <c r="X103" i="38"/>
  <c r="Y151" i="38"/>
  <c r="P163" i="38"/>
  <c r="T264" i="38"/>
  <c r="N95" i="38"/>
  <c r="N370" i="38"/>
  <c r="N354" i="38"/>
  <c r="W519" i="38"/>
  <c r="Z535" i="38"/>
  <c r="Q125" i="38"/>
  <c r="U44" i="38"/>
  <c r="U28" i="38"/>
  <c r="K262" i="38"/>
  <c r="M135" i="38"/>
  <c r="U342" i="38"/>
  <c r="T454" i="38"/>
  <c r="T438" i="38"/>
  <c r="T422" i="38"/>
  <c r="T406" i="38"/>
  <c r="Z393" i="38"/>
  <c r="V478" i="38"/>
  <c r="O251" i="38"/>
  <c r="P94" i="38"/>
  <c r="P255" i="38"/>
  <c r="Y85" i="38"/>
  <c r="N385" i="38"/>
  <c r="S369" i="38"/>
  <c r="S353" i="38"/>
  <c r="T396" i="38"/>
  <c r="P125" i="38"/>
  <c r="Y316" i="38"/>
  <c r="P366" i="38"/>
  <c r="P350" i="38"/>
  <c r="Y238" i="38"/>
  <c r="P464" i="38"/>
  <c r="Y252" i="38"/>
  <c r="S549" i="38"/>
  <c r="W125" i="38"/>
  <c r="L154" i="38"/>
  <c r="K297" i="38"/>
  <c r="K281" i="38"/>
  <c r="M205" i="38"/>
  <c r="W472" i="38"/>
  <c r="O238" i="38"/>
  <c r="M382" i="38"/>
  <c r="M367" i="38"/>
  <c r="M351" i="38"/>
  <c r="X475" i="38"/>
  <c r="N252" i="38"/>
  <c r="L123" i="38"/>
  <c r="AA338" i="38"/>
  <c r="U229" i="38"/>
  <c r="V123" i="38"/>
  <c r="Z457" i="38"/>
  <c r="Z441" i="38"/>
  <c r="Z425" i="38"/>
  <c r="Z409" i="38"/>
  <c r="L453" i="38"/>
  <c r="L437" i="38"/>
  <c r="L421" i="38"/>
  <c r="L405" i="38"/>
  <c r="W34" i="38"/>
  <c r="W18" i="38"/>
  <c r="W245" i="38"/>
  <c r="Z127" i="38"/>
  <c r="L183" i="38"/>
  <c r="L167" i="38"/>
  <c r="P513" i="38"/>
  <c r="O371" i="38"/>
  <c r="O355" i="38"/>
  <c r="R535" i="38"/>
  <c r="X98" i="38"/>
  <c r="Z464" i="38"/>
  <c r="P151" i="38"/>
  <c r="T147" i="38"/>
  <c r="L87" i="38"/>
  <c r="N373" i="38"/>
  <c r="N357" i="38"/>
  <c r="S203" i="38"/>
  <c r="W514" i="38"/>
  <c r="Q128" i="38"/>
  <c r="R216" i="38"/>
  <c r="U43" i="38"/>
  <c r="U27" i="38"/>
  <c r="K265" i="38"/>
  <c r="X115" i="38"/>
  <c r="U344" i="38"/>
  <c r="T457" i="38"/>
  <c r="T441" i="38"/>
  <c r="T425" i="38"/>
  <c r="T409" i="38"/>
  <c r="U392" i="38"/>
  <c r="V473" i="38"/>
  <c r="O250" i="38"/>
  <c r="V537" i="38"/>
  <c r="P254" i="38"/>
  <c r="U99" i="38"/>
  <c r="S368" i="38"/>
  <c r="S352" i="38"/>
  <c r="L309" i="38"/>
  <c r="Z237" i="38"/>
  <c r="L295" i="38"/>
  <c r="L279" i="38"/>
  <c r="AA256" i="38"/>
  <c r="P142" i="38"/>
  <c r="M530" i="38"/>
  <c r="Q299" i="38"/>
  <c r="Q283" i="38"/>
  <c r="P198" i="38"/>
  <c r="X555" i="38"/>
  <c r="Y91" i="38"/>
  <c r="P298" i="38"/>
  <c r="P282" i="38"/>
  <c r="V455" i="38"/>
  <c r="V439" i="38"/>
  <c r="V423" i="38"/>
  <c r="V407" i="38"/>
  <c r="S453" i="38"/>
  <c r="S437" i="38"/>
  <c r="S421" i="38"/>
  <c r="S405" i="38"/>
  <c r="U136" i="38"/>
  <c r="W220" i="38"/>
  <c r="O154" i="38"/>
  <c r="N547" i="38"/>
  <c r="N35" i="38"/>
  <c r="N19" i="38"/>
  <c r="AA446" i="38"/>
  <c r="AA430" i="38"/>
  <c r="AA414" i="38"/>
  <c r="X259" i="38"/>
  <c r="P539" i="38"/>
  <c r="Y341" i="38"/>
  <c r="S503" i="38"/>
  <c r="R196" i="38"/>
  <c r="P104" i="38"/>
  <c r="Q217" i="38"/>
  <c r="N295" i="38"/>
  <c r="N279" i="38"/>
  <c r="X342" i="38"/>
  <c r="AA395" i="38"/>
  <c r="K492" i="38"/>
  <c r="K30" i="38"/>
  <c r="Z496" i="38"/>
  <c r="W76" i="38"/>
  <c r="W60" i="38"/>
  <c r="X233" i="38"/>
  <c r="N461" i="38"/>
  <c r="K216" i="38"/>
  <c r="T522" i="38"/>
  <c r="Y78" i="38"/>
  <c r="Y62" i="38"/>
  <c r="P496" i="38"/>
  <c r="S136" i="38"/>
  <c r="Z543" i="38"/>
  <c r="Y31" i="38"/>
  <c r="Y15" i="38"/>
  <c r="M445" i="38"/>
  <c r="M429" i="38"/>
  <c r="M413" i="38"/>
  <c r="Z114" i="38"/>
  <c r="W547" i="38"/>
  <c r="U449" i="38"/>
  <c r="U433" i="38"/>
  <c r="U417" i="38"/>
  <c r="U401" i="38"/>
  <c r="X128" i="38"/>
  <c r="T158" i="38"/>
  <c r="R462" i="38"/>
  <c r="AA130" i="38"/>
  <c r="M45" i="38"/>
  <c r="M29" i="38"/>
  <c r="M326" i="38"/>
  <c r="L311" i="38"/>
  <c r="L290" i="38"/>
  <c r="L274" i="38"/>
  <c r="AA247" i="38"/>
  <c r="P137" i="38"/>
  <c r="M529" i="38"/>
  <c r="Q306" i="38"/>
  <c r="Q290" i="38"/>
  <c r="Q274" i="38"/>
  <c r="Q495" i="38"/>
  <c r="X554" i="38"/>
  <c r="P309" i="38"/>
  <c r="P293" i="38"/>
  <c r="P277" i="38"/>
  <c r="V450" i="38"/>
  <c r="V434" i="38"/>
  <c r="V418" i="38"/>
  <c r="V402" i="38"/>
  <c r="S452" i="38"/>
  <c r="S436" i="38"/>
  <c r="S420" i="38"/>
  <c r="S404" i="38"/>
  <c r="U139" i="38"/>
  <c r="X317" i="38"/>
  <c r="O153" i="38"/>
  <c r="N554" i="38"/>
  <c r="N38" i="38"/>
  <c r="N22" i="38"/>
  <c r="AA449" i="38"/>
  <c r="AA433" i="38"/>
  <c r="AA417" i="38"/>
  <c r="AA401" i="38"/>
  <c r="P538" i="38"/>
  <c r="R385" i="38"/>
  <c r="S506" i="38"/>
  <c r="X505" i="38"/>
  <c r="V88" i="38"/>
  <c r="P103" i="38"/>
  <c r="Q216" i="38"/>
  <c r="N298" i="38"/>
  <c r="N282" i="38"/>
  <c r="X341" i="38"/>
  <c r="V93" i="38"/>
  <c r="K45" i="38"/>
  <c r="K29" i="38"/>
  <c r="Z498" i="38"/>
  <c r="X493" i="38"/>
  <c r="W71" i="38"/>
  <c r="W55" i="38"/>
  <c r="X234" i="38"/>
  <c r="M464" i="38"/>
  <c r="T517" i="38"/>
  <c r="Y81" i="38"/>
  <c r="Y65" i="38"/>
  <c r="Y49" i="38"/>
  <c r="P491" i="38"/>
  <c r="S135" i="38"/>
  <c r="Z546" i="38"/>
  <c r="Y30" i="38"/>
  <c r="M456" i="38"/>
  <c r="M440" i="38"/>
  <c r="M424" i="38"/>
  <c r="M408" i="38"/>
  <c r="Z109" i="38"/>
  <c r="W546" i="38"/>
  <c r="U444" i="38"/>
  <c r="U428" i="38"/>
  <c r="U412" i="38"/>
  <c r="U197" i="38"/>
  <c r="X131" i="38"/>
  <c r="T157" i="38"/>
  <c r="N491" i="38"/>
  <c r="N226" i="38"/>
  <c r="AA121" i="38"/>
  <c r="L298" i="38"/>
  <c r="L281" i="38"/>
  <c r="AA258" i="38"/>
  <c r="P144" i="38"/>
  <c r="M532" i="38"/>
  <c r="Q301" i="38"/>
  <c r="Q285" i="38"/>
  <c r="Q269" i="38"/>
  <c r="X553" i="38"/>
  <c r="P311" i="38"/>
  <c r="P296" i="38"/>
  <c r="P280" i="38"/>
  <c r="V453" i="38"/>
  <c r="V437" i="38"/>
  <c r="V421" i="38"/>
  <c r="V405" i="38"/>
  <c r="S455" i="38"/>
  <c r="S439" i="38"/>
  <c r="S423" i="38"/>
  <c r="S407" i="38"/>
  <c r="U138" i="38"/>
  <c r="W221" i="38"/>
  <c r="O156" i="38"/>
  <c r="N549" i="38"/>
  <c r="N41" i="38"/>
  <c r="N25" i="38"/>
  <c r="AA452" i="38"/>
  <c r="AA436" i="38"/>
  <c r="AA420" i="38"/>
  <c r="AA404" i="38"/>
  <c r="X250" i="38"/>
  <c r="P533" i="38"/>
  <c r="Y335" i="38"/>
  <c r="Q386" i="38"/>
  <c r="R194" i="38"/>
  <c r="P102" i="38"/>
  <c r="N309" i="38"/>
  <c r="N293" i="38"/>
  <c r="N277" i="38"/>
  <c r="X336" i="38"/>
  <c r="V95" i="38"/>
  <c r="K40" i="38"/>
  <c r="K24" i="38"/>
  <c r="X496" i="38"/>
  <c r="W70" i="38"/>
  <c r="P351" i="38"/>
  <c r="Y239" i="38"/>
  <c r="X463" i="38"/>
  <c r="W385" i="38"/>
  <c r="Y257" i="38"/>
  <c r="V487" i="38"/>
  <c r="S546" i="38"/>
  <c r="U388" i="38"/>
  <c r="L151" i="38"/>
  <c r="K298" i="38"/>
  <c r="K282" i="38"/>
  <c r="M202" i="38"/>
  <c r="W473" i="38"/>
  <c r="X531" i="38"/>
  <c r="V522" i="38"/>
  <c r="M376" i="38"/>
  <c r="M360" i="38"/>
  <c r="X480" i="38"/>
  <c r="N253" i="38"/>
  <c r="L124" i="38"/>
  <c r="AA343" i="38"/>
  <c r="U230" i="38"/>
  <c r="V120" i="38"/>
  <c r="Z450" i="38"/>
  <c r="Z434" i="38"/>
  <c r="Z418" i="38"/>
  <c r="Z402" i="38"/>
  <c r="L450" i="38"/>
  <c r="L434" i="38"/>
  <c r="L418" i="38"/>
  <c r="L402" i="38"/>
  <c r="W35" i="38"/>
  <c r="W19" i="38"/>
  <c r="W250" i="38"/>
  <c r="Z124" i="38"/>
  <c r="L188" i="38"/>
  <c r="L172" i="38"/>
  <c r="P525" i="38"/>
  <c r="O380" i="38"/>
  <c r="O364" i="38"/>
  <c r="O348" i="38"/>
  <c r="X99" i="38"/>
  <c r="Z465" i="38"/>
  <c r="P160" i="38"/>
  <c r="T144" i="38"/>
  <c r="N92" i="38"/>
  <c r="N366" i="38"/>
  <c r="N350" i="38"/>
  <c r="W515" i="38"/>
  <c r="Z531" i="38"/>
  <c r="Q121" i="38"/>
  <c r="U40" i="38"/>
  <c r="U24" i="38"/>
  <c r="M147" i="38"/>
  <c r="X116" i="38"/>
  <c r="U338" i="38"/>
  <c r="T450" i="38"/>
  <c r="T434" i="38"/>
  <c r="T418" i="38"/>
  <c r="T402" i="38"/>
  <c r="U396" i="38"/>
  <c r="V474" i="38"/>
  <c r="O247" i="38"/>
  <c r="V538" i="38"/>
  <c r="P251" i="38"/>
  <c r="U104" i="38"/>
  <c r="S381" i="38"/>
  <c r="S365" i="38"/>
  <c r="S349" i="38"/>
  <c r="T393" i="38"/>
  <c r="P120" i="38"/>
  <c r="P378" i="38"/>
  <c r="P362" i="38"/>
  <c r="T496" i="38"/>
  <c r="L202" i="38"/>
  <c r="O211" i="38"/>
  <c r="Y248" i="38"/>
  <c r="S545" i="38"/>
  <c r="W121" i="38"/>
  <c r="K309" i="38"/>
  <c r="K293" i="38"/>
  <c r="K277" i="38"/>
  <c r="M201" i="38"/>
  <c r="X538" i="38"/>
  <c r="V521" i="38"/>
  <c r="M379" i="38"/>
  <c r="M363" i="38"/>
  <c r="M347" i="38"/>
  <c r="X471" i="38"/>
  <c r="N248" i="38"/>
  <c r="M264" i="38"/>
  <c r="AA334" i="38"/>
  <c r="U225" i="38"/>
  <c r="AA233" i="38"/>
  <c r="Z453" i="38"/>
  <c r="Z437" i="38"/>
  <c r="Z421" i="38"/>
  <c r="Z405" i="38"/>
  <c r="L449" i="38"/>
  <c r="L433" i="38"/>
  <c r="L417" i="38"/>
  <c r="L401" i="38"/>
  <c r="W30" i="38"/>
  <c r="W257" i="38"/>
  <c r="Y205" i="38"/>
  <c r="Z123" i="38"/>
  <c r="L179" i="38"/>
  <c r="AA462" i="38"/>
  <c r="O382" i="38"/>
  <c r="O367" i="38"/>
  <c r="O351" i="38"/>
  <c r="R531" i="38"/>
  <c r="Y162" i="38"/>
  <c r="AA86" i="38"/>
  <c r="Z387" i="38"/>
  <c r="T143" i="38"/>
  <c r="N91" i="38"/>
  <c r="N369" i="38"/>
  <c r="N353" i="38"/>
  <c r="W525" i="38"/>
  <c r="Z538" i="38"/>
  <c r="Q124" i="38"/>
  <c r="U206" i="38"/>
  <c r="U39" i="38"/>
  <c r="U23" i="38"/>
  <c r="M146" i="38"/>
  <c r="X111" i="38"/>
  <c r="U341" i="38"/>
  <c r="T453" i="38"/>
  <c r="T437" i="38"/>
  <c r="T421" i="38"/>
  <c r="T405" i="38"/>
  <c r="V484" i="38"/>
  <c r="V469" i="38"/>
  <c r="O246" i="38"/>
  <c r="V533" i="38"/>
  <c r="P250" i="38"/>
  <c r="S380" i="38"/>
  <c r="S364" i="38"/>
  <c r="S348" i="38"/>
  <c r="L305" i="38"/>
  <c r="X385" i="38"/>
  <c r="L291" i="38"/>
  <c r="L275" i="38"/>
  <c r="AA252" i="38"/>
  <c r="P138" i="38"/>
  <c r="Y462" i="38"/>
  <c r="Q295" i="38"/>
  <c r="Q279" i="38"/>
  <c r="P196" i="38"/>
  <c r="X551" i="38"/>
  <c r="P310" i="38"/>
  <c r="P294" i="38"/>
  <c r="P278" i="38"/>
  <c r="V451" i="38"/>
  <c r="V435" i="38"/>
  <c r="V419" i="38"/>
  <c r="V403" i="38"/>
  <c r="S449" i="38"/>
  <c r="S433" i="38"/>
  <c r="S417" i="38"/>
  <c r="S401" i="38"/>
  <c r="X322" i="38"/>
  <c r="W216" i="38"/>
  <c r="Y563" i="38"/>
  <c r="N543" i="38"/>
  <c r="N31" i="38"/>
  <c r="N15" i="38"/>
  <c r="AA442" i="38"/>
  <c r="AA426" i="38"/>
  <c r="AA410" i="38"/>
  <c r="X256" i="38"/>
  <c r="P535" i="38"/>
  <c r="Y337" i="38"/>
  <c r="X506" i="38"/>
  <c r="V86" i="38"/>
  <c r="P100" i="38"/>
  <c r="N307" i="38"/>
  <c r="N291" i="38"/>
  <c r="N275" i="38"/>
  <c r="X338" i="38"/>
  <c r="AA391" i="38"/>
  <c r="K42" i="38"/>
  <c r="K26" i="38"/>
  <c r="Z492" i="38"/>
  <c r="W72" i="38"/>
  <c r="W56" i="38"/>
  <c r="X229" i="38"/>
  <c r="M465" i="38"/>
  <c r="N487" i="38"/>
  <c r="T518" i="38"/>
  <c r="Y74" i="38"/>
  <c r="Y58" i="38"/>
  <c r="P492" i="38"/>
  <c r="Z555" i="38"/>
  <c r="Y43" i="38"/>
  <c r="Y27" i="38"/>
  <c r="M457" i="38"/>
  <c r="M441" i="38"/>
  <c r="M425" i="38"/>
  <c r="M409" i="38"/>
  <c r="Z110" i="38"/>
  <c r="W543" i="38"/>
  <c r="U445" i="38"/>
  <c r="U429" i="38"/>
  <c r="U413" i="38"/>
  <c r="U194" i="38"/>
  <c r="X124" i="38"/>
  <c r="T154" i="38"/>
  <c r="N234" i="38"/>
  <c r="AA126" i="38"/>
  <c r="M41" i="38"/>
  <c r="M25" i="38"/>
  <c r="M323" i="38"/>
  <c r="L304" i="38"/>
  <c r="L286" i="38"/>
  <c r="L270" i="38"/>
  <c r="P148" i="38"/>
  <c r="M540" i="38"/>
  <c r="Y465" i="38"/>
  <c r="Q302" i="38"/>
  <c r="Q286" i="38"/>
  <c r="Q270" i="38"/>
  <c r="Q491" i="38"/>
  <c r="X550" i="38"/>
  <c r="P305" i="38"/>
  <c r="P289" i="38"/>
  <c r="P273" i="38"/>
  <c r="V446" i="38"/>
  <c r="V430" i="38"/>
  <c r="V414" i="38"/>
  <c r="K563" i="38"/>
  <c r="S448" i="38"/>
  <c r="S432" i="38"/>
  <c r="S416" i="38"/>
  <c r="S400" i="38"/>
  <c r="U135" i="38"/>
  <c r="W219" i="38"/>
  <c r="Y565" i="38"/>
  <c r="N550" i="38"/>
  <c r="N34" i="38"/>
  <c r="N18" i="38"/>
  <c r="AA445" i="38"/>
  <c r="AA429" i="38"/>
  <c r="AA413" i="38"/>
  <c r="X255" i="38"/>
  <c r="P534" i="38"/>
  <c r="Y340" i="38"/>
  <c r="S502" i="38"/>
  <c r="Q264" i="38"/>
  <c r="V85" i="38"/>
  <c r="P99" i="38"/>
  <c r="N310" i="38"/>
  <c r="N294" i="38"/>
  <c r="N278" i="38"/>
  <c r="X337" i="38"/>
  <c r="K498" i="38"/>
  <c r="K41" i="38"/>
  <c r="K25" i="38"/>
  <c r="Z495" i="38"/>
  <c r="W82" i="38"/>
  <c r="W67" i="38"/>
  <c r="W51" i="38"/>
  <c r="X232" i="38"/>
  <c r="K219" i="38"/>
  <c r="T513" i="38"/>
  <c r="Y77" i="38"/>
  <c r="Y61" i="38"/>
  <c r="Y387" i="38"/>
  <c r="S147" i="38"/>
  <c r="Z558" i="38"/>
  <c r="Y42" i="38"/>
  <c r="Y26" i="38"/>
  <c r="M452" i="38"/>
  <c r="M436" i="38"/>
  <c r="M420" i="38"/>
  <c r="M404" i="38"/>
  <c r="W558" i="38"/>
  <c r="U456" i="38"/>
  <c r="U440" i="38"/>
  <c r="U424" i="38"/>
  <c r="U408" i="38"/>
  <c r="U193" i="38"/>
  <c r="X127" i="38"/>
  <c r="T153" i="38"/>
  <c r="R465" i="38"/>
  <c r="AA132" i="38"/>
  <c r="T391" i="38"/>
  <c r="L293" i="38"/>
  <c r="L277" i="38"/>
  <c r="AA254" i="38"/>
  <c r="P140" i="38"/>
  <c r="Y464" i="38"/>
  <c r="Q297" i="38"/>
  <c r="Q281" i="38"/>
  <c r="P194" i="38"/>
  <c r="X549" i="38"/>
  <c r="P308" i="38"/>
  <c r="P292" i="38"/>
  <c r="P276" i="38"/>
  <c r="V449" i="38"/>
  <c r="V433" i="38"/>
  <c r="V417" i="38"/>
  <c r="V401" i="38"/>
  <c r="S451" i="38"/>
  <c r="S435" i="38"/>
  <c r="S419" i="38"/>
  <c r="S403" i="38"/>
  <c r="X324" i="38"/>
  <c r="W218" i="38"/>
  <c r="O152" i="38"/>
  <c r="N545" i="38"/>
  <c r="N37" i="38"/>
  <c r="N21" i="38"/>
  <c r="AA448" i="38"/>
  <c r="AA432" i="38"/>
  <c r="AA416" i="38"/>
  <c r="AA400" i="38"/>
  <c r="X246" i="38"/>
  <c r="P529" i="38"/>
  <c r="Y331" i="38"/>
  <c r="X504" i="38"/>
  <c r="Q115" i="38"/>
  <c r="P98" i="38"/>
  <c r="N305" i="38"/>
  <c r="N289" i="38"/>
  <c r="N273" i="38"/>
  <c r="X332" i="38"/>
  <c r="V92" i="38"/>
  <c r="K36" i="38"/>
  <c r="K20" i="38"/>
  <c r="X492" i="38"/>
  <c r="W66" i="38"/>
  <c r="W50" i="38"/>
  <c r="N466" i="38"/>
  <c r="K221" i="38"/>
  <c r="O85" i="38"/>
  <c r="T512" i="38"/>
  <c r="Y68" i="38"/>
  <c r="Y52" i="38"/>
  <c r="T493" i="38"/>
  <c r="L206" i="38"/>
  <c r="S466" i="38"/>
  <c r="P465" i="38"/>
  <c r="Y253" i="38"/>
  <c r="S558" i="38"/>
  <c r="W130" i="38"/>
  <c r="U385" i="38"/>
  <c r="K310" i="38"/>
  <c r="K294" i="38"/>
  <c r="K278" i="38"/>
  <c r="W484" i="38"/>
  <c r="W469" i="38"/>
  <c r="O242" i="38"/>
  <c r="V518" i="38"/>
  <c r="M372" i="38"/>
  <c r="M356" i="38"/>
  <c r="X476" i="38"/>
  <c r="N249" i="38"/>
  <c r="L120" i="38"/>
  <c r="AA339" i="38"/>
  <c r="U226" i="38"/>
  <c r="AA230" i="38"/>
  <c r="Z446" i="38"/>
  <c r="Z430" i="38"/>
  <c r="Z414" i="38"/>
  <c r="N88" i="38"/>
  <c r="L446" i="38"/>
  <c r="L430" i="38"/>
  <c r="L414" i="38"/>
  <c r="W46" i="38"/>
  <c r="W31" i="38"/>
  <c r="W15" i="38"/>
  <c r="W246" i="38"/>
  <c r="Z120" i="38"/>
  <c r="L184" i="38"/>
  <c r="L168" i="38"/>
  <c r="P522" i="38"/>
  <c r="O376" i="38"/>
  <c r="O360" i="38"/>
  <c r="R536" i="38"/>
  <c r="Y159" i="38"/>
  <c r="Z461" i="38"/>
  <c r="P156" i="38"/>
  <c r="T140" i="38"/>
  <c r="N378" i="38"/>
  <c r="N362" i="38"/>
  <c r="S204" i="38"/>
  <c r="W511" i="38"/>
  <c r="Q132" i="38"/>
  <c r="R217" i="38"/>
  <c r="U36" i="38"/>
  <c r="U20" i="38"/>
  <c r="M143" i="38"/>
  <c r="X112" i="38"/>
  <c r="U334" i="38"/>
  <c r="T446" i="38"/>
  <c r="T430" i="38"/>
  <c r="T414" i="38"/>
  <c r="K488" i="38"/>
  <c r="U393" i="38"/>
  <c r="V470" i="38"/>
  <c r="AA565" i="38"/>
  <c r="V534" i="38"/>
  <c r="P247" i="38"/>
  <c r="U100" i="38"/>
  <c r="S377" i="38"/>
  <c r="S361" i="38"/>
  <c r="Z242" i="38"/>
  <c r="X388" i="38"/>
  <c r="Y324" i="38"/>
  <c r="P374" i="38"/>
  <c r="P358" i="38"/>
  <c r="T492" i="38"/>
  <c r="X462" i="38"/>
  <c r="Y259" i="38"/>
  <c r="S557" i="38"/>
  <c r="W132" i="38"/>
  <c r="L162" i="38"/>
  <c r="K305" i="38"/>
  <c r="K289" i="38"/>
  <c r="K273" i="38"/>
  <c r="W480" i="38"/>
  <c r="X534" i="38"/>
  <c r="V517" i="38"/>
  <c r="M375" i="38"/>
  <c r="M359" i="38"/>
  <c r="X483" i="38"/>
  <c r="N259" i="38"/>
  <c r="L131" i="38"/>
  <c r="AA344" i="38"/>
  <c r="AA330" i="38"/>
  <c r="V131" i="38"/>
  <c r="AA229" i="38"/>
  <c r="Z449" i="38"/>
  <c r="Z433" i="38"/>
  <c r="Z417" i="38"/>
  <c r="Z401" i="38"/>
  <c r="L445" i="38"/>
  <c r="L429" i="38"/>
  <c r="L413" i="38"/>
  <c r="W42" i="38"/>
  <c r="W26" i="38"/>
  <c r="W253" i="38"/>
  <c r="Y201" i="38"/>
  <c r="K464" i="38"/>
  <c r="L175" i="38"/>
  <c r="P521" i="38"/>
  <c r="O379" i="38"/>
  <c r="O363" i="38"/>
  <c r="O347" i="38"/>
  <c r="X105" i="38"/>
  <c r="Y158" i="38"/>
  <c r="P159" i="38"/>
  <c r="T266" i="38"/>
  <c r="T139" i="38"/>
  <c r="N381" i="38"/>
  <c r="N365" i="38"/>
  <c r="N349" i="38"/>
  <c r="W522" i="38"/>
  <c r="Z534" i="38"/>
  <c r="Q120" i="38"/>
  <c r="U203" i="38"/>
  <c r="U35" i="38"/>
  <c r="U19" i="38"/>
  <c r="M142" i="38"/>
  <c r="K206" i="38"/>
  <c r="U337" i="38"/>
  <c r="T449" i="38"/>
  <c r="T433" i="38"/>
  <c r="T417" i="38"/>
  <c r="T401" i="38"/>
  <c r="V481" i="38"/>
  <c r="O258" i="38"/>
  <c r="P93" i="38"/>
  <c r="V529" i="38"/>
  <c r="P246" i="38"/>
  <c r="S376" i="38"/>
  <c r="S360" i="38"/>
  <c r="Z238" i="38"/>
  <c r="L301" i="38"/>
  <c r="L306" i="38"/>
  <c r="L287" i="38"/>
  <c r="L271" i="38"/>
  <c r="AA248" i="38"/>
  <c r="M538" i="38"/>
  <c r="Q307" i="38"/>
  <c r="Q291" i="38"/>
  <c r="Q275" i="38"/>
  <c r="Q496" i="38"/>
  <c r="X547" i="38"/>
  <c r="P306" i="38"/>
  <c r="P290" i="38"/>
  <c r="P274" i="38"/>
  <c r="V447" i="38"/>
  <c r="V431" i="38"/>
  <c r="V415" i="38"/>
  <c r="K564" i="38"/>
  <c r="S445" i="38"/>
  <c r="S429" i="38"/>
  <c r="S413" i="38"/>
  <c r="U144" i="38"/>
  <c r="X318" i="38"/>
  <c r="O162" i="38"/>
  <c r="N555" i="38"/>
  <c r="N43" i="38"/>
  <c r="N27" i="38"/>
  <c r="AA454" i="38"/>
  <c r="AA438" i="38"/>
  <c r="AA422" i="38"/>
  <c r="AA406" i="38"/>
  <c r="X252" i="38"/>
  <c r="P531" i="38"/>
  <c r="Y333" i="38"/>
  <c r="X502" i="38"/>
  <c r="Q113" i="38"/>
  <c r="R266" i="38"/>
  <c r="N303" i="38"/>
  <c r="N287" i="38"/>
  <c r="N271" i="38"/>
  <c r="X334" i="38"/>
  <c r="V94" i="38"/>
  <c r="K38" i="38"/>
  <c r="K22" i="38"/>
  <c r="X494" i="38"/>
  <c r="W68" i="38"/>
  <c r="W52" i="38"/>
  <c r="X225" i="38"/>
  <c r="M461" i="38"/>
  <c r="O87" i="38"/>
  <c r="T514" i="38"/>
  <c r="Y70" i="38"/>
  <c r="Y54" i="38"/>
  <c r="S144" i="38"/>
  <c r="Z551" i="38"/>
  <c r="Y39" i="38"/>
  <c r="Y23" i="38"/>
  <c r="M453" i="38"/>
  <c r="M437" i="38"/>
  <c r="M421" i="38"/>
  <c r="M405" i="38"/>
  <c r="W555" i="38"/>
  <c r="U457" i="38"/>
  <c r="U441" i="38"/>
  <c r="U425" i="38"/>
  <c r="U409" i="38"/>
  <c r="Y114" i="38"/>
  <c r="X120" i="38"/>
  <c r="N496" i="38"/>
  <c r="N231" i="38"/>
  <c r="AA122" i="38"/>
  <c r="M37" i="38"/>
  <c r="M21" i="38"/>
  <c r="M319" i="38"/>
  <c r="L299" i="38"/>
  <c r="L282" i="38"/>
  <c r="AA255" i="38"/>
  <c r="P145" i="38"/>
  <c r="M537" i="38"/>
  <c r="Y461" i="38"/>
  <c r="Q298" i="38"/>
  <c r="Q282" i="38"/>
  <c r="P195" i="38"/>
  <c r="X487" i="38"/>
  <c r="X546" i="38"/>
  <c r="P301" i="38"/>
  <c r="P285" i="38"/>
  <c r="P269" i="38"/>
  <c r="V442" i="38"/>
  <c r="V426" i="38"/>
  <c r="V410" i="38"/>
  <c r="S458" i="38"/>
  <c r="S444" i="38"/>
  <c r="S428" i="38"/>
  <c r="S412" i="38"/>
  <c r="U147" i="38"/>
  <c r="X325" i="38"/>
  <c r="O161" i="38"/>
  <c r="Y562" i="38"/>
  <c r="N546" i="38"/>
  <c r="N30" i="38"/>
  <c r="AA457" i="38"/>
  <c r="AA441" i="38"/>
  <c r="AA425" i="38"/>
  <c r="AA409" i="38"/>
  <c r="X251" i="38"/>
  <c r="P530" i="38"/>
  <c r="Y336" i="38"/>
  <c r="Q387" i="38"/>
  <c r="R198" i="38"/>
  <c r="Q116" i="38"/>
  <c r="R262" i="38"/>
  <c r="N306" i="38"/>
  <c r="N290" i="38"/>
  <c r="N274" i="38"/>
  <c r="X333" i="38"/>
  <c r="K495" i="38"/>
  <c r="K37" i="38"/>
  <c r="K21" i="38"/>
  <c r="Z491" i="38"/>
  <c r="W79" i="38"/>
  <c r="W63" i="38"/>
  <c r="W206" i="38"/>
  <c r="X228" i="38"/>
  <c r="O86" i="38"/>
  <c r="M565" i="38"/>
  <c r="Y73" i="38"/>
  <c r="Y57" i="38"/>
  <c r="P498" i="38"/>
  <c r="S143" i="38"/>
  <c r="Z554" i="38"/>
  <c r="Y38" i="38"/>
  <c r="Y22" i="38"/>
  <c r="M448" i="38"/>
  <c r="M432" i="38"/>
  <c r="M416" i="38"/>
  <c r="M400" i="38"/>
  <c r="W554" i="38"/>
  <c r="U452" i="38"/>
  <c r="U436" i="38"/>
  <c r="U420" i="38"/>
  <c r="U404" i="38"/>
  <c r="Y113" i="38"/>
  <c r="X123" i="38"/>
  <c r="N498" i="38"/>
  <c r="R461" i="38"/>
  <c r="AA129" i="38"/>
  <c r="L310" i="38"/>
  <c r="L289" i="38"/>
  <c r="L273" i="38"/>
  <c r="AA250" i="38"/>
  <c r="P136" i="38"/>
  <c r="Q309" i="38"/>
  <c r="Q293" i="38"/>
  <c r="Q277" i="38"/>
  <c r="Q494" i="38"/>
  <c r="X545" i="38"/>
  <c r="P304" i="38"/>
  <c r="P288" i="38"/>
  <c r="P272" i="38"/>
  <c r="V445" i="38"/>
  <c r="V429" i="38"/>
  <c r="V413" i="38"/>
  <c r="K565" i="38"/>
  <c r="S447" i="38"/>
  <c r="S431" i="38"/>
  <c r="S415" i="38"/>
  <c r="U146" i="38"/>
  <c r="X320" i="38"/>
  <c r="O163" i="38"/>
  <c r="N557" i="38"/>
  <c r="N46" i="38"/>
  <c r="N33" i="38"/>
  <c r="N17" i="38"/>
  <c r="AA444" i="38"/>
  <c r="AA428" i="38"/>
  <c r="AA412" i="38"/>
  <c r="X258" i="38"/>
  <c r="P540" i="38"/>
  <c r="Y343" i="38"/>
  <c r="S508" i="38"/>
  <c r="Q266" i="38"/>
  <c r="Q111" i="38"/>
  <c r="R265" i="38"/>
  <c r="N301" i="38"/>
  <c r="N285" i="38"/>
  <c r="N269" i="38"/>
  <c r="AA396" i="38"/>
  <c r="K494" i="38"/>
  <c r="K32" i="38"/>
  <c r="K16" i="38"/>
  <c r="W78" i="38"/>
  <c r="W62" i="38"/>
  <c r="W202" i="38"/>
  <c r="N463" i="38"/>
  <c r="K218" i="38"/>
  <c r="T524" i="38"/>
  <c r="Y80" i="38"/>
  <c r="Y64" i="38"/>
  <c r="Y386" i="38"/>
  <c r="S138" i="38"/>
  <c r="M396" i="38"/>
  <c r="L203" i="38"/>
  <c r="S463" i="38"/>
  <c r="P461" i="38"/>
  <c r="Y249" i="38"/>
  <c r="S554" i="38"/>
  <c r="W126" i="38"/>
  <c r="L159" i="38"/>
  <c r="K306" i="38"/>
  <c r="K290" i="38"/>
  <c r="K274" i="38"/>
  <c r="W481" i="38"/>
  <c r="X539" i="38"/>
  <c r="O239" i="38"/>
  <c r="V514" i="38"/>
  <c r="M368" i="38"/>
  <c r="M352" i="38"/>
  <c r="X472" i="38"/>
  <c r="N245" i="38"/>
  <c r="Q487" i="38"/>
  <c r="AA335" i="38"/>
  <c r="V128" i="38"/>
  <c r="AA226" i="38"/>
  <c r="Z442" i="38"/>
  <c r="Z426" i="38"/>
  <c r="Z410" i="38"/>
  <c r="N85" i="38"/>
  <c r="L442" i="38"/>
  <c r="L426" i="38"/>
  <c r="L410" i="38"/>
  <c r="W43" i="38"/>
  <c r="W27" i="38"/>
  <c r="W258" i="38"/>
  <c r="Y202" i="38"/>
  <c r="K465" i="38"/>
  <c r="L180" i="38"/>
  <c r="AA466" i="38"/>
  <c r="P518" i="38"/>
  <c r="O372" i="38"/>
  <c r="O356" i="38"/>
  <c r="R532" i="38"/>
  <c r="Y155" i="38"/>
  <c r="AA87" i="38"/>
  <c r="P152" i="38"/>
  <c r="T136" i="38"/>
  <c r="N374" i="38"/>
  <c r="N358" i="38"/>
  <c r="W523" i="38"/>
  <c r="Z539" i="38"/>
  <c r="Q129" i="38"/>
  <c r="U204" i="38"/>
  <c r="U32" i="38"/>
  <c r="U16" i="38"/>
  <c r="M139" i="38"/>
  <c r="K204" i="38"/>
  <c r="U330" i="38"/>
  <c r="T442" i="38"/>
  <c r="T426" i="38"/>
  <c r="T410" i="38"/>
  <c r="Z396" i="38"/>
  <c r="V482" i="38"/>
  <c r="O255" i="38"/>
  <c r="AA562" i="38"/>
  <c r="V530" i="38"/>
  <c r="Y88" i="38"/>
  <c r="N388" i="38"/>
  <c r="S373" i="38"/>
  <c r="S357" i="38"/>
  <c r="Z239" i="38"/>
  <c r="P131" i="38"/>
  <c r="Y320" i="38"/>
  <c r="P370" i="38"/>
  <c r="P354" i="38"/>
  <c r="M392" i="38"/>
  <c r="S462" i="38"/>
  <c r="Y256" i="38"/>
  <c r="S553" i="38"/>
  <c r="W129" i="38"/>
  <c r="L158" i="38"/>
  <c r="K301" i="38"/>
  <c r="K285" i="38"/>
  <c r="K269" i="38"/>
  <c r="W476" i="38"/>
  <c r="X530" i="38"/>
  <c r="V513" i="38"/>
  <c r="M371" i="38"/>
  <c r="M355" i="38"/>
  <c r="X479" i="38"/>
  <c r="N256" i="38"/>
  <c r="L127" i="38"/>
  <c r="AA342" i="38"/>
  <c r="U233" i="38"/>
  <c r="V127" i="38"/>
  <c r="AA225" i="38"/>
  <c r="Z445" i="38"/>
  <c r="Z429" i="38"/>
  <c r="Z413" i="38"/>
  <c r="L457" i="38"/>
  <c r="L441" i="38"/>
  <c r="L425" i="38"/>
  <c r="L409" i="38"/>
  <c r="W38" i="38"/>
  <c r="W22" i="38"/>
  <c r="W249" i="38"/>
  <c r="Z131" i="38"/>
  <c r="L187" i="38"/>
  <c r="L171" i="38"/>
  <c r="P517" i="38"/>
  <c r="O375" i="38"/>
  <c r="O359" i="38"/>
  <c r="R539" i="38"/>
  <c r="X102" i="38"/>
  <c r="Y154" i="38"/>
  <c r="P155" i="38"/>
  <c r="T263" i="38"/>
  <c r="T135" i="38"/>
  <c r="N377" i="38"/>
  <c r="N361" i="38"/>
  <c r="S206" i="38"/>
  <c r="W518" i="38"/>
  <c r="Z530" i="38"/>
  <c r="R220" i="38"/>
  <c r="U46" i="38"/>
  <c r="U31" i="38"/>
  <c r="U15" i="38"/>
  <c r="M138" i="38"/>
  <c r="K203" i="38"/>
  <c r="U333" i="38"/>
  <c r="T445" i="38"/>
  <c r="T429" i="38"/>
  <c r="T413" i="38"/>
  <c r="Z392" i="38"/>
  <c r="V477" i="38"/>
  <c r="O254" i="38"/>
  <c r="V540" i="38"/>
  <c r="P258" i="38"/>
  <c r="U103" i="38"/>
  <c r="S372" i="38"/>
  <c r="S356" i="38"/>
  <c r="T392" i="38"/>
  <c r="L297" i="38"/>
  <c r="L300" i="38"/>
  <c r="L283" i="38"/>
  <c r="AA259" i="38"/>
  <c r="P146" i="38"/>
  <c r="M534" i="38"/>
  <c r="Q303" i="38"/>
  <c r="Q287" i="38"/>
  <c r="Q271" i="38"/>
  <c r="Q492" i="38"/>
  <c r="X543" i="38"/>
  <c r="P302" i="38"/>
  <c r="P286" i="38"/>
  <c r="P270" i="38"/>
  <c r="V443" i="38"/>
  <c r="V427" i="38"/>
  <c r="V411" i="38"/>
  <c r="S457" i="38"/>
  <c r="S441" i="38"/>
  <c r="S425" i="38"/>
  <c r="S409" i="38"/>
  <c r="U140" i="38"/>
  <c r="X314" i="38"/>
  <c r="O158" i="38"/>
  <c r="N551" i="38"/>
  <c r="N39" i="38"/>
  <c r="N23" i="38"/>
  <c r="AA450" i="38"/>
  <c r="AA434" i="38"/>
  <c r="AA418" i="38"/>
  <c r="AA402" i="38"/>
  <c r="X248" i="38"/>
  <c r="R386" i="38"/>
  <c r="S507" i="38"/>
  <c r="Q265" i="38"/>
  <c r="Q109" i="38"/>
  <c r="R263" i="38"/>
  <c r="N299" i="38"/>
  <c r="N283" i="38"/>
  <c r="X344" i="38"/>
  <c r="X330" i="38"/>
  <c r="K496" i="38"/>
  <c r="K34" i="38"/>
  <c r="K18" i="38"/>
  <c r="W80" i="38"/>
  <c r="W64" i="38"/>
  <c r="W204" i="38"/>
  <c r="N465" i="38"/>
  <c r="K220" i="38"/>
  <c r="T525" i="38"/>
  <c r="M563" i="38"/>
  <c r="Y66" i="38"/>
  <c r="Y50" i="38"/>
  <c r="S140" i="38"/>
  <c r="Z547" i="38"/>
  <c r="Y35" i="38"/>
  <c r="Y19" i="38"/>
  <c r="M449" i="38"/>
  <c r="M433" i="38"/>
  <c r="M417" i="38"/>
  <c r="M401" i="38"/>
  <c r="W551" i="38"/>
  <c r="U453" i="38"/>
  <c r="U437" i="38"/>
  <c r="U421" i="38"/>
  <c r="U405" i="38"/>
  <c r="Y110" i="38"/>
  <c r="T162" i="38"/>
  <c r="N492" i="38"/>
  <c r="N227" i="38"/>
  <c r="M46" i="38"/>
  <c r="M33" i="38"/>
  <c r="M17" i="38"/>
  <c r="T395" i="38"/>
  <c r="L294" i="38"/>
  <c r="L278" i="38"/>
  <c r="AA251" i="38"/>
  <c r="P141" i="38"/>
  <c r="M533" i="38"/>
  <c r="Q310" i="38"/>
  <c r="Q294" i="38"/>
  <c r="Q278" i="38"/>
  <c r="Q498" i="38"/>
  <c r="X558" i="38"/>
  <c r="Y94" i="38"/>
  <c r="P297" i="38"/>
  <c r="P281" i="38"/>
  <c r="V454" i="38"/>
  <c r="V438" i="38"/>
  <c r="V422" i="38"/>
  <c r="V406" i="38"/>
  <c r="S456" i="38"/>
  <c r="S440" i="38"/>
  <c r="S424" i="38"/>
  <c r="S408" i="38"/>
  <c r="U143" i="38"/>
  <c r="X321" i="38"/>
  <c r="O157" i="38"/>
  <c r="N558" i="38"/>
  <c r="N42" i="38"/>
  <c r="N26" i="38"/>
  <c r="AA453" i="38"/>
  <c r="AA437" i="38"/>
  <c r="AA421" i="38"/>
  <c r="AA405" i="38"/>
  <c r="X247" i="38"/>
  <c r="R388" i="38"/>
  <c r="Y332" i="38"/>
  <c r="X508" i="38"/>
  <c r="R195" i="38"/>
  <c r="Q112" i="38"/>
  <c r="Q220" i="38"/>
  <c r="N302" i="38"/>
  <c r="N286" i="38"/>
  <c r="N270" i="38"/>
  <c r="AA394" i="38"/>
  <c r="K491" i="38"/>
  <c r="K33" i="38"/>
  <c r="K17" i="38"/>
  <c r="X497" i="38"/>
  <c r="W75" i="38"/>
  <c r="W59" i="38"/>
  <c r="W203" i="38"/>
  <c r="N464" i="38"/>
  <c r="T521" i="38"/>
  <c r="M562" i="38"/>
  <c r="Y69" i="38"/>
  <c r="Y53" i="38"/>
  <c r="P495" i="38"/>
  <c r="S139" i="38"/>
  <c r="Z550" i="38"/>
  <c r="Y34" i="38"/>
  <c r="Y18" i="38"/>
  <c r="M444" i="38"/>
  <c r="M428" i="38"/>
  <c r="M412" i="38"/>
  <c r="Z113" i="38"/>
  <c r="W550" i="38"/>
  <c r="U448" i="38"/>
  <c r="U432" i="38"/>
  <c r="U416" i="38"/>
  <c r="U400" i="38"/>
  <c r="Y109" i="38"/>
  <c r="T161" i="38"/>
  <c r="N495" i="38"/>
  <c r="N230" i="38"/>
  <c r="AA125" i="38"/>
  <c r="L303" i="38"/>
  <c r="L285" i="38"/>
  <c r="L269" i="38"/>
  <c r="AA246" i="38"/>
  <c r="M536" i="38"/>
  <c r="Q305" i="38"/>
  <c r="Q289" i="38"/>
  <c r="Q273" i="38"/>
  <c r="X557" i="38"/>
  <c r="Y93" i="38"/>
  <c r="P300" i="38"/>
  <c r="P284" i="38"/>
  <c r="V457" i="38"/>
  <c r="V441" i="38"/>
  <c r="V425" i="38"/>
  <c r="V409" i="38"/>
  <c r="K562" i="38"/>
  <c r="S443" i="38"/>
  <c r="S427" i="38"/>
  <c r="S411" i="38"/>
  <c r="U142" i="38"/>
  <c r="X316" i="38"/>
  <c r="O160" i="38"/>
  <c r="N553" i="38"/>
  <c r="N45" i="38"/>
  <c r="N29" i="38"/>
  <c r="AA456" i="38"/>
  <c r="AA440" i="38"/>
  <c r="AA424" i="38"/>
  <c r="AA408" i="38"/>
  <c r="X254" i="38"/>
  <c r="P537" i="38"/>
  <c r="Y339" i="38"/>
  <c r="S505" i="38"/>
  <c r="Q263" i="38"/>
  <c r="P105" i="38"/>
  <c r="Q219" i="38"/>
  <c r="N297" i="38"/>
  <c r="N281" i="38"/>
  <c r="X340" i="38"/>
  <c r="AA393" i="38"/>
  <c r="K44" i="38"/>
  <c r="K28" i="38"/>
  <c r="Z494" i="38"/>
  <c r="W74" i="38"/>
  <c r="W58" i="38"/>
  <c r="X231" i="38"/>
  <c r="M466" i="38"/>
  <c r="N488" i="38"/>
  <c r="T520" i="38"/>
  <c r="Y76" i="38"/>
  <c r="Y60" i="38"/>
  <c r="O88" i="38"/>
  <c r="P494" i="38"/>
  <c r="Z553" i="38"/>
  <c r="Y45" i="38"/>
  <c r="Y29" i="38"/>
  <c r="M458" i="38"/>
  <c r="M443" i="38"/>
  <c r="M427" i="38"/>
  <c r="M411" i="38"/>
  <c r="Z112" i="38"/>
  <c r="W545" i="38"/>
  <c r="U447" i="38"/>
  <c r="U431" i="38"/>
  <c r="U415" i="38"/>
  <c r="U196" i="38"/>
  <c r="X126" i="38"/>
  <c r="T156" i="38"/>
  <c r="N233" i="38"/>
  <c r="AA124" i="38"/>
  <c r="M35" i="38"/>
  <c r="L308" i="38"/>
  <c r="L288" i="38"/>
  <c r="L272" i="38"/>
  <c r="AA245" i="38"/>
  <c r="P135" i="38"/>
  <c r="Y466" i="38"/>
  <c r="Q304" i="38"/>
  <c r="Q288" i="38"/>
  <c r="Q272" i="38"/>
  <c r="Q493" i="38"/>
  <c r="X552" i="38"/>
  <c r="Y92" i="38"/>
  <c r="P295" i="38"/>
  <c r="P279" i="38"/>
  <c r="V456" i="38"/>
  <c r="V440" i="38"/>
  <c r="V424" i="38"/>
  <c r="V408" i="38"/>
  <c r="S450" i="38"/>
  <c r="S434" i="38"/>
  <c r="S418" i="38"/>
  <c r="S402" i="38"/>
  <c r="U137" i="38"/>
  <c r="X315" i="38"/>
  <c r="O151" i="38"/>
  <c r="N552" i="38"/>
  <c r="N40" i="38"/>
  <c r="N24" i="38"/>
  <c r="AA455" i="38"/>
  <c r="AA439" i="38"/>
  <c r="AA423" i="38"/>
  <c r="AA407" i="38"/>
  <c r="X249" i="38"/>
  <c r="R387" i="38"/>
  <c r="Y334" i="38"/>
  <c r="Q385" i="38"/>
  <c r="R197" i="38"/>
  <c r="Q114" i="38"/>
  <c r="Q221" i="38"/>
  <c r="N304" i="38"/>
  <c r="N288" i="38"/>
  <c r="N272" i="38"/>
  <c r="X331" i="38"/>
  <c r="K493" i="38"/>
  <c r="K35" i="38"/>
  <c r="K19" i="38"/>
  <c r="X498" i="38"/>
  <c r="W77" i="38"/>
  <c r="W61" i="38"/>
  <c r="W205" i="38"/>
  <c r="N462" i="38"/>
  <c r="T519" i="38"/>
  <c r="Y82" i="38"/>
  <c r="Y67" i="38"/>
  <c r="Y51" i="38"/>
  <c r="P493" i="38"/>
  <c r="S137" i="38"/>
  <c r="Z548" i="38"/>
  <c r="Y36" i="38"/>
  <c r="Y20" i="38"/>
  <c r="M446" i="38"/>
  <c r="M430" i="38"/>
  <c r="M414" i="38"/>
  <c r="Z117" i="38"/>
  <c r="W556" i="38"/>
  <c r="U454" i="38"/>
  <c r="U438" i="38"/>
  <c r="U422" i="38"/>
  <c r="U406" i="38"/>
  <c r="Y117" i="38"/>
  <c r="X129" i="38"/>
  <c r="T155" i="38"/>
  <c r="R466" i="38"/>
  <c r="AA131" i="38"/>
  <c r="M38" i="38"/>
  <c r="M22" i="38"/>
  <c r="M324" i="38"/>
  <c r="T557" i="38"/>
  <c r="Q559" i="38"/>
  <c r="Q544" i="38"/>
  <c r="Z105" i="38"/>
  <c r="V158" i="38"/>
  <c r="T530" i="38"/>
  <c r="V30" i="38"/>
  <c r="T80" i="38"/>
  <c r="T64" i="38"/>
  <c r="V309" i="38"/>
  <c r="V293" i="38"/>
  <c r="V277" i="38"/>
  <c r="S100" i="38"/>
  <c r="Q447" i="38"/>
  <c r="Q431" i="38"/>
  <c r="Q415" i="38"/>
  <c r="W197" i="38"/>
  <c r="S225" i="38"/>
  <c r="O93" i="38"/>
  <c r="W189" i="38"/>
  <c r="W174" i="38"/>
  <c r="S339" i="38"/>
  <c r="M124" i="38"/>
  <c r="S475" i="38"/>
  <c r="Q141" i="38"/>
  <c r="W304" i="38"/>
  <c r="W288" i="38"/>
  <c r="W272" i="38"/>
  <c r="S321" i="38"/>
  <c r="L474" i="38"/>
  <c r="U377" i="38"/>
  <c r="U361" i="38"/>
  <c r="O396" i="38"/>
  <c r="T41" i="38"/>
  <c r="T25" i="38"/>
  <c r="T231" i="38"/>
  <c r="S182" i="38"/>
  <c r="S166" i="38"/>
  <c r="K479" i="38"/>
  <c r="U85" i="38"/>
  <c r="O129" i="38"/>
  <c r="K451" i="38"/>
  <c r="K435" i="38"/>
  <c r="K419" i="38"/>
  <c r="K403" i="38"/>
  <c r="M68" i="38"/>
  <c r="M52" i="38"/>
  <c r="V113" i="38"/>
  <c r="S540" i="38"/>
  <c r="Z322" i="38"/>
  <c r="O100" i="38"/>
  <c r="K178" i="38"/>
  <c r="AA159" i="38"/>
  <c r="W143" i="38"/>
  <c r="N163" i="38"/>
  <c r="W462" i="38"/>
  <c r="X155" i="38"/>
  <c r="P550" i="38"/>
  <c r="P320" i="38"/>
  <c r="O488" i="38"/>
  <c r="U263" i="38"/>
  <c r="AA515" i="38"/>
  <c r="Q80" i="38"/>
  <c r="Q64" i="38"/>
  <c r="L539" i="38"/>
  <c r="Q522" i="38"/>
  <c r="V76" i="38"/>
  <c r="V60" i="38"/>
  <c r="X453" i="38"/>
  <c r="X437" i="38"/>
  <c r="X421" i="38"/>
  <c r="X405" i="38"/>
  <c r="T110" i="38"/>
  <c r="M322" i="38"/>
  <c r="T556" i="38"/>
  <c r="Q555" i="38"/>
  <c r="S212" i="38"/>
  <c r="V161" i="38"/>
  <c r="T537" i="38"/>
  <c r="V41" i="38"/>
  <c r="V25" i="38"/>
  <c r="T79" i="38"/>
  <c r="T63" i="38"/>
  <c r="V311" i="38"/>
  <c r="V296" i="38"/>
  <c r="V280" i="38"/>
  <c r="S99" i="38"/>
  <c r="Q442" i="38"/>
  <c r="Q426" i="38"/>
  <c r="Q410" i="38"/>
  <c r="W196" i="38"/>
  <c r="T126" i="38"/>
  <c r="P230" i="38"/>
  <c r="W177" i="38"/>
  <c r="S338" i="38"/>
  <c r="M127" i="38"/>
  <c r="S474" i="38"/>
  <c r="Q136" i="38"/>
  <c r="W295" i="38"/>
  <c r="W279" i="38"/>
  <c r="X196" i="38"/>
  <c r="L484" i="38"/>
  <c r="L469" i="38"/>
  <c r="U372" i="38"/>
  <c r="U356" i="38"/>
  <c r="T44" i="38"/>
  <c r="T28" i="38"/>
  <c r="T230" i="38"/>
  <c r="S177" i="38"/>
  <c r="K482" i="38"/>
  <c r="T103" i="38"/>
  <c r="O120" i="38"/>
  <c r="K442" i="38"/>
  <c r="K426" i="38"/>
  <c r="K410" i="38"/>
  <c r="M79" i="38"/>
  <c r="M63" i="38"/>
  <c r="X206" i="38"/>
  <c r="AA197" i="38"/>
  <c r="V103" i="38"/>
  <c r="Z325" i="38"/>
  <c r="O99" i="38"/>
  <c r="K173" i="38"/>
  <c r="AA154" i="38"/>
  <c r="O507" i="38"/>
  <c r="N151" i="38"/>
  <c r="W100" i="38"/>
  <c r="X158" i="38"/>
  <c r="P549" i="38"/>
  <c r="P326" i="38"/>
  <c r="S238" i="38"/>
  <c r="Y216" i="38"/>
  <c r="AA518" i="38"/>
  <c r="AA531" i="38"/>
  <c r="Q71" i="38"/>
  <c r="Q55" i="38"/>
  <c r="L534" i="38"/>
  <c r="Q513" i="38"/>
  <c r="V71" i="38"/>
  <c r="V55" i="38"/>
  <c r="X452" i="38"/>
  <c r="X436" i="38"/>
  <c r="X420" i="38"/>
  <c r="X404" i="38"/>
  <c r="T113" i="38"/>
  <c r="Z263" i="38"/>
  <c r="M321" i="38"/>
  <c r="T555" i="38"/>
  <c r="Q558" i="38"/>
  <c r="S211" i="38"/>
  <c r="Z104" i="38"/>
  <c r="V156" i="38"/>
  <c r="V44" i="38"/>
  <c r="V28" i="38"/>
  <c r="T78" i="38"/>
  <c r="T62" i="38"/>
  <c r="V307" i="38"/>
  <c r="V291" i="38"/>
  <c r="V275" i="38"/>
  <c r="S98" i="38"/>
  <c r="Q445" i="38"/>
  <c r="Q429" i="38"/>
  <c r="Q413" i="38"/>
  <c r="W195" i="38"/>
  <c r="T132" i="38"/>
  <c r="O91" i="38"/>
  <c r="W188" i="38"/>
  <c r="W172" i="38"/>
  <c r="S337" i="38"/>
  <c r="M122" i="38"/>
  <c r="S473" i="38"/>
  <c r="Q139" i="38"/>
  <c r="W302" i="38"/>
  <c r="W286" i="38"/>
  <c r="W270" i="38"/>
  <c r="S319" i="38"/>
  <c r="L472" i="38"/>
  <c r="U375" i="38"/>
  <c r="U359" i="38"/>
  <c r="O395" i="38"/>
  <c r="T35" i="38"/>
  <c r="T19" i="38"/>
  <c r="T225" i="38"/>
  <c r="S176" i="38"/>
  <c r="O203" i="38"/>
  <c r="K473" i="38"/>
  <c r="T102" i="38"/>
  <c r="O123" i="38"/>
  <c r="K445" i="38"/>
  <c r="K429" i="38"/>
  <c r="K413" i="38"/>
  <c r="M78" i="38"/>
  <c r="M62" i="38"/>
  <c r="X202" i="38"/>
  <c r="V105" i="38"/>
  <c r="S535" i="38"/>
  <c r="Z316" i="38"/>
  <c r="K188" i="38"/>
  <c r="K172" i="38"/>
  <c r="AA153" i="38"/>
  <c r="W137" i="38"/>
  <c r="N162" i="38"/>
  <c r="W103" i="38"/>
  <c r="X153" i="38"/>
  <c r="P548" i="38"/>
  <c r="P318" i="38"/>
  <c r="O487" i="38"/>
  <c r="Y219" i="38"/>
  <c r="AA513" i="38"/>
  <c r="AA530" i="38"/>
  <c r="Q66" i="38"/>
  <c r="Q50" i="38"/>
  <c r="Q524" i="38"/>
  <c r="V78" i="38"/>
  <c r="V62" i="38"/>
  <c r="X455" i="38"/>
  <c r="X439" i="38"/>
  <c r="X423" i="38"/>
  <c r="X407" i="38"/>
  <c r="T112" i="38"/>
  <c r="V237" i="38"/>
  <c r="M23" i="38"/>
  <c r="M315" i="38"/>
  <c r="T550" i="38"/>
  <c r="Q549" i="38"/>
  <c r="L494" i="38"/>
  <c r="V155" i="38"/>
  <c r="T531" i="38"/>
  <c r="V35" i="38"/>
  <c r="V19" i="38"/>
  <c r="T73" i="38"/>
  <c r="T57" i="38"/>
  <c r="V306" i="38"/>
  <c r="V290" i="38"/>
  <c r="V274" i="38"/>
  <c r="Q452" i="38"/>
  <c r="Q436" i="38"/>
  <c r="Q420" i="38"/>
  <c r="Q404" i="38"/>
  <c r="S226" i="38"/>
  <c r="O94" i="38"/>
  <c r="W183" i="38"/>
  <c r="W167" i="38"/>
  <c r="M132" i="38"/>
  <c r="W54" i="38"/>
  <c r="T516" i="38"/>
  <c r="S146" i="38"/>
  <c r="Z549" i="38"/>
  <c r="Y41" i="38"/>
  <c r="Y25" i="38"/>
  <c r="M455" i="38"/>
  <c r="M439" i="38"/>
  <c r="M423" i="38"/>
  <c r="M407" i="38"/>
  <c r="W557" i="38"/>
  <c r="U458" i="38"/>
  <c r="U443" i="38"/>
  <c r="U427" i="38"/>
  <c r="U411" i="38"/>
  <c r="Y116" i="38"/>
  <c r="X122" i="38"/>
  <c r="T152" i="38"/>
  <c r="N229" i="38"/>
  <c r="AA120" i="38"/>
  <c r="M31" i="38"/>
  <c r="L302" i="38"/>
  <c r="L284" i="38"/>
  <c r="AA257" i="38"/>
  <c r="P147" i="38"/>
  <c r="M539" i="38"/>
  <c r="Y463" i="38"/>
  <c r="Q300" i="38"/>
  <c r="Q284" i="38"/>
  <c r="P197" i="38"/>
  <c r="X488" i="38"/>
  <c r="X548" i="38"/>
  <c r="P307" i="38"/>
  <c r="P291" i="38"/>
  <c r="P275" i="38"/>
  <c r="V452" i="38"/>
  <c r="V436" i="38"/>
  <c r="V420" i="38"/>
  <c r="V404" i="38"/>
  <c r="S446" i="38"/>
  <c r="S430" i="38"/>
  <c r="S414" i="38"/>
  <c r="U148" i="38"/>
  <c r="X326" i="38"/>
  <c r="W217" i="38"/>
  <c r="Y564" i="38"/>
  <c r="N548" i="38"/>
  <c r="N36" i="38"/>
  <c r="N20" i="38"/>
  <c r="AA451" i="38"/>
  <c r="AA435" i="38"/>
  <c r="AA419" i="38"/>
  <c r="AA403" i="38"/>
  <c r="X245" i="38"/>
  <c r="Y344" i="38"/>
  <c r="Y330" i="38"/>
  <c r="X507" i="38"/>
  <c r="R193" i="38"/>
  <c r="Q110" i="38"/>
  <c r="Q218" i="38"/>
  <c r="N300" i="38"/>
  <c r="N284" i="38"/>
  <c r="X343" i="38"/>
  <c r="AA392" i="38"/>
  <c r="K46" i="38"/>
  <c r="K31" i="38"/>
  <c r="K15" i="38"/>
  <c r="X495" i="38"/>
  <c r="W73" i="38"/>
  <c r="W57" i="38"/>
  <c r="W201" i="38"/>
  <c r="M462" i="38"/>
  <c r="T515" i="38"/>
  <c r="Y79" i="38"/>
  <c r="Y63" i="38"/>
  <c r="Y388" i="38"/>
  <c r="S148" i="38"/>
  <c r="Z559" i="38"/>
  <c r="Z544" i="38"/>
  <c r="Y32" i="38"/>
  <c r="Y16" i="38"/>
  <c r="M442" i="38"/>
  <c r="M426" i="38"/>
  <c r="M410" i="38"/>
  <c r="Z115" i="38"/>
  <c r="W552" i="38"/>
  <c r="U450" i="38"/>
  <c r="U434" i="38"/>
  <c r="U418" i="38"/>
  <c r="U402" i="38"/>
  <c r="Y115" i="38"/>
  <c r="X125" i="38"/>
  <c r="T151" i="38"/>
  <c r="R463" i="38"/>
  <c r="AA127" i="38"/>
  <c r="M34" i="38"/>
  <c r="M32" i="38"/>
  <c r="M318" i="38"/>
  <c r="T553" i="38"/>
  <c r="Q556" i="38"/>
  <c r="S209" i="38"/>
  <c r="Z102" i="38"/>
  <c r="V154" i="38"/>
  <c r="V42" i="38"/>
  <c r="V26" i="38"/>
  <c r="T76" i="38"/>
  <c r="T60" i="38"/>
  <c r="V305" i="38"/>
  <c r="V289" i="38"/>
  <c r="V273" i="38"/>
  <c r="Q458" i="38"/>
  <c r="Q443" i="38"/>
  <c r="Q427" i="38"/>
  <c r="Q411" i="38"/>
  <c r="W193" i="38"/>
  <c r="T131" i="38"/>
  <c r="P234" i="38"/>
  <c r="W186" i="38"/>
  <c r="W170" i="38"/>
  <c r="S335" i="38"/>
  <c r="M120" i="38"/>
  <c r="S471" i="38"/>
  <c r="Q137" i="38"/>
  <c r="W300" i="38"/>
  <c r="W284" i="38"/>
  <c r="X197" i="38"/>
  <c r="S317" i="38"/>
  <c r="L470" i="38"/>
  <c r="U373" i="38"/>
  <c r="U357" i="38"/>
  <c r="O393" i="38"/>
  <c r="T37" i="38"/>
  <c r="T21" i="38"/>
  <c r="T227" i="38"/>
  <c r="S178" i="38"/>
  <c r="O205" i="38"/>
  <c r="K475" i="38"/>
  <c r="T104" i="38"/>
  <c r="O125" i="38"/>
  <c r="K447" i="38"/>
  <c r="K431" i="38"/>
  <c r="K415" i="38"/>
  <c r="M80" i="38"/>
  <c r="M64" i="38"/>
  <c r="X204" i="38"/>
  <c r="V109" i="38"/>
  <c r="S537" i="38"/>
  <c r="Z318" i="38"/>
  <c r="K189" i="38"/>
  <c r="K174" i="38"/>
  <c r="AA155" i="38"/>
  <c r="W139" i="38"/>
  <c r="N160" i="38"/>
  <c r="W101" i="38"/>
  <c r="X151" i="38"/>
  <c r="P546" i="38"/>
  <c r="P316" i="38"/>
  <c r="X242" i="38"/>
  <c r="Y217" i="38"/>
  <c r="AA511" i="38"/>
  <c r="Q76" i="38"/>
  <c r="Q60" i="38"/>
  <c r="L535" i="38"/>
  <c r="Q518" i="38"/>
  <c r="V72" i="38"/>
  <c r="V56" i="38"/>
  <c r="X449" i="38"/>
  <c r="X433" i="38"/>
  <c r="X417" i="38"/>
  <c r="X401" i="38"/>
  <c r="M44" i="38"/>
  <c r="M317" i="38"/>
  <c r="T552" i="38"/>
  <c r="Q551" i="38"/>
  <c r="L496" i="38"/>
  <c r="V157" i="38"/>
  <c r="T533" i="38"/>
  <c r="V37" i="38"/>
  <c r="V21" i="38"/>
  <c r="T75" i="38"/>
  <c r="T59" i="38"/>
  <c r="V308" i="38"/>
  <c r="V292" i="38"/>
  <c r="V276" i="38"/>
  <c r="Q454" i="38"/>
  <c r="Q438" i="38"/>
  <c r="Q422" i="38"/>
  <c r="Q406" i="38"/>
  <c r="S232" i="38"/>
  <c r="T122" i="38"/>
  <c r="P226" i="38"/>
  <c r="W173" i="38"/>
  <c r="S334" i="38"/>
  <c r="M123" i="38"/>
  <c r="S470" i="38"/>
  <c r="W307" i="38"/>
  <c r="W291" i="38"/>
  <c r="W275" i="38"/>
  <c r="S324" i="38"/>
  <c r="L481" i="38"/>
  <c r="N212" i="38"/>
  <c r="U368" i="38"/>
  <c r="U352" i="38"/>
  <c r="T40" i="38"/>
  <c r="T24" i="38"/>
  <c r="T226" i="38"/>
  <c r="S173" i="38"/>
  <c r="K478" i="38"/>
  <c r="T99" i="38"/>
  <c r="K454" i="38"/>
  <c r="K438" i="38"/>
  <c r="K422" i="38"/>
  <c r="K406" i="38"/>
  <c r="M75" i="38"/>
  <c r="M59" i="38"/>
  <c r="X203" i="38"/>
  <c r="AA193" i="38"/>
  <c r="V99" i="38"/>
  <c r="Z321" i="38"/>
  <c r="K185" i="38"/>
  <c r="K169" i="38"/>
  <c r="W146" i="38"/>
  <c r="O503" i="38"/>
  <c r="W465" i="38"/>
  <c r="P88" i="38"/>
  <c r="X154" i="38"/>
  <c r="P545" i="38"/>
  <c r="P323" i="38"/>
  <c r="X238" i="38"/>
  <c r="M87" i="38"/>
  <c r="AA514" i="38"/>
  <c r="Q82" i="38"/>
  <c r="Q67" i="38"/>
  <c r="Q51" i="38"/>
  <c r="L530" i="38"/>
  <c r="V82" i="38"/>
  <c r="V67" i="38"/>
  <c r="V51" i="38"/>
  <c r="X448" i="38"/>
  <c r="X432" i="38"/>
  <c r="X416" i="38"/>
  <c r="X400" i="38"/>
  <c r="T109" i="38"/>
  <c r="M40" i="38"/>
  <c r="M316" i="38"/>
  <c r="T551" i="38"/>
  <c r="Q554" i="38"/>
  <c r="L498" i="38"/>
  <c r="Z100" i="38"/>
  <c r="V152" i="38"/>
  <c r="V40" i="38"/>
  <c r="V24" i="38"/>
  <c r="T74" i="38"/>
  <c r="T58" i="38"/>
  <c r="V303" i="38"/>
  <c r="V287" i="38"/>
  <c r="V271" i="38"/>
  <c r="Q457" i="38"/>
  <c r="Q441" i="38"/>
  <c r="Q425" i="38"/>
  <c r="Q409" i="38"/>
  <c r="S234" i="38"/>
  <c r="T129" i="38"/>
  <c r="P233" i="38"/>
  <c r="W184" i="38"/>
  <c r="W168" i="38"/>
  <c r="S333" i="38"/>
  <c r="S484" i="38"/>
  <c r="S469" i="38"/>
  <c r="Q135" i="38"/>
  <c r="W298" i="38"/>
  <c r="W282" i="38"/>
  <c r="X195" i="38"/>
  <c r="S315" i="38"/>
  <c r="N211" i="38"/>
  <c r="U371" i="38"/>
  <c r="U355" i="38"/>
  <c r="O391" i="38"/>
  <c r="T31" i="38"/>
  <c r="T15" i="38"/>
  <c r="S188" i="38"/>
  <c r="S172" i="38"/>
  <c r="K484" i="38"/>
  <c r="K469" i="38"/>
  <c r="T98" i="38"/>
  <c r="K457" i="38"/>
  <c r="K441" i="38"/>
  <c r="K425" i="38"/>
  <c r="K409" i="38"/>
  <c r="M74" i="38"/>
  <c r="M58" i="38"/>
  <c r="AA196" i="38"/>
  <c r="V102" i="38"/>
  <c r="S531" i="38"/>
  <c r="O105" i="38"/>
  <c r="K184" i="38"/>
  <c r="K168" i="38"/>
  <c r="W148" i="38"/>
  <c r="O508" i="38"/>
  <c r="N158" i="38"/>
  <c r="W99" i="38"/>
  <c r="P559" i="38"/>
  <c r="P544" i="38"/>
  <c r="P314" i="38"/>
  <c r="X241" i="38"/>
  <c r="M86" i="38"/>
  <c r="AA540" i="38"/>
  <c r="Q78" i="38"/>
  <c r="Q62" i="38"/>
  <c r="L537" i="38"/>
  <c r="Q520" i="38"/>
  <c r="V74" i="38"/>
  <c r="V58" i="38"/>
  <c r="X451" i="38"/>
  <c r="X435" i="38"/>
  <c r="X419" i="38"/>
  <c r="X403" i="38"/>
  <c r="Q86" i="38"/>
  <c r="M310" i="38"/>
  <c r="M16" i="38"/>
  <c r="AA262" i="38"/>
  <c r="T546" i="38"/>
  <c r="Q545" i="38"/>
  <c r="Z103" i="38"/>
  <c r="V151" i="38"/>
  <c r="V46" i="38"/>
  <c r="V31" i="38"/>
  <c r="V15" i="38"/>
  <c r="T69" i="38"/>
  <c r="T53" i="38"/>
  <c r="V302" i="38"/>
  <c r="V286" i="38"/>
  <c r="V270" i="38"/>
  <c r="Q448" i="38"/>
  <c r="X227" i="38"/>
  <c r="Y72" i="38"/>
  <c r="S142" i="38"/>
  <c r="Z545" i="38"/>
  <c r="Y37" i="38"/>
  <c r="Y21" i="38"/>
  <c r="M451" i="38"/>
  <c r="M435" i="38"/>
  <c r="M419" i="38"/>
  <c r="M403" i="38"/>
  <c r="W553" i="38"/>
  <c r="U455" i="38"/>
  <c r="U439" i="38"/>
  <c r="U423" i="38"/>
  <c r="U407" i="38"/>
  <c r="Y112" i="38"/>
  <c r="T163" i="38"/>
  <c r="N494" i="38"/>
  <c r="N225" i="38"/>
  <c r="M43" i="38"/>
  <c r="M27" i="38"/>
  <c r="L296" i="38"/>
  <c r="L280" i="38"/>
  <c r="AA253" i="38"/>
  <c r="P143" i="38"/>
  <c r="M535" i="38"/>
  <c r="Q311" i="38"/>
  <c r="Q296" i="38"/>
  <c r="Q280" i="38"/>
  <c r="P193" i="38"/>
  <c r="X559" i="38"/>
  <c r="X544" i="38"/>
  <c r="P303" i="38"/>
  <c r="P287" i="38"/>
  <c r="P271" i="38"/>
  <c r="V448" i="38"/>
  <c r="V432" i="38"/>
  <c r="V416" i="38"/>
  <c r="V400" i="38"/>
  <c r="S442" i="38"/>
  <c r="S426" i="38"/>
  <c r="S410" i="38"/>
  <c r="U145" i="38"/>
  <c r="X323" i="38"/>
  <c r="O159" i="38"/>
  <c r="N559" i="38"/>
  <c r="N544" i="38"/>
  <c r="N32" i="38"/>
  <c r="N16" i="38"/>
  <c r="AA447" i="38"/>
  <c r="AA431" i="38"/>
  <c r="AA415" i="38"/>
  <c r="X257" i="38"/>
  <c r="P536" i="38"/>
  <c r="Y342" i="38"/>
  <c r="S504" i="38"/>
  <c r="X503" i="38"/>
  <c r="V87" i="38"/>
  <c r="P101" i="38"/>
  <c r="N311" i="38"/>
  <c r="N296" i="38"/>
  <c r="N280" i="38"/>
  <c r="X339" i="38"/>
  <c r="V91" i="38"/>
  <c r="K43" i="38"/>
  <c r="K27" i="38"/>
  <c r="Z497" i="38"/>
  <c r="X491" i="38"/>
  <c r="W69" i="38"/>
  <c r="W53" i="38"/>
  <c r="X230" i="38"/>
  <c r="K217" i="38"/>
  <c r="T511" i="38"/>
  <c r="Y75" i="38"/>
  <c r="Y59" i="38"/>
  <c r="Y385" i="38"/>
  <c r="S145" i="38"/>
  <c r="Z556" i="38"/>
  <c r="Y44" i="38"/>
  <c r="Y28" i="38"/>
  <c r="M454" i="38"/>
  <c r="M438" i="38"/>
  <c r="M422" i="38"/>
  <c r="M406" i="38"/>
  <c r="Z111" i="38"/>
  <c r="W548" i="38"/>
  <c r="U446" i="38"/>
  <c r="U430" i="38"/>
  <c r="U414" i="38"/>
  <c r="U198" i="38"/>
  <c r="Y111" i="38"/>
  <c r="X121" i="38"/>
  <c r="N497" i="38"/>
  <c r="N232" i="38"/>
  <c r="AA123" i="38"/>
  <c r="M30" i="38"/>
  <c r="M20" i="38"/>
  <c r="M314" i="38"/>
  <c r="T549" i="38"/>
  <c r="Q552" i="38"/>
  <c r="L497" i="38"/>
  <c r="Z98" i="38"/>
  <c r="T538" i="38"/>
  <c r="V38" i="38"/>
  <c r="V22" i="38"/>
  <c r="T72" i="38"/>
  <c r="T56" i="38"/>
  <c r="V301" i="38"/>
  <c r="V285" i="38"/>
  <c r="V269" i="38"/>
  <c r="Q455" i="38"/>
  <c r="Q439" i="38"/>
  <c r="Q423" i="38"/>
  <c r="Q407" i="38"/>
  <c r="S233" i="38"/>
  <c r="T127" i="38"/>
  <c r="P231" i="38"/>
  <c r="W182" i="38"/>
  <c r="W166" i="38"/>
  <c r="S331" i="38"/>
  <c r="S483" i="38"/>
  <c r="Q148" i="38"/>
  <c r="W311" i="38"/>
  <c r="W296" i="38"/>
  <c r="W280" i="38"/>
  <c r="X193" i="38"/>
  <c r="L482" i="38"/>
  <c r="N209" i="38"/>
  <c r="U369" i="38"/>
  <c r="U353" i="38"/>
  <c r="T46" i="38"/>
  <c r="T33" i="38"/>
  <c r="T17" i="38"/>
  <c r="S189" i="38"/>
  <c r="S174" i="38"/>
  <c r="O201" i="38"/>
  <c r="K471" i="38"/>
  <c r="T100" i="38"/>
  <c r="O121" i="38"/>
  <c r="K443" i="38"/>
  <c r="K427" i="38"/>
  <c r="K411" i="38"/>
  <c r="M76" i="38"/>
  <c r="M60" i="38"/>
  <c r="Q563" i="38"/>
  <c r="V104" i="38"/>
  <c r="S533" i="38"/>
  <c r="Z314" i="38"/>
  <c r="K186" i="38"/>
  <c r="K170" i="38"/>
  <c r="AA151" i="38"/>
  <c r="W135" i="38"/>
  <c r="N156" i="38"/>
  <c r="P86" i="38"/>
  <c r="P558" i="38"/>
  <c r="O219" i="38"/>
  <c r="S242" i="38"/>
  <c r="X239" i="38"/>
  <c r="AA523" i="38"/>
  <c r="AA536" i="38"/>
  <c r="Q72" i="38"/>
  <c r="Q56" i="38"/>
  <c r="L531" i="38"/>
  <c r="Q514" i="38"/>
  <c r="V68" i="38"/>
  <c r="V52" i="38"/>
  <c r="X445" i="38"/>
  <c r="X429" i="38"/>
  <c r="X413" i="38"/>
  <c r="L194" i="38"/>
  <c r="M28" i="38"/>
  <c r="AA264" i="38"/>
  <c r="T548" i="38"/>
  <c r="Q547" i="38"/>
  <c r="L492" i="38"/>
  <c r="V153" i="38"/>
  <c r="T529" i="38"/>
  <c r="V33" i="38"/>
  <c r="V17" i="38"/>
  <c r="T71" i="38"/>
  <c r="T55" i="38"/>
  <c r="V304" i="38"/>
  <c r="V288" i="38"/>
  <c r="V272" i="38"/>
  <c r="Q450" i="38"/>
  <c r="Q434" i="38"/>
  <c r="Q418" i="38"/>
  <c r="Q402" i="38"/>
  <c r="S228" i="38"/>
  <c r="O95" i="38"/>
  <c r="W185" i="38"/>
  <c r="W169" i="38"/>
  <c r="S330" i="38"/>
  <c r="S482" i="38"/>
  <c r="Q144" i="38"/>
  <c r="W303" i="38"/>
  <c r="W287" i="38"/>
  <c r="W271" i="38"/>
  <c r="S320" i="38"/>
  <c r="L477" i="38"/>
  <c r="U380" i="38"/>
  <c r="U364" i="38"/>
  <c r="U348" i="38"/>
  <c r="T36" i="38"/>
  <c r="T20" i="38"/>
  <c r="S185" i="38"/>
  <c r="S169" i="38"/>
  <c r="K474" i="38"/>
  <c r="O128" i="38"/>
  <c r="K450" i="38"/>
  <c r="K434" i="38"/>
  <c r="K418" i="38"/>
  <c r="K402" i="38"/>
  <c r="M71" i="38"/>
  <c r="M55" i="38"/>
  <c r="Q565" i="38"/>
  <c r="V116" i="38"/>
  <c r="S536" i="38"/>
  <c r="Z317" i="38"/>
  <c r="K181" i="38"/>
  <c r="AA162" i="38"/>
  <c r="W142" i="38"/>
  <c r="N159" i="38"/>
  <c r="W461" i="38"/>
  <c r="P85" i="38"/>
  <c r="P557" i="38"/>
  <c r="O221" i="38"/>
  <c r="P319" i="38"/>
  <c r="U262" i="38"/>
  <c r="AA525" i="38"/>
  <c r="AA539" i="38"/>
  <c r="Q79" i="38"/>
  <c r="Q63" i="38"/>
  <c r="L540" i="38"/>
  <c r="Q521" i="38"/>
  <c r="V79" i="38"/>
  <c r="V63" i="38"/>
  <c r="X458" i="38"/>
  <c r="X444" i="38"/>
  <c r="X428" i="38"/>
  <c r="X412" i="38"/>
  <c r="L197" i="38"/>
  <c r="Q87" i="38"/>
  <c r="M24" i="38"/>
  <c r="AA266" i="38"/>
  <c r="T547" i="38"/>
  <c r="Q550" i="38"/>
  <c r="L495" i="38"/>
  <c r="V163" i="38"/>
  <c r="T536" i="38"/>
  <c r="V36" i="38"/>
  <c r="V20" i="38"/>
  <c r="T70" i="38"/>
  <c r="T54" i="38"/>
  <c r="V299" i="38"/>
  <c r="V283" i="38"/>
  <c r="S105" i="38"/>
  <c r="Q453" i="38"/>
  <c r="Q437" i="38"/>
  <c r="Q421" i="38"/>
  <c r="Q405" i="38"/>
  <c r="S231" i="38"/>
  <c r="T125" i="38"/>
  <c r="P229" i="38"/>
  <c r="W180" i="38"/>
  <c r="S344" i="38"/>
  <c r="M130" i="38"/>
  <c r="S481" i="38"/>
  <c r="Q147" i="38"/>
  <c r="W310" i="38"/>
  <c r="W294" i="38"/>
  <c r="W278" i="38"/>
  <c r="S326" i="38"/>
  <c r="L480" i="38"/>
  <c r="U382" i="38"/>
  <c r="U367" i="38"/>
  <c r="U351" i="38"/>
  <c r="T43" i="38"/>
  <c r="T27" i="38"/>
  <c r="T233" i="38"/>
  <c r="S184" i="38"/>
  <c r="S168" i="38"/>
  <c r="K481" i="38"/>
  <c r="U87" i="38"/>
  <c r="O131" i="38"/>
  <c r="K453" i="38"/>
  <c r="K437" i="38"/>
  <c r="K421" i="38"/>
  <c r="K405" i="38"/>
  <c r="M70" i="38"/>
  <c r="M54" i="38"/>
  <c r="V115" i="38"/>
  <c r="V98" i="38"/>
  <c r="Z324" i="38"/>
  <c r="O102" i="38"/>
  <c r="K180" i="38"/>
  <c r="AA161" i="38"/>
  <c r="W145" i="38"/>
  <c r="O506" i="38"/>
  <c r="N154" i="38"/>
  <c r="X161" i="38"/>
  <c r="P556" i="38"/>
  <c r="O217" i="38"/>
  <c r="S241" i="38"/>
  <c r="X237" i="38"/>
  <c r="AA521" i="38"/>
  <c r="AA538" i="38"/>
  <c r="Q74" i="38"/>
  <c r="Q58" i="38"/>
  <c r="L533" i="38"/>
  <c r="Q516" i="38"/>
  <c r="V70" i="38"/>
  <c r="V54" i="38"/>
  <c r="X447" i="38"/>
  <c r="X431" i="38"/>
  <c r="X415" i="38"/>
  <c r="L196" i="38"/>
  <c r="Z262" i="38"/>
  <c r="M306" i="38"/>
  <c r="M325" i="38"/>
  <c r="T558" i="38"/>
  <c r="Q557" i="38"/>
  <c r="S213" i="38"/>
  <c r="Z99" i="38"/>
  <c r="T539" i="38"/>
  <c r="V43" i="38"/>
  <c r="V27" i="38"/>
  <c r="T81" i="38"/>
  <c r="T65" i="38"/>
  <c r="T49" i="38"/>
  <c r="V298" i="38"/>
  <c r="V282" i="38"/>
  <c r="S101" i="38"/>
  <c r="Q444" i="38"/>
  <c r="Q428" i="38"/>
  <c r="Q412" i="38"/>
  <c r="W194" i="38"/>
  <c r="T124" i="38"/>
  <c r="P228" i="38"/>
  <c r="W175" i="38"/>
  <c r="S336" i="38"/>
  <c r="M125" i="38"/>
  <c r="M463" i="38"/>
  <c r="Y56" i="38"/>
  <c r="Z557" i="38"/>
  <c r="Y46" i="38"/>
  <c r="Y33" i="38"/>
  <c r="Y17" i="38"/>
  <c r="M447" i="38"/>
  <c r="M431" i="38"/>
  <c r="M415" i="38"/>
  <c r="Z116" i="38"/>
  <c r="W549" i="38"/>
  <c r="U451" i="38"/>
  <c r="U435" i="38"/>
  <c r="U419" i="38"/>
  <c r="U403" i="38"/>
  <c r="X130" i="38"/>
  <c r="T160" i="38"/>
  <c r="R464" i="38"/>
  <c r="AA128" i="38"/>
  <c r="M39" i="38"/>
  <c r="X387" i="38"/>
  <c r="L292" i="38"/>
  <c r="L276" i="38"/>
  <c r="AA249" i="38"/>
  <c r="P139" i="38"/>
  <c r="M531" i="38"/>
  <c r="Q308" i="38"/>
  <c r="Q292" i="38"/>
  <c r="Q276" i="38"/>
  <c r="Q497" i="38"/>
  <c r="X556" i="38"/>
  <c r="Y95" i="38"/>
  <c r="P299" i="38"/>
  <c r="P283" i="38"/>
  <c r="V458" i="38"/>
  <c r="V444" i="38"/>
  <c r="V428" i="38"/>
  <c r="V412" i="38"/>
  <c r="S454" i="38"/>
  <c r="S438" i="38"/>
  <c r="S422" i="38"/>
  <c r="S406" i="38"/>
  <c r="U141" i="38"/>
  <c r="X319" i="38"/>
  <c r="O155" i="38"/>
  <c r="N556" i="38"/>
  <c r="N44" i="38"/>
  <c r="N28" i="38"/>
  <c r="AA458" i="38"/>
  <c r="AA443" i="38"/>
  <c r="AA427" i="38"/>
  <c r="AA411" i="38"/>
  <c r="X253" i="38"/>
  <c r="P532" i="38"/>
  <c r="Y338" i="38"/>
  <c r="Q388" i="38"/>
  <c r="Q262" i="38"/>
  <c r="Q117" i="38"/>
  <c r="R264" i="38"/>
  <c r="N308" i="38"/>
  <c r="N292" i="38"/>
  <c r="N276" i="38"/>
  <c r="X335" i="38"/>
  <c r="K497" i="38"/>
  <c r="K39" i="38"/>
  <c r="K23" i="38"/>
  <c r="Z493" i="38"/>
  <c r="W81" i="38"/>
  <c r="W65" i="38"/>
  <c r="W49" i="38"/>
  <c r="X226" i="38"/>
  <c r="T523" i="38"/>
  <c r="M564" i="38"/>
  <c r="Y71" i="38"/>
  <c r="Y55" i="38"/>
  <c r="P497" i="38"/>
  <c r="S141" i="38"/>
  <c r="Z552" i="38"/>
  <c r="Y40" i="38"/>
  <c r="Y24" i="38"/>
  <c r="M450" i="38"/>
  <c r="M434" i="38"/>
  <c r="M418" i="38"/>
  <c r="M402" i="38"/>
  <c r="W559" i="38"/>
  <c r="W544" i="38"/>
  <c r="U442" i="38"/>
  <c r="U426" i="38"/>
  <c r="U410" i="38"/>
  <c r="U195" i="38"/>
  <c r="X132" i="38"/>
  <c r="T159" i="38"/>
  <c r="N493" i="38"/>
  <c r="N228" i="38"/>
  <c r="M42" i="38"/>
  <c r="M26" i="38"/>
  <c r="M15" i="38"/>
  <c r="AA265" i="38"/>
  <c r="T545" i="38"/>
  <c r="Q548" i="38"/>
  <c r="L493" i="38"/>
  <c r="V162" i="38"/>
  <c r="T534" i="38"/>
  <c r="V34" i="38"/>
  <c r="V18" i="38"/>
  <c r="T68" i="38"/>
  <c r="T52" i="38"/>
  <c r="V297" i="38"/>
  <c r="V281" i="38"/>
  <c r="S104" i="38"/>
  <c r="Q451" i="38"/>
  <c r="Q435" i="38"/>
  <c r="Q419" i="38"/>
  <c r="Q403" i="38"/>
  <c r="S229" i="38"/>
  <c r="T123" i="38"/>
  <c r="P227" i="38"/>
  <c r="W178" i="38"/>
  <c r="S343" i="38"/>
  <c r="M128" i="38"/>
  <c r="S479" i="38"/>
  <c r="Q145" i="38"/>
  <c r="W308" i="38"/>
  <c r="W292" i="38"/>
  <c r="W276" i="38"/>
  <c r="S325" i="38"/>
  <c r="L478" i="38"/>
  <c r="U381" i="38"/>
  <c r="U365" i="38"/>
  <c r="U349" i="38"/>
  <c r="T45" i="38"/>
  <c r="T29" i="38"/>
  <c r="T234" i="38"/>
  <c r="S186" i="38"/>
  <c r="S170" i="38"/>
  <c r="K483" i="38"/>
  <c r="U88" i="38"/>
  <c r="O132" i="38"/>
  <c r="K455" i="38"/>
  <c r="K439" i="38"/>
  <c r="K423" i="38"/>
  <c r="K407" i="38"/>
  <c r="M72" i="38"/>
  <c r="M56" i="38"/>
  <c r="AA194" i="38"/>
  <c r="V100" i="38"/>
  <c r="S529" i="38"/>
  <c r="O104" i="38"/>
  <c r="K182" i="38"/>
  <c r="K166" i="38"/>
  <c r="W147" i="38"/>
  <c r="O504" i="38"/>
  <c r="N152" i="38"/>
  <c r="X159" i="38"/>
  <c r="P554" i="38"/>
  <c r="P324" i="38"/>
  <c r="S239" i="38"/>
  <c r="U266" i="38"/>
  <c r="AA519" i="38"/>
  <c r="AA532" i="38"/>
  <c r="Q68" i="38"/>
  <c r="Q52" i="38"/>
  <c r="Q525" i="38"/>
  <c r="V80" i="38"/>
  <c r="V64" i="38"/>
  <c r="X457" i="38"/>
  <c r="X441" i="38"/>
  <c r="X425" i="38"/>
  <c r="X409" i="38"/>
  <c r="T114" i="38"/>
  <c r="M19" i="38"/>
  <c r="T559" i="38"/>
  <c r="T544" i="38"/>
  <c r="Q543" i="38"/>
  <c r="Z101" i="38"/>
  <c r="T540" i="38"/>
  <c r="V45" i="38"/>
  <c r="V29" i="38"/>
  <c r="T82" i="38"/>
  <c r="T67" i="38"/>
  <c r="T51" i="38"/>
  <c r="V300" i="38"/>
  <c r="V284" i="38"/>
  <c r="S103" i="38"/>
  <c r="Q446" i="38"/>
  <c r="Q430" i="38"/>
  <c r="Q414" i="38"/>
  <c r="W198" i="38"/>
  <c r="T130" i="38"/>
  <c r="O92" i="38"/>
  <c r="W181" i="38"/>
  <c r="S342" i="38"/>
  <c r="M131" i="38"/>
  <c r="S478" i="38"/>
  <c r="Q140" i="38"/>
  <c r="W299" i="38"/>
  <c r="W283" i="38"/>
  <c r="X198" i="38"/>
  <c r="S316" i="38"/>
  <c r="L473" i="38"/>
  <c r="U376" i="38"/>
  <c r="U360" i="38"/>
  <c r="O392" i="38"/>
  <c r="T32" i="38"/>
  <c r="T16" i="38"/>
  <c r="S181" i="38"/>
  <c r="O204" i="38"/>
  <c r="K470" i="38"/>
  <c r="O124" i="38"/>
  <c r="K446" i="38"/>
  <c r="K430" i="38"/>
  <c r="K414" i="38"/>
  <c r="M82" i="38"/>
  <c r="M67" i="38"/>
  <c r="M51" i="38"/>
  <c r="Q562" i="38"/>
  <c r="V112" i="38"/>
  <c r="S532" i="38"/>
  <c r="O103" i="38"/>
  <c r="K177" i="38"/>
  <c r="AA158" i="38"/>
  <c r="W138" i="38"/>
  <c r="N155" i="38"/>
  <c r="W104" i="38"/>
  <c r="X162" i="38"/>
  <c r="P553" i="38"/>
  <c r="O218" i="38"/>
  <c r="P315" i="38"/>
  <c r="Y220" i="38"/>
  <c r="AA522" i="38"/>
  <c r="AA535" i="38"/>
  <c r="Q75" i="38"/>
  <c r="Q59" i="38"/>
  <c r="L538" i="38"/>
  <c r="Q517" i="38"/>
  <c r="V75" i="38"/>
  <c r="V59" i="38"/>
  <c r="X456" i="38"/>
  <c r="X440" i="38"/>
  <c r="X424" i="38"/>
  <c r="X408" i="38"/>
  <c r="L193" i="38"/>
  <c r="Z266" i="38"/>
  <c r="M18" i="38"/>
  <c r="AA263" i="38"/>
  <c r="T543" i="38"/>
  <c r="Q546" i="38"/>
  <c r="L491" i="38"/>
  <c r="V160" i="38"/>
  <c r="T532" i="38"/>
  <c r="V32" i="38"/>
  <c r="V16" i="38"/>
  <c r="T66" i="38"/>
  <c r="T50" i="38"/>
  <c r="V295" i="38"/>
  <c r="V279" i="38"/>
  <c r="S102" i="38"/>
  <c r="Q449" i="38"/>
  <c r="Q433" i="38"/>
  <c r="Q417" i="38"/>
  <c r="Q401" i="38"/>
  <c r="S227" i="38"/>
  <c r="T121" i="38"/>
  <c r="P225" i="38"/>
  <c r="W176" i="38"/>
  <c r="S341" i="38"/>
  <c r="M126" i="38"/>
  <c r="S477" i="38"/>
  <c r="Q143" i="38"/>
  <c r="W306" i="38"/>
  <c r="W290" i="38"/>
  <c r="W274" i="38"/>
  <c r="S323" i="38"/>
  <c r="L476" i="38"/>
  <c r="U379" i="38"/>
  <c r="U363" i="38"/>
  <c r="U347" i="38"/>
  <c r="T39" i="38"/>
  <c r="T23" i="38"/>
  <c r="T229" i="38"/>
  <c r="S180" i="38"/>
  <c r="O206" i="38"/>
  <c r="K477" i="38"/>
  <c r="T105" i="38"/>
  <c r="O127" i="38"/>
  <c r="K449" i="38"/>
  <c r="K433" i="38"/>
  <c r="K417" i="38"/>
  <c r="K401" i="38"/>
  <c r="M66" i="38"/>
  <c r="M50" i="38"/>
  <c r="V111" i="38"/>
  <c r="S539" i="38"/>
  <c r="Z320" i="38"/>
  <c r="O98" i="38"/>
  <c r="K176" i="38"/>
  <c r="AA157" i="38"/>
  <c r="W141" i="38"/>
  <c r="O502" i="38"/>
  <c r="W464" i="38"/>
  <c r="X157" i="38"/>
  <c r="P552" i="38"/>
  <c r="P322" i="38"/>
  <c r="S237" i="38"/>
  <c r="U265" i="38"/>
  <c r="AA517" i="38"/>
  <c r="AA534" i="38"/>
  <c r="Q70" i="38"/>
  <c r="Q54" i="38"/>
  <c r="L529" i="38"/>
  <c r="Q512" i="38"/>
  <c r="V66" i="38"/>
  <c r="V50" i="38"/>
  <c r="X443" i="38"/>
  <c r="X427" i="38"/>
  <c r="X411" i="38"/>
  <c r="T116" i="38"/>
  <c r="V241" i="38"/>
  <c r="M36" i="38"/>
  <c r="M320" i="38"/>
  <c r="T554" i="38"/>
  <c r="Q553" i="38"/>
  <c r="S210" i="38"/>
  <c r="V159" i="38"/>
  <c r="T535" i="38"/>
  <c r="V39" i="38"/>
  <c r="V23" i="38"/>
  <c r="T77" i="38"/>
  <c r="T61" i="38"/>
  <c r="V310" i="38"/>
  <c r="V294" i="38"/>
  <c r="V278" i="38"/>
  <c r="Q456" i="38"/>
  <c r="Q440" i="38"/>
  <c r="Q424" i="38"/>
  <c r="Q408" i="38"/>
  <c r="S230" i="38"/>
  <c r="T120" i="38"/>
  <c r="W187" i="38"/>
  <c r="W171" i="38"/>
  <c r="U214" i="38" l="1"/>
  <c r="R164" i="38"/>
  <c r="V207" i="38"/>
  <c r="L207" i="38"/>
  <c r="W107" i="38"/>
  <c r="Q500" i="38"/>
  <c r="S389" i="38"/>
  <c r="W527" i="38"/>
  <c r="T500" i="38"/>
  <c r="X83" i="38"/>
  <c r="U500" i="38"/>
  <c r="U118" i="38"/>
  <c r="V223" i="38"/>
  <c r="AA107" i="38"/>
  <c r="Q223" i="38"/>
  <c r="P107" i="38"/>
  <c r="W235" i="38"/>
  <c r="T207" i="38"/>
  <c r="N260" i="38"/>
  <c r="L345" i="38"/>
  <c r="X260" i="38"/>
  <c r="Q191" i="38"/>
  <c r="Q190" i="38" s="1"/>
  <c r="P328" i="38"/>
  <c r="N164" i="38"/>
  <c r="S107" i="38"/>
  <c r="K223" i="38"/>
  <c r="Q235" i="38"/>
  <c r="Y398" i="38"/>
  <c r="Q527" i="38"/>
  <c r="Z328" i="38"/>
  <c r="M107" i="38"/>
  <c r="P398" i="38"/>
  <c r="AA133" i="38"/>
  <c r="K47" i="38"/>
  <c r="R500" i="38"/>
  <c r="M500" i="38"/>
  <c r="Q389" i="38"/>
  <c r="L260" i="38"/>
  <c r="K328" i="38"/>
  <c r="Z47" i="38"/>
  <c r="Y500" i="38"/>
  <c r="K235" i="38"/>
  <c r="Q149" i="38"/>
  <c r="O527" i="38"/>
  <c r="X89" i="38"/>
  <c r="V328" i="38"/>
  <c r="W389" i="38"/>
  <c r="V164" i="38"/>
  <c r="N500" i="38"/>
  <c r="Y223" i="38"/>
  <c r="M191" i="38"/>
  <c r="L389" i="38"/>
  <c r="O223" i="38"/>
  <c r="L214" i="38"/>
  <c r="R149" i="38"/>
  <c r="O383" i="38"/>
  <c r="AA467" i="38"/>
  <c r="Q96" i="38"/>
  <c r="Y345" i="38"/>
  <c r="K89" i="38"/>
  <c r="P13" i="38"/>
  <c r="R107" i="38"/>
  <c r="M96" i="38"/>
  <c r="N328" i="38"/>
  <c r="AA485" i="38"/>
  <c r="Z485" i="38"/>
  <c r="R398" i="38"/>
  <c r="X389" i="38"/>
  <c r="U485" i="38"/>
  <c r="P389" i="38"/>
  <c r="Z133" i="38"/>
  <c r="N191" i="38"/>
  <c r="W328" i="38"/>
  <c r="X13" i="38"/>
  <c r="V541" i="38"/>
  <c r="N312" i="38"/>
  <c r="K118" i="38"/>
  <c r="S47" i="38"/>
  <c r="AA207" i="38"/>
  <c r="N133" i="38"/>
  <c r="Y489" i="38"/>
  <c r="Z509" i="38"/>
  <c r="M214" i="38"/>
  <c r="O13" i="38"/>
  <c r="V199" i="38"/>
  <c r="S260" i="38"/>
  <c r="L328" i="38"/>
  <c r="W89" i="38"/>
  <c r="M149" i="38"/>
  <c r="P500" i="38"/>
  <c r="U243" i="38"/>
  <c r="U89" i="38"/>
  <c r="L383" i="38"/>
  <c r="K312" i="38"/>
  <c r="T243" i="38"/>
  <c r="S383" i="38"/>
  <c r="Y509" i="38"/>
  <c r="P485" i="38"/>
  <c r="V312" i="38"/>
  <c r="R560" i="38"/>
  <c r="U312" i="38"/>
  <c r="N398" i="38"/>
  <c r="W560" i="38"/>
  <c r="S83" i="38"/>
  <c r="Q312" i="38"/>
  <c r="U459" i="38"/>
  <c r="Z199" i="38"/>
  <c r="T467" i="38"/>
  <c r="V214" i="38"/>
  <c r="Q467" i="38"/>
  <c r="U509" i="38"/>
  <c r="U499" i="38" s="1"/>
  <c r="Q207" i="38"/>
  <c r="T312" i="38"/>
  <c r="X345" i="38"/>
  <c r="X214" i="38"/>
  <c r="Y389" i="38"/>
  <c r="S149" i="38"/>
  <c r="U489" i="38"/>
  <c r="R235" i="38"/>
  <c r="Y191" i="38"/>
  <c r="R541" i="38"/>
  <c r="R345" i="38"/>
  <c r="T560" i="38"/>
  <c r="X47" i="38"/>
  <c r="R223" i="38"/>
  <c r="W312" i="38"/>
  <c r="Z191" i="38"/>
  <c r="U164" i="38"/>
  <c r="T89" i="38"/>
  <c r="R509" i="38"/>
  <c r="O398" i="38"/>
  <c r="AA267" i="38"/>
  <c r="Z560" i="38"/>
  <c r="AA345" i="38"/>
  <c r="U467" i="38"/>
  <c r="U149" i="38"/>
  <c r="K243" i="38"/>
  <c r="U267" i="38"/>
  <c r="W485" i="38"/>
  <c r="X133" i="38"/>
  <c r="AA489" i="38"/>
  <c r="R267" i="38"/>
  <c r="K96" i="38"/>
  <c r="S489" i="38"/>
  <c r="L133" i="38"/>
  <c r="O560" i="38"/>
  <c r="K191" i="38"/>
  <c r="P560" i="38"/>
  <c r="R389" i="38"/>
  <c r="P164" i="38"/>
  <c r="P235" i="38"/>
  <c r="Z83" i="38"/>
  <c r="N214" i="38"/>
  <c r="Y164" i="38"/>
  <c r="L96" i="38"/>
  <c r="M89" i="38"/>
  <c r="O260" i="38"/>
  <c r="Q164" i="38"/>
  <c r="N118" i="38"/>
  <c r="V389" i="38"/>
  <c r="X164" i="38"/>
  <c r="Z267" i="38"/>
  <c r="U541" i="38"/>
  <c r="V243" i="38"/>
  <c r="R207" i="38"/>
  <c r="Z149" i="38"/>
  <c r="AA47" i="38"/>
  <c r="L13" i="38"/>
  <c r="K527" i="38"/>
  <c r="N47" i="38"/>
  <c r="N389" i="38"/>
  <c r="N527" i="38"/>
  <c r="O459" i="38"/>
  <c r="AA500" i="38"/>
  <c r="Y527" i="38"/>
  <c r="Q328" i="38"/>
  <c r="AA13" i="38"/>
  <c r="L560" i="38"/>
  <c r="M328" i="38"/>
  <c r="R243" i="38"/>
  <c r="T345" i="38"/>
  <c r="Z164" i="38"/>
  <c r="U235" i="38"/>
  <c r="Y133" i="38"/>
  <c r="O107" i="38"/>
  <c r="Z13" i="38"/>
  <c r="K107" i="38"/>
  <c r="K541" i="38"/>
  <c r="N107" i="38"/>
  <c r="M223" i="38"/>
  <c r="O191" i="38"/>
  <c r="Z207" i="38"/>
  <c r="M509" i="38"/>
  <c r="M485" i="38"/>
  <c r="AA214" i="38"/>
  <c r="S560" i="38"/>
  <c r="S485" i="38"/>
  <c r="N96" i="38"/>
  <c r="S89" i="38"/>
  <c r="O267" i="38"/>
  <c r="S118" i="38"/>
  <c r="L312" i="38"/>
  <c r="AA312" i="38"/>
  <c r="X560" i="38"/>
  <c r="O47" i="38"/>
  <c r="R133" i="38"/>
  <c r="N467" i="38"/>
  <c r="T199" i="38"/>
  <c r="W149" i="38"/>
  <c r="O509" i="38"/>
  <c r="L485" i="38"/>
  <c r="Z500" i="38"/>
  <c r="K509" i="38"/>
  <c r="M243" i="38"/>
  <c r="L235" i="38"/>
  <c r="L223" i="38"/>
  <c r="Y541" i="38"/>
  <c r="U107" i="38"/>
  <c r="L47" i="38"/>
  <c r="O133" i="38"/>
  <c r="S13" i="38"/>
  <c r="Z223" i="38"/>
  <c r="AA89" i="38"/>
  <c r="Z214" i="38"/>
  <c r="O489" i="38"/>
  <c r="W83" i="38"/>
  <c r="R89" i="38"/>
  <c r="Y267" i="38"/>
  <c r="AA235" i="38"/>
  <c r="M467" i="38"/>
  <c r="Y260" i="38"/>
  <c r="K383" i="38"/>
  <c r="P199" i="38"/>
  <c r="R83" i="38"/>
  <c r="K133" i="38"/>
  <c r="Z89" i="38"/>
  <c r="Z345" i="38"/>
  <c r="Y467" i="38"/>
  <c r="R312" i="38"/>
  <c r="N199" i="38"/>
  <c r="N190" i="38" s="1"/>
  <c r="V260" i="38"/>
  <c r="K345" i="38"/>
  <c r="R47" i="38"/>
  <c r="T485" i="38"/>
  <c r="AA164" i="38"/>
  <c r="N509" i="38"/>
  <c r="Y560" i="38"/>
  <c r="X383" i="38"/>
  <c r="K485" i="38"/>
  <c r="N83" i="38"/>
  <c r="L199" i="38"/>
  <c r="L398" i="38"/>
  <c r="L149" i="38"/>
  <c r="M260" i="38"/>
  <c r="K199" i="38"/>
  <c r="Q89" i="38"/>
  <c r="V459" i="38"/>
  <c r="X223" i="38"/>
  <c r="R527" i="38"/>
  <c r="S541" i="38"/>
  <c r="M345" i="38"/>
  <c r="O164" i="38"/>
  <c r="T459" i="38"/>
  <c r="AA96" i="38"/>
  <c r="W345" i="38"/>
  <c r="R13" i="38"/>
  <c r="T235" i="38"/>
  <c r="Y459" i="38"/>
  <c r="Z389" i="38"/>
  <c r="V509" i="38"/>
  <c r="Y235" i="38"/>
  <c r="Z398" i="38"/>
  <c r="Q485" i="38"/>
  <c r="W509" i="38"/>
  <c r="Z467" i="38"/>
  <c r="P118" i="38"/>
  <c r="W223" i="38"/>
  <c r="R467" i="38"/>
  <c r="O243" i="38"/>
  <c r="Z527" i="38"/>
  <c r="K267" i="38"/>
  <c r="O345" i="38"/>
  <c r="V191" i="38"/>
  <c r="V500" i="38"/>
  <c r="V489" i="38"/>
  <c r="L89" i="38"/>
  <c r="K207" i="38"/>
  <c r="Z243" i="38"/>
  <c r="U47" i="38"/>
  <c r="Z489" i="38"/>
  <c r="W489" i="38"/>
  <c r="AA541" i="38"/>
  <c r="X509" i="38"/>
  <c r="K83" i="38"/>
  <c r="S214" i="38"/>
  <c r="T83" i="38"/>
  <c r="S191" i="38"/>
  <c r="M235" i="38"/>
  <c r="K389" i="38"/>
  <c r="N485" i="38"/>
  <c r="V107" i="38"/>
  <c r="P223" i="38"/>
  <c r="O118" i="38"/>
  <c r="L467" i="38"/>
  <c r="V47" i="38"/>
  <c r="U345" i="38"/>
  <c r="P541" i="38"/>
  <c r="P191" i="38"/>
  <c r="N459" i="38"/>
  <c r="W96" i="38"/>
  <c r="O485" i="38"/>
  <c r="S467" i="38"/>
  <c r="U191" i="38"/>
  <c r="M459" i="38"/>
  <c r="AA191" i="38"/>
  <c r="Q398" i="38"/>
  <c r="U83" i="38"/>
  <c r="O89" i="38"/>
  <c r="P312" i="38"/>
  <c r="S96" i="38"/>
  <c r="T96" i="38"/>
  <c r="Y328" i="38"/>
  <c r="P267" i="38"/>
  <c r="X149" i="38"/>
  <c r="X235" i="38"/>
  <c r="X191" i="38"/>
  <c r="N267" i="38"/>
  <c r="O149" i="38"/>
  <c r="Y107" i="38"/>
  <c r="X312" i="38"/>
  <c r="W541" i="38"/>
  <c r="Q214" i="38"/>
  <c r="L267" i="38"/>
  <c r="N13" i="38"/>
  <c r="Q489" i="38"/>
  <c r="R459" i="38"/>
  <c r="U398" i="38"/>
  <c r="AA149" i="38"/>
  <c r="Q133" i="38"/>
  <c r="M312" i="38"/>
  <c r="Z107" i="38"/>
  <c r="P489" i="38"/>
  <c r="V13" i="38"/>
  <c r="Q83" i="38"/>
  <c r="O389" i="38"/>
  <c r="T527" i="38"/>
  <c r="O214" i="38"/>
  <c r="V149" i="38"/>
  <c r="V96" i="38"/>
  <c r="Z541" i="38"/>
  <c r="X199" i="38"/>
  <c r="AA260" i="38"/>
  <c r="K467" i="38"/>
  <c r="L527" i="38"/>
  <c r="W47" i="38"/>
  <c r="O83" i="38"/>
  <c r="Y214" i="38"/>
  <c r="U260" i="38"/>
  <c r="Z190" i="38"/>
  <c r="T509" i="38"/>
  <c r="Y13" i="38"/>
  <c r="Z312" i="38"/>
  <c r="W164" i="38"/>
  <c r="K398" i="38"/>
  <c r="M47" i="38"/>
  <c r="Q47" i="38"/>
  <c r="S312" i="38"/>
  <c r="O96" i="38"/>
  <c r="P133" i="38"/>
  <c r="K214" i="38"/>
  <c r="M83" i="38"/>
  <c r="Q509" i="38"/>
  <c r="X398" i="38"/>
  <c r="Q107" i="38"/>
  <c r="Z235" i="38"/>
  <c r="N89" i="38"/>
  <c r="O235" i="38"/>
  <c r="M389" i="38"/>
  <c r="AA223" i="38"/>
  <c r="S345" i="38"/>
  <c r="X527" i="38"/>
  <c r="U199" i="38"/>
  <c r="U207" i="38"/>
  <c r="K500" i="38"/>
  <c r="L500" i="38"/>
  <c r="AA389" i="38"/>
  <c r="X328" i="38"/>
  <c r="X243" i="38"/>
  <c r="P243" i="38"/>
  <c r="Y199" i="38"/>
  <c r="O207" i="38"/>
  <c r="U560" i="38"/>
  <c r="Q243" i="38"/>
  <c r="W500" i="38"/>
  <c r="W499" i="38" s="1"/>
  <c r="Q345" i="38"/>
  <c r="T164" i="38"/>
  <c r="M164" i="38"/>
  <c r="S133" i="38"/>
  <c r="Q383" i="38"/>
  <c r="T389" i="38"/>
  <c r="Q118" i="38"/>
  <c r="W467" i="38"/>
  <c r="P345" i="38"/>
  <c r="V118" i="38"/>
  <c r="U96" i="38"/>
  <c r="V527" i="38"/>
  <c r="Y243" i="38"/>
  <c r="O467" i="38"/>
  <c r="W398" i="38"/>
  <c r="Y96" i="38"/>
  <c r="Y207" i="38"/>
  <c r="V89" i="38"/>
  <c r="W214" i="38"/>
  <c r="V398" i="38"/>
  <c r="T398" i="38"/>
  <c r="AA83" i="38"/>
  <c r="V485" i="38"/>
  <c r="N243" i="38"/>
  <c r="U527" i="38"/>
  <c r="P383" i="38"/>
  <c r="L459" i="38"/>
  <c r="T267" i="38"/>
  <c r="M527" i="38"/>
  <c r="K560" i="38"/>
  <c r="N207" i="38"/>
  <c r="Z96" i="38"/>
  <c r="S164" i="38"/>
  <c r="V267" i="38"/>
  <c r="AA509" i="38"/>
  <c r="W191" i="38"/>
  <c r="W133" i="38"/>
  <c r="R260" i="38"/>
  <c r="S398" i="38"/>
  <c r="N489" i="38"/>
  <c r="T149" i="38"/>
  <c r="S527" i="38"/>
  <c r="T107" i="38"/>
  <c r="W199" i="38"/>
  <c r="N223" i="38"/>
  <c r="L191" i="38"/>
  <c r="W267" i="38"/>
  <c r="T541" i="38"/>
  <c r="Q560" i="38"/>
  <c r="Z260" i="38"/>
  <c r="T13" i="38"/>
  <c r="O500" i="38"/>
  <c r="K489" i="38"/>
  <c r="M398" i="38"/>
  <c r="K164" i="38"/>
  <c r="S223" i="38"/>
  <c r="Y383" i="38"/>
  <c r="X541" i="38"/>
  <c r="Y83" i="38"/>
  <c r="P149" i="38"/>
  <c r="U383" i="38"/>
  <c r="R214" i="38"/>
  <c r="U223" i="38"/>
  <c r="P89" i="38"/>
  <c r="Y312" i="38"/>
  <c r="S199" i="38"/>
  <c r="T383" i="38"/>
  <c r="AA199" i="38"/>
  <c r="P207" i="38"/>
  <c r="Q260" i="38"/>
  <c r="R191" i="38"/>
  <c r="AA243" i="38"/>
  <c r="K260" i="38"/>
  <c r="Z459" i="38"/>
  <c r="T489" i="38"/>
  <c r="AA383" i="38"/>
  <c r="R118" i="38"/>
  <c r="V133" i="38"/>
  <c r="P467" i="38"/>
  <c r="O541" i="38"/>
  <c r="Y47" i="38"/>
  <c r="Y89" i="38"/>
  <c r="N383" i="38"/>
  <c r="P509" i="38"/>
  <c r="W383" i="38"/>
  <c r="N345" i="38"/>
  <c r="L118" i="38"/>
  <c r="X107" i="38"/>
  <c r="U328" i="38"/>
  <c r="T191" i="38"/>
  <c r="W207" i="38"/>
  <c r="L509" i="38"/>
  <c r="S509" i="38"/>
  <c r="P47" i="38"/>
  <c r="P96" i="38"/>
  <c r="V83" i="38"/>
  <c r="N541" i="38"/>
  <c r="Y149" i="38"/>
  <c r="L164" i="38"/>
  <c r="P459" i="38"/>
  <c r="V560" i="38"/>
  <c r="S243" i="38"/>
  <c r="N560" i="38"/>
  <c r="R328" i="38"/>
  <c r="L107" i="38"/>
  <c r="Q459" i="38"/>
  <c r="O312" i="38"/>
  <c r="M13" i="38"/>
  <c r="N149" i="38"/>
  <c r="T118" i="38"/>
  <c r="M267" i="38"/>
  <c r="AA118" i="38"/>
  <c r="M118" i="38"/>
  <c r="Q541" i="38"/>
  <c r="T223" i="38"/>
  <c r="T47" i="38"/>
  <c r="P83" i="38"/>
  <c r="L489" i="38"/>
  <c r="O199" i="38"/>
  <c r="AA527" i="38"/>
  <c r="X118" i="38"/>
  <c r="M560" i="38"/>
  <c r="W459" i="38"/>
  <c r="S235" i="38"/>
  <c r="S328" i="38"/>
  <c r="V235" i="38"/>
  <c r="X489" i="38"/>
  <c r="Q267" i="38"/>
  <c r="U389" i="38"/>
  <c r="AA459" i="38"/>
  <c r="S459" i="38"/>
  <c r="L83" i="38"/>
  <c r="X467" i="38"/>
  <c r="M133" i="38"/>
  <c r="V467" i="38"/>
  <c r="W118" i="38"/>
  <c r="R96" i="38"/>
  <c r="W260" i="38"/>
  <c r="M383" i="38"/>
  <c r="V345" i="38"/>
  <c r="S207" i="38"/>
  <c r="P527" i="38"/>
  <c r="R383" i="38"/>
  <c r="AA398" i="38"/>
  <c r="Z383" i="38"/>
  <c r="K459" i="38"/>
  <c r="X96" i="38"/>
  <c r="M207" i="38"/>
  <c r="L243" i="38"/>
  <c r="Y118" i="38"/>
  <c r="L541" i="38"/>
  <c r="M541" i="38"/>
  <c r="R489" i="38"/>
  <c r="K13" i="38"/>
  <c r="X485" i="38"/>
  <c r="AA560" i="38"/>
  <c r="W13" i="38"/>
  <c r="X459" i="38"/>
  <c r="T133" i="38"/>
  <c r="M199" i="38"/>
  <c r="AA328" i="38"/>
  <c r="U13" i="38"/>
  <c r="T328" i="38"/>
  <c r="P260" i="38"/>
  <c r="S500" i="38"/>
  <c r="X500" i="38"/>
  <c r="U133" i="38"/>
  <c r="Z118" i="38"/>
  <c r="W243" i="38"/>
  <c r="T260" i="38"/>
  <c r="R199" i="38"/>
  <c r="S267" i="38"/>
  <c r="K149" i="38"/>
  <c r="M489" i="38"/>
  <c r="T214" i="38"/>
  <c r="X267" i="38"/>
  <c r="P214" i="38"/>
  <c r="Q499" i="38" l="1"/>
  <c r="X499" i="38"/>
  <c r="Q526" i="38"/>
  <c r="Y499" i="38"/>
  <c r="N499" i="38"/>
  <c r="T499" i="38"/>
  <c r="Z327" i="38"/>
  <c r="O526" i="38"/>
  <c r="M499" i="38"/>
  <c r="W526" i="38"/>
  <c r="V327" i="38"/>
  <c r="AA499" i="38"/>
  <c r="X12" i="38"/>
  <c r="K222" i="38"/>
  <c r="V526" i="38"/>
  <c r="K190" i="38"/>
  <c r="K106" i="38" s="1"/>
  <c r="M327" i="38"/>
  <c r="L190" i="38"/>
  <c r="L106" i="38" s="1"/>
  <c r="R499" i="38"/>
  <c r="O190" i="38"/>
  <c r="O106" i="38" s="1"/>
  <c r="O397" i="38"/>
  <c r="U526" i="38"/>
  <c r="P190" i="38"/>
  <c r="P106" i="38" s="1"/>
  <c r="V190" i="38"/>
  <c r="V106" i="38" s="1"/>
  <c r="R526" i="38"/>
  <c r="U12" i="38"/>
  <c r="K12" i="38"/>
  <c r="O327" i="38"/>
  <c r="P12" i="38"/>
  <c r="O499" i="38"/>
  <c r="Y397" i="38"/>
  <c r="K327" i="38"/>
  <c r="M190" i="38"/>
  <c r="M106" i="38" s="1"/>
  <c r="T327" i="38"/>
  <c r="AA12" i="38"/>
  <c r="Y222" i="38"/>
  <c r="Q327" i="38"/>
  <c r="S327" i="38"/>
  <c r="AA526" i="38"/>
  <c r="N526" i="38"/>
  <c r="W327" i="38"/>
  <c r="Z12" i="38"/>
  <c r="V222" i="38"/>
  <c r="Y190" i="38"/>
  <c r="Y106" i="38" s="1"/>
  <c r="T190" i="38"/>
  <c r="T106" i="38" s="1"/>
  <c r="O222" i="38"/>
  <c r="S12" i="38"/>
  <c r="P526" i="38"/>
  <c r="M12" i="38"/>
  <c r="P397" i="38"/>
  <c r="P499" i="38"/>
  <c r="P327" i="38"/>
  <c r="K499" i="38"/>
  <c r="Z526" i="38"/>
  <c r="Z499" i="38"/>
  <c r="K526" i="38"/>
  <c r="W222" i="38"/>
  <c r="U222" i="38"/>
  <c r="X327" i="38"/>
  <c r="U397" i="38"/>
  <c r="X222" i="38"/>
  <c r="S190" i="38"/>
  <c r="S106" i="38" s="1"/>
  <c r="V499" i="38"/>
  <c r="Y526" i="38"/>
  <c r="S499" i="38"/>
  <c r="N327" i="38"/>
  <c r="Z397" i="38"/>
  <c r="Q222" i="38"/>
  <c r="S526" i="38"/>
  <c r="R222" i="38"/>
  <c r="L397" i="38"/>
  <c r="Q12" i="38"/>
  <c r="Z222" i="38"/>
  <c r="L327" i="38"/>
  <c r="AA327" i="38"/>
  <c r="W12" i="38"/>
  <c r="R397" i="38"/>
  <c r="N106" i="38"/>
  <c r="R12" i="38"/>
  <c r="N397" i="38"/>
  <c r="L222" i="38"/>
  <c r="L12" i="38"/>
  <c r="M222" i="38"/>
  <c r="O12" i="38"/>
  <c r="R190" i="38"/>
  <c r="R106" i="38" s="1"/>
  <c r="M397" i="38"/>
  <c r="W190" i="38"/>
  <c r="W106" i="38" s="1"/>
  <c r="L499" i="38"/>
  <c r="X526" i="38"/>
  <c r="X397" i="38"/>
  <c r="Q397" i="38"/>
  <c r="T12" i="38"/>
  <c r="T397" i="38"/>
  <c r="L526" i="38"/>
  <c r="V12" i="38"/>
  <c r="N12" i="38"/>
  <c r="X190" i="38"/>
  <c r="X106" i="38" s="1"/>
  <c r="Y327" i="38"/>
  <c r="AA190" i="38"/>
  <c r="AA106" i="38" s="1"/>
  <c r="P222" i="38"/>
  <c r="U327" i="38"/>
  <c r="S222" i="38"/>
  <c r="S397" i="38"/>
  <c r="V397" i="38"/>
  <c r="AA222" i="38"/>
  <c r="Y12" i="38"/>
  <c r="T526" i="38"/>
  <c r="AA397" i="38"/>
  <c r="T222" i="38"/>
  <c r="R327" i="38"/>
  <c r="N222" i="38"/>
  <c r="M526" i="38"/>
  <c r="W397" i="38"/>
  <c r="Q106" i="38"/>
  <c r="K397" i="38"/>
  <c r="Z106" i="38"/>
  <c r="U190" i="38"/>
  <c r="U106" i="38" s="1"/>
  <c r="O566" i="38" l="1"/>
  <c r="K566" i="38"/>
  <c r="P566" i="38"/>
  <c r="L566" i="38"/>
  <c r="Z566" i="38"/>
  <c r="S566" i="38"/>
  <c r="W566" i="38"/>
  <c r="V566" i="38"/>
  <c r="Q566" i="38"/>
  <c r="X566" i="38"/>
  <c r="U566" i="38"/>
  <c r="R566" i="38"/>
  <c r="Y566" i="38"/>
  <c r="M566" i="38"/>
  <c r="AA566" i="38"/>
  <c r="N566" i="38"/>
  <c r="T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<sst xmlns="http://schemas.openxmlformats.org/spreadsheetml/2006/main" count="14485" uniqueCount="1960">
  <si>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</si>
  <si>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</si>
  <si>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</si>
  <si>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</si>
  <si>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</si>
  <si>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</si>
  <si>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</si>
  <si>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</si>
  <si>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</si>
  <si>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</si>
  <si>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</si>
  <si>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</si>
  <si>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</si>
  <si>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</si>
  <si>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</si>
  <si>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</si>
  <si>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</si>
  <si>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</si>
  <si>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</si>
  <si>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</si>
  <si>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</si>
  <si>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</si>
  <si>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</si>
  <si>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</si>
  <si>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</si>
  <si>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</si>
  <si>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</si>
  <si>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</si>
  <si>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</si>
  <si>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</si>
  <si>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</si>
  <si>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</si>
  <si>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</si>
  <si>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</si>
  <si>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</si>
  <si>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</si>
  <si>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</si>
  <si>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</si>
  <si>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</si>
  <si>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</si>
  <si>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</si>
  <si>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</si>
  <si>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</si>
  <si>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</si>
  <si>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</si>
  <si>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</si>
  <si>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</si>
  <si>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</si>
  <si>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</si>
  <si>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</si>
  <si>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</si>
  <si>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</si>
  <si>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</si>
  <si>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</si>
  <si>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</si>
  <si>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</si>
  <si>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</si>
  <si>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</si>
  <si>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</si>
  <si>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</si>
  <si>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</si>
  <si>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</si>
  <si>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</si>
  <si>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</si>
  <si>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</si>
  <si>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</si>
  <si>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</si>
  <si>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</si>
  <si>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</si>
  <si>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</si>
  <si>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</si>
  <si>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</si>
  <si>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</si>
  <si>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</si>
  <si>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</si>
  <si>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</si>
  <si>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</si>
  <si>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</si>
  <si>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</si>
  <si>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</si>
  <si>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</si>
  <si>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</si>
  <si>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</si>
  <si>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</si>
  <si>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</si>
  <si>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</si>
  <si>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</si>
  <si>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</si>
  <si>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</si>
  <si>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</si>
  <si>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</si>
  <si>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</si>
  <si>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</si>
  <si>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</si>
  <si>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</si>
  <si>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</si>
  <si>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</si>
  <si>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</si>
  <si>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</si>
  <si>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</si>
  <si>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</si>
  <si>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</si>
  <si>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</si>
  <si>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</si>
  <si>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</si>
  <si>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</si>
  <si>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</si>
  <si>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</si>
  <si>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</si>
  <si>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</si>
  <si>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</si>
  <si>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</si>
  <si>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</si>
  <si>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</si>
  <si>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</si>
  <si>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</si>
  <si>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</si>
  <si>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</si>
  <si>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</si>
  <si>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</si>
  <si>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</si>
  <si>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</si>
  <si>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</si>
  <si>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</si>
  <si>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</si>
  <si>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</si>
  <si>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</si>
  <si>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</si>
  <si>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</si>
  <si>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</si>
  <si>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</si>
  <si>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</si>
  <si>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</si>
  <si>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</si>
  <si>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</si>
  <si>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</si>
  <si>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</si>
  <si>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</si>
  <si>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</si>
  <si>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</si>
  <si>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</si>
  <si>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</si>
  <si>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</si>
  <si>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</si>
  <si>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</si>
  <si>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</si>
  <si>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</si>
  <si>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</si>
  <si>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</si>
  <si>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</si>
  <si>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</si>
  <si>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</si>
  <si>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</si>
  <si>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</si>
  <si>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</si>
  <si>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</si>
  <si>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</si>
  <si>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</si>
  <si>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</si>
  <si>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</si>
  <si>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</si>
  <si>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</si>
  <si>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</si>
  <si>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</si>
  <si>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</si>
  <si>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</si>
  <si>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</si>
  <si>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</si>
  <si>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</si>
  <si>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</si>
  <si>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</si>
  <si>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</si>
  <si>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</si>
  <si>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</si>
  <si>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</si>
  <si>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</si>
  <si>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</si>
  <si>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</si>
  <si>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</si>
  <si>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</si>
  <si>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</si>
  <si>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</si>
  <si>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</si>
  <si>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</si>
  <si>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</si>
  <si>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</si>
  <si>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</si>
  <si>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</si>
  <si>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</si>
  <si>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</si>
  <si>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</si>
  <si>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</si>
  <si>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</si>
  <si>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</si>
  <si>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</si>
  <si>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</si>
  <si>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</si>
  <si>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</si>
  <si>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</si>
  <si>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</si>
  <si>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</si>
  <si>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</si>
  <si>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</si>
  <si>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</si>
  <si>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</si>
  <si>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</si>
  <si>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</si>
  <si>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</si>
  <si>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</si>
  <si>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</si>
  <si>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</si>
  <si>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</si>
  <si>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</si>
  <si>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</si>
  <si>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</si>
  <si>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</si>
  <si>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</si>
  <si>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</si>
  <si>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</si>
  <si>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</si>
  <si>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</si>
  <si>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</si>
  <si>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</si>
  <si>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</si>
  <si>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</si>
  <si>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</si>
  <si>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</si>
  <si>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</si>
  <si>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</si>
  <si>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</si>
  <si>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</si>
  <si>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</si>
  <si>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</si>
  <si>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</si>
  <si>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</si>
  <si>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</si>
  <si>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</si>
  <si>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</si>
  <si>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</si>
  <si>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</si>
  <si>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</si>
  <si>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</si>
  <si>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</si>
  <si>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</si>
  <si>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</si>
  <si>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</si>
  <si>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</si>
  <si>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</si>
  <si>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</si>
  <si>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</si>
  <si>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</si>
  <si>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</si>
  <si>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</si>
  <si>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</si>
  <si>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</si>
  <si>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</si>
  <si>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</si>
  <si>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</si>
  <si>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</si>
  <si>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</si>
  <si>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</si>
  <si>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</si>
  <si>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</si>
  <si>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</si>
  <si>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</si>
  <si>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</si>
  <si>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</si>
  <si>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</si>
  <si>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</si>
  <si>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</si>
  <si>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</si>
  <si>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</si>
  <si>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</si>
  <si>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</si>
  <si>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</si>
  <si>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</si>
  <si>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</si>
  <si>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</si>
  <si>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</si>
  <si>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</si>
  <si>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</si>
  <si>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</si>
  <si>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</si>
  <si>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</si>
  <si>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</si>
  <si>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</si>
  <si>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</si>
  <si>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</si>
  <si>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</si>
  <si>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</si>
  <si>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</si>
  <si>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</si>
  <si>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</si>
  <si>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</si>
  <si>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</si>
  <si>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</si>
  <si>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</si>
  <si>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</si>
  <si>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</si>
  <si>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</si>
  <si>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</si>
  <si>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</si>
  <si>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</si>
  <si>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</si>
  <si>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</si>
  <si>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</si>
  <si>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</si>
  <si>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</si>
  <si>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</si>
  <si>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</si>
  <si>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</si>
  <si>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</si>
  <si>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</si>
  <si>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</si>
  <si>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</si>
  <si>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</si>
  <si>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</si>
  <si>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</si>
  <si>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</si>
  <si>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</si>
  <si>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</si>
  <si>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</si>
  <si>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</si>
  <si>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</si>
  <si>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</si>
  <si>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</si>
  <si>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</si>
  <si>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</si>
  <si>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</si>
  <si>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</si>
  <si>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</si>
  <si>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</si>
  <si>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</si>
  <si>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</si>
  <si>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</si>
  <si>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</si>
  <si>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</si>
  <si>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</si>
  <si>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</si>
  <si>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</si>
  <si>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</si>
  <si>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</si>
  <si>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</si>
  <si>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</si>
  <si>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</si>
  <si>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</si>
  <si>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</si>
  <si>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</si>
  <si>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</si>
  <si>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</si>
  <si>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</si>
  <si>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</si>
  <si>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</si>
  <si>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</si>
  <si>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</si>
  <si>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</si>
  <si>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</si>
  <si>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</si>
  <si>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</si>
  <si>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</si>
  <si>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</si>
  <si>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</si>
  <si>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</si>
  <si>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</si>
  <si>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</si>
  <si>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</si>
  <si>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</si>
  <si>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</si>
  <si>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</si>
  <si>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</si>
  <si>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</si>
  <si>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</si>
  <si>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</si>
  <si>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</si>
  <si>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</si>
  <si>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</si>
  <si>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</si>
  <si>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</si>
  <si>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</si>
  <si>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</si>
  <si>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</si>
  <si>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</si>
  <si>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</si>
  <si>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</si>
  <si>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</si>
  <si>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</si>
  <si>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</si>
  <si>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</si>
  <si>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</si>
  <si>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</si>
  <si>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</si>
  <si>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</si>
  <si>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</si>
  <si>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</si>
  <si>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</si>
  <si>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</si>
  <si>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</si>
  <si>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</si>
  <si>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</si>
  <si>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</si>
  <si>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</si>
  <si>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</si>
  <si>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</si>
  <si>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</si>
  <si>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</si>
  <si>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</si>
  <si>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</si>
  <si>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</si>
  <si>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</si>
  <si>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</si>
  <si>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</si>
  <si>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</si>
  <si>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</si>
  <si>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</si>
  <si>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</si>
  <si>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</si>
  <si>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</si>
  <si>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</si>
  <si>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</si>
  <si>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</si>
  <si>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</si>
  <si>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</si>
  <si>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</si>
  <si>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</si>
  <si>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</si>
  <si>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</si>
  <si>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</si>
  <si>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</si>
  <si>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</si>
  <si>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</si>
  <si>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</si>
  <si>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</si>
  <si>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</si>
  <si>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</si>
  <si>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</si>
  <si>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</si>
  <si>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</si>
  <si>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</si>
  <si>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</si>
  <si>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</si>
  <si>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</si>
  <si>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</si>
  <si>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</si>
  <si>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</si>
  <si>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</si>
  <si>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</si>
  <si>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</si>
  <si>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</si>
  <si>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</si>
  <si>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</si>
  <si>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</si>
  <si>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</si>
  <si>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</si>
  <si>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</si>
  <si>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</si>
  <si>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</si>
  <si>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</si>
  <si>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</si>
  <si>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</si>
  <si>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</si>
  <si>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</si>
  <si>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</si>
  <si>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</si>
  <si>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</si>
  <si>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</si>
  <si>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</si>
  <si>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</si>
  <si>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</si>
  <si>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</si>
  <si>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</si>
  <si>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</si>
  <si>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</si>
  <si>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</si>
  <si>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</si>
  <si>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</si>
  <si>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</si>
  <si>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</si>
  <si>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</si>
  <si>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</si>
  <si>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</si>
  <si>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</si>
  <si>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</si>
  <si>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</si>
  <si>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</si>
  <si>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</si>
  <si>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</si>
  <si>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</si>
  <si>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</si>
  <si>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</si>
  <si>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</si>
  <si>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</si>
  <si>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</si>
  <si>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</si>
  <si>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</si>
  <si>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</si>
  <si>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</si>
  <si>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</si>
  <si>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</si>
  <si>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</si>
  <si>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</si>
  <si>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</si>
  <si>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</si>
  <si>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</si>
  <si>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</si>
  <si>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</si>
  <si>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</si>
  <si>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</si>
  <si>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</si>
  <si>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</si>
  <si>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</si>
  <si>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</si>
  <si>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</si>
  <si>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</si>
  <si>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</si>
  <si>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</si>
  <si>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</si>
  <si>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</si>
  <si>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</si>
  <si>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</si>
  <si>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</si>
  <si>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</si>
  <si>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</si>
  <si>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</si>
  <si>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</si>
  <si>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</si>
  <si>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</si>
  <si>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</si>
  <si>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</si>
  <si>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</si>
  <si>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</si>
  <si>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</si>
  <si>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</si>
  <si>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</si>
  <si>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</si>
  <si>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</si>
  <si>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</si>
  <si>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</si>
  <si>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</si>
  <si>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</si>
  <si>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</si>
  <si>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</si>
  <si>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</si>
  <si>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</si>
  <si>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</si>
  <si>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</si>
  <si>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</si>
  <si>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</si>
  <si>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</si>
  <si>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</si>
  <si>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</si>
  <si>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</si>
  <si>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</si>
  <si>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</si>
  <si>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</si>
  <si>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</si>
  <si>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</si>
  <si>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</si>
  <si>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</si>
  <si>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</si>
  <si>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</si>
  <si>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</si>
  <si>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</si>
  <si>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</si>
  <si>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</si>
  <si>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</si>
  <si>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</si>
  <si>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</si>
  <si>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</si>
  <si>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</si>
  <si>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</si>
  <si>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</si>
  <si>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</si>
  <si>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</si>
  <si>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</si>
  <si>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</si>
  <si>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</si>
  <si>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</si>
  <si>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</si>
  <si>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</si>
  <si>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</si>
  <si>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</si>
  <si>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</si>
  <si>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</si>
  <si>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</si>
  <si>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</si>
  <si>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</si>
  <si>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</si>
  <si>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</si>
  <si>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</si>
  <si>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</si>
  <si>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</si>
  <si>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</si>
  <si>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</si>
  <si>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</si>
  <si>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</si>
  <si>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</si>
  <si>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</si>
  <si>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</si>
  <si>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</si>
  <si>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</si>
  <si>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</si>
  <si>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</si>
  <si>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</si>
  <si>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</si>
  <si>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</si>
  <si>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</si>
  <si>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</si>
  <si>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</si>
  <si>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</si>
  <si>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</si>
  <si>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</si>
  <si>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</si>
  <si>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</si>
  <si>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</si>
  <si>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</si>
  <si>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</si>
  <si>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</si>
  <si>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</si>
  <si>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</si>
  <si>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</si>
  <si>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</si>
  <si>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</si>
  <si>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</si>
  <si>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</si>
  <si>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</si>
  <si>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</si>
  <si>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</si>
  <si>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</si>
  <si>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</si>
  <si>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</si>
  <si>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</si>
  <si>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</si>
  <si>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</si>
  <si>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</si>
  <si>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</si>
  <si>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</si>
  <si>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</si>
  <si>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</si>
  <si>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</si>
  <si>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</si>
  <si>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</si>
  <si>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</si>
  <si>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</si>
  <si>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</si>
  <si>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</si>
  <si>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</si>
  <si>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</si>
  <si>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</si>
  <si>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</si>
  <si>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</si>
  <si>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</si>
  <si>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</si>
  <si>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</si>
  <si>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</si>
  <si>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</si>
  <si>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</si>
  <si>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</si>
  <si>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</si>
  <si>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</si>
  <si>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</si>
  <si>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</si>
  <si>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</si>
  <si>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</si>
  <si>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</si>
  <si>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</si>
  <si>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</si>
  <si>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</si>
  <si>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</si>
  <si>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</si>
  <si>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</si>
  <si>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</si>
  <si>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</si>
  <si>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</si>
  <si>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</si>
  <si>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</si>
  <si>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</si>
  <si>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</si>
  <si>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</si>
  <si>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</si>
  <si>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</si>
  <si>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</si>
  <si>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</si>
  <si>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</si>
  <si>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</si>
  <si>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</si>
  <si>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</si>
  <si>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</si>
  <si>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</si>
  <si>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</si>
  <si>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</si>
  <si>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</si>
  <si>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</si>
  <si>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</si>
  <si>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</si>
  <si>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</si>
  <si>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</si>
  <si>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</si>
  <si>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</si>
  <si>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</si>
  <si>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</si>
  <si>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</si>
  <si>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</si>
  <si>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</si>
  <si>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</si>
  <si>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</si>
  <si>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</si>
  <si>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</si>
  <si>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</si>
  <si>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</si>
  <si>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</si>
  <si>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</si>
  <si>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</si>
  <si>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</si>
  <si>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</si>
  <si>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</si>
  <si>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</si>
  <si>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</si>
  <si>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</si>
  <si>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</si>
  <si>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</si>
  <si>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</si>
  <si>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</si>
  <si>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</si>
  <si>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</si>
  <si>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</si>
  <si>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</si>
  <si>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</si>
  <si>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</si>
  <si>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</si>
  <si>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</si>
  <si>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</si>
  <si>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</si>
  <si>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</si>
  <si>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</si>
  <si>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</si>
  <si>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</si>
  <si>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</si>
  <si>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</si>
  <si>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</si>
  <si>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</si>
  <si>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</si>
  <si>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</si>
  <si>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</si>
  <si>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</si>
  <si>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</si>
  <si>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</si>
  <si>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</si>
  <si>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</si>
  <si>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</si>
  <si>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</si>
  <si>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</si>
  <si>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</si>
  <si>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</si>
  <si>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</si>
  <si>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</si>
  <si>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</si>
  <si>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</si>
  <si>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</si>
  <si>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</si>
  <si>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</si>
  <si>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</si>
  <si>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</si>
  <si>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</si>
  <si>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</si>
  <si>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</si>
  <si>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</si>
  <si>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</si>
  <si>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</si>
  <si>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</si>
  <si>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</si>
  <si>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</si>
  <si>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</si>
  <si>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</si>
  <si>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</si>
  <si>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</si>
  <si>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</si>
  <si>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</si>
  <si>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</si>
  <si>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</si>
  <si>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</si>
  <si>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</si>
  <si>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</si>
  <si>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</si>
  <si>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</si>
  <si>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</si>
  <si>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</si>
  <si>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</si>
  <si>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</si>
  <si>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</si>
  <si>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</si>
  <si>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</si>
  <si>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</si>
  <si>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</si>
  <si>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</si>
  <si>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</si>
  <si>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</si>
  <si>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</si>
  <si>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</si>
  <si>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</si>
  <si>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</si>
  <si>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</si>
  <si>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</si>
  <si>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</si>
  <si>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</si>
  <si>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</si>
  <si>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</si>
  <si>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</si>
  <si>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</si>
  <si>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</si>
  <si>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</si>
  <si>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</si>
  <si>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</si>
  <si>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</si>
  <si>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</si>
  <si>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</si>
  <si>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</si>
  <si>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</si>
  <si>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</si>
  <si>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</si>
  <si>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</si>
  <si>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</si>
  <si>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</si>
  <si>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</si>
  <si>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</si>
  <si>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</si>
  <si>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</si>
  <si>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</si>
  <si>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</si>
  <si>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</si>
  <si>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</si>
  <si>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</si>
  <si>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</si>
  <si>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</si>
  <si>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</si>
  <si>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</si>
  <si>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</si>
  <si>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</si>
  <si>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</si>
  <si>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</si>
  <si>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</si>
  <si>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</si>
  <si>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</si>
  <si>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</si>
  <si>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</si>
  <si>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</si>
  <si>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</si>
  <si>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</si>
  <si>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</si>
  <si>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</si>
  <si>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</si>
  <si>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</si>
  <si>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</si>
  <si>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</si>
  <si>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</si>
  <si>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</si>
  <si>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</si>
  <si>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</si>
  <si>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</si>
  <si>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</si>
  <si>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</si>
  <si>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</si>
  <si>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</si>
  <si>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</si>
  <si>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</si>
  <si>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</si>
  <si>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</si>
  <si>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</si>
  <si>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</si>
  <si>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</si>
  <si>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</si>
  <si>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</si>
  <si>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</si>
  <si>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</si>
  <si>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</si>
  <si>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</si>
  <si>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</si>
  <si>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</si>
  <si>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</si>
  <si>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</si>
  <si>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</si>
  <si>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</si>
  <si>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</si>
  <si>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</si>
  <si>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</si>
  <si>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</si>
  <si>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</si>
  <si>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</si>
  <si>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</si>
  <si>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</si>
  <si>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</si>
  <si>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</si>
  <si>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</si>
  <si>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</si>
  <si>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</si>
  <si>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</si>
  <si>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</si>
  <si>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</si>
  <si>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</si>
  <si>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</si>
  <si>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</si>
  <si>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</si>
  <si>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</si>
  <si>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</si>
  <si>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</si>
  <si>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</si>
  <si>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</si>
  <si>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</si>
  <si>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</si>
  <si>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</si>
  <si>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</si>
  <si>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</si>
  <si>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</si>
  <si>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</si>
  <si>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</si>
  <si>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</si>
  <si>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</si>
  <si>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</si>
  <si>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</si>
  <si>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</si>
  <si>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</si>
  <si>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</si>
  <si>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</si>
  <si>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</si>
  <si>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</si>
  <si>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</si>
  <si>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</si>
  <si>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</si>
  <si>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</si>
  <si>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</si>
  <si>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</si>
  <si>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</si>
  <si>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</si>
  <si>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</si>
  <si>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</si>
  <si>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</si>
  <si>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</si>
  <si>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</si>
  <si>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</si>
  <si>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</si>
  <si>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</si>
  <si>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</si>
  <si>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</si>
  <si>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</si>
  <si>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</si>
  <si>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</si>
  <si>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</si>
  <si>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</si>
  <si>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</si>
  <si>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</si>
  <si>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</si>
  <si>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</si>
  <si>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</si>
  <si>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</si>
  <si>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</si>
  <si>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</si>
  <si>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</si>
  <si>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</si>
  <si>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</si>
  <si>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</si>
  <si>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</si>
  <si>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</si>
  <si>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</si>
  <si>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</si>
  <si>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</si>
  <si>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</si>
  <si>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</si>
  <si>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</si>
  <si>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</si>
  <si>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</si>
  <si>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</si>
  <si>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</si>
  <si>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</si>
  <si>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</si>
  <si>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</si>
  <si>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</si>
  <si>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</si>
  <si>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</si>
  <si>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</si>
  <si>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</si>
  <si>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</si>
  <si>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</si>
  <si>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</si>
  <si>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</si>
  <si>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</si>
  <si>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</si>
  <si>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</si>
  <si>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</si>
  <si>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</si>
  <si>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</si>
  <si>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</si>
  <si>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</si>
  <si>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</si>
  <si>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</si>
  <si>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</si>
  <si>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</si>
  <si>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</si>
  <si>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</si>
  <si>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</si>
  <si>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</si>
  <si>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</si>
  <si>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</si>
  <si>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</si>
  <si>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</si>
  <si>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</si>
  <si>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</si>
  <si>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</si>
  <si>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</si>
  <si>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</si>
  <si>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</si>
  <si>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</si>
  <si>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</si>
  <si>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</si>
  <si>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</si>
  <si>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</si>
  <si>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</si>
  <si>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</si>
  <si>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</si>
  <si>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</si>
  <si>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</si>
  <si>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</si>
  <si>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</si>
  <si>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</si>
  <si>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</si>
  <si>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</si>
  <si>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</si>
  <si>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</si>
  <si>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</si>
  <si>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</si>
  <si>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</si>
  <si>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</si>
  <si>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</si>
  <si>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</si>
  <si>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</si>
  <si>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</si>
  <si>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</si>
  <si>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</si>
  <si>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</si>
  <si>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</si>
  <si>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</si>
  <si>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</si>
  <si>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</si>
  <si>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</si>
  <si>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</si>
  <si>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</si>
  <si>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</si>
  <si>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</si>
  <si>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</si>
  <si>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</si>
  <si>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</si>
  <si>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</si>
  <si>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</si>
  <si>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</si>
  <si>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</si>
  <si>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</si>
  <si>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</si>
  <si>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</si>
  <si>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</si>
  <si>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</si>
  <si>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</si>
  <si>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</si>
  <si>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</si>
  <si>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</si>
  <si>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</si>
  <si>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</si>
  <si>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</si>
  <si>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</si>
  <si>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</si>
  <si>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</si>
  <si>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</si>
  <si>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</si>
  <si>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</si>
  <si>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</si>
  <si>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</si>
  <si>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</si>
  <si>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</si>
  <si>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</si>
  <si>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</si>
  <si>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</si>
  <si>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</si>
  <si>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</si>
  <si>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</si>
  <si>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</si>
  <si>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</si>
  <si>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</si>
  <si>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</si>
  <si>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</si>
  <si>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</si>
  <si>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</si>
  <si>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</si>
  <si>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</si>
  <si>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</si>
  <si>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</si>
  <si>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</si>
  <si>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</si>
  <si>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</si>
  <si>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</si>
  <si>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</si>
  <si>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</si>
  <si>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</si>
  <si>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</si>
  <si>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</si>
  <si>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</si>
  <si>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</si>
  <si>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</si>
  <si>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</si>
  <si>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</si>
  <si>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</si>
  <si>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</si>
  <si>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</si>
  <si>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</si>
  <si>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</si>
  <si>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</si>
  <si>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</si>
  <si>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</si>
  <si>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</si>
  <si>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</si>
  <si>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</si>
  <si>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</si>
  <si>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</si>
  <si>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</si>
  <si>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</si>
  <si>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</si>
  <si>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</si>
  <si>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</si>
  <si>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</si>
  <si>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</si>
  <si>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</si>
  <si>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</si>
  <si>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</si>
  <si>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</si>
  <si>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</si>
  <si>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</si>
  <si>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</si>
  <si>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</si>
  <si>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</si>
  <si>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</si>
  <si>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</si>
  <si>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</si>
  <si>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</si>
  <si>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</si>
  <si>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</si>
  <si>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</si>
  <si>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</si>
  <si>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</si>
  <si>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</si>
  <si>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</si>
  <si>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</si>
  <si>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</si>
  <si>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</si>
  <si>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</si>
  <si>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</si>
  <si>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</si>
  <si>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</si>
  <si>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</si>
  <si>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</si>
  <si>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</si>
  <si>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</si>
  <si>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</si>
  <si>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</si>
  <si>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</si>
  <si>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</si>
  <si>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</si>
  <si>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</si>
  <si>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</si>
  <si>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</si>
  <si>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</si>
  <si>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</si>
  <si>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</si>
  <si>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</si>
  <si>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</si>
  <si>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</si>
  <si>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</si>
  <si>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</si>
  <si>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</si>
  <si>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</si>
  <si>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</si>
  <si>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</si>
  <si>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</si>
  <si>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</si>
  <si>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</si>
  <si>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</si>
  <si>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</si>
  <si>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</si>
  <si>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</si>
  <si>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</si>
  <si>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</si>
  <si>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</si>
  <si>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</si>
  <si>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</si>
  <si>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</si>
  <si>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</si>
  <si>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</si>
  <si>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</si>
  <si>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</si>
  <si>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</si>
  <si>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</si>
  <si>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</si>
  <si>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</si>
  <si>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</si>
  <si>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</si>
  <si>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</si>
  <si>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</si>
  <si>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</si>
  <si>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</si>
  <si>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</si>
  <si>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</si>
  <si>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</si>
  <si>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</si>
  <si>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</si>
  <si>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</si>
  <si>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</si>
  <si>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</si>
  <si>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</si>
  <si>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</si>
  <si>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</si>
  <si>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</si>
  <si>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</si>
  <si>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</si>
  <si>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</si>
  <si>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</si>
  <si>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</si>
  <si>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</si>
  <si>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</si>
  <si>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</si>
  <si>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</si>
  <si>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</si>
  <si>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</si>
  <si>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</si>
  <si>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</si>
  <si>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</si>
  <si>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</si>
  <si>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</si>
  <si>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</si>
  <si>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</si>
  <si>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</si>
  <si>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</si>
  <si>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</si>
  <si>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</si>
  <si>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</si>
  <si>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</si>
  <si>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</si>
  <si>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</si>
  <si>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</si>
  <si>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</si>
  <si>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</si>
  <si>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</si>
  <si>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</si>
  <si>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</si>
  <si>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</si>
  <si>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</si>
  <si>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</si>
  <si>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</si>
  <si>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</si>
  <si>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</si>
  <si>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</si>
  <si>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</si>
  <si>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</si>
  <si>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</si>
  <si>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</si>
  <si>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</si>
  <si>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</si>
  <si>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</si>
  <si>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</si>
  <si>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</si>
  <si>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</si>
  <si>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</si>
  <si>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</si>
  <si>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</si>
  <si>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</si>
  <si>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</si>
  <si>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</si>
  <si>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</si>
  <si>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</si>
  <si>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</si>
  <si>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</si>
  <si>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</si>
  <si>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</si>
  <si>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</si>
  <si>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</si>
  <si>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</si>
  <si>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</si>
  <si>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</si>
  <si>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</si>
  <si>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</si>
  <si>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</si>
  <si>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</si>
  <si>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</si>
  <si>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</si>
  <si>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</si>
  <si>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</si>
  <si>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</si>
  <si>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</si>
  <si>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</si>
  <si>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</si>
  <si>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</si>
  <si>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</si>
  <si>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</si>
  <si>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</si>
  <si>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</si>
  <si>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</si>
  <si>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</si>
  <si>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</si>
  <si>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</si>
  <si>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</si>
  <si>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</si>
  <si>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</si>
  <si>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</si>
  <si>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</si>
  <si>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</si>
  <si>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</si>
  <si>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</si>
  <si>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</si>
  <si>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</si>
  <si>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</si>
  <si>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</si>
  <si>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</si>
  <si>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</si>
  <si>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</si>
  <si>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</si>
  <si>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</si>
  <si>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</si>
  <si>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</si>
  <si>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</si>
  <si>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</si>
  <si>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</si>
  <si>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</si>
  <si>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</si>
  <si>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</si>
  <si>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</si>
  <si>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</si>
  <si>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</si>
  <si>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</si>
  <si>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</si>
  <si>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</si>
  <si>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</si>
  <si>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</si>
  <si>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</si>
  <si>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</si>
  <si>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</si>
  <si>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</si>
  <si>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</si>
  <si>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</si>
  <si>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</si>
  <si>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</si>
  <si>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</si>
  <si>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</si>
  <si>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</si>
  <si>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</si>
  <si>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</si>
  <si>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</si>
  <si>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</si>
  <si>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</si>
  <si>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</si>
  <si>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</si>
  <si>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</si>
  <si>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</si>
  <si>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</si>
  <si>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</si>
  <si>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</si>
  <si>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</si>
  <si>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</si>
  <si>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</si>
  <si>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</si>
  <si>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</si>
  <si>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</si>
  <si>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</si>
  <si>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</si>
  <si>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</si>
  <si>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</si>
  <si>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</si>
  <si>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</si>
  <si>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</si>
  <si>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</si>
  <si>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</si>
  <si>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</si>
  <si>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</si>
  <si>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</si>
  <si>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</si>
  <si>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</si>
  <si>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</si>
  <si>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</si>
  <si>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</si>
  <si>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</si>
  <si>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</si>
  <si>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</si>
  <si>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</si>
  <si>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</si>
  <si>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</si>
  <si>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</si>
  <si>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</si>
  <si>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</si>
  <si>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</si>
  <si>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</si>
  <si>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</si>
  <si>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</si>
  <si>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</si>
  <si>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</si>
  <si>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</si>
  <si>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</si>
  <si>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</si>
  <si>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</si>
  <si>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</si>
  <si>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</si>
  <si>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</si>
  <si>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</si>
  <si>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</si>
  <si>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</si>
  <si>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</si>
  <si>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</si>
  <si>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</si>
  <si>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</si>
  <si>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</si>
  <si>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</si>
  <si>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</si>
  <si>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</si>
  <si>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</si>
  <si>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</si>
  <si>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</si>
  <si>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</si>
  <si>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</si>
  <si>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</si>
  <si>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</si>
  <si>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</si>
  <si>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</si>
  <si>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</si>
  <si>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</si>
  <si>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</si>
  <si>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</si>
  <si>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</si>
  <si>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</si>
  <si>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</si>
  <si>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</si>
  <si>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</si>
  <si>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</si>
  <si>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</si>
  <si>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</si>
  <si>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</si>
  <si>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</si>
  <si>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</si>
  <si>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</si>
  <si>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</si>
  <si>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</si>
  <si>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</si>
  <si>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</si>
  <si>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</si>
  <si>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</si>
  <si>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</si>
  <si>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</si>
  <si>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</si>
  <si>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</si>
  <si>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</si>
  <si>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</si>
  <si>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</si>
  <si>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</si>
  <si>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</si>
  <si>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</si>
  <si>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</si>
  <si>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</si>
  <si>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</si>
  <si>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</si>
  <si>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</si>
  <si>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</si>
  <si>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</si>
  <si>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</si>
  <si>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</si>
  <si>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</si>
  <si>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</si>
  <si>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</si>
  <si>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</si>
  <si>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</si>
  <si>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</si>
  <si>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</si>
  <si>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</si>
  <si>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</si>
  <si>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</si>
  <si>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</si>
  <si>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</si>
  <si>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</si>
  <si>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</si>
  <si>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</si>
  <si>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</si>
  <si>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</si>
  <si>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</si>
  <si>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</si>
  <si>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</si>
  <si>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</si>
  <si>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</si>
  <si>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</si>
  <si>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</si>
  <si>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</si>
  <si>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</si>
  <si>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</si>
  <si>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</si>
  <si>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</si>
  <si>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</si>
  <si>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</si>
  <si>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</si>
  <si>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</si>
  <si>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</si>
  <si>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</si>
  <si>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</si>
  <si>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</si>
  <si>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</si>
  <si>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</si>
  <si>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</si>
  <si>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</si>
  <si>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</si>
  <si>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</si>
  <si>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</si>
  <si>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</si>
  <si>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</si>
  <si>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</si>
  <si>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</si>
  <si>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</si>
  <si>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</si>
  <si>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</si>
  <si>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</si>
  <si>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</si>
  <si>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</si>
  <si>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</si>
  <si>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</si>
  <si>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</si>
  <si>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</si>
  <si>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</si>
  <si>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</si>
  <si>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</si>
  <si>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</si>
  <si>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</si>
  <si>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</si>
  <si>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</si>
  <si>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</si>
  <si>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</si>
  <si>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</si>
  <si>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</si>
  <si>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</si>
  <si>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</si>
  <si>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</si>
  <si>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</si>
  <si>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</si>
  <si>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</si>
  <si>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</si>
  <si>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</si>
  <si>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</si>
  <si>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</si>
  <si>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</si>
  <si>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</si>
  <si>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</si>
  <si>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</si>
  <si>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</si>
  <si>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</si>
  <si>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</si>
  <si>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</si>
  <si>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</si>
  <si>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</si>
  <si>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</si>
  <si>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</si>
  <si>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</si>
  <si>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</si>
  <si>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</si>
  <si>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</si>
  <si>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</si>
  <si>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</si>
  <si>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</si>
  <si>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</si>
  <si>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</si>
  <si>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</si>
  <si>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</si>
  <si>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</si>
  <si>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</si>
  <si>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</si>
  <si>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</si>
  <si>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</si>
  <si>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</si>
  <si>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</si>
  <si>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</si>
  <si>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</si>
  <si>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</si>
  <si>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</si>
  <si>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</si>
  <si>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</si>
  <si>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</si>
  <si>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</si>
  <si>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</si>
  <si>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</si>
  <si>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</si>
  <si>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</si>
  <si>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</si>
  <si>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</si>
  <si>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</si>
  <si>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</si>
  <si>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</si>
  <si>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</si>
  <si>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</si>
  <si>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</si>
  <si>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</si>
  <si>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</si>
  <si>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</si>
  <si>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</si>
  <si>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</si>
  <si>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</si>
  <si>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</si>
  <si>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</si>
  <si>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</si>
  <si>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</si>
  <si>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</si>
  <si>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</si>
  <si>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</si>
  <si>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</si>
  <si>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</si>
  <si>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</si>
  <si>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</si>
  <si>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</si>
  <si>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</si>
  <si>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</si>
  <si>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</si>
  <si>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</si>
  <si>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</si>
  <si>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</si>
  <si>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</si>
  <si>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</si>
  <si>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</si>
  <si>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</si>
  <si>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</si>
  <si>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</si>
  <si>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</si>
  <si>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</si>
  <si>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</si>
  <si>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</si>
  <si>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</si>
  <si>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</si>
  <si>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</si>
  <si>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</si>
  <si>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</si>
  <si>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</si>
  <si>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</si>
  <si>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</si>
  <si>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</si>
  <si>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</si>
  <si>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</si>
  <si>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</si>
  <si>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</si>
  <si>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</si>
  <si>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</si>
  <si>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</si>
  <si>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</si>
  <si>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</si>
  <si>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</si>
  <si>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</si>
  <si>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</si>
  <si>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</si>
  <si>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</si>
  <si>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</si>
  <si>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</si>
  <si>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</si>
  <si>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</si>
  <si>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</si>
  <si>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</si>
  <si>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</si>
  <si>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</si>
  <si>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</si>
  <si>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</si>
  <si>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</si>
  <si>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</si>
  <si>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</si>
  <si>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</si>
  <si>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</si>
  <si>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</si>
  <si>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</si>
  <si>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</si>
  <si>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</si>
  <si>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</si>
  <si>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</si>
  <si>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</si>
  <si>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</si>
  <si>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</si>
  <si>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</si>
  <si>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</si>
  <si>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</si>
  <si>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</si>
  <si>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</si>
  <si>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</si>
  <si>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</si>
  <si>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</si>
  <si>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</si>
  <si>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</si>
  <si>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</si>
  <si>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</si>
  <si>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</si>
  <si>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</si>
  <si>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</si>
  <si>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</si>
  <si>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</si>
  <si>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</si>
  <si>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</si>
  <si>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</si>
  <si>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</si>
  <si>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</si>
  <si>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</si>
  <si>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Desarrollo y seguimiento de iniciativas de cooperación a través de convenios internacionales.</t>
  </si>
  <si>
    <t>Convenios internacionales firmados</t>
  </si>
  <si>
    <t>3.1.1</t>
  </si>
  <si>
    <t>Seguimiento de nuevas iniciativas y convenios suscritos entre las diferentes universidades</t>
  </si>
  <si>
    <t>Número de actividades internacionales en las que participan unidades Academicas y administrativas.</t>
  </si>
  <si>
    <t>4.1.1</t>
  </si>
  <si>
    <t>Seguimiento a redes de las cuales forma parte la UNAH y manejo de base de datos de redes internacionales.</t>
  </si>
  <si>
    <t>4.2.1</t>
  </si>
  <si>
    <t>Participación en reuniones de redes de las cuales la VRI forma parte y conformación de nuevas redes.</t>
  </si>
  <si>
    <t>Espacios de internacionalización creados</t>
  </si>
  <si>
    <t>3.1.2</t>
  </si>
  <si>
    <t>2.5.1</t>
  </si>
  <si>
    <t>Pasajes al exterior Zona 1</t>
  </si>
  <si>
    <t>Publicación en La Gaceta Estatutos Red Inca</t>
  </si>
  <si>
    <t>Seguro de viaje</t>
  </si>
  <si>
    <t>Courier</t>
  </si>
  <si>
    <t>Material para oficina</t>
  </si>
  <si>
    <t>Pago Red Equality</t>
  </si>
  <si>
    <t>Pago membresía Red INCA</t>
  </si>
  <si>
    <t>Montaje de los sistemas de registro de internacionalización</t>
  </si>
  <si>
    <t>Socialización y capacitación sobre el uso del sistema de información de internacionalización  (Centros Regionales y  unidades académicas y administrativas  de CU)</t>
  </si>
  <si>
    <t>Seguimiento y monitoreo a los sistemas de registro de internacionalización</t>
  </si>
  <si>
    <t>4.1.2</t>
  </si>
  <si>
    <t>4.1.3</t>
  </si>
  <si>
    <t>Diseño y mejoras a los sistemas (impresiones de manuales)</t>
  </si>
  <si>
    <t>Kit reparación fotocop.</t>
  </si>
  <si>
    <t>Carpeta blanca de 2"</t>
  </si>
  <si>
    <t>Papel de sticker</t>
  </si>
  <si>
    <t>Carpeta blanca de 3"</t>
  </si>
  <si>
    <t>Cartulina lino especial para invitaciones</t>
  </si>
  <si>
    <t>Cartulina verde brillante</t>
  </si>
  <si>
    <t>Cartulina lila</t>
  </si>
  <si>
    <t>Cartulina lino blanco para diplomas</t>
  </si>
  <si>
    <t>Desarrollo de un sistema de información institucional para la internacionalización</t>
  </si>
  <si>
    <t>Normativa institucional sobre internacionalización en desarrollo</t>
  </si>
  <si>
    <t>4.2.2</t>
  </si>
  <si>
    <t>4.2.3</t>
  </si>
  <si>
    <t>Publicación y divulgación de avances en internacionalización</t>
  </si>
  <si>
    <t>Reuniones de coordinación y talleres</t>
  </si>
  <si>
    <t>Socialización de instrumentos de internacionalización</t>
  </si>
  <si>
    <t>Impresión de boletines</t>
  </si>
  <si>
    <t>Toner impresora EPSON L555</t>
  </si>
  <si>
    <t>Impresión de política</t>
  </si>
  <si>
    <t>Diseño de boletines, trifolios e emails</t>
  </si>
  <si>
    <t>1 portafolio de cooperación</t>
  </si>
  <si>
    <t>2.1.1</t>
  </si>
  <si>
    <t>Talleres participativos para levantamiento de información y nuevas iniciativas de cooperación</t>
  </si>
  <si>
    <t>2.1.2</t>
  </si>
  <si>
    <t>Revision de propuestas de proyectos para presentar a la cooperación</t>
  </si>
  <si>
    <t>2.1.3</t>
  </si>
  <si>
    <t>Realizar visitas programadas a los OI, Embajadas, ONGs, gobierno y al extranjero</t>
  </si>
  <si>
    <t>2.1.4</t>
  </si>
  <si>
    <t xml:space="preserve">Actualización de Directorio para conocer los contactos, ubicación y representación en Honduras </t>
  </si>
  <si>
    <t>2.1.5</t>
  </si>
  <si>
    <t>Revision de ofertas de convocatorias y opciones de financiamiento</t>
  </si>
  <si>
    <t>2.1.6</t>
  </si>
  <si>
    <t>Actualización de directorio de expertos de la cooperación por área de conocimiento</t>
  </si>
  <si>
    <t>Los portafolios de cooperación facilitaran la vinculación de iniciativas y necesidades de financiamiento externo a la cooperación internacional, identificando proyectos potenciales y necesidades de fortalecimiento.</t>
  </si>
  <si>
    <t>Informes de misión</t>
  </si>
  <si>
    <t>Facultades, Centros Regionales Universitarios</t>
  </si>
  <si>
    <t>Dirección de Cooperación Internacional</t>
  </si>
  <si>
    <t>Perfiles de proyectos</t>
  </si>
  <si>
    <t>Unidades académicas y administrativas</t>
  </si>
  <si>
    <t>Fichas de cooperantes</t>
  </si>
  <si>
    <t>VRI</t>
  </si>
  <si>
    <t>Directorio de contactos de la CI</t>
  </si>
  <si>
    <t>Convocatorias en pagina web, presentaciones de los programas, terminos de referencia, base de datos</t>
  </si>
  <si>
    <t>Directorio de expertos de la CI</t>
  </si>
  <si>
    <t>2.2.1</t>
  </si>
  <si>
    <t xml:space="preserve">Desarrollo de taller para los enlaces de la VRI y ejecutores de proyectos de facultades y centros regionales, direcciones sobre gestión de proyectos </t>
  </si>
  <si>
    <t>Los enlaces VRI, ejecutores de proyectos de facultades y Centros Regionales adquieren conocimientos sobre herramientas para la gestión de proyectos.</t>
  </si>
  <si>
    <t>Programas de capacitación, informes, etc.</t>
  </si>
  <si>
    <t>2.2.2</t>
  </si>
  <si>
    <t>Desarrollo de taller ejecutores de proyectos de facultades y centros regionales sobre administraciòn de proyectos.</t>
  </si>
  <si>
    <t>Los ejecutores de proyectos de facultades y Centros Regionales adquieren conocimientos sobre herramientas para laadministraciónde proyectos.</t>
  </si>
  <si>
    <t>2.2.3</t>
  </si>
  <si>
    <t>Los ejecutores de proyectos de facultades y Centros Regionales adquieren conocimientos sobre herramientas para la gestión de la cooperación.</t>
  </si>
  <si>
    <t>2.3.1</t>
  </si>
  <si>
    <t>Seguimiento de iniciativas de cooperación.</t>
  </si>
  <si>
    <t>Seguimiento a los proyectos y demás formas de cooperación que estan en ejecución para evaluar su cumplimiento técnico y financiero</t>
  </si>
  <si>
    <t>Informes trimestrales y semestrales</t>
  </si>
  <si>
    <t>VRI, VRA, Rectoría, SEAF, CCG, SEDI, Secretaría General, Asesoría legal, FUNDAUNAH</t>
  </si>
  <si>
    <t>2.3.2</t>
  </si>
  <si>
    <t>Seguimiento y evaluación a programas y proyectos en ejecución</t>
  </si>
  <si>
    <t>Evaluaciones trimestrales de la ejecución y cierre de proyectos o demás formas de cooperación.</t>
  </si>
  <si>
    <t>VRI, VRA, Rectoría, SEAF, CCG, SEDI, DCYP Secretaría General, Asesoría legal, FUNDAUNAH</t>
  </si>
  <si>
    <t>2.3.3</t>
  </si>
  <si>
    <t>Talleres de formulación con las unidades involucradas y demás instancias interesadas</t>
  </si>
  <si>
    <t>Asesoría/acompañamiento en la formulación y presentación de propuestas a unidades académicas, administrativas. Ante la cooperación internacional</t>
  </si>
  <si>
    <t>Lista de asistencia, acuerdos de seguimiento, documento de proyecto</t>
  </si>
  <si>
    <t>2.3.4</t>
  </si>
  <si>
    <t>Presentación de convocatorias de proyectos a unidades específicas</t>
  </si>
  <si>
    <t>Identificar y conocer las oportunidades disponibles para concursar a fondos internacionales para la academia</t>
  </si>
  <si>
    <t>2.3.5</t>
  </si>
  <si>
    <t>Reimpresión de trifolio para elaboración de proyectos</t>
  </si>
  <si>
    <t>Proporcionar las herramientas y guía a las unidades académicas y administrativas para la formulación y redacció de proyectos de cooperación internacional</t>
  </si>
  <si>
    <t>Trifolio guía para la formulación de proyectos de cooperación</t>
  </si>
  <si>
    <t>VRI, VRA, Rectoría, SEAF, CCG, SEDI, DICYP, Secretaría General, Asesoría legal, FUNDAUNAH</t>
  </si>
  <si>
    <t>2.3.6</t>
  </si>
  <si>
    <t>Institucionalizar los canales y procesos para la gestión de proyectos internacionales</t>
  </si>
  <si>
    <t>Manual de gestión de cooperación internacional</t>
  </si>
  <si>
    <t>2.4.1</t>
  </si>
  <si>
    <t>Encuentro virtual con enlaces VRI de Centros Regionales y Facultades en buenas practicas</t>
  </si>
  <si>
    <t>Dar seguimiento a actividades programadas, presentación de resultados y buenas prácticas</t>
  </si>
  <si>
    <t>Agenda de trabajo y acuerdos de seguimiento</t>
  </si>
  <si>
    <t>Enlaces VRI de los Centros Regionales y Facultades</t>
  </si>
  <si>
    <t>2.4.2</t>
  </si>
  <si>
    <t>Establecer actividades que fortalezcan los vinculos de comunicación entre la UNAH y la cooperación internacional, para el fortalecimiento de la internacionalización</t>
  </si>
  <si>
    <t>Publicaciones, ayuda memoria del evento</t>
  </si>
  <si>
    <t>Cooperación Internacional, organismos financieros, etc.</t>
  </si>
  <si>
    <t>2.4.3</t>
  </si>
  <si>
    <t>Socializar los logros, resultados y potencialidades de las unidades académicas de la UNAH a la CI</t>
  </si>
  <si>
    <t>Catalogo "Destacando la UNAH"</t>
  </si>
  <si>
    <t>Participación en congresos internacionales, cursos virtuales/presenciales.</t>
  </si>
  <si>
    <t xml:space="preserve">Actualización del equipo en temas de internacionalización y cooperación al desarrollo </t>
  </si>
  <si>
    <t>Informe de misión</t>
  </si>
  <si>
    <t>La Dirección de Cooperación Internacional es fortalecida en nuevas herramientas de gestión.</t>
  </si>
  <si>
    <t>2.6.1</t>
  </si>
  <si>
    <t>Visibilizadas las buenas practicas de cooperación internacional</t>
  </si>
  <si>
    <t>Se realiza una correcta gestión de cooperación (programas, proyectos, donaciones, asistencias técnicas, etc.)</t>
  </si>
  <si>
    <t>Unidades académicas y administrativas capacitadas en gerencia de proyectos</t>
  </si>
  <si>
    <t>|</t>
  </si>
  <si>
    <t>Hospedaje</t>
  </si>
  <si>
    <t>Transporte</t>
  </si>
  <si>
    <t>Actualización y reproducción del catalogo "Destacando la UNAH"</t>
  </si>
  <si>
    <t>Reproducción del Catalogo Destacando la UNAH</t>
  </si>
  <si>
    <t>Sonido</t>
  </si>
  <si>
    <t>Regalos y arreglos</t>
  </si>
  <si>
    <t>Gasolina</t>
  </si>
  <si>
    <t>Impresiones Banners y papeleria (viñetas, folders, etc)</t>
  </si>
  <si>
    <t>Trifolios de formulación de proyectos</t>
  </si>
  <si>
    <t>Materiales de oficina</t>
  </si>
  <si>
    <t>Pizarra</t>
  </si>
  <si>
    <t>Regalos Institucionales</t>
  </si>
  <si>
    <t>Pasaje Aereo</t>
  </si>
  <si>
    <t>Peaje</t>
  </si>
  <si>
    <t>La calidad académica y la pertinencia institucional requieren obligatoriamente que la UNAH esté en continua interacción con otras universidades y entidades a nivel global, haciendo de la movilidad internacional una herramienta importante. Por tanto, el envío y recepción de personas al extranjero debe tener mecanismos de apoyo y seguimiento para asegurar que responde a los objetivos institucionales.</t>
  </si>
  <si>
    <t>a) informes de misión b) Informes de recepción y envío de profesores y vistantes internacionales  c) informes del Comité de Becas d) evaluación e informe de la estrategia de movilidad</t>
  </si>
  <si>
    <t xml:space="preserve">Centros Regionles, Unidades académicas y administrativas de la UNAH como ejecutoras directas de movilidad internacional. </t>
  </si>
  <si>
    <t xml:space="preserve">Dirección de Movilidad Internacional en colaboración con SEDI, VRA; y el involucramiento de todas las unidades académicas y administrativas de la UNAH. </t>
  </si>
  <si>
    <t>Reuniones para el establecimiento y fortalecimiento de alianzas institucionales externas.</t>
  </si>
  <si>
    <t>Participación en eventos y misiones internacionales como enlaces técnicos de movilidad internacional y representantes institucionales.</t>
  </si>
  <si>
    <t xml:space="preserve">Ejecución y seguimiento de manuales e instructivos de movilidad internacional </t>
  </si>
  <si>
    <t>Capacitación del equipo en internacionalización, educación superior y trabajo en equipo.</t>
  </si>
  <si>
    <t>Apoyo técnico al envío y recepción de viajes internacionales de docentes, administrativos  y estudiantes.</t>
  </si>
  <si>
    <t>1.1.1</t>
  </si>
  <si>
    <t>1.1.2</t>
  </si>
  <si>
    <t>1.1.3</t>
  </si>
  <si>
    <t>1.1.5</t>
  </si>
  <si>
    <t>1.1.4</t>
  </si>
  <si>
    <t>Colaboración en movilidades internacionales a voluntarios y practicantes profesionales.</t>
  </si>
  <si>
    <t>Aplicación, gestión y seguimiento a programas y redes de movilidad internacional.</t>
  </si>
  <si>
    <t>Promoción de oportunidades de  movilidad internacional.</t>
  </si>
  <si>
    <t>Organización de talleres de despedida y bienvenida de becarios de la comunidad universitaria.</t>
  </si>
  <si>
    <t>Gestión  del Centro de Atención de becas para la comunidad universitaria.</t>
  </si>
  <si>
    <t>Asesoría y elaboración de documentación a la comunidad universitaria para internacionalización y movilidad internacional.</t>
  </si>
  <si>
    <t>Registro de movilidades de la comunidad universitaria al extranjero y de visitantes internacionales a la UNAH</t>
  </si>
  <si>
    <t>Gira por los  Centros Regionales para promoción de becas y seguimiento de iniciativas de movilidad.</t>
  </si>
  <si>
    <t>Al menos dos evento para promocionar la movilidad, la excelencia académica y las actividades extracurriculares.</t>
  </si>
  <si>
    <t>Organización de talleres para enlances técnicos de internacionalización.</t>
  </si>
  <si>
    <t>Avances en la Política de Internacionalización y desarrollo de dos dimensiones de trabajo</t>
  </si>
  <si>
    <t>1.2.1</t>
  </si>
  <si>
    <t>1.2.2</t>
  </si>
  <si>
    <t>1.2.3</t>
  </si>
  <si>
    <t>1.2.4</t>
  </si>
  <si>
    <t>1.2.5</t>
  </si>
  <si>
    <t>1.2.6</t>
  </si>
  <si>
    <t>1.2.7</t>
  </si>
  <si>
    <t>1.2.8</t>
  </si>
  <si>
    <t>1.2.9</t>
  </si>
  <si>
    <t>1.2.10</t>
  </si>
  <si>
    <t>1.2.11</t>
  </si>
  <si>
    <t>Almuerzos</t>
  </si>
  <si>
    <t>Bocadillos</t>
  </si>
  <si>
    <t>Servicio de transporte eventual</t>
  </si>
  <si>
    <t>Hotel para estudiantes</t>
  </si>
  <si>
    <t>Cuadernillos</t>
  </si>
  <si>
    <t>Ayuda económica a estudiantes</t>
  </si>
  <si>
    <t>Alimentos y bebidas (meseros y servicio)</t>
  </si>
  <si>
    <t>Regalos institucionales</t>
  </si>
  <si>
    <t>Ceremonial y protocolo (regalos)</t>
  </si>
  <si>
    <t>Alimentos y bebidas para personas (boquitas)</t>
  </si>
  <si>
    <t>Servicio de transporte eventuales</t>
  </si>
  <si>
    <t>Pasajes internacionales zona 2</t>
  </si>
  <si>
    <t xml:space="preserve">inscripciones de programas </t>
  </si>
  <si>
    <t>Seguros</t>
  </si>
  <si>
    <t>Impresión de manuales</t>
  </si>
  <si>
    <t>Participación en el Comité de Becas</t>
  </si>
  <si>
    <t>papel bond</t>
  </si>
  <si>
    <t>Folders tamaña carta</t>
  </si>
  <si>
    <t>tinta</t>
  </si>
  <si>
    <t xml:space="preserve">Artes gráficas (cuartillas promocionales </t>
  </si>
  <si>
    <t>Folders tamaño oficio</t>
  </si>
  <si>
    <t>Bainders de 3</t>
  </si>
  <si>
    <t>Artes gráficas (Afiches)</t>
  </si>
  <si>
    <t>Artes gráficas (trifolios)</t>
  </si>
  <si>
    <t>Capacitaciones</t>
  </si>
  <si>
    <t>Alimentacion</t>
  </si>
  <si>
    <t>Ayudas a estudiantes</t>
  </si>
  <si>
    <t>Pasajes internacionales zona 1</t>
  </si>
  <si>
    <t>Inscripciones</t>
  </si>
  <si>
    <t>Courriers</t>
  </si>
  <si>
    <t>Productos de artes gráficas (boletines)</t>
  </si>
  <si>
    <t>Trifolios</t>
  </si>
  <si>
    <t>Papel carta</t>
  </si>
  <si>
    <t>Toner para impresora Canon</t>
  </si>
  <si>
    <t>Cuartillas de promoción</t>
  </si>
  <si>
    <t>stands moviles</t>
  </si>
  <si>
    <t>Kit para fotocopiadora</t>
  </si>
  <si>
    <t>Boletines</t>
  </si>
  <si>
    <t>Peajes</t>
  </si>
  <si>
    <t>Impresión PII UNAH</t>
  </si>
  <si>
    <t>Operativizar los convenios internacionales</t>
  </si>
  <si>
    <t>Convenios, informes de actividades</t>
  </si>
  <si>
    <t>Toda la comunidad universitaria</t>
  </si>
  <si>
    <t>Dirección de Normativas y Redes Internacionales</t>
  </si>
  <si>
    <t>Dar seguimiento a las actividades programadas en las redes que la UNAH participa</t>
  </si>
  <si>
    <t>Informes de actividades</t>
  </si>
  <si>
    <t>UNAH, redes internacionales</t>
  </si>
  <si>
    <t>Dirección de Normativa y Redes Internacionales</t>
  </si>
  <si>
    <t>Presentar resultados y dar seguimiento a acuerdos entre universidades</t>
  </si>
  <si>
    <t>El uso de registros de las actividades de internacionalización constituye una herramienta útil para la recopilación de información necesaria para la gestión de proyectos de cooperación, programas de movilidad, relaciones interinstitucionales, entre otras.</t>
  </si>
  <si>
    <t>Sistema montado en la plataforma virtual de la UNAH y funcionando</t>
  </si>
  <si>
    <t>Comunidad Universitaria</t>
  </si>
  <si>
    <t xml:space="preserve">Dirección de Planificación y Monitoreo </t>
  </si>
  <si>
    <t>La Política de Internacionalización de la UNAH no ha sido lo suficientemente socializada en las unidades y Centros Regionales.</t>
  </si>
  <si>
    <t xml:space="preserve">Listados de participantes y ayudas memoria de las jornadas. </t>
  </si>
  <si>
    <t xml:space="preserve">Comunidad Universitaria </t>
  </si>
  <si>
    <t>Dirección de Planificación y Monitoreo</t>
  </si>
  <si>
    <t>Acta de reuniones, Reglamentos, Manuales y Protocolos</t>
  </si>
  <si>
    <t>Noticias publicadas y listados de boletines distribuidos</t>
  </si>
  <si>
    <t>5 nuevas iniciativas identificadas.</t>
  </si>
  <si>
    <t>Directorio de Cooperantes actualizada anualmente</t>
  </si>
  <si>
    <t>Oferta de convocatorias actualizadas trimestralmente</t>
  </si>
  <si>
    <t>Directorio de expertos de la cooperación actualizado</t>
  </si>
  <si>
    <t>Al menos 30 personas entre personal docente y administrativo, capacitados en gestión de proyectos.</t>
  </si>
  <si>
    <t>Se realizan 4 revisiones anuales de cooperación en ejecución.</t>
  </si>
  <si>
    <t>Al menos 2 propuestas de programas/o proyectos formuladas.</t>
  </si>
  <si>
    <t>Manual de procesos de la Cooperación Internacional implementado</t>
  </si>
  <si>
    <t>Desarrollo de taller para ejecutores de proyectos de facultades y centros regionales sobre herramientas y técnicas de gestión de cooperación</t>
  </si>
  <si>
    <t>Acompañamiento a las unidades acadèmicas  y/o centros regionales en la implementación del manual de procesos.</t>
  </si>
  <si>
    <t>Al menos 1 evento de visibilización de buenas practicas de cooperación internacional</t>
  </si>
  <si>
    <t>Al menos 3 miembros de la Dirección han sido fortalecidos en nuevas tendencias de la cooperación</t>
  </si>
  <si>
    <t>20 unidades de la UNAH capacitadas en el uso de sistema de información de internacionalización.</t>
  </si>
  <si>
    <t>Incremento de un 15% de las unidades que implementan el sistema de registro de acciones de internacionalización más que en 2016</t>
  </si>
  <si>
    <t>Política de Internacionalización de la UNAH aprobada y en ejecución.</t>
  </si>
  <si>
    <t xml:space="preserve">Ejecución de al menos 4 Proyectos de Becas y Movilidad académica en los que participa la UNAH. </t>
  </si>
  <si>
    <t xml:space="preserve">Fortalecimiento de la capacidad de gestión de movilidades e internacionalización de la UNAH </t>
  </si>
  <si>
    <t xml:space="preserve">Participación de  la UNAH en al menos tres nuevos programas o alianzas de movilidad académica. </t>
  </si>
  <si>
    <t>Implementado el Régimen Especial de Becas y Movilidad de la UNAH con co-financiamientos externos.</t>
  </si>
  <si>
    <t>Al menos 20 acciones de promoción de ofertas de becas y pasantías.</t>
  </si>
  <si>
    <t>Número de movilidades en el ámbito regional y extraregional impulsadas.</t>
  </si>
  <si>
    <t>Recepción de al menos dos expertos internacionales para gestión de alianzas</t>
  </si>
  <si>
    <t>Fortalecer los espacios de internacionalización universitarios para movilidad académica.</t>
  </si>
  <si>
    <t>Gestión, apoyo y seguimiento a movilidades internacionales de unidades académicas y administrativas.</t>
  </si>
  <si>
    <t>Incremento y sistematización de movilidades internacionales.</t>
  </si>
  <si>
    <t>1.2.12</t>
  </si>
  <si>
    <t>1.2.13</t>
  </si>
  <si>
    <t>1.2.14</t>
  </si>
  <si>
    <t>I Congreso de internacionalización de la educación superior</t>
  </si>
  <si>
    <t>Diagramación PII UNAH</t>
  </si>
  <si>
    <t>Diagramación de Boletines de internacionalización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</si>
</sst>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_ ;\-#,##0.00\ "/>
    <numFmt numFmtId="175" formatCode="0.0"/>
    <numFmt numFmtId="176" formatCode="_ * #,##0.000_ ;_ * \-#,##0.000_ ;_ * &quot;-&quot;_ ;_ @_ "/>
  </numFmts>
  <fonts count="8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1"/>
      <color indexed="56"/>
      <name val="Calibri"/>
      <family val="2"/>
      <scheme val="minor"/>
    </font>
    <font>
      <sz val="11"/>
      <color indexed="56"/>
      <name val="Calibri"/>
      <family val="2"/>
      <scheme val="minor"/>
    </font>
    <font>
      <sz val="12"/>
      <color indexed="56"/>
      <name val="Calibri"/>
      <family val="2"/>
      <scheme val="minor"/>
    </font>
    <font>
      <b/>
      <sz val="12"/>
      <color indexed="56"/>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0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4" fillId="2" borderId="0" xfId="19" applyFont="1" applyFill="1" applyBorder="1" applyAlignment="1">
      <alignment horizontal="left" vertical="center"/>
    </xf>
    <xf numFmtId="0" fontId="39" fillId="0" borderId="0" xfId="19" applyFont="1" applyBorder="1" applyAlignment="1">
      <alignment vertical="center" wrapText="1"/>
    </xf>
    <xf numFmtId="0" fontId="75" fillId="2" borderId="0" xfId="19" applyFont="1" applyFill="1" applyBorder="1" applyAlignment="1">
      <alignment vertical="center"/>
    </xf>
    <xf numFmtId="0" fontId="76" fillId="0" borderId="0" xfId="19" applyFont="1" applyAlignment="1">
      <alignment vertical="top"/>
    </xf>
    <xf numFmtId="0" fontId="77" fillId="8" borderId="0" xfId="19" applyFont="1" applyFill="1" applyBorder="1" applyAlignment="1">
      <alignment vertical="top"/>
    </xf>
    <xf numFmtId="0" fontId="78"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7" fillId="0" borderId="26" xfId="0" applyFont="1" applyFill="1" applyBorder="1" applyAlignment="1">
      <alignment horizontal="left" vertical="top" wrapText="1"/>
    </xf>
    <xf numFmtId="174" fontId="37" fillId="0" borderId="26" xfId="18" applyNumberFormat="1" applyFont="1" applyFill="1" applyBorder="1" applyAlignment="1">
      <alignment vertical="center" wrapText="1"/>
    </xf>
    <xf numFmtId="174" fontId="37" fillId="0" borderId="30" xfId="18" applyNumberFormat="1" applyFont="1" applyFill="1" applyBorder="1" applyAlignment="1">
      <alignment vertical="center" wrapText="1"/>
    </xf>
    <xf numFmtId="9" fontId="32" fillId="0" borderId="30" xfId="0" applyNumberFormat="1" applyFont="1" applyFill="1" applyBorder="1" applyAlignment="1">
      <alignment horizontal="center" vertical="center" wrapText="1"/>
    </xf>
    <xf numFmtId="9" fontId="37" fillId="0" borderId="26" xfId="17" applyFont="1" applyFill="1" applyBorder="1" applyAlignment="1">
      <alignment horizontal="center" vertical="center" wrapText="1"/>
    </xf>
    <xf numFmtId="4" fontId="37" fillId="0" borderId="26" xfId="18" applyNumberFormat="1" applyFont="1" applyFill="1" applyBorder="1" applyAlignment="1">
      <alignment vertical="center" wrapText="1"/>
    </xf>
    <xf numFmtId="0" fontId="32" fillId="0" borderId="26" xfId="0" applyFont="1" applyFill="1" applyBorder="1" applyAlignment="1">
      <alignment horizontal="left" vertical="top" wrapText="1"/>
    </xf>
    <xf numFmtId="44" fontId="22" fillId="5" borderId="33" xfId="10" applyFont="1" applyFill="1" applyBorder="1" applyAlignment="1">
      <alignment vertical="center"/>
    </xf>
    <xf numFmtId="0" fontId="0" fillId="5" borderId="10" xfId="0" applyFill="1" applyBorder="1" applyAlignment="1">
      <alignment vertical="top"/>
    </xf>
    <xf numFmtId="0" fontId="0" fillId="5" borderId="10" xfId="0" applyFill="1" applyBorder="1" applyAlignment="1">
      <alignment horizontal="center" vertical="top"/>
    </xf>
    <xf numFmtId="4" fontId="0" fillId="5" borderId="36" xfId="0" applyNumberFormat="1" applyFill="1" applyBorder="1" applyAlignment="1">
      <alignment vertical="top"/>
    </xf>
    <xf numFmtId="4" fontId="0" fillId="5" borderId="36" xfId="0" applyNumberFormat="1" applyFill="1" applyBorder="1"/>
    <xf numFmtId="4" fontId="37" fillId="0" borderId="26" xfId="18" applyNumberFormat="1" applyFont="1" applyFill="1" applyBorder="1" applyAlignment="1">
      <alignment horizontal="center" vertical="center" wrapText="1"/>
    </xf>
    <xf numFmtId="0" fontId="37" fillId="0" borderId="26" xfId="0" applyFont="1" applyBorder="1" applyAlignment="1">
      <alignment horizontal="left" vertical="top" wrapText="1"/>
    </xf>
    <xf numFmtId="0" fontId="37" fillId="0" borderId="26" xfId="0" applyFont="1" applyFill="1" applyBorder="1" applyAlignment="1">
      <alignment horizontal="center" vertical="top" wrapText="1"/>
    </xf>
    <xf numFmtId="0" fontId="37" fillId="0" borderId="0" xfId="0" applyFont="1" applyAlignment="1">
      <alignment horizontal="center" vertical="top"/>
    </xf>
    <xf numFmtId="0" fontId="37" fillId="0" borderId="26" xfId="0" applyFont="1" applyBorder="1" applyAlignment="1">
      <alignment horizontal="center" vertical="top"/>
    </xf>
    <xf numFmtId="4" fontId="37" fillId="0" borderId="26" xfId="0" applyNumberFormat="1" applyFont="1" applyFill="1" applyBorder="1" applyAlignment="1">
      <alignment horizontal="center" vertical="center" wrapText="1"/>
    </xf>
    <xf numFmtId="9" fontId="37" fillId="0" borderId="26" xfId="18" applyNumberFormat="1" applyFont="1" applyFill="1" applyBorder="1" applyAlignment="1">
      <alignment horizontal="center" vertical="center" wrapText="1"/>
    </xf>
    <xf numFmtId="4" fontId="37" fillId="0" borderId="26" xfId="17" applyNumberFormat="1" applyFont="1" applyFill="1" applyBorder="1" applyAlignment="1">
      <alignment horizontal="center" vertical="center" wrapText="1"/>
    </xf>
    <xf numFmtId="9" fontId="37" fillId="0" borderId="26" xfId="19" applyNumberFormat="1" applyFont="1" applyFill="1" applyBorder="1" applyAlignment="1">
      <alignment horizontal="center" vertical="center" wrapText="1"/>
    </xf>
    <xf numFmtId="1" fontId="0" fillId="5" borderId="37" xfId="0" applyNumberFormat="1" applyFill="1" applyBorder="1" applyAlignment="1">
      <alignment horizontal="left"/>
    </xf>
    <xf numFmtId="1" fontId="0" fillId="5" borderId="26" xfId="0" applyNumberFormat="1" applyFill="1" applyBorder="1" applyAlignment="1">
      <alignment horizontal="center"/>
    </xf>
    <xf numFmtId="4" fontId="0" fillId="5" borderId="36" xfId="0" applyNumberFormat="1" applyFill="1" applyBorder="1" applyAlignment="1">
      <alignment horizontal="right"/>
    </xf>
    <xf numFmtId="1" fontId="0" fillId="5" borderId="26" xfId="0" applyNumberFormat="1" applyFill="1" applyBorder="1" applyAlignment="1">
      <alignment horizontal="left"/>
    </xf>
    <xf numFmtId="1" fontId="0" fillId="5" borderId="37" xfId="0" applyNumberFormat="1" applyFill="1" applyBorder="1" applyAlignment="1">
      <alignment horizontal="center" vertical="center"/>
    </xf>
    <xf numFmtId="4" fontId="0" fillId="5" borderId="26" xfId="0" applyNumberFormat="1" applyFill="1" applyBorder="1" applyAlignment="1">
      <alignment horizontal="right" vertical="top"/>
    </xf>
    <xf numFmtId="0" fontId="32" fillId="0" borderId="26" xfId="0" applyFont="1" applyFill="1" applyBorder="1" applyAlignment="1">
      <alignment horizontal="center" vertical="top" wrapText="1"/>
    </xf>
    <xf numFmtId="0" fontId="40" fillId="0" borderId="26" xfId="19" applyFont="1" applyFill="1" applyBorder="1" applyAlignment="1">
      <alignment horizontal="left" vertical="top" wrapText="1"/>
    </xf>
    <xf numFmtId="0" fontId="32" fillId="0" borderId="26" xfId="0" applyFont="1" applyFill="1" applyBorder="1" applyAlignment="1">
      <alignment horizontal="left" vertical="center" wrapText="1"/>
    </xf>
    <xf numFmtId="9" fontId="32" fillId="0" borderId="26" xfId="0" applyNumberFormat="1" applyFont="1" applyFill="1" applyBorder="1" applyAlignment="1">
      <alignment horizontal="center" vertical="top" wrapText="1"/>
    </xf>
    <xf numFmtId="0" fontId="32" fillId="0" borderId="26" xfId="0" applyFont="1" applyFill="1" applyBorder="1" applyAlignment="1">
      <alignment vertical="top" wrapText="1"/>
    </xf>
    <xf numFmtId="4" fontId="32" fillId="0" borderId="26" xfId="18" applyNumberFormat="1" applyFont="1" applyFill="1" applyBorder="1" applyAlignment="1">
      <alignment horizontal="right" vertical="top" wrapText="1"/>
    </xf>
    <xf numFmtId="0" fontId="32" fillId="2" borderId="26" xfId="0" applyFont="1" applyFill="1" applyBorder="1" applyAlignment="1">
      <alignment horizontal="left" vertical="top" wrapText="1"/>
    </xf>
    <xf numFmtId="0" fontId="22" fillId="5" borderId="10" xfId="0" applyFont="1" applyFill="1" applyBorder="1"/>
    <xf numFmtId="0" fontId="22" fillId="0" borderId="10" xfId="0" applyFont="1" applyFill="1" applyBorder="1"/>
    <xf numFmtId="175" fontId="22" fillId="5" borderId="16" xfId="0" applyNumberFormat="1" applyFont="1" applyFill="1" applyBorder="1" applyAlignment="1"/>
    <xf numFmtId="44" fontId="22" fillId="5" borderId="17" xfId="10" applyNumberFormat="1" applyFont="1" applyFill="1" applyBorder="1"/>
    <xf numFmtId="44" fontId="22" fillId="0" borderId="17" xfId="10" applyNumberFormat="1" applyFont="1" applyFill="1" applyBorder="1"/>
    <xf numFmtId="1" fontId="22" fillId="0" borderId="16" xfId="0" applyNumberFormat="1" applyFont="1" applyFill="1" applyBorder="1" applyAlignment="1"/>
    <xf numFmtId="0" fontId="22" fillId="5" borderId="12" xfId="0" applyFont="1" applyFill="1" applyBorder="1"/>
    <xf numFmtId="175" fontId="22" fillId="5" borderId="13" xfId="0" applyNumberFormat="1" applyFont="1" applyFill="1" applyBorder="1" applyAlignment="1"/>
    <xf numFmtId="44" fontId="22" fillId="5" borderId="14" xfId="10" applyNumberFormat="1" applyFont="1" applyFill="1" applyBorder="1"/>
    <xf numFmtId="1" fontId="22" fillId="5" borderId="13" xfId="0" applyNumberFormat="1" applyFont="1" applyFill="1" applyBorder="1" applyAlignment="1"/>
    <xf numFmtId="1" fontId="22" fillId="5" borderId="16" xfId="0" applyNumberFormat="1" applyFont="1" applyFill="1" applyBorder="1" applyAlignment="1"/>
    <xf numFmtId="43" fontId="22" fillId="2" borderId="12" xfId="0" applyNumberFormat="1" applyFont="1" applyFill="1" applyBorder="1" applyAlignment="1">
      <alignment vertical="center"/>
    </xf>
    <xf numFmtId="43" fontId="22" fillId="2" borderId="11" xfId="0" applyNumberFormat="1" applyFont="1" applyFill="1" applyBorder="1" applyAlignment="1">
      <alignment vertical="center"/>
    </xf>
    <xf numFmtId="0" fontId="0" fillId="5" borderId="10" xfId="0" applyFill="1" applyBorder="1"/>
    <xf numFmtId="1" fontId="22" fillId="5" borderId="16" xfId="0" applyNumberFormat="1" applyFont="1" applyFill="1" applyBorder="1" applyAlignment="1">
      <alignment horizontal="center" vertical="center"/>
    </xf>
    <xf numFmtId="0" fontId="22" fillId="5" borderId="20" xfId="0" applyFont="1" applyFill="1" applyBorder="1"/>
    <xf numFmtId="171" fontId="22" fillId="2" borderId="12" xfId="0" applyNumberFormat="1" applyFont="1" applyFill="1" applyBorder="1" applyAlignment="1">
      <alignment vertical="center"/>
    </xf>
    <xf numFmtId="1" fontId="22" fillId="5" borderId="16" xfId="0" applyNumberFormat="1" applyFont="1" applyFill="1" applyBorder="1" applyAlignment="1">
      <alignment horizontal="center"/>
    </xf>
    <xf numFmtId="0" fontId="4" fillId="0" borderId="26" xfId="0" applyFont="1" applyFill="1" applyBorder="1" applyAlignment="1">
      <alignment horizontal="left" vertical="top" wrapText="1"/>
    </xf>
    <xf numFmtId="171" fontId="22" fillId="0" borderId="14" xfId="0" applyNumberFormat="1" applyFont="1" applyFill="1" applyBorder="1" applyAlignment="1">
      <alignment vertical="center"/>
    </xf>
    <xf numFmtId="176" fontId="22" fillId="0" borderId="14" xfId="0" applyNumberFormat="1" applyFont="1" applyFill="1" applyBorder="1" applyAlignment="1">
      <alignment vertical="center"/>
    </xf>
    <xf numFmtId="168" fontId="22" fillId="2" borderId="15" xfId="7" applyFont="1" applyFill="1" applyBorder="1" applyAlignment="1">
      <alignment horizontal="center" vertical="center"/>
    </xf>
    <xf numFmtId="0" fontId="37" fillId="0" borderId="27" xfId="0" applyFont="1" applyFill="1" applyBorder="1" applyAlignment="1">
      <alignment horizontal="left" vertical="top" wrapText="1"/>
    </xf>
    <xf numFmtId="0" fontId="32" fillId="0" borderId="30" xfId="0" applyFont="1" applyFill="1" applyBorder="1" applyAlignment="1">
      <alignment vertical="top" wrapText="1"/>
    </xf>
    <xf numFmtId="0" fontId="20" fillId="0" borderId="0" xfId="0" applyFont="1"/>
    <xf numFmtId="9" fontId="37" fillId="0" borderId="26" xfId="19" applyNumberFormat="1" applyFont="1" applyFill="1" applyBorder="1" applyAlignment="1">
      <alignment horizontal="center" vertical="top" wrapText="1"/>
    </xf>
    <xf numFmtId="4" fontId="37" fillId="0" borderId="26" xfId="18" applyNumberFormat="1" applyFont="1" applyFill="1" applyBorder="1" applyAlignment="1">
      <alignment horizontal="right" vertical="top" wrapText="1"/>
    </xf>
    <xf numFmtId="0" fontId="20" fillId="0" borderId="0" xfId="0" applyFont="1" applyFill="1" applyAlignment="1">
      <alignment horizontal="right" vertical="top"/>
    </xf>
    <xf numFmtId="43" fontId="37" fillId="10" borderId="26" xfId="18" applyFont="1" applyFill="1" applyBorder="1" applyAlignment="1">
      <alignment vertical="top" wrapText="1"/>
    </xf>
    <xf numFmtId="0" fontId="37" fillId="10" borderId="26" xfId="19" applyFont="1" applyFill="1" applyBorder="1" applyAlignment="1">
      <alignment vertical="top" wrapText="1"/>
    </xf>
    <xf numFmtId="0" fontId="82" fillId="10" borderId="26" xfId="19" applyFont="1" applyFill="1" applyBorder="1" applyAlignment="1">
      <alignment vertical="top" wrapText="1"/>
    </xf>
    <xf numFmtId="0" fontId="37" fillId="0" borderId="26" xfId="0" applyFont="1" applyFill="1" applyBorder="1" applyAlignment="1">
      <alignment vertical="top" wrapText="1"/>
    </xf>
    <xf numFmtId="0" fontId="32" fillId="0" borderId="28" xfId="0" applyFont="1" applyFill="1" applyBorder="1" applyAlignment="1">
      <alignment vertical="top" wrapText="1"/>
    </xf>
    <xf numFmtId="0" fontId="32" fillId="0" borderId="27" xfId="0" applyFont="1" applyFill="1" applyBorder="1" applyAlignment="1">
      <alignment vertical="top" wrapText="1"/>
    </xf>
    <xf numFmtId="0" fontId="32" fillId="0" borderId="30" xfId="0" applyFont="1" applyFill="1" applyBorder="1" applyAlignment="1">
      <alignment vertical="top" wrapText="1"/>
    </xf>
    <xf numFmtId="0" fontId="37" fillId="0" borderId="30" xfId="0" applyFont="1" applyFill="1" applyBorder="1" applyAlignment="1">
      <alignment horizontal="left" vertical="top" wrapText="1"/>
    </xf>
    <xf numFmtId="0" fontId="37" fillId="0" borderId="30" xfId="19" applyFont="1" applyFill="1" applyBorder="1" applyAlignment="1">
      <alignment horizontal="left" vertical="top" wrapText="1"/>
    </xf>
    <xf numFmtId="0" fontId="37" fillId="0" borderId="30" xfId="0" applyFont="1" applyFill="1" applyBorder="1" applyAlignment="1">
      <alignment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8" borderId="30" xfId="0" applyFont="1" applyFill="1" applyBorder="1" applyAlignment="1">
      <alignment horizontal="center" vertical="center" wrapText="1"/>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71"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6" fillId="0" borderId="30" xfId="19" applyFont="1" applyFill="1" applyBorder="1" applyAlignment="1">
      <alignment horizontal="center" vertical="center" wrapText="1"/>
    </xf>
    <xf numFmtId="0" fontId="66" fillId="0" borderId="28" xfId="19" applyFont="1" applyFill="1" applyBorder="1" applyAlignment="1">
      <alignment horizontal="center" vertical="center" wrapText="1"/>
    </xf>
    <xf numFmtId="0" fontId="66" fillId="0" borderId="27" xfId="19" applyFont="1" applyFill="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2" fillId="0" borderId="30" xfId="0"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7" xfId="0" applyFont="1" applyFill="1" applyBorder="1" applyAlignment="1">
      <alignment horizontal="left" vertical="top" wrapText="1"/>
    </xf>
    <xf numFmtId="0" fontId="4" fillId="0" borderId="30" xfId="0" applyFont="1" applyFill="1" applyBorder="1" applyAlignment="1">
      <alignment vertical="top" wrapText="1"/>
    </xf>
    <xf numFmtId="0" fontId="4" fillId="0" borderId="28" xfId="0" applyFont="1" applyFill="1" applyBorder="1" applyAlignment="1">
      <alignment vertical="top" wrapText="1"/>
    </xf>
    <xf numFmtId="0" fontId="37" fillId="0" borderId="30" xfId="0" applyFont="1" applyFill="1" applyBorder="1" applyAlignment="1">
      <alignment vertical="top" wrapText="1"/>
    </xf>
    <xf numFmtId="0" fontId="37" fillId="0" borderId="27" xfId="0" applyFont="1" applyFill="1" applyBorder="1" applyAlignment="1">
      <alignment vertical="top" wrapText="1"/>
    </xf>
    <xf numFmtId="0" fontId="37" fillId="0" borderId="30" xfId="0" applyFont="1" applyFill="1" applyBorder="1" applyAlignment="1">
      <alignment horizontal="left" vertical="top" wrapText="1"/>
    </xf>
    <xf numFmtId="0" fontId="37" fillId="0" borderId="28" xfId="0" applyFont="1" applyFill="1" applyBorder="1" applyAlignment="1">
      <alignment horizontal="left" vertical="top" wrapText="1"/>
    </xf>
    <xf numFmtId="0" fontId="37" fillId="0" borderId="27" xfId="0" applyFont="1" applyFill="1" applyBorder="1" applyAlignment="1">
      <alignment horizontal="left" vertical="top" wrapText="1"/>
    </xf>
    <xf numFmtId="0" fontId="32" fillId="0" borderId="30" xfId="0" applyFont="1" applyFill="1" applyBorder="1" applyAlignment="1">
      <alignment vertical="top" wrapText="1"/>
    </xf>
    <xf numFmtId="0" fontId="32" fillId="0" borderId="28" xfId="0" applyFont="1" applyFill="1" applyBorder="1" applyAlignment="1">
      <alignment vertical="top" wrapText="1"/>
    </xf>
    <xf numFmtId="0" fontId="32" fillId="0" borderId="27" xfId="0" applyFont="1" applyFill="1" applyBorder="1" applyAlignment="1">
      <alignment vertical="top" wrapText="1"/>
    </xf>
    <xf numFmtId="0" fontId="79" fillId="0" borderId="28" xfId="19" applyFont="1" applyBorder="1" applyAlignment="1">
      <alignment horizontal="center" vertical="center" wrapText="1"/>
    </xf>
    <xf numFmtId="0" fontId="81" fillId="0" borderId="30" xfId="19" applyFont="1" applyBorder="1" applyAlignment="1">
      <alignment horizontal="left" vertical="top" wrapText="1"/>
    </xf>
    <xf numFmtId="0" fontId="81" fillId="0" borderId="28" xfId="19" applyFont="1" applyBorder="1" applyAlignment="1">
      <alignment horizontal="left" vertical="top" wrapText="1"/>
    </xf>
    <xf numFmtId="0" fontId="82" fillId="10" borderId="37" xfId="19" applyFont="1" applyFill="1" applyBorder="1" applyAlignment="1">
      <alignment horizontal="center" vertical="top"/>
    </xf>
    <xf numFmtId="0" fontId="82" fillId="10" borderId="16" xfId="19" applyFont="1" applyFill="1" applyBorder="1" applyAlignment="1">
      <alignment horizontal="center" vertical="top"/>
    </xf>
    <xf numFmtId="0" fontId="82"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81" fillId="0" borderId="27" xfId="19" applyFont="1" applyBorder="1" applyAlignment="1">
      <alignment horizontal="left" vertical="top" wrapText="1"/>
    </xf>
    <xf numFmtId="0" fontId="80" fillId="0" borderId="28" xfId="19" applyFont="1" applyBorder="1" applyAlignment="1">
      <alignment horizontal="left" vertical="top" wrapText="1"/>
    </xf>
    <xf numFmtId="0" fontId="80" fillId="0" borderId="27" xfId="19" applyFont="1" applyBorder="1" applyAlignment="1">
      <alignment horizontal="left" vertical="top" wrapText="1"/>
    </xf>
    <xf numFmtId="0" fontId="37" fillId="0" borderId="30" xfId="0" applyFont="1" applyFill="1" applyBorder="1" applyAlignment="1">
      <alignment horizontal="center" vertical="top" wrapText="1"/>
    </xf>
    <xf numFmtId="0" fontId="37" fillId="0" borderId="28" xfId="0" applyFont="1" applyFill="1" applyBorder="1" applyAlignment="1">
      <alignment horizontal="center" vertical="top" wrapText="1"/>
    </xf>
    <xf numFmtId="0" fontId="37" fillId="0" borderId="27" xfId="0" applyFont="1" applyFill="1" applyBorder="1" applyAlignment="1">
      <alignment horizontal="center"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27" xfId="0" applyFont="1" applyFill="1" applyBorder="1" applyAlignment="1">
      <alignment horizontal="left" vertical="top" wrapText="1"/>
    </xf>
    <xf numFmtId="0" fontId="37" fillId="0" borderId="30" xfId="19" applyFont="1" applyFill="1" applyBorder="1" applyAlignment="1">
      <alignment horizontal="left" vertical="top" wrapText="1"/>
    </xf>
    <xf numFmtId="0" fontId="37" fillId="0" borderId="28" xfId="19" applyFont="1" applyFill="1" applyBorder="1" applyAlignment="1">
      <alignment horizontal="left" vertical="top" wrapText="1"/>
    </xf>
    <xf numFmtId="0" fontId="37" fillId="0" borderId="27" xfId="19" applyFont="1" applyFill="1" applyBorder="1" applyAlignment="1">
      <alignment horizontal="left" vertical="top"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0746880"/>
        <c:axId val="70748416"/>
        <c:axId val="0"/>
      </c:bar3DChart>
      <c:catAx>
        <c:axId val="70746880"/>
        <c:scaling>
          <c:orientation val="minMax"/>
        </c:scaling>
        <c:delete val="0"/>
        <c:axPos val="b"/>
        <c:majorTickMark val="none"/>
        <c:minorTickMark val="none"/>
        <c:tickLblPos val="nextTo"/>
        <c:txPr>
          <a:bodyPr/>
          <a:lstStyle/>
          <a:p>
            <a:pPr>
              <a:defRPr lang="es-HN"/>
            </a:pPr>
            <a:endParaRPr lang="es-HN"/>
          </a:p>
        </c:txPr>
        <c:crossAx val="70748416"/>
        <c:crosses val="autoZero"/>
        <c:auto val="1"/>
        <c:lblAlgn val="ctr"/>
        <c:lblOffset val="100"/>
        <c:noMultiLvlLbl val="0"/>
      </c:catAx>
      <c:valAx>
        <c:axId val="707484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07468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0672768"/>
        <c:axId val="70674304"/>
        <c:axId val="0"/>
      </c:bar3DChart>
      <c:catAx>
        <c:axId val="70672768"/>
        <c:scaling>
          <c:orientation val="minMax"/>
        </c:scaling>
        <c:delete val="0"/>
        <c:axPos val="b"/>
        <c:majorTickMark val="none"/>
        <c:minorTickMark val="none"/>
        <c:tickLblPos val="nextTo"/>
        <c:txPr>
          <a:bodyPr/>
          <a:lstStyle/>
          <a:p>
            <a:pPr>
              <a:defRPr lang="es-HN"/>
            </a:pPr>
            <a:endParaRPr lang="es-HN"/>
          </a:p>
        </c:txPr>
        <c:crossAx val="70674304"/>
        <c:crosses val="autoZero"/>
        <c:auto val="1"/>
        <c:lblAlgn val="ctr"/>
        <c:lblOffset val="100"/>
        <c:noMultiLvlLbl val="0"/>
      </c:catAx>
      <c:valAx>
        <c:axId val="706743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067276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6</c:v>
                </c:pt>
                <c:pt idx="16">
                  <c:v>0</c:v>
                </c:pt>
              </c:numCache>
            </c:numRef>
          </c:val>
        </c:ser>
        <c:dLbls>
          <c:showLegendKey val="0"/>
          <c:showVal val="0"/>
          <c:showCatName val="0"/>
          <c:showSerName val="0"/>
          <c:showPercent val="0"/>
          <c:showBubbleSize val="0"/>
        </c:dLbls>
        <c:gapWidth val="150"/>
        <c:shape val="box"/>
        <c:axId val="70705152"/>
        <c:axId val="70706688"/>
        <c:axId val="0"/>
      </c:bar3DChart>
      <c:catAx>
        <c:axId val="70705152"/>
        <c:scaling>
          <c:orientation val="minMax"/>
        </c:scaling>
        <c:delete val="0"/>
        <c:axPos val="b"/>
        <c:majorTickMark val="none"/>
        <c:minorTickMark val="none"/>
        <c:tickLblPos val="nextTo"/>
        <c:txPr>
          <a:bodyPr/>
          <a:lstStyle/>
          <a:p>
            <a:pPr>
              <a:defRPr lang="es-HN"/>
            </a:pPr>
            <a:endParaRPr lang="es-HN"/>
          </a:p>
        </c:txPr>
        <c:crossAx val="70706688"/>
        <c:crosses val="autoZero"/>
        <c:auto val="1"/>
        <c:lblAlgn val="ctr"/>
        <c:lblOffset val="100"/>
        <c:noMultiLvlLbl val="0"/>
      </c:catAx>
      <c:valAx>
        <c:axId val="707066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07051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DI-Protocolo\Downloads\CME%20VRI%202017_CORR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cell r="C566" t="str">
            <v>Total Plan Operativo</v>
          </cell>
        </row>
      </sheetData>
      <sheetData sheetId="3"/>
      <sheetData sheetId="4"/>
      <sheetData sheetId="5"/>
      <sheetData sheetId="6"/>
      <sheetData sheetId="7"/>
      <sheetData sheetId="8"/>
      <sheetData sheetId="9"/>
      <sheetData sheetId="10"/>
      <sheetData sheetId="11">
        <row r="1">
          <cell r="F1"/>
        </row>
        <row r="2">
          <cell r="F2"/>
        </row>
        <row r="3">
          <cell r="F3"/>
        </row>
        <row r="4">
          <cell r="F4"/>
        </row>
        <row r="5">
          <cell r="F5" t="str">
            <v>Correlativo de la Actividad</v>
          </cell>
          <cell r="G5" t="str">
            <v>ACTIVIDADES</v>
          </cell>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row>
        <row r="51">
          <cell r="F51"/>
        </row>
        <row r="52">
          <cell r="F52"/>
        </row>
        <row r="53">
          <cell r="F53"/>
        </row>
        <row r="54">
          <cell r="F54"/>
        </row>
        <row r="55">
          <cell r="F55"/>
        </row>
        <row r="56">
          <cell r="F56"/>
        </row>
        <row r="57">
          <cell r="F57"/>
        </row>
        <row r="58">
          <cell r="F58"/>
        </row>
        <row r="59">
          <cell r="F59"/>
        </row>
        <row r="60">
          <cell r="F60"/>
        </row>
        <row r="61">
          <cell r="F61"/>
        </row>
        <row r="62">
          <cell r="F62"/>
        </row>
        <row r="63">
          <cell r="F63"/>
        </row>
        <row r="64">
          <cell r="F64"/>
        </row>
        <row r="65">
          <cell r="F65"/>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sheetData>
      <sheetData sheetId="12">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66">
          <cell r="F66"/>
        </row>
        <row r="67">
          <cell r="F67"/>
        </row>
        <row r="68">
          <cell r="F68"/>
        </row>
        <row r="69">
          <cell r="F69"/>
        </row>
        <row r="70">
          <cell r="F70"/>
        </row>
        <row r="71">
          <cell r="F71"/>
        </row>
        <row r="72">
          <cell r="F72"/>
        </row>
        <row r="73">
          <cell r="F73"/>
        </row>
        <row r="74">
          <cell r="F74"/>
        </row>
        <row r="75">
          <cell r="F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94">
          <cell r="F94"/>
        </row>
        <row r="95">
          <cell r="F95"/>
        </row>
        <row r="96">
          <cell r="F96"/>
        </row>
        <row r="97">
          <cell r="F97"/>
        </row>
        <row r="98">
          <cell r="F98"/>
        </row>
        <row r="99">
          <cell r="F99"/>
        </row>
        <row r="100">
          <cell r="F100"/>
        </row>
        <row r="101">
          <cell r="F101"/>
        </row>
        <row r="102">
          <cell r="F102"/>
        </row>
        <row r="103">
          <cell r="F103"/>
        </row>
        <row r="104">
          <cell r="F104"/>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sheetData>
      <sheetData sheetId="13">
        <row r="1">
          <cell r="F1"/>
        </row>
        <row r="2">
          <cell r="F2"/>
        </row>
        <row r="3">
          <cell r="F3"/>
        </row>
        <row r="4">
          <cell r="F4"/>
          <cell r="G4"/>
        </row>
        <row r="5">
          <cell r="F5" t="str">
            <v>Correlativo de la Actividad</v>
          </cell>
          <cell r="G5" t="str">
            <v>ACTIVIDADES</v>
          </cell>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row r="75">
          <cell r="F75"/>
          <cell r="G75"/>
        </row>
        <row r="76">
          <cell r="F76"/>
        </row>
        <row r="77">
          <cell r="F77"/>
        </row>
        <row r="78">
          <cell r="F78"/>
        </row>
        <row r="79">
          <cell r="F79"/>
        </row>
        <row r="80">
          <cell r="F80"/>
        </row>
        <row r="81">
          <cell r="F81"/>
        </row>
        <row r="82">
          <cell r="F82"/>
        </row>
        <row r="83">
          <cell r="F83"/>
        </row>
        <row r="84">
          <cell r="F84"/>
        </row>
        <row r="85">
          <cell r="F85"/>
        </row>
        <row r="86">
          <cell r="F86"/>
        </row>
        <row r="87">
          <cell r="F87"/>
        </row>
        <row r="88">
          <cell r="F88"/>
        </row>
        <row r="89">
          <cell r="F89"/>
        </row>
        <row r="90">
          <cell r="F90"/>
        </row>
        <row r="91">
          <cell r="F91"/>
        </row>
        <row r="92">
          <cell r="F92"/>
        </row>
        <row r="93">
          <cell r="F93"/>
        </row>
        <row r="105">
          <cell r="F105"/>
        </row>
        <row r="106">
          <cell r="F106"/>
        </row>
        <row r="107">
          <cell r="F107"/>
        </row>
        <row r="108">
          <cell r="F108"/>
        </row>
        <row r="109">
          <cell r="F109"/>
        </row>
        <row r="110">
          <cell r="F110"/>
        </row>
        <row r="111">
          <cell r="F111"/>
        </row>
        <row r="112">
          <cell r="F112"/>
        </row>
        <row r="113">
          <cell r="F113"/>
        </row>
        <row r="114">
          <cell r="F114"/>
        </row>
        <row r="115">
          <cell r="F115"/>
        </row>
        <row r="116">
          <cell r="F116"/>
        </row>
        <row r="117">
          <cell r="F117"/>
        </row>
        <row r="118">
          <cell r="F118"/>
        </row>
        <row r="119">
          <cell r="F119"/>
        </row>
        <row r="120">
          <cell r="F120"/>
        </row>
        <row r="121">
          <cell r="F121"/>
        </row>
        <row r="122">
          <cell r="F122"/>
        </row>
        <row r="123">
          <cell r="F123"/>
        </row>
        <row r="124">
          <cell r="F124"/>
        </row>
        <row r="125">
          <cell r="F125"/>
        </row>
        <row r="126">
          <cell r="F126"/>
        </row>
        <row r="127">
          <cell r="F127"/>
        </row>
        <row r="128">
          <cell r="F128"/>
        </row>
        <row r="129">
          <cell r="F129"/>
        </row>
        <row r="130">
          <cell r="F130"/>
        </row>
        <row r="131">
          <cell r="F131"/>
        </row>
        <row r="132">
          <cell r="F132"/>
        </row>
        <row r="133">
          <cell r="F133"/>
        </row>
        <row r="134">
          <cell r="F134"/>
        </row>
        <row r="135">
          <cell r="F135"/>
        </row>
        <row r="136">
          <cell r="F136"/>
        </row>
        <row r="137">
          <cell r="F137"/>
        </row>
        <row r="138">
          <cell r="F138"/>
        </row>
        <row r="139">
          <cell r="F139"/>
        </row>
        <row r="140">
          <cell r="F140"/>
        </row>
        <row r="141">
          <cell r="F141"/>
        </row>
        <row r="142">
          <cell r="F142"/>
        </row>
        <row r="143">
          <cell r="F143"/>
        </row>
        <row r="144">
          <cell r="F144"/>
        </row>
        <row r="145">
          <cell r="F145"/>
        </row>
        <row r="146">
          <cell r="F146"/>
        </row>
        <row r="147">
          <cell r="F147"/>
        </row>
        <row r="148">
          <cell r="F148"/>
        </row>
        <row r="149">
          <cell r="F149"/>
        </row>
        <row r="150">
          <cell r="F150"/>
        </row>
        <row r="151">
          <cell r="F151"/>
        </row>
        <row r="152">
          <cell r="F152"/>
        </row>
        <row r="153">
          <cell r="F153"/>
        </row>
        <row r="154">
          <cell r="F154"/>
        </row>
        <row r="155">
          <cell r="F155"/>
        </row>
        <row r="156">
          <cell r="F156"/>
        </row>
        <row r="157">
          <cell r="F157"/>
        </row>
        <row r="158">
          <cell r="F158"/>
        </row>
        <row r="159">
          <cell r="F159"/>
        </row>
        <row r="160">
          <cell r="F160"/>
        </row>
        <row r="161">
          <cell r="F161"/>
        </row>
        <row r="162">
          <cell r="F162"/>
        </row>
        <row r="163">
          <cell r="F163"/>
        </row>
        <row r="164">
          <cell r="F164"/>
        </row>
        <row r="165">
          <cell r="F165"/>
        </row>
        <row r="166">
          <cell r="F166"/>
        </row>
        <row r="167">
          <cell r="F167"/>
        </row>
        <row r="168">
          <cell r="F168"/>
        </row>
        <row r="169">
          <cell r="F169"/>
        </row>
        <row r="170">
          <cell r="F170"/>
        </row>
      </sheetData>
      <sheetData sheetId="1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sheetData>
      <sheetData sheetId="15">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sheetData>
      <sheetData sheetId="16">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sheetData>
      <sheetData sheetId="17">
        <row r="1">
          <cell r="F1"/>
          <cell r="G1"/>
        </row>
        <row r="2">
          <cell r="F2"/>
          <cell r="G2"/>
        </row>
        <row r="3">
          <cell r="F3" t="str">
            <v>Correlativo de la Actividad</v>
          </cell>
          <cell r="G3" t="str">
            <v>ACTIVIDADES</v>
          </cell>
        </row>
        <row r="4">
          <cell r="F4"/>
          <cell r="G4"/>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sheetData>
      <sheetData sheetId="18">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sheetData>
      <sheetData sheetId="19">
        <row r="1">
          <cell r="F1"/>
          <cell r="G1"/>
        </row>
        <row r="2">
          <cell r="F2"/>
          <cell r="G2"/>
        </row>
        <row r="3">
          <cell r="F3"/>
          <cell r="G3"/>
        </row>
        <row r="4">
          <cell r="F4"/>
          <cell r="G4"/>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sheetData>
      <sheetData sheetId="20">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sheetData>
      <sheetData sheetId="21">
        <row r="3">
          <cell r="F3"/>
          <cell r="G3"/>
        </row>
        <row r="4">
          <cell r="F4"/>
          <cell r="G4"/>
        </row>
        <row r="5">
          <cell r="F5" t="str">
            <v>Correlativo de la Actividad</v>
          </cell>
          <cell r="G5" t="str">
            <v>ACTIVIDADES</v>
          </cell>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sheetData>
      <sheetData sheetId="22">
        <row r="1">
          <cell r="F1"/>
        </row>
        <row r="2">
          <cell r="F2"/>
        </row>
        <row r="3">
          <cell r="F3"/>
          <cell r="G3"/>
        </row>
        <row r="4">
          <cell r="F4" t="str">
            <v>Correlativo de la Actividad</v>
          </cell>
          <cell r="G4" t="str">
            <v>ACTIVIDADES</v>
          </cell>
        </row>
        <row r="5">
          <cell r="F5"/>
          <cell r="G5"/>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sheetData>
      <sheetData sheetId="23">
        <row r="1">
          <cell r="F1"/>
          <cell r="G1"/>
        </row>
        <row r="2">
          <cell r="F2"/>
          <cell r="G2"/>
        </row>
        <row r="3">
          <cell r="F3"/>
          <cell r="G3"/>
        </row>
        <row r="4">
          <cell r="F4"/>
          <cell r="G4"/>
        </row>
        <row r="5">
          <cell r="F5" t="str">
            <v>Correlativo de la Actividad</v>
          </cell>
          <cell r="G5" t="str">
            <v>ACTIVIDADES</v>
          </cell>
        </row>
        <row r="6">
          <cell r="F6"/>
          <cell r="G6"/>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sheetData>
      <sheetData sheetId="24">
        <row r="1">
          <cell r="F1"/>
          <cell r="G1"/>
        </row>
        <row r="2">
          <cell r="F2"/>
          <cell r="G2"/>
        </row>
        <row r="3">
          <cell r="F3"/>
          <cell r="G3"/>
        </row>
        <row r="4">
          <cell r="F4" t="str">
            <v>Correlativo de la Actividad</v>
          </cell>
          <cell r="G4" t="str">
            <v>ACTIVIDADES</v>
          </cell>
        </row>
        <row r="5">
          <cell r="F5"/>
          <cell r="G5"/>
        </row>
        <row r="6">
          <cell r="F6"/>
          <cell r="G6"/>
        </row>
        <row r="7">
          <cell r="F7"/>
          <cell r="G7"/>
        </row>
        <row r="8">
          <cell r="F8" t="str">
            <v>1.1.1</v>
          </cell>
          <cell r="G8" t="str">
            <v>Gestión, apoyo y seguimiento a movilidades internacionales de unidades académicas y administrativas.</v>
          </cell>
        </row>
        <row r="9">
          <cell r="F9" t="str">
            <v>1.1.2</v>
          </cell>
          <cell r="G9" t="str">
            <v>Reuniones para el establecimiento y fortalecimiento de alianzas institucionales externas.</v>
          </cell>
        </row>
        <row r="10">
          <cell r="F10" t="str">
            <v>1.1.3</v>
          </cell>
          <cell r="G10" t="str">
            <v>Participación en eventos y misiones internacionales como enlaces técnicos de movilidad internacional y representantes institucionales.</v>
          </cell>
        </row>
        <row r="11">
          <cell r="F11" t="str">
            <v>1.1.4</v>
          </cell>
          <cell r="G11" t="str">
            <v>Coordinación de eventos en temas de actualidad.</v>
          </cell>
        </row>
        <row r="12">
          <cell r="F12" t="str">
            <v>1.1.5</v>
          </cell>
          <cell r="G12" t="str">
            <v xml:space="preserve">Ejecución y seguimiento de manuales e instructivos de movilidad internacional </v>
          </cell>
        </row>
        <row r="13">
          <cell r="F13" t="str">
            <v>1.1.6</v>
          </cell>
          <cell r="G13" t="str">
            <v>Participación en el Comité de Becas</v>
          </cell>
        </row>
        <row r="14">
          <cell r="F14" t="str">
            <v>1.1.7</v>
          </cell>
          <cell r="G14" t="str">
            <v>Capacitación del equipo en internacionalización, educación superior y trabajo en equipo.</v>
          </cell>
        </row>
        <row r="15">
          <cell r="F15" t="str">
            <v>1.1.8</v>
          </cell>
          <cell r="G15" t="str">
            <v>Apoyo técnico al envío y recepción de viajes internacionales de docentes, administrativos  y estudiantes.</v>
          </cell>
        </row>
        <row r="16">
          <cell r="F16" t="str">
            <v>1.2.1</v>
          </cell>
          <cell r="G16" t="str">
            <v>Colaboración en movilidades internacionales a voluntarios y practicantes profesionales.</v>
          </cell>
        </row>
        <row r="17">
          <cell r="F17" t="str">
            <v>1.2.2</v>
          </cell>
          <cell r="G17" t="str">
            <v>Aplicación, gestión y seguimiento a programas y redes de movilidad internacional.</v>
          </cell>
        </row>
        <row r="18">
          <cell r="F18" t="str">
            <v>1.2.3</v>
          </cell>
          <cell r="G18" t="str">
            <v>Promoción de oportunidades de  movilidad internacional.</v>
          </cell>
        </row>
        <row r="19">
          <cell r="F19" t="str">
            <v>1.2.4</v>
          </cell>
          <cell r="G19" t="str">
            <v>Organización de talleres de despedida y bienvenida de becarios de la comunidad universitaria.</v>
          </cell>
        </row>
        <row r="20">
          <cell r="F20" t="str">
            <v>1.2.5</v>
          </cell>
          <cell r="G20" t="str">
            <v>Gestión  del Centro de Atención de becas para la comunidad universitaria.</v>
          </cell>
        </row>
        <row r="21">
          <cell r="F21" t="str">
            <v>1.2.6</v>
          </cell>
          <cell r="G21" t="str">
            <v>Asesoría y elaboración de documentación a la comunidad universitaria para internacionalización y movilidad internacional.</v>
          </cell>
        </row>
        <row r="22">
          <cell r="F22" t="str">
            <v>1.2.7</v>
          </cell>
          <cell r="G22" t="str">
            <v>Registro de movilidades de la comunidad universitaria al extranjero y de visitantes internacionales a la UNAH</v>
          </cell>
        </row>
        <row r="23">
          <cell r="F23" t="str">
            <v>1.2.8</v>
          </cell>
          <cell r="G23" t="str">
            <v>Gira por los  Centros Regionales para promoción de becas y seguimiento de iniciativas de movilidad.</v>
          </cell>
        </row>
        <row r="24">
          <cell r="F24" t="str">
            <v>1.2.9</v>
          </cell>
          <cell r="G24" t="str">
            <v>Al menos dos evento para promocionar la movilidad, la excelencia académica y las actividades extracurriculares.</v>
          </cell>
        </row>
        <row r="25">
          <cell r="F25" t="str">
            <v>1.2.10</v>
          </cell>
          <cell r="G25" t="str">
            <v>Organización de talleres para enlances técnicos de internacionalización.</v>
          </cell>
        </row>
        <row r="26">
          <cell r="F26" t="str">
            <v>1.2.11</v>
          </cell>
          <cell r="G26" t="str">
            <v>Avances en la Política de Internacionalización y desarrollo de dos dimensiones de trabajo</v>
          </cell>
        </row>
        <row r="27">
          <cell r="F27" t="str">
            <v>2.1.1</v>
          </cell>
          <cell r="G27" t="str">
            <v>Talleres participativos para levantamiento de información y nuevas iniciativas de cooperación</v>
          </cell>
        </row>
        <row r="28">
          <cell r="F28" t="str">
            <v>2.1.2</v>
          </cell>
          <cell r="G28" t="str">
            <v>Revision de propuestas de proyectos para presentar a la cooperación</v>
          </cell>
        </row>
        <row r="29">
          <cell r="F29" t="str">
            <v>2.1.3</v>
          </cell>
          <cell r="G29" t="str">
            <v>Realizar visitas programadas a los OI, Embajadas, ONGs, gobierno y al extranjero</v>
          </cell>
        </row>
        <row r="30">
          <cell r="F30" t="str">
            <v>2.1.4</v>
          </cell>
          <cell r="G30" t="str">
            <v xml:space="preserve">Actualización de Directorio para conocer los contactos, ubicación y representación en Honduras </v>
          </cell>
        </row>
        <row r="31">
          <cell r="F31" t="str">
            <v>2.1.5</v>
          </cell>
          <cell r="G31" t="str">
            <v>Revision de ofertas de convocatorias y opciones de financiamiento</v>
          </cell>
        </row>
        <row r="32">
          <cell r="F32" t="str">
            <v>2.1.6</v>
          </cell>
          <cell r="G32" t="str">
            <v>Actualización de directorio de expertos de la cooperación por área de conocimiento</v>
          </cell>
        </row>
        <row r="33">
          <cell r="F33" t="str">
            <v>2.2.1</v>
          </cell>
          <cell r="G33" t="str">
            <v xml:space="preserve">Desarrollo de taller para los enlaces de la VRI y ejecutores de proyectos de facultades y centros regionales, direcciones sobre gestión de proyectos </v>
          </cell>
        </row>
        <row r="34">
          <cell r="F34" t="str">
            <v>2.2.2</v>
          </cell>
          <cell r="G34" t="str">
            <v>Desarrollo de taller ejecutores de proyectos de facultades y centros regionales sobre administraciòn de proyectos.</v>
          </cell>
        </row>
        <row r="35">
          <cell r="F35" t="str">
            <v>2.2.3</v>
          </cell>
          <cell r="G35" t="str">
            <v>Desarrollo de taller para ejecutores de proyectos de facultades y centros regionales sobre herramientas y técnicas de gestión de cooperación</v>
          </cell>
        </row>
        <row r="36">
          <cell r="F36" t="str">
            <v>2.3.1</v>
          </cell>
          <cell r="G36" t="str">
            <v>Seguimiento de iniciativas de cooperación.</v>
          </cell>
        </row>
        <row r="37">
          <cell r="F37" t="str">
            <v>2.3.2</v>
          </cell>
          <cell r="G37" t="str">
            <v>Seguimiento y evaluación a programas y proyectos en ejecución</v>
          </cell>
        </row>
        <row r="38">
          <cell r="F38" t="str">
            <v>2.3.3</v>
          </cell>
          <cell r="G38" t="str">
            <v>Talleres de formulación con las unidades involucradas y demás instancias interesadas</v>
          </cell>
        </row>
        <row r="39">
          <cell r="F39" t="str">
            <v>2.3.4</v>
          </cell>
          <cell r="G39" t="str">
            <v>Presentación de convocatorias de proyectos a unidades específicas</v>
          </cell>
        </row>
        <row r="40">
          <cell r="F40" t="str">
            <v>2.3.5</v>
          </cell>
          <cell r="G40" t="str">
            <v>Reimpresión de trifolio para elaboración de proyectos</v>
          </cell>
        </row>
        <row r="41">
          <cell r="F41" t="str">
            <v>2.3.6</v>
          </cell>
          <cell r="G41" t="str">
            <v>Acompañamiento a las unidades acadèmicas  y/o centros regionales en la implementación del manual de procesos.</v>
          </cell>
        </row>
        <row r="42">
          <cell r="F42" t="str">
            <v>2.4.1</v>
          </cell>
          <cell r="G42" t="str">
            <v>Encuentro virtual con enlaces VRI de Centros Regionales y Facultades en buenas practicas</v>
          </cell>
        </row>
        <row r="43">
          <cell r="F43" t="str">
            <v>2.4.2</v>
          </cell>
          <cell r="G43" t="str">
            <v>2 Congreso de internacionalización de la educación superior</v>
          </cell>
        </row>
        <row r="44">
          <cell r="F44" t="str">
            <v>2.4.3</v>
          </cell>
          <cell r="G44" t="str">
            <v>Actualización y reproducción del catalogo "Destacando la UNAH"</v>
          </cell>
        </row>
        <row r="45">
          <cell r="F45" t="str">
            <v>2.5.1</v>
          </cell>
          <cell r="G45" t="str">
            <v>Participación en congresos internacionales, cursos virtuales/presenciales.</v>
          </cell>
        </row>
        <row r="46">
          <cell r="F46" t="str">
            <v>2.6.1</v>
          </cell>
          <cell r="G46" t="str">
            <v>Seguimiento de nuevas iniciativas y convenios suscritos entre las diferentes universidades</v>
          </cell>
        </row>
        <row r="47">
          <cell r="F47" t="str">
            <v>3.1.1</v>
          </cell>
          <cell r="G47" t="str">
            <v>Seguimiento a redes de las cuales forma parte la UNAH y manejo de base de datos de redes internacionales.</v>
          </cell>
        </row>
        <row r="48">
          <cell r="F48" t="str">
            <v>3.1.2</v>
          </cell>
          <cell r="G48" t="str">
            <v>Participación en reuniones de redes de las cuales la VRI forma parte y conformación de nuevas redes.</v>
          </cell>
        </row>
        <row r="49">
          <cell r="F49" t="str">
            <v>4.1.1</v>
          </cell>
          <cell r="G49" t="str">
            <v>Montaje de los sistemas de registro de internacionalización</v>
          </cell>
        </row>
        <row r="50">
          <cell r="F50" t="str">
            <v>4.1.2</v>
          </cell>
          <cell r="G50" t="str">
            <v>Socialización y capacitación sobre el uso del sistema de información de internacionalización  (Centros Regionales y  unidades académicas y administrativas  de CU)</v>
          </cell>
        </row>
        <row r="51">
          <cell r="F51" t="str">
            <v>4.1.3</v>
          </cell>
          <cell r="G51" t="str">
            <v>Seguimiento y monitoreo a los sistemas de registro de internacionalización</v>
          </cell>
        </row>
        <row r="52">
          <cell r="F52" t="str">
            <v>4.2.1</v>
          </cell>
          <cell r="G52" t="str">
            <v>Socialización de instrumentos de internacionalización</v>
          </cell>
        </row>
        <row r="53">
          <cell r="F53" t="str">
            <v>4.2.2</v>
          </cell>
          <cell r="G53" t="str">
            <v>Reuniones de coordinación y talleres</v>
          </cell>
        </row>
        <row r="54">
          <cell r="F54" t="str">
            <v>4.2.3</v>
          </cell>
          <cell r="G54" t="str">
            <v>Publicación y divulgación de avances en internacionalización</v>
          </cell>
        </row>
        <row r="55">
          <cell r="F55"/>
          <cell r="G55"/>
        </row>
      </sheetData>
      <sheetData sheetId="25">
        <row r="1">
          <cell r="F1" t="str">
            <v>GOBERNABILIDAD Y PROCESO DE GESTIÓN DESCENTRALIZADAS EN REDES</v>
          </cell>
          <cell r="G1"/>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sheetData>
      <sheetData sheetId="26">
        <row r="1">
          <cell r="F1" t="str">
            <v>DESARROLLO DEL SISTEMA DE EDUCACIÓN SUPERIOR</v>
          </cell>
          <cell r="G1"/>
        </row>
        <row r="2">
          <cell r="F2"/>
          <cell r="G2"/>
        </row>
        <row r="3">
          <cell r="F3"/>
          <cell r="G3"/>
        </row>
        <row r="5">
          <cell r="F5"/>
          <cell r="G5"/>
        </row>
        <row r="6">
          <cell r="F6" t="str">
            <v>Correlativo de la Actividad</v>
          </cell>
          <cell r="G6" t="str">
            <v>ACTIVIDADES</v>
          </cell>
        </row>
        <row r="7">
          <cell r="F7"/>
          <cell r="G7"/>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sheetData>
      <sheetData sheetId="27">
        <row r="1">
          <cell r="F1" t="str">
            <v>GESTIÓN DE TECNOLOGÍAS DE INFORMACIÓN Y COMUNICACIÓN</v>
          </cell>
          <cell r="G1"/>
        </row>
        <row r="2">
          <cell r="F2"/>
          <cell r="G2"/>
        </row>
        <row r="3">
          <cell r="F3"/>
          <cell r="G3"/>
        </row>
        <row r="6">
          <cell r="F6"/>
          <cell r="G6"/>
        </row>
        <row r="7">
          <cell r="F7" t="str">
            <v>Correlativo de la Actividad</v>
          </cell>
          <cell r="G7" t="str">
            <v>ACTIVIDADES</v>
          </cell>
        </row>
        <row r="8">
          <cell r="F8"/>
          <cell r="G8"/>
        </row>
        <row r="9">
          <cell r="F9"/>
          <cell r="G9"/>
        </row>
        <row r="10">
          <cell r="F10"/>
          <cell r="G10"/>
        </row>
        <row r="11">
          <cell r="F11"/>
          <cell r="G11"/>
        </row>
        <row r="12">
          <cell r="F12"/>
          <cell r="G12"/>
        </row>
        <row r="13">
          <cell r="F13"/>
          <cell r="G13"/>
        </row>
        <row r="14">
          <cell r="F14"/>
          <cell r="G14"/>
        </row>
        <row r="15">
          <cell r="F15"/>
          <cell r="G15"/>
        </row>
        <row r="16">
          <cell r="F16"/>
          <cell r="G16"/>
        </row>
        <row r="17">
          <cell r="F17"/>
          <cell r="G17"/>
        </row>
        <row r="18">
          <cell r="F18"/>
          <cell r="G18"/>
        </row>
        <row r="19">
          <cell r="F19"/>
          <cell r="G19"/>
        </row>
        <row r="20">
          <cell r="F20"/>
          <cell r="G20"/>
        </row>
        <row r="21">
          <cell r="F21"/>
          <cell r="G21"/>
        </row>
        <row r="22">
          <cell r="F22"/>
          <cell r="G22"/>
        </row>
        <row r="23">
          <cell r="F23"/>
          <cell r="G23"/>
        </row>
        <row r="24">
          <cell r="F24"/>
          <cell r="G24"/>
        </row>
        <row r="25">
          <cell r="F25"/>
          <cell r="G25"/>
        </row>
        <row r="26">
          <cell r="F26"/>
          <cell r="G26"/>
        </row>
        <row r="27">
          <cell r="F27"/>
          <cell r="G27"/>
        </row>
        <row r="28">
          <cell r="F28"/>
          <cell r="G28"/>
        </row>
        <row r="29">
          <cell r="F29"/>
          <cell r="G29"/>
        </row>
        <row r="30">
          <cell r="F30"/>
          <cell r="G30"/>
        </row>
        <row r="31">
          <cell r="F31"/>
          <cell r="G31"/>
        </row>
        <row r="32">
          <cell r="F32"/>
          <cell r="G32"/>
        </row>
        <row r="33">
          <cell r="F33"/>
          <cell r="G33"/>
        </row>
        <row r="34">
          <cell r="F34"/>
          <cell r="G34"/>
        </row>
        <row r="35">
          <cell r="F35"/>
          <cell r="G35"/>
        </row>
        <row r="36">
          <cell r="F36"/>
          <cell r="G36"/>
        </row>
        <row r="37">
          <cell r="F37"/>
          <cell r="G37"/>
        </row>
        <row r="38">
          <cell r="F38"/>
          <cell r="G38"/>
        </row>
        <row r="39">
          <cell r="F39"/>
          <cell r="G39"/>
        </row>
        <row r="40">
          <cell r="F40"/>
          <cell r="G40"/>
        </row>
        <row r="41">
          <cell r="F41"/>
          <cell r="G41"/>
        </row>
        <row r="42">
          <cell r="F42"/>
          <cell r="G42"/>
        </row>
        <row r="43">
          <cell r="F43"/>
          <cell r="G43"/>
        </row>
        <row r="44">
          <cell r="F44"/>
          <cell r="G44"/>
        </row>
        <row r="45">
          <cell r="F45"/>
          <cell r="G45"/>
        </row>
        <row r="46">
          <cell r="F46"/>
          <cell r="G46"/>
        </row>
        <row r="47">
          <cell r="F47"/>
          <cell r="G47"/>
        </row>
        <row r="48">
          <cell r="F48"/>
          <cell r="G48"/>
        </row>
        <row r="49">
          <cell r="F49"/>
          <cell r="G49"/>
        </row>
        <row r="50">
          <cell r="F50"/>
          <cell r="G50"/>
        </row>
        <row r="51">
          <cell r="F51"/>
          <cell r="G51"/>
        </row>
        <row r="52">
          <cell r="F52"/>
          <cell r="G52"/>
        </row>
        <row r="53">
          <cell r="F53"/>
          <cell r="G53"/>
        </row>
        <row r="54">
          <cell r="F54"/>
          <cell r="G54"/>
        </row>
        <row r="55">
          <cell r="F55"/>
          <cell r="G55"/>
        </row>
        <row r="56">
          <cell r="F56"/>
          <cell r="G56"/>
        </row>
        <row r="57">
          <cell r="F57"/>
          <cell r="G57"/>
        </row>
        <row r="58">
          <cell r="F58"/>
          <cell r="G58"/>
        </row>
        <row r="59">
          <cell r="F59"/>
          <cell r="G59"/>
        </row>
        <row r="60">
          <cell r="F60"/>
          <cell r="G60"/>
        </row>
        <row r="61">
          <cell r="F61"/>
          <cell r="G61"/>
        </row>
        <row r="62">
          <cell r="F62"/>
          <cell r="G62"/>
        </row>
        <row r="63">
          <cell r="F63"/>
          <cell r="G63"/>
        </row>
        <row r="64">
          <cell r="F64"/>
          <cell r="G64"/>
        </row>
        <row r="65">
          <cell r="F65"/>
          <cell r="G65"/>
        </row>
        <row r="66">
          <cell r="F66"/>
          <cell r="G66"/>
        </row>
        <row r="67">
          <cell r="F67"/>
          <cell r="G67"/>
        </row>
        <row r="68">
          <cell r="F68"/>
          <cell r="G68"/>
        </row>
        <row r="69">
          <cell r="F69"/>
          <cell r="G69"/>
        </row>
        <row r="70">
          <cell r="F70"/>
          <cell r="G70"/>
        </row>
        <row r="71">
          <cell r="F71"/>
          <cell r="G71"/>
        </row>
        <row r="72">
          <cell r="F72"/>
          <cell r="G72"/>
        </row>
        <row r="73">
          <cell r="F73"/>
          <cell r="G73"/>
        </row>
        <row r="74">
          <cell r="F74"/>
          <cell r="G74"/>
        </row>
      </sheetData>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4"/>
      <c r="U2" s="594"/>
      <c r="V2" s="594"/>
      <c r="W2" s="594"/>
      <c r="X2" s="594"/>
      <c r="Y2" s="594"/>
      <c r="Z2" s="594"/>
      <c r="AA2" s="594"/>
      <c r="AB2" s="594"/>
      <c r="AC2" s="594" t="s">
        <v>25</v>
      </c>
      <c r="AD2" s="594"/>
      <c r="AE2" s="594"/>
      <c r="AF2" s="594"/>
      <c r="AG2" s="594"/>
      <c r="AH2" s="594"/>
      <c r="AI2" s="594"/>
      <c r="AJ2" s="594"/>
    </row>
    <row r="3" spans="2:36" ht="16.5" customHeight="1" x14ac:dyDescent="0.25">
      <c r="B3" s="33" t="s">
        <v>7</v>
      </c>
      <c r="C3" s="33"/>
      <c r="D3" s="33"/>
      <c r="E3" s="33"/>
      <c r="F3" s="33"/>
      <c r="G3" s="33"/>
      <c r="H3" s="33"/>
      <c r="I3" s="33"/>
      <c r="J3" s="33"/>
      <c r="K3" s="33"/>
      <c r="L3" s="33"/>
      <c r="M3" s="33"/>
      <c r="N3" s="33"/>
      <c r="O3" s="33"/>
      <c r="P3" s="33"/>
      <c r="Q3" s="33"/>
      <c r="R3" s="33"/>
      <c r="S3" s="33"/>
      <c r="T3" s="594"/>
      <c r="U3" s="594"/>
      <c r="V3" s="594"/>
      <c r="W3" s="594"/>
      <c r="X3" s="594"/>
      <c r="Y3" s="594"/>
      <c r="Z3" s="594"/>
      <c r="AA3" s="594"/>
      <c r="AB3" s="594"/>
      <c r="AC3" s="594" t="s">
        <v>7</v>
      </c>
      <c r="AD3" s="594"/>
      <c r="AE3" s="594"/>
      <c r="AF3" s="594"/>
      <c r="AG3" s="594"/>
      <c r="AH3" s="594"/>
      <c r="AI3" s="594"/>
      <c r="AJ3" s="594"/>
    </row>
    <row r="4" spans="2:36" ht="12.75" customHeight="1" x14ac:dyDescent="0.25">
      <c r="B4" s="33" t="s">
        <v>36</v>
      </c>
      <c r="C4" s="33"/>
      <c r="D4" s="33"/>
      <c r="E4" s="33"/>
      <c r="F4" s="33"/>
      <c r="G4" s="33"/>
      <c r="H4" s="33"/>
      <c r="I4" s="33"/>
      <c r="J4" s="33"/>
      <c r="K4" s="33"/>
      <c r="L4" s="33"/>
      <c r="M4" s="33"/>
      <c r="N4" s="33"/>
      <c r="O4" s="33"/>
      <c r="P4" s="33"/>
      <c r="Q4" s="33"/>
      <c r="R4" s="33"/>
      <c r="S4" s="33"/>
      <c r="T4" s="594"/>
      <c r="U4" s="594"/>
      <c r="V4" s="594"/>
      <c r="W4" s="594"/>
      <c r="X4" s="594"/>
      <c r="Y4" s="594"/>
      <c r="Z4" s="594"/>
      <c r="AA4" s="594"/>
      <c r="AB4" s="594"/>
      <c r="AC4" s="594" t="s">
        <v>36</v>
      </c>
      <c r="AD4" s="594"/>
      <c r="AE4" s="594"/>
      <c r="AF4" s="594"/>
      <c r="AG4" s="594"/>
      <c r="AH4" s="594"/>
      <c r="AI4" s="594"/>
      <c r="AJ4" s="594"/>
    </row>
    <row r="5" spans="2:36" ht="15.6" x14ac:dyDescent="0.3">
      <c r="B5" s="2"/>
      <c r="C5" s="2"/>
      <c r="D5" s="2"/>
    </row>
    <row r="6" spans="2:36" ht="16.149999999999999" thickBot="1" x14ac:dyDescent="0.35">
      <c r="B6" s="2"/>
      <c r="C6" s="2"/>
      <c r="D6" s="2"/>
    </row>
    <row r="7" spans="2:36" ht="75.75" customHeight="1" x14ac:dyDescent="0.25">
      <c r="B7" s="591" t="s">
        <v>20</v>
      </c>
      <c r="C7" s="591" t="s">
        <v>38</v>
      </c>
      <c r="D7" s="591" t="s">
        <v>39</v>
      </c>
      <c r="E7" s="600" t="s">
        <v>40</v>
      </c>
      <c r="F7" s="591" t="s">
        <v>37</v>
      </c>
      <c r="G7" s="600" t="s">
        <v>9</v>
      </c>
      <c r="H7" s="589" t="s">
        <v>0</v>
      </c>
      <c r="I7" s="589" t="s">
        <v>8</v>
      </c>
      <c r="J7" s="589" t="s">
        <v>16</v>
      </c>
      <c r="K7" s="589"/>
      <c r="L7" s="589" t="s">
        <v>13</v>
      </c>
      <c r="M7" s="589"/>
      <c r="N7" s="589"/>
      <c r="O7" s="589"/>
      <c r="P7" s="589"/>
      <c r="Q7" s="589"/>
      <c r="R7" s="589"/>
      <c r="S7" s="589"/>
      <c r="T7" s="591" t="s">
        <v>14</v>
      </c>
      <c r="U7" s="589" t="s">
        <v>18</v>
      </c>
      <c r="V7" s="589" t="s">
        <v>26</v>
      </c>
      <c r="W7" s="589"/>
      <c r="X7" s="589" t="s">
        <v>15</v>
      </c>
      <c r="Y7" s="589" t="s">
        <v>17</v>
      </c>
      <c r="Z7" s="589"/>
      <c r="AA7" s="589" t="s">
        <v>22</v>
      </c>
      <c r="AB7" s="589" t="s">
        <v>32</v>
      </c>
      <c r="AC7" s="595" t="s">
        <v>31</v>
      </c>
      <c r="AD7" s="595"/>
      <c r="AE7" s="595"/>
      <c r="AF7" s="595"/>
      <c r="AG7" s="589" t="s">
        <v>28</v>
      </c>
      <c r="AH7" s="589" t="s">
        <v>29</v>
      </c>
      <c r="AI7" s="589" t="s">
        <v>1</v>
      </c>
      <c r="AJ7" s="589" t="s">
        <v>2</v>
      </c>
    </row>
    <row r="8" spans="2:36" ht="15.75" customHeight="1" x14ac:dyDescent="0.25">
      <c r="B8" s="592"/>
      <c r="C8" s="592"/>
      <c r="D8" s="592"/>
      <c r="E8" s="601"/>
      <c r="F8" s="592"/>
      <c r="G8" s="601"/>
      <c r="H8" s="590"/>
      <c r="I8" s="590"/>
      <c r="J8" s="590" t="s">
        <v>33</v>
      </c>
      <c r="K8" s="590" t="s">
        <v>19</v>
      </c>
      <c r="L8" s="593" t="s">
        <v>3</v>
      </c>
      <c r="M8" s="593"/>
      <c r="N8" s="593" t="s">
        <v>4</v>
      </c>
      <c r="O8" s="593"/>
      <c r="P8" s="593" t="s">
        <v>5</v>
      </c>
      <c r="Q8" s="593"/>
      <c r="R8" s="593" t="s">
        <v>6</v>
      </c>
      <c r="S8" s="593"/>
      <c r="T8" s="592"/>
      <c r="U8" s="590"/>
      <c r="V8" s="590" t="s">
        <v>23</v>
      </c>
      <c r="W8" s="590" t="s">
        <v>21</v>
      </c>
      <c r="X8" s="590"/>
      <c r="Y8" s="590" t="s">
        <v>23</v>
      </c>
      <c r="Z8" s="590" t="s">
        <v>21</v>
      </c>
      <c r="AA8" s="590"/>
      <c r="AB8" s="590"/>
      <c r="AC8" s="14" t="s">
        <v>3</v>
      </c>
      <c r="AD8" s="14" t="s">
        <v>4</v>
      </c>
      <c r="AE8" s="14" t="s">
        <v>5</v>
      </c>
      <c r="AF8" s="14" t="s">
        <v>6</v>
      </c>
      <c r="AG8" s="590"/>
      <c r="AH8" s="590"/>
      <c r="AI8" s="590"/>
      <c r="AJ8" s="590"/>
    </row>
    <row r="9" spans="2:36" ht="78.75" x14ac:dyDescent="0.25">
      <c r="B9" s="592"/>
      <c r="C9" s="592"/>
      <c r="D9" s="592"/>
      <c r="E9" s="601"/>
      <c r="F9" s="592"/>
      <c r="G9" s="601"/>
      <c r="H9" s="590"/>
      <c r="I9" s="590"/>
      <c r="J9" s="590"/>
      <c r="K9" s="590"/>
      <c r="L9" s="32" t="s">
        <v>11</v>
      </c>
      <c r="M9" s="32" t="s">
        <v>12</v>
      </c>
      <c r="N9" s="32" t="s">
        <v>11</v>
      </c>
      <c r="O9" s="32" t="s">
        <v>12</v>
      </c>
      <c r="P9" s="32" t="s">
        <v>11</v>
      </c>
      <c r="Q9" s="32" t="s">
        <v>12</v>
      </c>
      <c r="R9" s="32" t="s">
        <v>11</v>
      </c>
      <c r="S9" s="32" t="s">
        <v>12</v>
      </c>
      <c r="T9" s="592"/>
      <c r="U9" s="590"/>
      <c r="V9" s="590"/>
      <c r="W9" s="590"/>
      <c r="X9" s="590"/>
      <c r="Y9" s="590"/>
      <c r="Z9" s="590"/>
      <c r="AA9" s="590"/>
      <c r="AB9" s="590"/>
      <c r="AC9" s="14" t="s">
        <v>24</v>
      </c>
      <c r="AD9" s="14" t="s">
        <v>24</v>
      </c>
      <c r="AE9" s="14" t="s">
        <v>24</v>
      </c>
      <c r="AF9" s="14" t="s">
        <v>24</v>
      </c>
      <c r="AG9" s="590"/>
      <c r="AH9" s="590"/>
      <c r="AI9" s="590"/>
      <c r="AJ9" s="590"/>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98" t="s">
        <v>10</v>
      </c>
      <c r="K31" s="599"/>
      <c r="L31" s="596"/>
      <c r="M31" s="597"/>
      <c r="N31" s="596"/>
      <c r="O31" s="597"/>
      <c r="P31" s="596"/>
      <c r="Q31" s="597"/>
      <c r="R31" s="596"/>
      <c r="S31" s="59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555" ht="14.45" hidden="1" x14ac:dyDescent="0.3">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row>
    <row r="4" spans="1:555" thickBot="1" x14ac:dyDescent="0.35"/>
    <row r="5" spans="1:555" ht="26.45" thickBot="1" x14ac:dyDescent="0.35">
      <c r="C5" s="87" t="s">
        <v>388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C10" s="157" t="s">
        <v>53</v>
      </c>
      <c r="D10" s="370">
        <f>SUM(F17:F37)</f>
        <v>0</v>
      </c>
      <c r="F10" s="70"/>
      <c r="G10" s="79"/>
      <c r="H10" s="70"/>
      <c r="I10" s="70"/>
    </row>
    <row r="11" spans="1:555" ht="14.45" x14ac:dyDescent="0.3">
      <c r="C11" s="70"/>
      <c r="D11" s="31"/>
      <c r="E11" s="93"/>
      <c r="F11" s="93"/>
      <c r="G11" s="93"/>
      <c r="H11" s="76"/>
      <c r="I11" s="76"/>
      <c r="J11" s="76"/>
      <c r="K11" s="112"/>
    </row>
    <row r="12" spans="1:555" ht="15.6" x14ac:dyDescent="0.3">
      <c r="B12" s="93"/>
      <c r="C12" s="302" t="s">
        <v>391</v>
      </c>
      <c r="D12" s="366"/>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0">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6"/>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0">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6"/>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0">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6"/>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0">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6"/>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0">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6"/>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555" ht="14.45" hidden="1" x14ac:dyDescent="0.3">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row>
    <row r="4" spans="1:555" thickBot="1" x14ac:dyDescent="0.35"/>
    <row r="5" spans="1:555" ht="26.45" thickBot="1" x14ac:dyDescent="0.35">
      <c r="C5" s="87" t="s">
        <v>418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0">
        <f>SUM(F17:F50)</f>
        <v>0</v>
      </c>
      <c r="G10" s="79"/>
      <c r="H10" s="70"/>
      <c r="I10" s="70"/>
    </row>
    <row r="11" spans="1:555" ht="14.45" x14ac:dyDescent="0.3">
      <c r="G11" s="79"/>
      <c r="H11" s="70"/>
      <c r="I11" s="70"/>
    </row>
    <row r="12" spans="1:555" ht="14.45" x14ac:dyDescent="0.3">
      <c r="F12" s="70"/>
      <c r="G12" s="79"/>
      <c r="H12" s="70"/>
      <c r="I12" s="70"/>
    </row>
    <row r="13" spans="1:555" ht="15.75" x14ac:dyDescent="0.25">
      <c r="C13" s="302" t="s">
        <v>391</v>
      </c>
      <c r="D13" s="366"/>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0">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6"/>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0">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6"/>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0">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6"/>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11" activePane="bottomLeft" state="frozen"/>
      <selection activeCell="M8" sqref="M8"/>
      <selection pane="bottomLeft" activeCell="E9" sqref="E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2"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3" t="s">
        <v>1686</v>
      </c>
      <c r="C1" s="504" t="s">
        <v>1687</v>
      </c>
      <c r="D1" s="207"/>
      <c r="E1" s="207"/>
      <c r="F1" s="240"/>
      <c r="H1" s="208" t="s">
        <v>1342</v>
      </c>
      <c r="I1" s="207"/>
      <c r="J1" s="207"/>
      <c r="K1" s="207"/>
      <c r="L1" s="207"/>
      <c r="M1" s="207"/>
      <c r="N1" s="207"/>
      <c r="O1" s="207"/>
      <c r="P1" s="207"/>
      <c r="Q1" s="207"/>
      <c r="R1" s="207"/>
      <c r="S1" s="207"/>
      <c r="T1" s="207"/>
      <c r="U1" s="207"/>
    </row>
    <row r="2" spans="1:21" ht="18" customHeight="1" x14ac:dyDescent="0.3">
      <c r="A2" s="309"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09"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09"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14" t="s">
        <v>96</v>
      </c>
      <c r="B5" s="613" t="s">
        <v>110</v>
      </c>
      <c r="C5" s="616" t="s">
        <v>1535</v>
      </c>
      <c r="D5" s="616" t="s">
        <v>1536</v>
      </c>
      <c r="E5" s="616" t="s">
        <v>86</v>
      </c>
      <c r="F5" s="616" t="s">
        <v>391</v>
      </c>
      <c r="G5" s="616" t="s">
        <v>87</v>
      </c>
      <c r="H5" s="619" t="s">
        <v>99</v>
      </c>
      <c r="I5" s="625"/>
      <c r="J5" s="625"/>
      <c r="K5" s="625"/>
      <c r="L5" s="625"/>
      <c r="M5" s="625"/>
      <c r="N5" s="625"/>
      <c r="O5" s="620"/>
      <c r="P5" s="621" t="s">
        <v>100</v>
      </c>
      <c r="Q5" s="622"/>
      <c r="R5" s="613" t="s">
        <v>102</v>
      </c>
      <c r="S5" s="613" t="s">
        <v>109</v>
      </c>
      <c r="T5" s="613" t="s">
        <v>108</v>
      </c>
      <c r="U5" s="610" t="s">
        <v>88</v>
      </c>
    </row>
    <row r="6" spans="1:21" ht="14.45" customHeight="1" x14ac:dyDescent="0.25">
      <c r="A6" s="614"/>
      <c r="B6" s="614"/>
      <c r="C6" s="617"/>
      <c r="D6" s="617"/>
      <c r="E6" s="617"/>
      <c r="F6" s="617"/>
      <c r="G6" s="617"/>
      <c r="H6" s="619" t="s">
        <v>103</v>
      </c>
      <c r="I6" s="620"/>
      <c r="J6" s="619" t="s">
        <v>104</v>
      </c>
      <c r="K6" s="620"/>
      <c r="L6" s="619" t="s">
        <v>105</v>
      </c>
      <c r="M6" s="620"/>
      <c r="N6" s="619" t="s">
        <v>106</v>
      </c>
      <c r="O6" s="620"/>
      <c r="P6" s="623"/>
      <c r="Q6" s="624"/>
      <c r="R6" s="614"/>
      <c r="S6" s="614"/>
      <c r="T6" s="614"/>
      <c r="U6" s="611"/>
    </row>
    <row r="7" spans="1:21" ht="25.5" x14ac:dyDescent="0.25">
      <c r="A7" s="615"/>
      <c r="B7" s="615"/>
      <c r="C7" s="618"/>
      <c r="D7" s="618"/>
      <c r="E7" s="618"/>
      <c r="F7" s="618"/>
      <c r="G7" s="618"/>
      <c r="H7" s="437" t="s">
        <v>107</v>
      </c>
      <c r="I7" s="437" t="s">
        <v>12</v>
      </c>
      <c r="J7" s="437" t="s">
        <v>107</v>
      </c>
      <c r="K7" s="437" t="s">
        <v>12</v>
      </c>
      <c r="L7" s="437" t="s">
        <v>107</v>
      </c>
      <c r="M7" s="437" t="s">
        <v>12</v>
      </c>
      <c r="N7" s="437" t="s">
        <v>107</v>
      </c>
      <c r="O7" s="437" t="s">
        <v>12</v>
      </c>
      <c r="P7" s="437" t="s">
        <v>107</v>
      </c>
      <c r="Q7" s="437" t="s">
        <v>12</v>
      </c>
      <c r="R7" s="615"/>
      <c r="S7" s="615"/>
      <c r="T7" s="615"/>
      <c r="U7" s="612"/>
    </row>
    <row r="8" spans="1:21" ht="15.6" x14ac:dyDescent="0.3">
      <c r="A8" s="438"/>
      <c r="B8" s="439"/>
      <c r="C8" s="440"/>
      <c r="D8" s="440"/>
      <c r="E8" s="440"/>
      <c r="F8" s="441"/>
      <c r="G8" s="440"/>
      <c r="H8" s="442"/>
      <c r="I8" s="442"/>
      <c r="J8" s="442"/>
      <c r="K8" s="442"/>
      <c r="L8" s="442"/>
      <c r="M8" s="442"/>
      <c r="N8" s="442"/>
      <c r="O8" s="442"/>
      <c r="P8" s="442"/>
      <c r="Q8" s="442"/>
      <c r="R8" s="443"/>
      <c r="S8" s="443"/>
      <c r="T8" s="443"/>
      <c r="U8" s="444"/>
    </row>
    <row r="9" spans="1:21" ht="15.75" x14ac:dyDescent="0.25">
      <c r="A9" s="632" t="s">
        <v>1373</v>
      </c>
      <c r="B9" s="629" t="s">
        <v>1374</v>
      </c>
      <c r="C9" s="322"/>
      <c r="D9" s="322"/>
      <c r="E9" s="322"/>
      <c r="F9" s="71"/>
      <c r="G9" s="71"/>
      <c r="H9" s="203"/>
      <c r="I9" s="204"/>
      <c r="J9" s="203"/>
      <c r="K9" s="204"/>
      <c r="L9" s="203"/>
      <c r="M9" s="204"/>
      <c r="N9" s="203"/>
      <c r="O9" s="204"/>
      <c r="P9" s="376">
        <f>H9+J9+L9+N9</f>
        <v>0</v>
      </c>
      <c r="Q9" s="376">
        <f>I9+K9+M9+O9</f>
        <v>0</v>
      </c>
      <c r="R9" s="71"/>
      <c r="S9" s="71"/>
      <c r="T9" s="71"/>
      <c r="U9" s="71"/>
    </row>
    <row r="10" spans="1:21" ht="15.75" x14ac:dyDescent="0.25">
      <c r="A10" s="633"/>
      <c r="B10" s="630"/>
      <c r="C10" s="322"/>
      <c r="D10" s="322"/>
      <c r="E10" s="322"/>
      <c r="F10" s="71"/>
      <c r="G10" s="71"/>
      <c r="H10" s="203"/>
      <c r="I10" s="204"/>
      <c r="J10" s="203"/>
      <c r="K10" s="204"/>
      <c r="L10" s="203"/>
      <c r="M10" s="204"/>
      <c r="N10" s="203"/>
      <c r="O10" s="204"/>
      <c r="P10" s="376">
        <f t="shared" ref="P10:P27" si="0">H10+J10+L10+N10</f>
        <v>0</v>
      </c>
      <c r="Q10" s="376">
        <f t="shared" ref="Q10:Q27" si="1">I10+K10+M10+O10</f>
        <v>0</v>
      </c>
      <c r="R10" s="71"/>
      <c r="S10" s="71"/>
      <c r="T10" s="71"/>
      <c r="U10" s="71"/>
    </row>
    <row r="11" spans="1:21" ht="15.75" x14ac:dyDescent="0.25">
      <c r="A11" s="633"/>
      <c r="B11" s="630"/>
      <c r="C11" s="322"/>
      <c r="D11" s="322"/>
      <c r="E11" s="322"/>
      <c r="F11" s="71"/>
      <c r="G11" s="71"/>
      <c r="H11" s="203"/>
      <c r="I11" s="204"/>
      <c r="J11" s="203"/>
      <c r="K11" s="204"/>
      <c r="L11" s="203"/>
      <c r="M11" s="204"/>
      <c r="N11" s="203"/>
      <c r="O11" s="204"/>
      <c r="P11" s="376">
        <f t="shared" si="0"/>
        <v>0</v>
      </c>
      <c r="Q11" s="376">
        <f t="shared" si="1"/>
        <v>0</v>
      </c>
      <c r="R11" s="71"/>
      <c r="S11" s="71"/>
      <c r="T11" s="71"/>
      <c r="U11" s="71"/>
    </row>
    <row r="12" spans="1:21" ht="15.75" x14ac:dyDescent="0.25">
      <c r="A12" s="633"/>
      <c r="B12" s="630"/>
      <c r="C12" s="322"/>
      <c r="D12" s="322"/>
      <c r="E12" s="322"/>
      <c r="F12" s="71"/>
      <c r="G12" s="71"/>
      <c r="H12" s="203"/>
      <c r="I12" s="204"/>
      <c r="J12" s="203"/>
      <c r="K12" s="204"/>
      <c r="L12" s="203"/>
      <c r="M12" s="204"/>
      <c r="N12" s="203"/>
      <c r="O12" s="204"/>
      <c r="P12" s="376">
        <f t="shared" si="0"/>
        <v>0</v>
      </c>
      <c r="Q12" s="376">
        <f t="shared" si="1"/>
        <v>0</v>
      </c>
      <c r="R12" s="71"/>
      <c r="S12" s="71"/>
      <c r="T12" s="71"/>
      <c r="U12" s="71"/>
    </row>
    <row r="13" spans="1:21" ht="15.75" x14ac:dyDescent="0.25">
      <c r="A13" s="633"/>
      <c r="B13" s="630"/>
      <c r="C13" s="322"/>
      <c r="D13" s="322"/>
      <c r="E13" s="322"/>
      <c r="F13" s="71"/>
      <c r="G13" s="71"/>
      <c r="H13" s="203"/>
      <c r="I13" s="204"/>
      <c r="J13" s="203"/>
      <c r="K13" s="204"/>
      <c r="L13" s="203"/>
      <c r="M13" s="204"/>
      <c r="N13" s="203"/>
      <c r="O13" s="204"/>
      <c r="P13" s="376">
        <f t="shared" si="0"/>
        <v>0</v>
      </c>
      <c r="Q13" s="376">
        <f t="shared" si="1"/>
        <v>0</v>
      </c>
      <c r="R13" s="71"/>
      <c r="S13" s="71"/>
      <c r="T13" s="71"/>
      <c r="U13" s="71"/>
    </row>
    <row r="14" spans="1:21" ht="15.75" x14ac:dyDescent="0.25">
      <c r="A14" s="633"/>
      <c r="B14" s="630"/>
      <c r="C14" s="322"/>
      <c r="D14" s="322"/>
      <c r="E14" s="322"/>
      <c r="F14" s="71"/>
      <c r="G14" s="71"/>
      <c r="H14" s="203"/>
      <c r="I14" s="204"/>
      <c r="J14" s="203"/>
      <c r="K14" s="204"/>
      <c r="L14" s="203"/>
      <c r="M14" s="204"/>
      <c r="N14" s="203"/>
      <c r="O14" s="204"/>
      <c r="P14" s="376">
        <f t="shared" si="0"/>
        <v>0</v>
      </c>
      <c r="Q14" s="376">
        <f t="shared" si="1"/>
        <v>0</v>
      </c>
      <c r="R14" s="71"/>
      <c r="S14" s="71"/>
      <c r="T14" s="71"/>
      <c r="U14" s="71"/>
    </row>
    <row r="15" spans="1:21" ht="15.75" x14ac:dyDescent="0.25">
      <c r="A15" s="633"/>
      <c r="B15" s="630"/>
      <c r="C15" s="322"/>
      <c r="D15" s="322"/>
      <c r="E15" s="322"/>
      <c r="F15" s="71"/>
      <c r="G15" s="71"/>
      <c r="H15" s="203"/>
      <c r="I15" s="204"/>
      <c r="J15" s="203"/>
      <c r="K15" s="204"/>
      <c r="L15" s="203"/>
      <c r="M15" s="204"/>
      <c r="N15" s="203"/>
      <c r="O15" s="204"/>
      <c r="P15" s="376">
        <f t="shared" si="0"/>
        <v>0</v>
      </c>
      <c r="Q15" s="376">
        <f t="shared" si="1"/>
        <v>0</v>
      </c>
      <c r="R15" s="71"/>
      <c r="S15" s="71"/>
      <c r="T15" s="71"/>
      <c r="U15" s="71"/>
    </row>
    <row r="16" spans="1:21" ht="15.75" x14ac:dyDescent="0.25">
      <c r="A16" s="633"/>
      <c r="B16" s="630"/>
      <c r="C16" s="322"/>
      <c r="D16" s="322"/>
      <c r="E16" s="322"/>
      <c r="F16" s="71"/>
      <c r="G16" s="71"/>
      <c r="H16" s="203"/>
      <c r="I16" s="204"/>
      <c r="J16" s="203"/>
      <c r="K16" s="204"/>
      <c r="L16" s="203"/>
      <c r="M16" s="204"/>
      <c r="N16" s="203"/>
      <c r="O16" s="204"/>
      <c r="P16" s="376">
        <f t="shared" si="0"/>
        <v>0</v>
      </c>
      <c r="Q16" s="376">
        <f t="shared" si="1"/>
        <v>0</v>
      </c>
      <c r="R16" s="71"/>
      <c r="S16" s="71"/>
      <c r="T16" s="71"/>
      <c r="U16" s="71"/>
    </row>
    <row r="17" spans="1:21" ht="15.75" x14ac:dyDescent="0.25">
      <c r="A17" s="633"/>
      <c r="B17" s="630"/>
      <c r="C17" s="322"/>
      <c r="D17" s="322"/>
      <c r="E17" s="322"/>
      <c r="F17" s="71"/>
      <c r="G17" s="71"/>
      <c r="H17" s="203"/>
      <c r="I17" s="204"/>
      <c r="J17" s="203"/>
      <c r="K17" s="204"/>
      <c r="L17" s="203"/>
      <c r="M17" s="204"/>
      <c r="N17" s="203"/>
      <c r="O17" s="204"/>
      <c r="P17" s="376">
        <f t="shared" si="0"/>
        <v>0</v>
      </c>
      <c r="Q17" s="376">
        <f t="shared" si="1"/>
        <v>0</v>
      </c>
      <c r="R17" s="71"/>
      <c r="S17" s="71"/>
      <c r="T17" s="71"/>
      <c r="U17" s="71"/>
    </row>
    <row r="18" spans="1:21" ht="15.75" x14ac:dyDescent="0.25">
      <c r="A18" s="634"/>
      <c r="B18" s="631"/>
      <c r="C18" s="322"/>
      <c r="D18" s="322"/>
      <c r="E18" s="322"/>
      <c r="F18" s="71"/>
      <c r="G18" s="71"/>
      <c r="H18" s="203"/>
      <c r="I18" s="204"/>
      <c r="J18" s="203"/>
      <c r="K18" s="204"/>
      <c r="L18" s="203"/>
      <c r="M18" s="204"/>
      <c r="N18" s="203"/>
      <c r="O18" s="204"/>
      <c r="P18" s="376">
        <f t="shared" si="0"/>
        <v>0</v>
      </c>
      <c r="Q18" s="376">
        <f t="shared" si="1"/>
        <v>0</v>
      </c>
      <c r="R18" s="71"/>
      <c r="S18" s="71"/>
      <c r="T18" s="71"/>
      <c r="U18" s="71"/>
    </row>
    <row r="19" spans="1:21" ht="15.75" x14ac:dyDescent="0.25">
      <c r="A19" s="626" t="s">
        <v>1375</v>
      </c>
      <c r="B19" s="626" t="s">
        <v>1374</v>
      </c>
      <c r="C19" s="342"/>
      <c r="D19" s="342"/>
      <c r="E19" s="322"/>
      <c r="F19" s="71"/>
      <c r="G19" s="71"/>
      <c r="H19" s="71"/>
      <c r="I19" s="343"/>
      <c r="J19" s="71"/>
      <c r="K19" s="71"/>
      <c r="L19" s="71"/>
      <c r="M19" s="343"/>
      <c r="N19" s="71"/>
      <c r="O19" s="71"/>
      <c r="P19" s="376">
        <f t="shared" si="0"/>
        <v>0</v>
      </c>
      <c r="Q19" s="376">
        <f t="shared" si="1"/>
        <v>0</v>
      </c>
      <c r="R19" s="71"/>
      <c r="S19" s="71"/>
      <c r="T19" s="71"/>
      <c r="U19" s="71"/>
    </row>
    <row r="20" spans="1:21" ht="15.75" x14ac:dyDescent="0.25">
      <c r="A20" s="627"/>
      <c r="B20" s="627"/>
      <c r="C20" s="342"/>
      <c r="D20" s="342"/>
      <c r="E20" s="322"/>
      <c r="F20" s="71"/>
      <c r="G20" s="71"/>
      <c r="H20" s="71"/>
      <c r="I20" s="343"/>
      <c r="J20" s="71"/>
      <c r="K20" s="71"/>
      <c r="L20" s="71"/>
      <c r="M20" s="343"/>
      <c r="N20" s="71"/>
      <c r="O20" s="71"/>
      <c r="P20" s="376">
        <f t="shared" si="0"/>
        <v>0</v>
      </c>
      <c r="Q20" s="376">
        <f t="shared" si="1"/>
        <v>0</v>
      </c>
      <c r="R20" s="71"/>
      <c r="S20" s="71"/>
      <c r="T20" s="71"/>
      <c r="U20" s="71"/>
    </row>
    <row r="21" spans="1:21" ht="15.75" x14ac:dyDescent="0.25">
      <c r="A21" s="627"/>
      <c r="B21" s="627"/>
      <c r="C21" s="342"/>
      <c r="D21" s="342"/>
      <c r="E21" s="322"/>
      <c r="F21" s="71"/>
      <c r="G21" s="71"/>
      <c r="H21" s="71"/>
      <c r="I21" s="343"/>
      <c r="J21" s="71"/>
      <c r="K21" s="71"/>
      <c r="L21" s="71"/>
      <c r="M21" s="343"/>
      <c r="N21" s="71"/>
      <c r="O21" s="71"/>
      <c r="P21" s="376">
        <f t="shared" si="0"/>
        <v>0</v>
      </c>
      <c r="Q21" s="376">
        <f t="shared" si="1"/>
        <v>0</v>
      </c>
      <c r="R21" s="71"/>
      <c r="S21" s="71"/>
      <c r="T21" s="71"/>
      <c r="U21" s="71"/>
    </row>
    <row r="22" spans="1:21" ht="15.75" x14ac:dyDescent="0.25">
      <c r="A22" s="627"/>
      <c r="B22" s="627"/>
      <c r="C22" s="342"/>
      <c r="D22" s="342"/>
      <c r="E22" s="322"/>
      <c r="F22" s="71"/>
      <c r="G22" s="71"/>
      <c r="H22" s="71"/>
      <c r="I22" s="343"/>
      <c r="J22" s="71"/>
      <c r="K22" s="71"/>
      <c r="L22" s="71"/>
      <c r="M22" s="343"/>
      <c r="N22" s="71"/>
      <c r="O22" s="71"/>
      <c r="P22" s="376">
        <f t="shared" si="0"/>
        <v>0</v>
      </c>
      <c r="Q22" s="376">
        <f t="shared" si="1"/>
        <v>0</v>
      </c>
      <c r="R22" s="71"/>
      <c r="S22" s="71"/>
      <c r="T22" s="71"/>
      <c r="U22" s="71"/>
    </row>
    <row r="23" spans="1:21" ht="15.75" x14ac:dyDescent="0.25">
      <c r="A23" s="627"/>
      <c r="B23" s="627"/>
      <c r="C23" s="342"/>
      <c r="D23" s="342"/>
      <c r="E23" s="322"/>
      <c r="F23" s="71"/>
      <c r="G23" s="71"/>
      <c r="H23" s="71"/>
      <c r="I23" s="343"/>
      <c r="J23" s="71"/>
      <c r="K23" s="71"/>
      <c r="L23" s="71"/>
      <c r="M23" s="343"/>
      <c r="N23" s="71"/>
      <c r="O23" s="71"/>
      <c r="P23" s="376">
        <f t="shared" si="0"/>
        <v>0</v>
      </c>
      <c r="Q23" s="376">
        <f t="shared" si="1"/>
        <v>0</v>
      </c>
      <c r="R23" s="71"/>
      <c r="S23" s="71"/>
      <c r="T23" s="71"/>
      <c r="U23" s="71"/>
    </row>
    <row r="24" spans="1:21" ht="15.75" x14ac:dyDescent="0.25">
      <c r="A24" s="627"/>
      <c r="B24" s="627"/>
      <c r="C24" s="342"/>
      <c r="D24" s="342"/>
      <c r="E24" s="322"/>
      <c r="F24" s="71"/>
      <c r="G24" s="71"/>
      <c r="H24" s="71"/>
      <c r="I24" s="343"/>
      <c r="J24" s="71"/>
      <c r="K24" s="71"/>
      <c r="L24" s="71"/>
      <c r="M24" s="343"/>
      <c r="N24" s="71"/>
      <c r="O24" s="71"/>
      <c r="P24" s="376">
        <f t="shared" si="0"/>
        <v>0</v>
      </c>
      <c r="Q24" s="376">
        <f t="shared" si="1"/>
        <v>0</v>
      </c>
      <c r="R24" s="71"/>
      <c r="S24" s="71"/>
      <c r="T24" s="71"/>
      <c r="U24" s="71"/>
    </row>
    <row r="25" spans="1:21" ht="15.75" x14ac:dyDescent="0.25">
      <c r="A25" s="627"/>
      <c r="B25" s="627"/>
      <c r="C25" s="342"/>
      <c r="D25" s="342"/>
      <c r="E25" s="322"/>
      <c r="F25" s="71"/>
      <c r="G25" s="71"/>
      <c r="H25" s="203"/>
      <c r="I25" s="71"/>
      <c r="J25" s="71"/>
      <c r="K25" s="71"/>
      <c r="L25" s="71"/>
      <c r="M25" s="71"/>
      <c r="N25" s="71"/>
      <c r="O25" s="71"/>
      <c r="P25" s="376">
        <f t="shared" si="0"/>
        <v>0</v>
      </c>
      <c r="Q25" s="376">
        <f t="shared" si="1"/>
        <v>0</v>
      </c>
      <c r="R25" s="71"/>
      <c r="S25" s="71"/>
      <c r="T25" s="71"/>
      <c r="U25" s="71"/>
    </row>
    <row r="26" spans="1:21" ht="15.75" x14ac:dyDescent="0.25">
      <c r="A26" s="627"/>
      <c r="B26" s="627"/>
      <c r="C26" s="342"/>
      <c r="D26" s="342"/>
      <c r="E26" s="342"/>
      <c r="F26" s="71"/>
      <c r="G26" s="71"/>
      <c r="H26" s="71"/>
      <c r="I26" s="71"/>
      <c r="J26" s="71"/>
      <c r="K26" s="71"/>
      <c r="L26" s="71"/>
      <c r="M26" s="71"/>
      <c r="N26" s="71"/>
      <c r="O26" s="71"/>
      <c r="P26" s="376">
        <f t="shared" si="0"/>
        <v>0</v>
      </c>
      <c r="Q26" s="376">
        <f t="shared" si="1"/>
        <v>0</v>
      </c>
      <c r="R26" s="71"/>
      <c r="S26" s="71"/>
      <c r="T26" s="71"/>
      <c r="U26" s="71"/>
    </row>
    <row r="27" spans="1:21" ht="15.75" x14ac:dyDescent="0.25">
      <c r="A27" s="628"/>
      <c r="B27" s="628"/>
      <c r="C27" s="342"/>
      <c r="D27" s="342"/>
      <c r="E27" s="342"/>
      <c r="F27" s="71"/>
      <c r="G27" s="71"/>
      <c r="H27" s="71"/>
      <c r="I27" s="71"/>
      <c r="J27" s="71"/>
      <c r="K27" s="71"/>
      <c r="L27" s="71"/>
      <c r="M27" s="71"/>
      <c r="N27" s="71"/>
      <c r="O27" s="71"/>
      <c r="P27" s="376">
        <f t="shared" si="0"/>
        <v>0</v>
      </c>
      <c r="Q27" s="376">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2"/>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3" customWidth="1"/>
    <col min="17" max="17" width="16.28515625" style="383"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06" t="s">
        <v>1537</v>
      </c>
      <c r="M1" s="506" t="s">
        <v>1538</v>
      </c>
      <c r="N1" s="506" t="s">
        <v>1539</v>
      </c>
      <c r="O1" s="506" t="s">
        <v>1540</v>
      </c>
      <c r="P1" s="506" t="s">
        <v>1541</v>
      </c>
      <c r="Q1" s="506" t="s">
        <v>1542</v>
      </c>
      <c r="R1" s="506" t="s">
        <v>1543</v>
      </c>
      <c r="S1" s="506" t="s">
        <v>1544</v>
      </c>
      <c r="T1" s="506" t="s">
        <v>1545</v>
      </c>
      <c r="U1" s="506" t="s">
        <v>1546</v>
      </c>
      <c r="V1" s="506" t="s">
        <v>1547</v>
      </c>
      <c r="W1" s="506" t="s">
        <v>1548</v>
      </c>
      <c r="X1" s="506" t="s">
        <v>1549</v>
      </c>
      <c r="Y1" s="506" t="s">
        <v>1550</v>
      </c>
      <c r="Z1" s="506" t="s">
        <v>1551</v>
      </c>
      <c r="AA1" s="506" t="s">
        <v>1552</v>
      </c>
      <c r="AB1" s="506" t="s">
        <v>1553</v>
      </c>
    </row>
    <row r="2" spans="1:28" s="244" customFormat="1" ht="18" x14ac:dyDescent="0.3">
      <c r="A2" s="310" t="s">
        <v>1341</v>
      </c>
      <c r="B2" s="289"/>
      <c r="C2" s="289"/>
      <c r="D2" s="289"/>
      <c r="E2" s="289"/>
      <c r="F2" s="289"/>
      <c r="G2" s="289"/>
      <c r="H2" s="289"/>
      <c r="I2" s="289"/>
      <c r="J2" s="289"/>
      <c r="K2" s="289"/>
      <c r="L2" s="289"/>
      <c r="M2" s="289"/>
      <c r="N2" s="289"/>
      <c r="O2" s="289"/>
      <c r="P2" s="377"/>
      <c r="Q2" s="377"/>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78"/>
      <c r="Q3" s="378"/>
      <c r="R3" s="246"/>
      <c r="S3" s="246"/>
      <c r="T3" s="246"/>
      <c r="U3" s="246"/>
    </row>
    <row r="4" spans="1:28" s="67" customFormat="1" ht="23.2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102</v>
      </c>
      <c r="S4" s="613" t="s">
        <v>109</v>
      </c>
      <c r="T4" s="613" t="s">
        <v>108</v>
      </c>
      <c r="U4" s="610" t="s">
        <v>88</v>
      </c>
    </row>
    <row r="5" spans="1:28" s="67" customFormat="1"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1"/>
    </row>
    <row r="6" spans="1:28" s="67" customFormat="1" ht="24" customHeight="1"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2"/>
    </row>
    <row r="7" spans="1:28" s="67" customFormat="1" ht="15.6" x14ac:dyDescent="0.3">
      <c r="A7" s="438"/>
      <c r="B7" s="439"/>
      <c r="C7" s="440"/>
      <c r="D7" s="440"/>
      <c r="E7" s="440"/>
      <c r="F7" s="441"/>
      <c r="G7" s="440"/>
      <c r="H7" s="442"/>
      <c r="I7" s="442"/>
      <c r="J7" s="442"/>
      <c r="K7" s="442"/>
      <c r="L7" s="442"/>
      <c r="M7" s="442"/>
      <c r="N7" s="442"/>
      <c r="O7" s="442"/>
      <c r="P7" s="442"/>
      <c r="Q7" s="442"/>
      <c r="R7" s="443"/>
      <c r="S7" s="443"/>
      <c r="T7" s="443"/>
      <c r="U7" s="444"/>
    </row>
    <row r="8" spans="1:28" ht="15.75" x14ac:dyDescent="0.25">
      <c r="A8" s="635" t="s">
        <v>1377</v>
      </c>
      <c r="B8" s="635" t="s">
        <v>1454</v>
      </c>
      <c r="C8" s="307"/>
      <c r="D8" s="307"/>
      <c r="E8" s="307"/>
      <c r="F8" s="307"/>
      <c r="G8" s="307"/>
      <c r="H8" s="249"/>
      <c r="I8" s="249"/>
      <c r="J8" s="250"/>
      <c r="K8" s="251"/>
      <c r="L8" s="249"/>
      <c r="M8" s="230"/>
      <c r="N8" s="250"/>
      <c r="O8" s="230"/>
      <c r="P8" s="379">
        <f>H8+J8+L8+N8</f>
        <v>0</v>
      </c>
      <c r="Q8" s="380">
        <f>I8+K8+M8+O8</f>
        <v>0</v>
      </c>
      <c r="R8" s="249"/>
      <c r="S8" s="249"/>
      <c r="T8" s="249"/>
      <c r="U8" s="307"/>
    </row>
    <row r="9" spans="1:28" ht="15.75" x14ac:dyDescent="0.25">
      <c r="A9" s="636"/>
      <c r="B9" s="636"/>
      <c r="C9" s="307"/>
      <c r="D9" s="307"/>
      <c r="E9" s="307"/>
      <c r="F9" s="307"/>
      <c r="G9" s="307"/>
      <c r="H9" s="249"/>
      <c r="I9" s="249"/>
      <c r="J9" s="250"/>
      <c r="K9" s="251"/>
      <c r="L9" s="249"/>
      <c r="M9" s="230"/>
      <c r="N9" s="250"/>
      <c r="O9" s="230"/>
      <c r="P9" s="379">
        <f t="shared" ref="P9:P46" si="0">H9+J9+L9+N9</f>
        <v>0</v>
      </c>
      <c r="Q9" s="380">
        <f t="shared" ref="Q9:Q46" si="1">I9+K9+M9+O9</f>
        <v>0</v>
      </c>
      <c r="R9" s="249"/>
      <c r="S9" s="249"/>
      <c r="T9" s="249"/>
      <c r="U9" s="307"/>
    </row>
    <row r="10" spans="1:28" ht="15.75" x14ac:dyDescent="0.25">
      <c r="A10" s="636"/>
      <c r="B10" s="636"/>
      <c r="C10" s="307"/>
      <c r="D10" s="307"/>
      <c r="E10" s="307"/>
      <c r="F10" s="307"/>
      <c r="G10" s="307"/>
      <c r="H10" s="249"/>
      <c r="I10" s="249"/>
      <c r="J10" s="250"/>
      <c r="K10" s="251"/>
      <c r="L10" s="249"/>
      <c r="M10" s="230"/>
      <c r="N10" s="250"/>
      <c r="O10" s="230"/>
      <c r="P10" s="379">
        <f t="shared" si="0"/>
        <v>0</v>
      </c>
      <c r="Q10" s="380">
        <f t="shared" si="1"/>
        <v>0</v>
      </c>
      <c r="R10" s="249"/>
      <c r="S10" s="249"/>
      <c r="T10" s="249"/>
      <c r="U10" s="307"/>
    </row>
    <row r="11" spans="1:28" ht="15.75" x14ac:dyDescent="0.25">
      <c r="A11" s="636"/>
      <c r="B11" s="636"/>
      <c r="C11" s="307"/>
      <c r="D11" s="307"/>
      <c r="E11" s="307"/>
      <c r="F11" s="307"/>
      <c r="G11" s="307"/>
      <c r="H11" s="249"/>
      <c r="I11" s="249"/>
      <c r="J11" s="250"/>
      <c r="K11" s="251"/>
      <c r="L11" s="249"/>
      <c r="M11" s="230"/>
      <c r="N11" s="250"/>
      <c r="O11" s="230"/>
      <c r="P11" s="379">
        <f t="shared" si="0"/>
        <v>0</v>
      </c>
      <c r="Q11" s="380">
        <f t="shared" si="1"/>
        <v>0</v>
      </c>
      <c r="R11" s="249"/>
      <c r="S11" s="249"/>
      <c r="T11" s="249"/>
      <c r="U11" s="307"/>
    </row>
    <row r="12" spans="1:28" ht="15.75" x14ac:dyDescent="0.25">
      <c r="A12" s="636"/>
      <c r="B12" s="636"/>
      <c r="C12" s="307"/>
      <c r="D12" s="307"/>
      <c r="E12" s="307"/>
      <c r="F12" s="307"/>
      <c r="G12" s="307"/>
      <c r="H12" s="249"/>
      <c r="I12" s="249"/>
      <c r="J12" s="250"/>
      <c r="K12" s="251"/>
      <c r="L12" s="249"/>
      <c r="M12" s="230"/>
      <c r="N12" s="250"/>
      <c r="O12" s="230"/>
      <c r="P12" s="379">
        <f t="shared" si="0"/>
        <v>0</v>
      </c>
      <c r="Q12" s="380">
        <f t="shared" si="1"/>
        <v>0</v>
      </c>
      <c r="R12" s="249"/>
      <c r="S12" s="249"/>
      <c r="T12" s="249"/>
      <c r="U12" s="307"/>
    </row>
    <row r="13" spans="1:28" ht="15.75" x14ac:dyDescent="0.25">
      <c r="A13" s="636"/>
      <c r="B13" s="637"/>
      <c r="C13" s="307"/>
      <c r="D13" s="307"/>
      <c r="E13" s="307"/>
      <c r="F13" s="307"/>
      <c r="G13" s="307"/>
      <c r="H13" s="249"/>
      <c r="I13" s="249"/>
      <c r="J13" s="250"/>
      <c r="K13" s="251"/>
      <c r="L13" s="249"/>
      <c r="M13" s="230"/>
      <c r="N13" s="250"/>
      <c r="O13" s="230"/>
      <c r="P13" s="379">
        <f t="shared" si="0"/>
        <v>0</v>
      </c>
      <c r="Q13" s="380">
        <f t="shared" si="1"/>
        <v>0</v>
      </c>
      <c r="R13" s="249"/>
      <c r="S13" s="249"/>
      <c r="T13" s="249"/>
      <c r="U13" s="307"/>
    </row>
    <row r="14" spans="1:28" ht="15.75" x14ac:dyDescent="0.25">
      <c r="A14" s="636"/>
      <c r="B14" s="635" t="s">
        <v>1455</v>
      </c>
      <c r="C14" s="307"/>
      <c r="D14" s="307"/>
      <c r="E14" s="307"/>
      <c r="F14" s="307"/>
      <c r="G14" s="307"/>
      <c r="H14" s="249"/>
      <c r="I14" s="249"/>
      <c r="J14" s="250"/>
      <c r="K14" s="251"/>
      <c r="L14" s="249"/>
      <c r="M14" s="230"/>
      <c r="N14" s="250"/>
      <c r="O14" s="230"/>
      <c r="P14" s="379">
        <f t="shared" si="0"/>
        <v>0</v>
      </c>
      <c r="Q14" s="380">
        <f t="shared" si="1"/>
        <v>0</v>
      </c>
      <c r="R14" s="249"/>
      <c r="S14" s="249"/>
      <c r="T14" s="249"/>
      <c r="U14" s="307"/>
    </row>
    <row r="15" spans="1:28" ht="15.75" x14ac:dyDescent="0.25">
      <c r="A15" s="636"/>
      <c r="B15" s="636"/>
      <c r="C15" s="307"/>
      <c r="D15" s="307"/>
      <c r="E15" s="307"/>
      <c r="F15" s="307"/>
      <c r="G15" s="307"/>
      <c r="H15" s="249"/>
      <c r="I15" s="249"/>
      <c r="J15" s="250"/>
      <c r="K15" s="251"/>
      <c r="L15" s="249"/>
      <c r="M15" s="230"/>
      <c r="N15" s="250"/>
      <c r="O15" s="230"/>
      <c r="P15" s="379">
        <f t="shared" si="0"/>
        <v>0</v>
      </c>
      <c r="Q15" s="380">
        <f t="shared" si="1"/>
        <v>0</v>
      </c>
      <c r="R15" s="249"/>
      <c r="S15" s="249"/>
      <c r="T15" s="249"/>
      <c r="U15" s="307"/>
    </row>
    <row r="16" spans="1:28" ht="15.75" x14ac:dyDescent="0.25">
      <c r="A16" s="636"/>
      <c r="B16" s="636"/>
      <c r="C16" s="307"/>
      <c r="D16" s="307"/>
      <c r="E16" s="307"/>
      <c r="F16" s="307"/>
      <c r="G16" s="307"/>
      <c r="H16" s="249"/>
      <c r="I16" s="249"/>
      <c r="J16" s="250"/>
      <c r="K16" s="251"/>
      <c r="L16" s="249"/>
      <c r="M16" s="230"/>
      <c r="N16" s="250"/>
      <c r="O16" s="230"/>
      <c r="P16" s="379">
        <f t="shared" si="0"/>
        <v>0</v>
      </c>
      <c r="Q16" s="380">
        <f t="shared" si="1"/>
        <v>0</v>
      </c>
      <c r="R16" s="249"/>
      <c r="S16" s="249"/>
      <c r="T16" s="249"/>
      <c r="U16" s="307"/>
    </row>
    <row r="17" spans="1:21" ht="15.75" x14ac:dyDescent="0.25">
      <c r="A17" s="636"/>
      <c r="B17" s="636"/>
      <c r="C17" s="307"/>
      <c r="D17" s="307"/>
      <c r="E17" s="307"/>
      <c r="F17" s="307"/>
      <c r="G17" s="344"/>
      <c r="H17" s="249"/>
      <c r="I17" s="249"/>
      <c r="J17" s="249"/>
      <c r="K17" s="249"/>
      <c r="L17" s="249"/>
      <c r="M17" s="230"/>
      <c r="N17" s="249"/>
      <c r="O17" s="230"/>
      <c r="P17" s="379">
        <f t="shared" si="0"/>
        <v>0</v>
      </c>
      <c r="Q17" s="380">
        <f t="shared" si="1"/>
        <v>0</v>
      </c>
      <c r="R17" s="254"/>
      <c r="S17" s="254"/>
      <c r="T17" s="254"/>
      <c r="U17" s="307"/>
    </row>
    <row r="18" spans="1:21" ht="15.75" x14ac:dyDescent="0.25">
      <c r="A18" s="636"/>
      <c r="B18" s="636"/>
      <c r="C18" s="307"/>
      <c r="D18" s="307"/>
      <c r="E18" s="307"/>
      <c r="F18" s="307"/>
      <c r="G18" s="344"/>
      <c r="H18" s="249"/>
      <c r="I18" s="249"/>
      <c r="J18" s="249"/>
      <c r="K18" s="249"/>
      <c r="L18" s="249"/>
      <c r="M18" s="230"/>
      <c r="N18" s="249"/>
      <c r="O18" s="230"/>
      <c r="P18" s="379">
        <f t="shared" si="0"/>
        <v>0</v>
      </c>
      <c r="Q18" s="380">
        <f t="shared" si="1"/>
        <v>0</v>
      </c>
      <c r="R18" s="254"/>
      <c r="S18" s="254"/>
      <c r="T18" s="254"/>
      <c r="U18" s="307"/>
    </row>
    <row r="19" spans="1:21" ht="15.75" x14ac:dyDescent="0.25">
      <c r="A19" s="636"/>
      <c r="B19" s="637"/>
      <c r="C19" s="307"/>
      <c r="D19" s="307"/>
      <c r="E19" s="307"/>
      <c r="F19" s="307"/>
      <c r="G19" s="307"/>
      <c r="H19" s="249"/>
      <c r="I19" s="345"/>
      <c r="J19" s="249"/>
      <c r="K19" s="345"/>
      <c r="L19" s="249"/>
      <c r="M19" s="230"/>
      <c r="N19" s="249"/>
      <c r="O19" s="230"/>
      <c r="P19" s="379">
        <f t="shared" si="0"/>
        <v>0</v>
      </c>
      <c r="Q19" s="380">
        <f t="shared" si="1"/>
        <v>0</v>
      </c>
      <c r="R19" s="249"/>
      <c r="S19" s="249"/>
      <c r="T19" s="249"/>
      <c r="U19" s="307"/>
    </row>
    <row r="20" spans="1:21" ht="15.75" x14ac:dyDescent="0.25">
      <c r="A20" s="636"/>
      <c r="B20" s="635" t="s">
        <v>1456</v>
      </c>
      <c r="C20" s="307"/>
      <c r="D20" s="307"/>
      <c r="E20" s="307"/>
      <c r="F20" s="307"/>
      <c r="G20" s="307"/>
      <c r="H20" s="249"/>
      <c r="I20" s="345"/>
      <c r="J20" s="249"/>
      <c r="K20" s="345"/>
      <c r="L20" s="249"/>
      <c r="M20" s="230"/>
      <c r="N20" s="249"/>
      <c r="O20" s="230"/>
      <c r="P20" s="379">
        <f t="shared" si="0"/>
        <v>0</v>
      </c>
      <c r="Q20" s="380">
        <f t="shared" si="1"/>
        <v>0</v>
      </c>
      <c r="R20" s="249"/>
      <c r="S20" s="249"/>
      <c r="T20" s="249"/>
      <c r="U20" s="307"/>
    </row>
    <row r="21" spans="1:21" ht="15.75" x14ac:dyDescent="0.25">
      <c r="A21" s="636"/>
      <c r="B21" s="636"/>
      <c r="C21" s="307"/>
      <c r="D21" s="307"/>
      <c r="E21" s="307"/>
      <c r="F21" s="307"/>
      <c r="G21" s="249"/>
      <c r="H21" s="250"/>
      <c r="I21" s="249"/>
      <c r="J21" s="250"/>
      <c r="K21" s="249"/>
      <c r="L21" s="250"/>
      <c r="M21" s="230"/>
      <c r="N21" s="250"/>
      <c r="O21" s="230"/>
      <c r="P21" s="379">
        <f t="shared" si="0"/>
        <v>0</v>
      </c>
      <c r="Q21" s="380">
        <f t="shared" si="1"/>
        <v>0</v>
      </c>
      <c r="R21" s="249"/>
      <c r="S21" s="249"/>
      <c r="T21" s="249"/>
      <c r="U21" s="249"/>
    </row>
    <row r="22" spans="1:21" ht="15.75" x14ac:dyDescent="0.25">
      <c r="A22" s="636"/>
      <c r="B22" s="636"/>
      <c r="C22" s="307"/>
      <c r="D22" s="307"/>
      <c r="E22" s="307"/>
      <c r="F22" s="307"/>
      <c r="G22" s="249"/>
      <c r="H22" s="250"/>
      <c r="I22" s="249"/>
      <c r="J22" s="250"/>
      <c r="K22" s="249"/>
      <c r="L22" s="250"/>
      <c r="M22" s="230"/>
      <c r="N22" s="250"/>
      <c r="O22" s="230"/>
      <c r="P22" s="379">
        <f t="shared" si="0"/>
        <v>0</v>
      </c>
      <c r="Q22" s="380">
        <f t="shared" si="1"/>
        <v>0</v>
      </c>
      <c r="R22" s="249"/>
      <c r="S22" s="249"/>
      <c r="T22" s="249"/>
      <c r="U22" s="249"/>
    </row>
    <row r="23" spans="1:21" ht="15.75" x14ac:dyDescent="0.25">
      <c r="A23" s="636"/>
      <c r="B23" s="636"/>
      <c r="C23" s="307"/>
      <c r="D23" s="307"/>
      <c r="E23" s="307"/>
      <c r="F23" s="307"/>
      <c r="G23" s="249"/>
      <c r="H23" s="250"/>
      <c r="I23" s="249"/>
      <c r="J23" s="250"/>
      <c r="K23" s="249"/>
      <c r="L23" s="250"/>
      <c r="M23" s="230"/>
      <c r="N23" s="250"/>
      <c r="O23" s="230"/>
      <c r="P23" s="379">
        <f t="shared" si="0"/>
        <v>0</v>
      </c>
      <c r="Q23" s="380">
        <f t="shared" si="1"/>
        <v>0</v>
      </c>
      <c r="R23" s="249"/>
      <c r="S23" s="249"/>
      <c r="T23" s="249"/>
      <c r="U23" s="249"/>
    </row>
    <row r="24" spans="1:21" ht="15.75" x14ac:dyDescent="0.25">
      <c r="A24" s="636"/>
      <c r="B24" s="636"/>
      <c r="C24" s="307"/>
      <c r="D24" s="307"/>
      <c r="E24" s="307"/>
      <c r="F24" s="307"/>
      <c r="G24" s="249"/>
      <c r="H24" s="250"/>
      <c r="I24" s="249"/>
      <c r="J24" s="250"/>
      <c r="K24" s="249"/>
      <c r="L24" s="250"/>
      <c r="M24" s="230"/>
      <c r="N24" s="250"/>
      <c r="O24" s="230"/>
      <c r="P24" s="379">
        <f t="shared" si="0"/>
        <v>0</v>
      </c>
      <c r="Q24" s="380">
        <f t="shared" si="1"/>
        <v>0</v>
      </c>
      <c r="R24" s="249"/>
      <c r="S24" s="249"/>
      <c r="T24" s="249"/>
      <c r="U24" s="249"/>
    </row>
    <row r="25" spans="1:21" ht="15.75" x14ac:dyDescent="0.25">
      <c r="A25" s="636"/>
      <c r="B25" s="636"/>
      <c r="C25" s="307"/>
      <c r="D25" s="307"/>
      <c r="E25" s="307"/>
      <c r="F25" s="307"/>
      <c r="G25" s="249"/>
      <c r="H25" s="250"/>
      <c r="I25" s="249"/>
      <c r="J25" s="250"/>
      <c r="K25" s="249"/>
      <c r="L25" s="250"/>
      <c r="M25" s="230"/>
      <c r="N25" s="250"/>
      <c r="O25" s="230"/>
      <c r="P25" s="379">
        <f t="shared" si="0"/>
        <v>0</v>
      </c>
      <c r="Q25" s="380">
        <f t="shared" si="1"/>
        <v>0</v>
      </c>
      <c r="R25" s="249"/>
      <c r="S25" s="249"/>
      <c r="T25" s="249"/>
      <c r="U25" s="249"/>
    </row>
    <row r="26" spans="1:21" ht="15.75" x14ac:dyDescent="0.25">
      <c r="A26" s="636"/>
      <c r="B26" s="636"/>
      <c r="C26" s="248"/>
      <c r="D26" s="248"/>
      <c r="E26" s="307"/>
      <c r="F26" s="307"/>
      <c r="G26" s="307"/>
      <c r="H26" s="250"/>
      <c r="I26" s="253"/>
      <c r="J26" s="250"/>
      <c r="K26" s="253"/>
      <c r="L26" s="250"/>
      <c r="M26" s="230"/>
      <c r="N26" s="250"/>
      <c r="O26" s="230"/>
      <c r="P26" s="379">
        <f t="shared" si="0"/>
        <v>0</v>
      </c>
      <c r="Q26" s="380">
        <f t="shared" si="1"/>
        <v>0</v>
      </c>
      <c r="R26" s="249"/>
      <c r="S26" s="249"/>
      <c r="T26" s="249"/>
      <c r="U26" s="307"/>
    </row>
    <row r="27" spans="1:21" ht="15.75" x14ac:dyDescent="0.25">
      <c r="A27" s="636"/>
      <c r="B27" s="637"/>
      <c r="C27" s="248"/>
      <c r="D27" s="248"/>
      <c r="E27" s="307"/>
      <c r="F27" s="307"/>
      <c r="G27" s="277"/>
      <c r="H27" s="250"/>
      <c r="I27" s="249"/>
      <c r="J27" s="250"/>
      <c r="K27" s="249"/>
      <c r="L27" s="250"/>
      <c r="M27" s="230"/>
      <c r="N27" s="250"/>
      <c r="O27" s="230"/>
      <c r="P27" s="379">
        <f t="shared" si="0"/>
        <v>0</v>
      </c>
      <c r="Q27" s="380">
        <f t="shared" si="1"/>
        <v>0</v>
      </c>
      <c r="R27" s="249"/>
      <c r="S27" s="249"/>
      <c r="T27" s="249"/>
      <c r="U27" s="307"/>
    </row>
    <row r="28" spans="1:21" ht="15.75" customHeight="1" x14ac:dyDescent="0.25">
      <c r="A28" s="636"/>
      <c r="B28" s="638" t="s">
        <v>1505</v>
      </c>
      <c r="C28" s="248"/>
      <c r="D28" s="248"/>
      <c r="E28" s="307"/>
      <c r="F28" s="307"/>
      <c r="G28" s="307"/>
      <c r="H28" s="249"/>
      <c r="I28" s="249"/>
      <c r="J28" s="205"/>
      <c r="K28" s="249"/>
      <c r="L28" s="249"/>
      <c r="M28" s="230"/>
      <c r="N28" s="249"/>
      <c r="O28" s="230"/>
      <c r="P28" s="379">
        <f t="shared" si="0"/>
        <v>0</v>
      </c>
      <c r="Q28" s="380">
        <f t="shared" si="1"/>
        <v>0</v>
      </c>
      <c r="R28" s="249"/>
      <c r="S28" s="249"/>
      <c r="T28" s="249"/>
      <c r="U28" s="307"/>
    </row>
    <row r="29" spans="1:21" ht="15.75" x14ac:dyDescent="0.25">
      <c r="A29" s="636"/>
      <c r="B29" s="638"/>
      <c r="C29" s="248"/>
      <c r="D29" s="248"/>
      <c r="E29" s="307"/>
      <c r="F29" s="307"/>
      <c r="G29" s="307"/>
      <c r="H29" s="249"/>
      <c r="I29" s="249"/>
      <c r="J29" s="205"/>
      <c r="K29" s="249"/>
      <c r="L29" s="249"/>
      <c r="M29" s="230"/>
      <c r="N29" s="249"/>
      <c r="O29" s="230"/>
      <c r="P29" s="379">
        <f t="shared" si="0"/>
        <v>0</v>
      </c>
      <c r="Q29" s="380">
        <f t="shared" si="1"/>
        <v>0</v>
      </c>
      <c r="R29" s="249"/>
      <c r="S29" s="249"/>
      <c r="T29" s="249"/>
      <c r="U29" s="307"/>
    </row>
    <row r="30" spans="1:21" ht="15.75" x14ac:dyDescent="0.25">
      <c r="A30" s="636"/>
      <c r="B30" s="638"/>
      <c r="C30" s="248"/>
      <c r="D30" s="248"/>
      <c r="E30" s="307"/>
      <c r="F30" s="307"/>
      <c r="G30" s="307"/>
      <c r="H30" s="249"/>
      <c r="I30" s="249"/>
      <c r="J30" s="205"/>
      <c r="K30" s="249"/>
      <c r="L30" s="249"/>
      <c r="M30" s="230"/>
      <c r="N30" s="249"/>
      <c r="O30" s="230"/>
      <c r="P30" s="379">
        <f t="shared" si="0"/>
        <v>0</v>
      </c>
      <c r="Q30" s="380">
        <f t="shared" si="1"/>
        <v>0</v>
      </c>
      <c r="R30" s="249"/>
      <c r="S30" s="249"/>
      <c r="T30" s="249"/>
      <c r="U30" s="307"/>
    </row>
    <row r="31" spans="1:21" ht="15.75" x14ac:dyDescent="0.25">
      <c r="A31" s="636"/>
      <c r="B31" s="638"/>
      <c r="C31" s="248"/>
      <c r="D31" s="248"/>
      <c r="E31" s="307"/>
      <c r="F31" s="307"/>
      <c r="G31" s="307"/>
      <c r="H31" s="249"/>
      <c r="I31" s="249"/>
      <c r="J31" s="205"/>
      <c r="K31" s="249"/>
      <c r="L31" s="249"/>
      <c r="M31" s="230"/>
      <c r="N31" s="249"/>
      <c r="O31" s="230"/>
      <c r="P31" s="379"/>
      <c r="Q31" s="380"/>
      <c r="R31" s="249"/>
      <c r="S31" s="249"/>
      <c r="T31" s="249"/>
      <c r="U31" s="307"/>
    </row>
    <row r="32" spans="1:21" ht="15.75" x14ac:dyDescent="0.25">
      <c r="A32" s="636"/>
      <c r="B32" s="638"/>
      <c r="C32" s="248"/>
      <c r="D32" s="248"/>
      <c r="E32" s="307"/>
      <c r="F32" s="307"/>
      <c r="G32" s="307"/>
      <c r="H32" s="249"/>
      <c r="I32" s="249"/>
      <c r="J32" s="205"/>
      <c r="K32" s="249"/>
      <c r="L32" s="249"/>
      <c r="M32" s="230"/>
      <c r="N32" s="249"/>
      <c r="O32" s="230"/>
      <c r="P32" s="379"/>
      <c r="Q32" s="380"/>
      <c r="R32" s="249"/>
      <c r="S32" s="249"/>
      <c r="T32" s="249"/>
      <c r="U32" s="307"/>
    </row>
    <row r="33" spans="1:21" ht="15.75" x14ac:dyDescent="0.25">
      <c r="A33" s="636"/>
      <c r="B33" s="638"/>
      <c r="C33" s="248"/>
      <c r="D33" s="248"/>
      <c r="E33" s="307"/>
      <c r="F33" s="307"/>
      <c r="G33" s="307"/>
      <c r="H33" s="249"/>
      <c r="I33" s="249"/>
      <c r="J33" s="205"/>
      <c r="K33" s="249"/>
      <c r="L33" s="249"/>
      <c r="M33" s="230"/>
      <c r="N33" s="249"/>
      <c r="O33" s="230"/>
      <c r="P33" s="379">
        <f t="shared" si="0"/>
        <v>0</v>
      </c>
      <c r="Q33" s="380">
        <f t="shared" si="1"/>
        <v>0</v>
      </c>
      <c r="R33" s="249"/>
      <c r="S33" s="249"/>
      <c r="T33" s="249"/>
      <c r="U33" s="307"/>
    </row>
    <row r="34" spans="1:21" ht="15.75" x14ac:dyDescent="0.25">
      <c r="A34" s="636"/>
      <c r="B34" s="638"/>
      <c r="C34" s="248"/>
      <c r="D34" s="248"/>
      <c r="E34" s="307"/>
      <c r="F34" s="307"/>
      <c r="G34" s="307"/>
      <c r="H34" s="249"/>
      <c r="I34" s="249"/>
      <c r="J34" s="205"/>
      <c r="K34" s="249"/>
      <c r="L34" s="249"/>
      <c r="M34" s="230"/>
      <c r="N34" s="249"/>
      <c r="O34" s="230"/>
      <c r="P34" s="379">
        <f t="shared" si="0"/>
        <v>0</v>
      </c>
      <c r="Q34" s="380">
        <f t="shared" si="1"/>
        <v>0</v>
      </c>
      <c r="R34" s="249"/>
      <c r="S34" s="249"/>
      <c r="T34" s="249"/>
      <c r="U34" s="307"/>
    </row>
    <row r="35" spans="1:21" ht="15.75" x14ac:dyDescent="0.25">
      <c r="A35" s="636"/>
      <c r="B35" s="638"/>
      <c r="C35" s="248"/>
      <c r="D35" s="248"/>
      <c r="E35" s="307"/>
      <c r="F35" s="307"/>
      <c r="G35" s="307"/>
      <c r="H35" s="249"/>
      <c r="I35" s="249"/>
      <c r="J35" s="205"/>
      <c r="K35" s="249"/>
      <c r="L35" s="249"/>
      <c r="M35" s="230"/>
      <c r="N35" s="249"/>
      <c r="O35" s="230"/>
      <c r="P35" s="379">
        <f t="shared" si="0"/>
        <v>0</v>
      </c>
      <c r="Q35" s="380">
        <f t="shared" si="1"/>
        <v>0</v>
      </c>
      <c r="R35" s="249"/>
      <c r="S35" s="249"/>
      <c r="T35" s="249"/>
      <c r="U35" s="307"/>
    </row>
    <row r="36" spans="1:21" ht="15.75" x14ac:dyDescent="0.25">
      <c r="A36" s="636"/>
      <c r="B36" s="638"/>
      <c r="C36" s="248"/>
      <c r="D36" s="248"/>
      <c r="E36" s="307"/>
      <c r="F36" s="307"/>
      <c r="G36" s="307"/>
      <c r="H36" s="249"/>
      <c r="I36" s="249"/>
      <c r="J36" s="205"/>
      <c r="K36" s="249"/>
      <c r="L36" s="249"/>
      <c r="M36" s="230"/>
      <c r="N36" s="249"/>
      <c r="O36" s="230"/>
      <c r="P36" s="379">
        <f t="shared" si="0"/>
        <v>0</v>
      </c>
      <c r="Q36" s="380">
        <f t="shared" si="1"/>
        <v>0</v>
      </c>
      <c r="R36" s="249"/>
      <c r="S36" s="249"/>
      <c r="T36" s="249"/>
      <c r="U36" s="307"/>
    </row>
    <row r="37" spans="1:21" ht="15.75" x14ac:dyDescent="0.25">
      <c r="A37" s="636"/>
      <c r="B37" s="638"/>
      <c r="C37" s="248"/>
      <c r="D37" s="248"/>
      <c r="E37" s="307"/>
      <c r="F37" s="307"/>
      <c r="G37" s="307"/>
      <c r="H37" s="249"/>
      <c r="I37" s="249"/>
      <c r="J37" s="205"/>
      <c r="K37" s="249"/>
      <c r="L37" s="249"/>
      <c r="M37" s="230"/>
      <c r="N37" s="249"/>
      <c r="O37" s="230"/>
      <c r="P37" s="379">
        <f t="shared" si="0"/>
        <v>0</v>
      </c>
      <c r="Q37" s="380">
        <f t="shared" si="1"/>
        <v>0</v>
      </c>
      <c r="R37" s="249"/>
      <c r="S37" s="249"/>
      <c r="T37" s="249"/>
      <c r="U37" s="307"/>
    </row>
    <row r="38" spans="1:21" ht="15.75" x14ac:dyDescent="0.25">
      <c r="A38" s="636"/>
      <c r="B38" s="638"/>
      <c r="C38" s="248"/>
      <c r="D38" s="248"/>
      <c r="E38" s="307"/>
      <c r="F38" s="307"/>
      <c r="G38" s="307"/>
      <c r="H38" s="249"/>
      <c r="I38" s="249"/>
      <c r="J38" s="205"/>
      <c r="K38" s="249"/>
      <c r="L38" s="249"/>
      <c r="M38" s="230"/>
      <c r="N38" s="249"/>
      <c r="O38" s="230"/>
      <c r="P38" s="379">
        <f t="shared" si="0"/>
        <v>0</v>
      </c>
      <c r="Q38" s="380">
        <f t="shared" si="1"/>
        <v>0</v>
      </c>
      <c r="R38" s="249"/>
      <c r="S38" s="249"/>
      <c r="T38" s="249"/>
      <c r="U38" s="307"/>
    </row>
    <row r="39" spans="1:21" ht="15.75" x14ac:dyDescent="0.25">
      <c r="A39" s="636"/>
      <c r="B39" s="638" t="s">
        <v>1457</v>
      </c>
      <c r="C39" s="248"/>
      <c r="D39" s="248"/>
      <c r="E39" s="307"/>
      <c r="F39" s="307"/>
      <c r="G39" s="307"/>
      <c r="H39" s="249"/>
      <c r="I39" s="249"/>
      <c r="J39" s="205"/>
      <c r="K39" s="249"/>
      <c r="L39" s="249"/>
      <c r="M39" s="230"/>
      <c r="N39" s="249"/>
      <c r="O39" s="230"/>
      <c r="P39" s="379">
        <f t="shared" si="0"/>
        <v>0</v>
      </c>
      <c r="Q39" s="380">
        <f t="shared" si="1"/>
        <v>0</v>
      </c>
      <c r="R39" s="249"/>
      <c r="S39" s="249"/>
      <c r="T39" s="249"/>
      <c r="U39" s="307"/>
    </row>
    <row r="40" spans="1:21" ht="15.75" x14ac:dyDescent="0.25">
      <c r="A40" s="636"/>
      <c r="B40" s="638"/>
      <c r="C40" s="307"/>
      <c r="D40" s="307"/>
      <c r="E40" s="307"/>
      <c r="F40" s="307"/>
      <c r="G40" s="307"/>
      <c r="H40" s="249"/>
      <c r="I40" s="249"/>
      <c r="J40" s="205"/>
      <c r="K40" s="249"/>
      <c r="L40" s="249"/>
      <c r="M40" s="230"/>
      <c r="N40" s="249"/>
      <c r="O40" s="230"/>
      <c r="P40" s="379">
        <f t="shared" si="0"/>
        <v>0</v>
      </c>
      <c r="Q40" s="380">
        <f t="shared" si="1"/>
        <v>0</v>
      </c>
      <c r="R40" s="249"/>
      <c r="S40" s="249"/>
      <c r="T40" s="249"/>
      <c r="U40" s="307"/>
    </row>
    <row r="41" spans="1:21" ht="15.75" x14ac:dyDescent="0.25">
      <c r="A41" s="636"/>
      <c r="B41" s="638"/>
      <c r="C41" s="307"/>
      <c r="D41" s="307"/>
      <c r="E41" s="307"/>
      <c r="F41" s="307"/>
      <c r="G41" s="307"/>
      <c r="H41" s="249"/>
      <c r="I41" s="249"/>
      <c r="J41" s="205"/>
      <c r="K41" s="249"/>
      <c r="L41" s="249"/>
      <c r="M41" s="230"/>
      <c r="N41" s="249"/>
      <c r="O41" s="230"/>
      <c r="P41" s="379">
        <f t="shared" si="0"/>
        <v>0</v>
      </c>
      <c r="Q41" s="380">
        <f t="shared" si="1"/>
        <v>0</v>
      </c>
      <c r="R41" s="249"/>
      <c r="S41" s="249"/>
      <c r="T41" s="249"/>
      <c r="U41" s="307"/>
    </row>
    <row r="42" spans="1:21" ht="15.75" x14ac:dyDescent="0.25">
      <c r="A42" s="636"/>
      <c r="B42" s="638"/>
      <c r="C42" s="307"/>
      <c r="D42" s="307"/>
      <c r="E42" s="307"/>
      <c r="F42" s="307"/>
      <c r="G42" s="307"/>
      <c r="H42" s="249"/>
      <c r="I42" s="249"/>
      <c r="J42" s="205"/>
      <c r="K42" s="249"/>
      <c r="L42" s="249"/>
      <c r="M42" s="230"/>
      <c r="N42" s="249"/>
      <c r="O42" s="230"/>
      <c r="P42" s="379">
        <f t="shared" si="0"/>
        <v>0</v>
      </c>
      <c r="Q42" s="380">
        <f t="shared" si="1"/>
        <v>0</v>
      </c>
      <c r="R42" s="249"/>
      <c r="S42" s="249"/>
      <c r="T42" s="249"/>
      <c r="U42" s="307"/>
    </row>
    <row r="43" spans="1:21" ht="15.75" x14ac:dyDescent="0.25">
      <c r="A43" s="636"/>
      <c r="B43" s="638"/>
      <c r="C43" s="307"/>
      <c r="D43" s="307"/>
      <c r="E43" s="307"/>
      <c r="F43" s="307"/>
      <c r="G43" s="307"/>
      <c r="H43" s="249"/>
      <c r="I43" s="249"/>
      <c r="J43" s="205"/>
      <c r="K43" s="249"/>
      <c r="L43" s="249"/>
      <c r="M43" s="230"/>
      <c r="N43" s="249"/>
      <c r="O43" s="230"/>
      <c r="P43" s="379">
        <f t="shared" si="0"/>
        <v>0</v>
      </c>
      <c r="Q43" s="380">
        <f t="shared" si="1"/>
        <v>0</v>
      </c>
      <c r="R43" s="249"/>
      <c r="S43" s="249"/>
      <c r="T43" s="249"/>
      <c r="U43" s="307"/>
    </row>
    <row r="44" spans="1:21" ht="15.75" x14ac:dyDescent="0.25">
      <c r="A44" s="636"/>
      <c r="B44" s="638"/>
      <c r="C44" s="307"/>
      <c r="D44" s="307"/>
      <c r="E44" s="307"/>
      <c r="F44" s="307"/>
      <c r="G44" s="307"/>
      <c r="H44" s="249"/>
      <c r="I44" s="249"/>
      <c r="J44" s="205"/>
      <c r="K44" s="249"/>
      <c r="L44" s="249"/>
      <c r="M44" s="230"/>
      <c r="N44" s="249"/>
      <c r="O44" s="230"/>
      <c r="P44" s="379">
        <f t="shared" si="0"/>
        <v>0</v>
      </c>
      <c r="Q44" s="380">
        <f t="shared" si="1"/>
        <v>0</v>
      </c>
      <c r="R44" s="249"/>
      <c r="S44" s="249"/>
      <c r="T44" s="249"/>
      <c r="U44" s="307"/>
    </row>
    <row r="45" spans="1:21" ht="15.75" x14ac:dyDescent="0.25">
      <c r="A45" s="636"/>
      <c r="B45" s="638"/>
      <c r="C45" s="307"/>
      <c r="D45" s="307"/>
      <c r="E45" s="307"/>
      <c r="F45" s="307"/>
      <c r="G45" s="307"/>
      <c r="H45" s="249"/>
      <c r="I45" s="249"/>
      <c r="J45" s="205"/>
      <c r="K45" s="249"/>
      <c r="L45" s="249"/>
      <c r="M45" s="230"/>
      <c r="N45" s="249"/>
      <c r="O45" s="230"/>
      <c r="P45" s="379">
        <f t="shared" si="0"/>
        <v>0</v>
      </c>
      <c r="Q45" s="380">
        <f t="shared" si="1"/>
        <v>0</v>
      </c>
      <c r="R45" s="249"/>
      <c r="S45" s="249"/>
      <c r="T45" s="249"/>
      <c r="U45" s="307"/>
    </row>
    <row r="46" spans="1:21" ht="15.75" x14ac:dyDescent="0.25">
      <c r="A46" s="636"/>
      <c r="B46" s="638"/>
      <c r="C46" s="307"/>
      <c r="D46" s="307"/>
      <c r="E46" s="307"/>
      <c r="F46" s="307"/>
      <c r="G46" s="307"/>
      <c r="H46" s="249"/>
      <c r="I46" s="249"/>
      <c r="J46" s="205"/>
      <c r="K46" s="249"/>
      <c r="L46" s="249"/>
      <c r="M46" s="230"/>
      <c r="N46" s="249"/>
      <c r="O46" s="230"/>
      <c r="P46" s="379">
        <f t="shared" si="0"/>
        <v>0</v>
      </c>
      <c r="Q46" s="380">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2"/>
      <c r="Q48" s="382"/>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2"/>
      <c r="Q49" s="382"/>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2"/>
      <c r="Q50" s="382"/>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2"/>
      <c r="Q51" s="382"/>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2"/>
      <c r="Q52" s="382"/>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2"/>
      <c r="Q53" s="382"/>
      <c r="R53" s="258"/>
      <c r="S53" s="258"/>
      <c r="T53" s="258"/>
      <c r="U53" s="258"/>
    </row>
    <row r="54" spans="1:21" ht="15" x14ac:dyDescent="0.25">
      <c r="C54" s="505"/>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07" t="s">
        <v>1577</v>
      </c>
      <c r="N1" s="507" t="s">
        <v>1576</v>
      </c>
      <c r="O1" s="507" t="s">
        <v>1575</v>
      </c>
      <c r="P1" s="507" t="s">
        <v>1574</v>
      </c>
      <c r="Q1" s="507" t="s">
        <v>1573</v>
      </c>
      <c r="R1" s="507" t="s">
        <v>1572</v>
      </c>
      <c r="S1" s="507" t="s">
        <v>1571</v>
      </c>
      <c r="T1" s="507" t="s">
        <v>1570</v>
      </c>
      <c r="U1" s="507" t="s">
        <v>1569</v>
      </c>
      <c r="V1" s="507" t="s">
        <v>1554</v>
      </c>
      <c r="W1" s="507" t="s">
        <v>1555</v>
      </c>
      <c r="X1" s="507" t="s">
        <v>1556</v>
      </c>
      <c r="Y1" s="507" t="s">
        <v>1557</v>
      </c>
      <c r="Z1" s="507" t="s">
        <v>1558</v>
      </c>
      <c r="AA1" s="507" t="s">
        <v>1559</v>
      </c>
      <c r="AB1" s="507" t="s">
        <v>1560</v>
      </c>
      <c r="AC1" s="507" t="s">
        <v>1561</v>
      </c>
      <c r="AD1" s="507" t="s">
        <v>1562</v>
      </c>
      <c r="AE1" s="507" t="s">
        <v>1563</v>
      </c>
      <c r="AF1" s="507" t="s">
        <v>1564</v>
      </c>
      <c r="AG1" s="507" t="s">
        <v>1565</v>
      </c>
      <c r="AH1" s="507" t="s">
        <v>1566</v>
      </c>
      <c r="AI1" s="507" t="s">
        <v>1567</v>
      </c>
      <c r="AJ1" s="507" t="s">
        <v>1568</v>
      </c>
    </row>
    <row r="2" spans="1:36" ht="18" x14ac:dyDescent="0.3">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5"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69"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14" t="s">
        <v>96</v>
      </c>
      <c r="B5" s="613" t="s">
        <v>110</v>
      </c>
      <c r="C5" s="616" t="s">
        <v>1535</v>
      </c>
      <c r="D5" s="616" t="s">
        <v>1536</v>
      </c>
      <c r="E5" s="616" t="s">
        <v>86</v>
      </c>
      <c r="F5" s="616" t="s">
        <v>391</v>
      </c>
      <c r="G5" s="616" t="s">
        <v>87</v>
      </c>
      <c r="H5" s="619" t="s">
        <v>99</v>
      </c>
      <c r="I5" s="625"/>
      <c r="J5" s="625"/>
      <c r="K5" s="625"/>
      <c r="L5" s="625"/>
      <c r="M5" s="625"/>
      <c r="N5" s="625"/>
      <c r="O5" s="620"/>
      <c r="P5" s="621" t="s">
        <v>100</v>
      </c>
      <c r="Q5" s="622"/>
      <c r="R5" s="613" t="s">
        <v>102</v>
      </c>
      <c r="S5" s="613" t="s">
        <v>109</v>
      </c>
      <c r="T5" s="613" t="s">
        <v>108</v>
      </c>
      <c r="U5" s="610" t="s">
        <v>88</v>
      </c>
    </row>
    <row r="6" spans="1:36" s="66" customFormat="1" ht="15" customHeight="1" x14ac:dyDescent="0.25">
      <c r="A6" s="614"/>
      <c r="B6" s="614"/>
      <c r="C6" s="617"/>
      <c r="D6" s="617"/>
      <c r="E6" s="617"/>
      <c r="F6" s="617"/>
      <c r="G6" s="617"/>
      <c r="H6" s="619" t="s">
        <v>103</v>
      </c>
      <c r="I6" s="620"/>
      <c r="J6" s="619" t="s">
        <v>104</v>
      </c>
      <c r="K6" s="620"/>
      <c r="L6" s="619" t="s">
        <v>105</v>
      </c>
      <c r="M6" s="620"/>
      <c r="N6" s="619" t="s">
        <v>106</v>
      </c>
      <c r="O6" s="620"/>
      <c r="P6" s="623"/>
      <c r="Q6" s="624"/>
      <c r="R6" s="614"/>
      <c r="S6" s="614"/>
      <c r="T6" s="614"/>
      <c r="U6" s="611"/>
    </row>
    <row r="7" spans="1:36" s="66" customFormat="1" ht="24" customHeight="1" x14ac:dyDescent="0.25">
      <c r="A7" s="615"/>
      <c r="B7" s="615"/>
      <c r="C7" s="618"/>
      <c r="D7" s="618"/>
      <c r="E7" s="618"/>
      <c r="F7" s="618"/>
      <c r="G7" s="618"/>
      <c r="H7" s="437" t="s">
        <v>107</v>
      </c>
      <c r="I7" s="437" t="s">
        <v>12</v>
      </c>
      <c r="J7" s="437" t="s">
        <v>107</v>
      </c>
      <c r="K7" s="437" t="s">
        <v>12</v>
      </c>
      <c r="L7" s="437" t="s">
        <v>107</v>
      </c>
      <c r="M7" s="437" t="s">
        <v>12</v>
      </c>
      <c r="N7" s="437" t="s">
        <v>107</v>
      </c>
      <c r="O7" s="437" t="s">
        <v>12</v>
      </c>
      <c r="P7" s="437" t="s">
        <v>107</v>
      </c>
      <c r="Q7" s="437" t="s">
        <v>12</v>
      </c>
      <c r="R7" s="615"/>
      <c r="S7" s="615"/>
      <c r="T7" s="615"/>
      <c r="U7" s="612"/>
    </row>
    <row r="8" spans="1:36" ht="15.75" customHeight="1" x14ac:dyDescent="0.3">
      <c r="A8" s="438"/>
      <c r="B8" s="439"/>
      <c r="C8" s="440"/>
      <c r="D8" s="440"/>
      <c r="E8" s="440"/>
      <c r="F8" s="441"/>
      <c r="G8" s="440"/>
      <c r="H8" s="442"/>
      <c r="I8" s="442"/>
      <c r="J8" s="442"/>
      <c r="K8" s="442"/>
      <c r="L8" s="442"/>
      <c r="M8" s="442"/>
      <c r="N8" s="442"/>
      <c r="O8" s="442"/>
      <c r="P8" s="442"/>
      <c r="Q8" s="442"/>
      <c r="R8" s="443"/>
      <c r="S8" s="443"/>
      <c r="T8" s="443"/>
      <c r="U8" s="444"/>
    </row>
    <row r="9" spans="1:36" ht="15.75" x14ac:dyDescent="0.25">
      <c r="A9" s="639" t="s">
        <v>1460</v>
      </c>
      <c r="B9" s="638" t="s">
        <v>1458</v>
      </c>
      <c r="C9" s="307"/>
      <c r="D9" s="307"/>
      <c r="E9" s="249"/>
      <c r="F9" s="307"/>
      <c r="G9" s="307"/>
      <c r="H9" s="250"/>
      <c r="I9" s="347"/>
      <c r="J9" s="349"/>
      <c r="K9" s="347"/>
      <c r="L9" s="349"/>
      <c r="M9" s="347"/>
      <c r="N9" s="349"/>
      <c r="O9" s="347"/>
      <c r="P9" s="384">
        <f t="shared" ref="P9:P40" si="0">H9+J9+L9+N9</f>
        <v>0</v>
      </c>
      <c r="Q9" s="385">
        <f t="shared" ref="Q9:Q40" si="1">I9+K9+M9+O9</f>
        <v>0</v>
      </c>
      <c r="R9" s="347"/>
      <c r="S9" s="249"/>
      <c r="T9" s="249"/>
      <c r="U9" s="249"/>
    </row>
    <row r="10" spans="1:36" ht="15.75" x14ac:dyDescent="0.25">
      <c r="A10" s="640"/>
      <c r="B10" s="638"/>
      <c r="C10" s="307"/>
      <c r="D10" s="307"/>
      <c r="E10" s="249"/>
      <c r="F10" s="307"/>
      <c r="G10" s="307"/>
      <c r="H10" s="250"/>
      <c r="I10" s="347"/>
      <c r="J10" s="349"/>
      <c r="K10" s="347"/>
      <c r="L10" s="349"/>
      <c r="M10" s="347"/>
      <c r="N10" s="349"/>
      <c r="O10" s="347"/>
      <c r="P10" s="384">
        <f t="shared" si="0"/>
        <v>0</v>
      </c>
      <c r="Q10" s="385">
        <f t="shared" si="1"/>
        <v>0</v>
      </c>
      <c r="R10" s="347"/>
      <c r="S10" s="249"/>
      <c r="T10" s="249"/>
      <c r="U10" s="249"/>
    </row>
    <row r="11" spans="1:36" ht="15.75" x14ac:dyDescent="0.25">
      <c r="A11" s="640"/>
      <c r="B11" s="638"/>
      <c r="C11" s="307"/>
      <c r="D11" s="307"/>
      <c r="E11" s="249"/>
      <c r="F11" s="307"/>
      <c r="G11" s="307"/>
      <c r="H11" s="250"/>
      <c r="I11" s="347"/>
      <c r="J11" s="349"/>
      <c r="K11" s="347"/>
      <c r="L11" s="349"/>
      <c r="M11" s="347"/>
      <c r="N11" s="349"/>
      <c r="O11" s="347"/>
      <c r="P11" s="384">
        <f t="shared" si="0"/>
        <v>0</v>
      </c>
      <c r="Q11" s="385">
        <f t="shared" si="1"/>
        <v>0</v>
      </c>
      <c r="R11" s="347"/>
      <c r="S11" s="249"/>
      <c r="T11" s="249"/>
      <c r="U11" s="249"/>
    </row>
    <row r="12" spans="1:36" ht="15.75" x14ac:dyDescent="0.25">
      <c r="A12" s="640"/>
      <c r="B12" s="638"/>
      <c r="C12" s="307"/>
      <c r="D12" s="307"/>
      <c r="E12" s="249"/>
      <c r="F12" s="307"/>
      <c r="G12" s="307"/>
      <c r="H12" s="250"/>
      <c r="I12" s="347"/>
      <c r="J12" s="349"/>
      <c r="K12" s="347"/>
      <c r="L12" s="349"/>
      <c r="M12" s="347"/>
      <c r="N12" s="349"/>
      <c r="O12" s="347"/>
      <c r="P12" s="384">
        <f t="shared" si="0"/>
        <v>0</v>
      </c>
      <c r="Q12" s="385">
        <f t="shared" si="1"/>
        <v>0</v>
      </c>
      <c r="R12" s="347"/>
      <c r="S12" s="249"/>
      <c r="T12" s="249"/>
      <c r="U12" s="249"/>
    </row>
    <row r="13" spans="1:36" ht="15.75" x14ac:dyDescent="0.25">
      <c r="A13" s="640"/>
      <c r="B13" s="638"/>
      <c r="C13" s="307"/>
      <c r="D13" s="307"/>
      <c r="E13" s="249"/>
      <c r="F13" s="307"/>
      <c r="G13" s="307"/>
      <c r="H13" s="250"/>
      <c r="I13" s="347"/>
      <c r="J13" s="349"/>
      <c r="K13" s="347"/>
      <c r="L13" s="349"/>
      <c r="M13" s="347"/>
      <c r="N13" s="349"/>
      <c r="O13" s="347"/>
      <c r="P13" s="384">
        <f t="shared" si="0"/>
        <v>0</v>
      </c>
      <c r="Q13" s="385">
        <f t="shared" si="1"/>
        <v>0</v>
      </c>
      <c r="R13" s="347"/>
      <c r="S13" s="249"/>
      <c r="T13" s="249"/>
      <c r="U13" s="249"/>
    </row>
    <row r="14" spans="1:36" ht="15.75" x14ac:dyDescent="0.25">
      <c r="A14" s="640"/>
      <c r="B14" s="638"/>
      <c r="C14" s="307"/>
      <c r="D14" s="307"/>
      <c r="E14" s="249"/>
      <c r="F14" s="307"/>
      <c r="G14" s="307"/>
      <c r="H14" s="250"/>
      <c r="I14" s="347"/>
      <c r="J14" s="349"/>
      <c r="K14" s="347"/>
      <c r="L14" s="349"/>
      <c r="M14" s="347"/>
      <c r="N14" s="349"/>
      <c r="O14" s="347"/>
      <c r="P14" s="384">
        <f t="shared" si="0"/>
        <v>0</v>
      </c>
      <c r="Q14" s="385">
        <f t="shared" si="1"/>
        <v>0</v>
      </c>
      <c r="R14" s="347"/>
      <c r="S14" s="249"/>
      <c r="T14" s="249"/>
      <c r="U14" s="249"/>
    </row>
    <row r="15" spans="1:36" ht="15.75" x14ac:dyDescent="0.25">
      <c r="A15" s="640"/>
      <c r="B15" s="638"/>
      <c r="C15" s="307"/>
      <c r="D15" s="307"/>
      <c r="E15" s="249"/>
      <c r="F15" s="307"/>
      <c r="G15" s="307"/>
      <c r="H15" s="250"/>
      <c r="I15" s="347"/>
      <c r="J15" s="349"/>
      <c r="K15" s="347"/>
      <c r="L15" s="349"/>
      <c r="M15" s="347"/>
      <c r="N15" s="349"/>
      <c r="O15" s="347"/>
      <c r="P15" s="384">
        <f t="shared" si="0"/>
        <v>0</v>
      </c>
      <c r="Q15" s="385">
        <f t="shared" si="1"/>
        <v>0</v>
      </c>
      <c r="R15" s="347"/>
      <c r="S15" s="249"/>
      <c r="T15" s="249"/>
      <c r="U15" s="249"/>
    </row>
    <row r="16" spans="1:36" ht="15.75" x14ac:dyDescent="0.25">
      <c r="A16" s="641"/>
      <c r="B16" s="638"/>
      <c r="C16" s="307"/>
      <c r="D16" s="307"/>
      <c r="E16" s="249"/>
      <c r="F16" s="307"/>
      <c r="G16" s="307"/>
      <c r="H16" s="250"/>
      <c r="I16" s="347"/>
      <c r="J16" s="349"/>
      <c r="K16" s="347"/>
      <c r="L16" s="349"/>
      <c r="M16" s="347"/>
      <c r="N16" s="349"/>
      <c r="O16" s="347"/>
      <c r="P16" s="384">
        <f t="shared" si="0"/>
        <v>0</v>
      </c>
      <c r="Q16" s="385">
        <f t="shared" si="1"/>
        <v>0</v>
      </c>
      <c r="R16" s="347"/>
      <c r="S16" s="249"/>
      <c r="T16" s="249"/>
      <c r="U16" s="249"/>
    </row>
    <row r="17" spans="1:21" ht="15.75" customHeight="1" x14ac:dyDescent="0.25">
      <c r="A17" s="635" t="s">
        <v>1459</v>
      </c>
      <c r="B17" s="635" t="s">
        <v>1461</v>
      </c>
      <c r="C17" s="307"/>
      <c r="D17" s="307"/>
      <c r="E17" s="249"/>
      <c r="F17" s="307"/>
      <c r="G17" s="307"/>
      <c r="H17" s="249"/>
      <c r="I17" s="347"/>
      <c r="J17" s="347"/>
      <c r="K17" s="347"/>
      <c r="L17" s="347"/>
      <c r="M17" s="347"/>
      <c r="N17" s="347"/>
      <c r="O17" s="347"/>
      <c r="P17" s="384">
        <f t="shared" si="0"/>
        <v>0</v>
      </c>
      <c r="Q17" s="385">
        <f t="shared" si="1"/>
        <v>0</v>
      </c>
      <c r="R17" s="347"/>
      <c r="S17" s="249"/>
      <c r="T17" s="249"/>
      <c r="U17" s="249"/>
    </row>
    <row r="18" spans="1:21" ht="15.75" x14ac:dyDescent="0.25">
      <c r="A18" s="636"/>
      <c r="B18" s="636"/>
      <c r="C18" s="307"/>
      <c r="D18" s="307"/>
      <c r="E18" s="249"/>
      <c r="F18" s="307"/>
      <c r="G18" s="307"/>
      <c r="H18" s="249"/>
      <c r="I18" s="347"/>
      <c r="J18" s="347"/>
      <c r="K18" s="347"/>
      <c r="L18" s="347"/>
      <c r="M18" s="347"/>
      <c r="N18" s="347"/>
      <c r="O18" s="347"/>
      <c r="P18" s="384">
        <f t="shared" si="0"/>
        <v>0</v>
      </c>
      <c r="Q18" s="385">
        <f t="shared" si="1"/>
        <v>0</v>
      </c>
      <c r="R18" s="347"/>
      <c r="S18" s="249"/>
      <c r="T18" s="249"/>
      <c r="U18" s="249"/>
    </row>
    <row r="19" spans="1:21" ht="15.75" x14ac:dyDescent="0.25">
      <c r="A19" s="636"/>
      <c r="B19" s="636"/>
      <c r="C19" s="307"/>
      <c r="D19" s="307"/>
      <c r="E19" s="249"/>
      <c r="F19" s="307"/>
      <c r="G19" s="307"/>
      <c r="H19" s="249"/>
      <c r="I19" s="347"/>
      <c r="J19" s="347"/>
      <c r="K19" s="347"/>
      <c r="L19" s="347"/>
      <c r="M19" s="347"/>
      <c r="N19" s="347"/>
      <c r="O19" s="347"/>
      <c r="P19" s="384">
        <f t="shared" si="0"/>
        <v>0</v>
      </c>
      <c r="Q19" s="385">
        <f t="shared" si="1"/>
        <v>0</v>
      </c>
      <c r="R19" s="347"/>
      <c r="S19" s="249"/>
      <c r="T19" s="249"/>
      <c r="U19" s="249"/>
    </row>
    <row r="20" spans="1:21" ht="15.75" x14ac:dyDescent="0.25">
      <c r="A20" s="636"/>
      <c r="B20" s="636"/>
      <c r="C20" s="307"/>
      <c r="D20" s="307"/>
      <c r="E20" s="249"/>
      <c r="F20" s="307"/>
      <c r="G20" s="307"/>
      <c r="H20" s="249"/>
      <c r="I20" s="347"/>
      <c r="J20" s="347"/>
      <c r="K20" s="347"/>
      <c r="L20" s="347"/>
      <c r="M20" s="347"/>
      <c r="N20" s="347"/>
      <c r="O20" s="347"/>
      <c r="P20" s="384">
        <f t="shared" si="0"/>
        <v>0</v>
      </c>
      <c r="Q20" s="385">
        <f t="shared" si="1"/>
        <v>0</v>
      </c>
      <c r="R20" s="347"/>
      <c r="S20" s="249"/>
      <c r="T20" s="249"/>
      <c r="U20" s="249"/>
    </row>
    <row r="21" spans="1:21" ht="15.75" x14ac:dyDescent="0.25">
      <c r="A21" s="636"/>
      <c r="B21" s="636"/>
      <c r="C21" s="307"/>
      <c r="D21" s="307"/>
      <c r="E21" s="249"/>
      <c r="F21" s="307"/>
      <c r="G21" s="307"/>
      <c r="H21" s="249"/>
      <c r="I21" s="347"/>
      <c r="J21" s="347"/>
      <c r="K21" s="347"/>
      <c r="L21" s="347"/>
      <c r="M21" s="347"/>
      <c r="N21" s="347"/>
      <c r="O21" s="347"/>
      <c r="P21" s="384">
        <f t="shared" si="0"/>
        <v>0</v>
      </c>
      <c r="Q21" s="385">
        <f t="shared" si="1"/>
        <v>0</v>
      </c>
      <c r="R21" s="347"/>
      <c r="S21" s="249"/>
      <c r="T21" s="249"/>
      <c r="U21" s="249"/>
    </row>
    <row r="22" spans="1:21" ht="15.75" x14ac:dyDescent="0.25">
      <c r="A22" s="636"/>
      <c r="B22" s="637"/>
      <c r="C22" s="307"/>
      <c r="D22" s="307"/>
      <c r="E22" s="249"/>
      <c r="F22" s="307"/>
      <c r="G22" s="307"/>
      <c r="H22" s="249"/>
      <c r="I22" s="347"/>
      <c r="J22" s="347"/>
      <c r="K22" s="347"/>
      <c r="L22" s="347"/>
      <c r="M22" s="347"/>
      <c r="N22" s="347"/>
      <c r="O22" s="347"/>
      <c r="P22" s="384">
        <f t="shared" si="0"/>
        <v>0</v>
      </c>
      <c r="Q22" s="385">
        <f t="shared" si="1"/>
        <v>0</v>
      </c>
      <c r="R22" s="347"/>
      <c r="S22" s="249"/>
      <c r="T22" s="249"/>
      <c r="U22" s="249"/>
    </row>
    <row r="23" spans="1:21" ht="15.75" customHeight="1" x14ac:dyDescent="0.25">
      <c r="A23" s="636"/>
      <c r="B23" s="635" t="s">
        <v>1462</v>
      </c>
      <c r="C23" s="307"/>
      <c r="D23" s="307"/>
      <c r="E23" s="249"/>
      <c r="F23" s="307"/>
      <c r="G23" s="307"/>
      <c r="H23" s="250"/>
      <c r="I23" s="348"/>
      <c r="J23" s="349"/>
      <c r="K23" s="348"/>
      <c r="L23" s="349"/>
      <c r="M23" s="348"/>
      <c r="N23" s="349"/>
      <c r="O23" s="348"/>
      <c r="P23" s="384">
        <f t="shared" si="0"/>
        <v>0</v>
      </c>
      <c r="Q23" s="386">
        <f t="shared" si="1"/>
        <v>0</v>
      </c>
      <c r="R23" s="346"/>
      <c r="S23" s="249"/>
      <c r="T23" s="249"/>
      <c r="U23" s="249"/>
    </row>
    <row r="24" spans="1:21" ht="15.75" x14ac:dyDescent="0.25">
      <c r="A24" s="636"/>
      <c r="B24" s="636"/>
      <c r="C24" s="307"/>
      <c r="D24" s="307"/>
      <c r="E24" s="249"/>
      <c r="F24" s="307"/>
      <c r="G24" s="307"/>
      <c r="H24" s="250"/>
      <c r="I24" s="348"/>
      <c r="J24" s="349"/>
      <c r="K24" s="348"/>
      <c r="L24" s="349"/>
      <c r="M24" s="348"/>
      <c r="N24" s="349"/>
      <c r="O24" s="348"/>
      <c r="P24" s="384">
        <f t="shared" si="0"/>
        <v>0</v>
      </c>
      <c r="Q24" s="386">
        <f t="shared" si="1"/>
        <v>0</v>
      </c>
      <c r="R24" s="346"/>
      <c r="S24" s="249"/>
      <c r="T24" s="249"/>
      <c r="U24" s="249"/>
    </row>
    <row r="25" spans="1:21" ht="15.75" x14ac:dyDescent="0.25">
      <c r="A25" s="636"/>
      <c r="B25" s="636"/>
      <c r="C25" s="307"/>
      <c r="D25" s="307"/>
      <c r="E25" s="249"/>
      <c r="F25" s="307"/>
      <c r="G25" s="307"/>
      <c r="H25" s="250"/>
      <c r="I25" s="348"/>
      <c r="J25" s="349"/>
      <c r="K25" s="348"/>
      <c r="L25" s="349"/>
      <c r="M25" s="348"/>
      <c r="N25" s="349"/>
      <c r="O25" s="348"/>
      <c r="P25" s="384">
        <f t="shared" si="0"/>
        <v>0</v>
      </c>
      <c r="Q25" s="386">
        <f t="shared" si="1"/>
        <v>0</v>
      </c>
      <c r="R25" s="346"/>
      <c r="S25" s="249"/>
      <c r="T25" s="249"/>
      <c r="U25" s="249"/>
    </row>
    <row r="26" spans="1:21" ht="15.75" x14ac:dyDescent="0.25">
      <c r="A26" s="636"/>
      <c r="B26" s="636"/>
      <c r="C26" s="307"/>
      <c r="D26" s="307"/>
      <c r="E26" s="249"/>
      <c r="F26" s="307"/>
      <c r="G26" s="307"/>
      <c r="H26" s="249"/>
      <c r="I26" s="348"/>
      <c r="J26" s="347"/>
      <c r="K26" s="347"/>
      <c r="L26" s="347"/>
      <c r="M26" s="347"/>
      <c r="N26" s="347"/>
      <c r="O26" s="347"/>
      <c r="P26" s="384">
        <f t="shared" si="0"/>
        <v>0</v>
      </c>
      <c r="Q26" s="385">
        <f t="shared" si="1"/>
        <v>0</v>
      </c>
      <c r="R26" s="249"/>
      <c r="S26" s="249"/>
      <c r="T26" s="249"/>
      <c r="U26" s="249"/>
    </row>
    <row r="27" spans="1:21" ht="15.75" x14ac:dyDescent="0.25">
      <c r="A27" s="636"/>
      <c r="B27" s="636"/>
      <c r="C27" s="307"/>
      <c r="D27" s="307"/>
      <c r="E27" s="249"/>
      <c r="F27" s="307"/>
      <c r="G27" s="307"/>
      <c r="H27" s="249"/>
      <c r="I27" s="348"/>
      <c r="J27" s="347"/>
      <c r="K27" s="347"/>
      <c r="L27" s="347"/>
      <c r="M27" s="347"/>
      <c r="N27" s="347"/>
      <c r="O27" s="347"/>
      <c r="P27" s="384">
        <f t="shared" si="0"/>
        <v>0</v>
      </c>
      <c r="Q27" s="385">
        <f t="shared" si="1"/>
        <v>0</v>
      </c>
      <c r="R27" s="249"/>
      <c r="S27" s="249"/>
      <c r="T27" s="249"/>
      <c r="U27" s="249"/>
    </row>
    <row r="28" spans="1:21" ht="15.75" x14ac:dyDescent="0.25">
      <c r="A28" s="636"/>
      <c r="B28" s="636"/>
      <c r="C28" s="307"/>
      <c r="D28" s="307"/>
      <c r="E28" s="249"/>
      <c r="F28" s="307"/>
      <c r="G28" s="307"/>
      <c r="H28" s="249"/>
      <c r="I28" s="348"/>
      <c r="J28" s="347"/>
      <c r="K28" s="347"/>
      <c r="L28" s="347"/>
      <c r="M28" s="347"/>
      <c r="N28" s="347"/>
      <c r="O28" s="347"/>
      <c r="P28" s="384">
        <f t="shared" si="0"/>
        <v>0</v>
      </c>
      <c r="Q28" s="385">
        <f t="shared" si="1"/>
        <v>0</v>
      </c>
      <c r="R28" s="249"/>
      <c r="S28" s="249"/>
      <c r="T28" s="249"/>
      <c r="U28" s="249"/>
    </row>
    <row r="29" spans="1:21" ht="15.75" x14ac:dyDescent="0.25">
      <c r="A29" s="636"/>
      <c r="B29" s="638" t="s">
        <v>1463</v>
      </c>
      <c r="C29" s="307"/>
      <c r="D29" s="307"/>
      <c r="E29" s="249"/>
      <c r="F29" s="307"/>
      <c r="G29" s="307"/>
      <c r="H29" s="249"/>
      <c r="I29" s="348"/>
      <c r="J29" s="347"/>
      <c r="K29" s="347"/>
      <c r="L29" s="347"/>
      <c r="M29" s="347"/>
      <c r="N29" s="347"/>
      <c r="O29" s="347"/>
      <c r="P29" s="384">
        <f t="shared" si="0"/>
        <v>0</v>
      </c>
      <c r="Q29" s="385">
        <f t="shared" si="1"/>
        <v>0</v>
      </c>
      <c r="R29" s="249"/>
      <c r="S29" s="249"/>
      <c r="T29" s="249"/>
      <c r="U29" s="249"/>
    </row>
    <row r="30" spans="1:21" ht="15.75" x14ac:dyDescent="0.25">
      <c r="A30" s="636"/>
      <c r="B30" s="638"/>
      <c r="C30" s="307"/>
      <c r="D30" s="307"/>
      <c r="E30" s="249"/>
      <c r="F30" s="307"/>
      <c r="G30" s="307"/>
      <c r="H30" s="249"/>
      <c r="I30" s="348"/>
      <c r="J30" s="347"/>
      <c r="K30" s="347"/>
      <c r="L30" s="347"/>
      <c r="M30" s="347"/>
      <c r="N30" s="347"/>
      <c r="O30" s="347"/>
      <c r="P30" s="384">
        <f t="shared" si="0"/>
        <v>0</v>
      </c>
      <c r="Q30" s="385">
        <f t="shared" si="1"/>
        <v>0</v>
      </c>
      <c r="R30" s="249"/>
      <c r="S30" s="249"/>
      <c r="T30" s="249"/>
      <c r="U30" s="249"/>
    </row>
    <row r="31" spans="1:21" ht="15.75" x14ac:dyDescent="0.25">
      <c r="A31" s="636"/>
      <c r="B31" s="638"/>
      <c r="C31" s="307"/>
      <c r="D31" s="307"/>
      <c r="E31" s="249"/>
      <c r="F31" s="307"/>
      <c r="G31" s="307"/>
      <c r="H31" s="249"/>
      <c r="I31" s="348"/>
      <c r="J31" s="347"/>
      <c r="K31" s="347"/>
      <c r="L31" s="347"/>
      <c r="M31" s="347"/>
      <c r="N31" s="347"/>
      <c r="O31" s="347"/>
      <c r="P31" s="384">
        <f t="shared" si="0"/>
        <v>0</v>
      </c>
      <c r="Q31" s="385">
        <f t="shared" si="1"/>
        <v>0</v>
      </c>
      <c r="R31" s="249"/>
      <c r="S31" s="249"/>
      <c r="T31" s="249"/>
      <c r="U31" s="249"/>
    </row>
    <row r="32" spans="1:21" ht="15.75" x14ac:dyDescent="0.25">
      <c r="A32" s="636"/>
      <c r="B32" s="638"/>
      <c r="C32" s="307"/>
      <c r="D32" s="307"/>
      <c r="E32" s="249"/>
      <c r="F32" s="307"/>
      <c r="G32" s="307"/>
      <c r="H32" s="249"/>
      <c r="I32" s="348"/>
      <c r="J32" s="347"/>
      <c r="K32" s="347"/>
      <c r="L32" s="347"/>
      <c r="M32" s="347"/>
      <c r="N32" s="347"/>
      <c r="O32" s="347"/>
      <c r="P32" s="384">
        <f t="shared" si="0"/>
        <v>0</v>
      </c>
      <c r="Q32" s="385">
        <f t="shared" si="1"/>
        <v>0</v>
      </c>
      <c r="R32" s="249"/>
      <c r="S32" s="249"/>
      <c r="T32" s="249"/>
      <c r="U32" s="249"/>
    </row>
    <row r="33" spans="1:21" ht="15.75" x14ac:dyDescent="0.25">
      <c r="A33" s="636"/>
      <c r="B33" s="638"/>
      <c r="C33" s="307"/>
      <c r="D33" s="307"/>
      <c r="E33" s="249"/>
      <c r="F33" s="307"/>
      <c r="G33" s="307"/>
      <c r="H33" s="249"/>
      <c r="I33" s="348"/>
      <c r="J33" s="347"/>
      <c r="K33" s="347"/>
      <c r="L33" s="347"/>
      <c r="M33" s="347"/>
      <c r="N33" s="347"/>
      <c r="O33" s="347"/>
      <c r="P33" s="384">
        <f t="shared" si="0"/>
        <v>0</v>
      </c>
      <c r="Q33" s="385">
        <f t="shared" si="1"/>
        <v>0</v>
      </c>
      <c r="R33" s="249"/>
      <c r="S33" s="249"/>
      <c r="T33" s="249"/>
      <c r="U33" s="249"/>
    </row>
    <row r="34" spans="1:21" ht="15.75" x14ac:dyDescent="0.25">
      <c r="A34" s="636"/>
      <c r="B34" s="638" t="s">
        <v>1464</v>
      </c>
      <c r="C34" s="307"/>
      <c r="D34" s="307"/>
      <c r="E34" s="249"/>
      <c r="F34" s="307"/>
      <c r="G34" s="307"/>
      <c r="H34" s="249"/>
      <c r="I34" s="348"/>
      <c r="J34" s="347"/>
      <c r="K34" s="347"/>
      <c r="L34" s="347"/>
      <c r="M34" s="347"/>
      <c r="N34" s="347"/>
      <c r="O34" s="347"/>
      <c r="P34" s="384">
        <f t="shared" si="0"/>
        <v>0</v>
      </c>
      <c r="Q34" s="385">
        <f t="shared" si="1"/>
        <v>0</v>
      </c>
      <c r="R34" s="249"/>
      <c r="S34" s="249"/>
      <c r="T34" s="249"/>
      <c r="U34" s="249"/>
    </row>
    <row r="35" spans="1:21" ht="15.75" x14ac:dyDescent="0.25">
      <c r="A35" s="636"/>
      <c r="B35" s="638"/>
      <c r="C35" s="307"/>
      <c r="D35" s="307"/>
      <c r="E35" s="249"/>
      <c r="F35" s="307"/>
      <c r="G35" s="307"/>
      <c r="H35" s="249"/>
      <c r="I35" s="348"/>
      <c r="J35" s="347"/>
      <c r="K35" s="347"/>
      <c r="L35" s="347"/>
      <c r="M35" s="347"/>
      <c r="N35" s="347"/>
      <c r="O35" s="347"/>
      <c r="P35" s="384">
        <f t="shared" si="0"/>
        <v>0</v>
      </c>
      <c r="Q35" s="385">
        <f t="shared" si="1"/>
        <v>0</v>
      </c>
      <c r="R35" s="249"/>
      <c r="S35" s="249"/>
      <c r="T35" s="249"/>
      <c r="U35" s="249"/>
    </row>
    <row r="36" spans="1:21" ht="15.75" x14ac:dyDescent="0.25">
      <c r="A36" s="636"/>
      <c r="B36" s="638"/>
      <c r="C36" s="307"/>
      <c r="D36" s="307"/>
      <c r="E36" s="249"/>
      <c r="F36" s="307"/>
      <c r="G36" s="307"/>
      <c r="H36" s="249"/>
      <c r="I36" s="348"/>
      <c r="J36" s="347"/>
      <c r="K36" s="347"/>
      <c r="L36" s="347"/>
      <c r="M36" s="347"/>
      <c r="N36" s="347"/>
      <c r="O36" s="347"/>
      <c r="P36" s="384">
        <f t="shared" si="0"/>
        <v>0</v>
      </c>
      <c r="Q36" s="385">
        <f t="shared" si="1"/>
        <v>0</v>
      </c>
      <c r="R36" s="249"/>
      <c r="S36" s="249"/>
      <c r="T36" s="249"/>
      <c r="U36" s="249"/>
    </row>
    <row r="37" spans="1:21" ht="15.75" x14ac:dyDescent="0.25">
      <c r="A37" s="636"/>
      <c r="B37" s="638"/>
      <c r="C37" s="307"/>
      <c r="D37" s="307"/>
      <c r="E37" s="249"/>
      <c r="F37" s="307"/>
      <c r="G37" s="307"/>
      <c r="H37" s="249"/>
      <c r="I37" s="348"/>
      <c r="J37" s="347"/>
      <c r="K37" s="347"/>
      <c r="L37" s="347"/>
      <c r="M37" s="347"/>
      <c r="N37" s="347"/>
      <c r="O37" s="347"/>
      <c r="P37" s="384">
        <f t="shared" si="0"/>
        <v>0</v>
      </c>
      <c r="Q37" s="385">
        <f t="shared" si="1"/>
        <v>0</v>
      </c>
      <c r="R37" s="249"/>
      <c r="S37" s="249"/>
      <c r="T37" s="249"/>
      <c r="U37" s="249"/>
    </row>
    <row r="38" spans="1:21" ht="15.75" x14ac:dyDescent="0.25">
      <c r="A38" s="636"/>
      <c r="B38" s="638" t="s">
        <v>1465</v>
      </c>
      <c r="C38" s="307"/>
      <c r="D38" s="307"/>
      <c r="E38" s="249"/>
      <c r="F38" s="307"/>
      <c r="G38" s="307"/>
      <c r="H38" s="249"/>
      <c r="I38" s="348"/>
      <c r="J38" s="347"/>
      <c r="K38" s="347"/>
      <c r="L38" s="347"/>
      <c r="M38" s="347"/>
      <c r="N38" s="347"/>
      <c r="O38" s="347"/>
      <c r="P38" s="384">
        <f t="shared" si="0"/>
        <v>0</v>
      </c>
      <c r="Q38" s="385">
        <f t="shared" si="1"/>
        <v>0</v>
      </c>
      <c r="R38" s="249"/>
      <c r="S38" s="249"/>
      <c r="T38" s="249"/>
      <c r="U38" s="249"/>
    </row>
    <row r="39" spans="1:21" ht="15.75" x14ac:dyDescent="0.25">
      <c r="A39" s="636"/>
      <c r="B39" s="638"/>
      <c r="C39" s="307"/>
      <c r="D39" s="307"/>
      <c r="E39" s="249"/>
      <c r="F39" s="307"/>
      <c r="G39" s="307"/>
      <c r="H39" s="249"/>
      <c r="I39" s="348"/>
      <c r="J39" s="347"/>
      <c r="K39" s="347"/>
      <c r="L39" s="347"/>
      <c r="M39" s="347"/>
      <c r="N39" s="347"/>
      <c r="O39" s="347"/>
      <c r="P39" s="384">
        <f t="shared" si="0"/>
        <v>0</v>
      </c>
      <c r="Q39" s="385">
        <f t="shared" si="1"/>
        <v>0</v>
      </c>
      <c r="R39" s="249"/>
      <c r="S39" s="249"/>
      <c r="T39" s="249"/>
      <c r="U39" s="249"/>
    </row>
    <row r="40" spans="1:21" ht="15.75" x14ac:dyDescent="0.25">
      <c r="A40" s="636"/>
      <c r="B40" s="638"/>
      <c r="C40" s="307"/>
      <c r="D40" s="307"/>
      <c r="E40" s="249"/>
      <c r="F40" s="307"/>
      <c r="G40" s="307"/>
      <c r="H40" s="249"/>
      <c r="I40" s="348"/>
      <c r="J40" s="347"/>
      <c r="K40" s="347"/>
      <c r="L40" s="347"/>
      <c r="M40" s="347"/>
      <c r="N40" s="347"/>
      <c r="O40" s="347"/>
      <c r="P40" s="384">
        <f t="shared" si="0"/>
        <v>0</v>
      </c>
      <c r="Q40" s="385">
        <f t="shared" si="1"/>
        <v>0</v>
      </c>
      <c r="R40" s="249"/>
      <c r="S40" s="249"/>
      <c r="T40" s="249"/>
      <c r="U40" s="249"/>
    </row>
    <row r="41" spans="1:21" ht="15.75" x14ac:dyDescent="0.25">
      <c r="A41" s="636"/>
      <c r="B41" s="638"/>
      <c r="C41" s="307"/>
      <c r="D41" s="307"/>
      <c r="E41" s="249"/>
      <c r="F41" s="307"/>
      <c r="G41" s="307"/>
      <c r="H41" s="249"/>
      <c r="I41" s="348"/>
      <c r="J41" s="347"/>
      <c r="K41" s="347"/>
      <c r="L41" s="347"/>
      <c r="M41" s="347"/>
      <c r="N41" s="347"/>
      <c r="O41" s="347"/>
      <c r="P41" s="384">
        <f t="shared" ref="P41:P73" si="2">H41+J41+L41+N41</f>
        <v>0</v>
      </c>
      <c r="Q41" s="385">
        <f t="shared" ref="Q41:Q73" si="3">I41+K41+M41+O41</f>
        <v>0</v>
      </c>
      <c r="R41" s="249"/>
      <c r="S41" s="249"/>
      <c r="T41" s="249"/>
      <c r="U41" s="249"/>
    </row>
    <row r="42" spans="1:21" ht="15.75" x14ac:dyDescent="0.25">
      <c r="A42" s="636"/>
      <c r="B42" s="638"/>
      <c r="C42" s="307"/>
      <c r="D42" s="307"/>
      <c r="E42" s="249"/>
      <c r="F42" s="307"/>
      <c r="G42" s="307"/>
      <c r="H42" s="249"/>
      <c r="I42" s="348"/>
      <c r="J42" s="347"/>
      <c r="K42" s="347"/>
      <c r="L42" s="347"/>
      <c r="M42" s="347"/>
      <c r="N42" s="347"/>
      <c r="O42" s="347"/>
      <c r="P42" s="384">
        <f t="shared" si="2"/>
        <v>0</v>
      </c>
      <c r="Q42" s="385">
        <f t="shared" si="3"/>
        <v>0</v>
      </c>
      <c r="R42" s="249"/>
      <c r="S42" s="249"/>
      <c r="T42" s="249"/>
      <c r="U42" s="249"/>
    </row>
    <row r="43" spans="1:21" ht="15.75" x14ac:dyDescent="0.25">
      <c r="A43" s="635" t="s">
        <v>1460</v>
      </c>
      <c r="B43" s="638" t="s">
        <v>1466</v>
      </c>
      <c r="C43" s="307"/>
      <c r="D43" s="307"/>
      <c r="E43" s="249"/>
      <c r="F43" s="307"/>
      <c r="G43" s="307"/>
      <c r="H43" s="250"/>
      <c r="I43" s="347"/>
      <c r="J43" s="349"/>
      <c r="K43" s="347"/>
      <c r="L43" s="349"/>
      <c r="M43" s="347"/>
      <c r="N43" s="349"/>
      <c r="O43" s="347"/>
      <c r="P43" s="384">
        <f t="shared" si="2"/>
        <v>0</v>
      </c>
      <c r="Q43" s="385">
        <f t="shared" si="3"/>
        <v>0</v>
      </c>
      <c r="R43" s="347"/>
      <c r="S43" s="249"/>
      <c r="T43" s="249"/>
      <c r="U43" s="249"/>
    </row>
    <row r="44" spans="1:21" ht="15.75" x14ac:dyDescent="0.25">
      <c r="A44" s="636"/>
      <c r="B44" s="638"/>
      <c r="C44" s="307"/>
      <c r="D44" s="307"/>
      <c r="E44" s="249"/>
      <c r="F44" s="307"/>
      <c r="G44" s="307"/>
      <c r="H44" s="250"/>
      <c r="I44" s="347"/>
      <c r="J44" s="349"/>
      <c r="K44" s="347"/>
      <c r="L44" s="349"/>
      <c r="M44" s="347"/>
      <c r="N44" s="349"/>
      <c r="O44" s="347"/>
      <c r="P44" s="384">
        <f t="shared" si="2"/>
        <v>0</v>
      </c>
      <c r="Q44" s="385">
        <f t="shared" si="3"/>
        <v>0</v>
      </c>
      <c r="R44" s="347"/>
      <c r="S44" s="249"/>
      <c r="T44" s="249"/>
      <c r="U44" s="249"/>
    </row>
    <row r="45" spans="1:21" ht="15.75" x14ac:dyDescent="0.25">
      <c r="A45" s="636"/>
      <c r="B45" s="638"/>
      <c r="C45" s="307"/>
      <c r="D45" s="307"/>
      <c r="E45" s="249"/>
      <c r="F45" s="307"/>
      <c r="G45" s="307"/>
      <c r="H45" s="250"/>
      <c r="I45" s="347"/>
      <c r="J45" s="349"/>
      <c r="K45" s="347"/>
      <c r="L45" s="349"/>
      <c r="M45" s="347"/>
      <c r="N45" s="349"/>
      <c r="O45" s="347"/>
      <c r="P45" s="384">
        <f t="shared" si="2"/>
        <v>0</v>
      </c>
      <c r="Q45" s="385">
        <f t="shared" si="3"/>
        <v>0</v>
      </c>
      <c r="R45" s="347"/>
      <c r="S45" s="249"/>
      <c r="T45" s="249"/>
      <c r="U45" s="249"/>
    </row>
    <row r="46" spans="1:21" ht="15.75" x14ac:dyDescent="0.25">
      <c r="A46" s="636"/>
      <c r="B46" s="638"/>
      <c r="C46" s="307"/>
      <c r="D46" s="307"/>
      <c r="E46" s="249"/>
      <c r="F46" s="307"/>
      <c r="G46" s="307"/>
      <c r="H46" s="250"/>
      <c r="I46" s="347"/>
      <c r="J46" s="349"/>
      <c r="K46" s="347"/>
      <c r="L46" s="349"/>
      <c r="M46" s="347"/>
      <c r="N46" s="349"/>
      <c r="O46" s="347"/>
      <c r="P46" s="384">
        <f t="shared" si="2"/>
        <v>0</v>
      </c>
      <c r="Q46" s="385">
        <f t="shared" si="3"/>
        <v>0</v>
      </c>
      <c r="R46" s="347"/>
      <c r="S46" s="249"/>
      <c r="T46" s="249"/>
      <c r="U46" s="249"/>
    </row>
    <row r="47" spans="1:21" ht="15.75" x14ac:dyDescent="0.25">
      <c r="A47" s="636"/>
      <c r="B47" s="638"/>
      <c r="C47" s="307"/>
      <c r="D47" s="307"/>
      <c r="E47" s="249"/>
      <c r="F47" s="307"/>
      <c r="G47" s="307"/>
      <c r="H47" s="250"/>
      <c r="I47" s="347"/>
      <c r="J47" s="349"/>
      <c r="K47" s="347"/>
      <c r="L47" s="349"/>
      <c r="M47" s="347"/>
      <c r="N47" s="349"/>
      <c r="O47" s="347"/>
      <c r="P47" s="384">
        <f t="shared" si="2"/>
        <v>0</v>
      </c>
      <c r="Q47" s="385">
        <f t="shared" si="3"/>
        <v>0</v>
      </c>
      <c r="R47" s="347"/>
      <c r="S47" s="249"/>
      <c r="T47" s="249"/>
      <c r="U47" s="249"/>
    </row>
    <row r="48" spans="1:21" ht="15.75" x14ac:dyDescent="0.25">
      <c r="A48" s="636"/>
      <c r="B48" s="638"/>
      <c r="C48" s="307"/>
      <c r="D48" s="307"/>
      <c r="E48" s="249"/>
      <c r="F48" s="307"/>
      <c r="G48" s="307"/>
      <c r="H48" s="250"/>
      <c r="I48" s="347"/>
      <c r="J48" s="349"/>
      <c r="K48" s="347"/>
      <c r="L48" s="349"/>
      <c r="M48" s="347"/>
      <c r="N48" s="349"/>
      <c r="O48" s="347"/>
      <c r="P48" s="384">
        <f t="shared" si="2"/>
        <v>0</v>
      </c>
      <c r="Q48" s="385">
        <f t="shared" si="3"/>
        <v>0</v>
      </c>
      <c r="R48" s="347"/>
      <c r="S48" s="249"/>
      <c r="T48" s="249"/>
      <c r="U48" s="249"/>
    </row>
    <row r="49" spans="1:21" ht="15.75" customHeight="1" x14ac:dyDescent="0.25">
      <c r="A49" s="636"/>
      <c r="B49" s="638" t="s">
        <v>1467</v>
      </c>
      <c r="C49" s="307"/>
      <c r="D49" s="307"/>
      <c r="E49" s="249"/>
      <c r="F49" s="307"/>
      <c r="G49" s="307"/>
      <c r="H49" s="250"/>
      <c r="I49" s="347"/>
      <c r="J49" s="349"/>
      <c r="K49" s="347"/>
      <c r="L49" s="349"/>
      <c r="M49" s="347"/>
      <c r="N49" s="349"/>
      <c r="O49" s="347"/>
      <c r="P49" s="384">
        <f t="shared" si="2"/>
        <v>0</v>
      </c>
      <c r="Q49" s="385">
        <f t="shared" si="3"/>
        <v>0</v>
      </c>
      <c r="R49" s="347"/>
      <c r="S49" s="249"/>
      <c r="T49" s="249"/>
      <c r="U49" s="249"/>
    </row>
    <row r="50" spans="1:21" ht="15.75" customHeight="1" x14ac:dyDescent="0.25">
      <c r="A50" s="636"/>
      <c r="B50" s="638"/>
      <c r="C50" s="307"/>
      <c r="D50" s="307"/>
      <c r="E50" s="249"/>
      <c r="F50" s="307"/>
      <c r="G50" s="307"/>
      <c r="H50" s="250"/>
      <c r="I50" s="347"/>
      <c r="J50" s="349"/>
      <c r="K50" s="347"/>
      <c r="L50" s="349"/>
      <c r="M50" s="347"/>
      <c r="N50" s="349"/>
      <c r="O50" s="347"/>
      <c r="P50" s="384">
        <f t="shared" si="2"/>
        <v>0</v>
      </c>
      <c r="Q50" s="385">
        <f t="shared" si="3"/>
        <v>0</v>
      </c>
      <c r="R50" s="347"/>
      <c r="S50" s="249"/>
      <c r="T50" s="249"/>
      <c r="U50" s="249"/>
    </row>
    <row r="51" spans="1:21" ht="15.75" customHeight="1" x14ac:dyDescent="0.25">
      <c r="A51" s="636"/>
      <c r="B51" s="638"/>
      <c r="C51" s="307"/>
      <c r="D51" s="307"/>
      <c r="E51" s="249"/>
      <c r="F51" s="307"/>
      <c r="G51" s="307"/>
      <c r="H51" s="250"/>
      <c r="I51" s="347"/>
      <c r="J51" s="349"/>
      <c r="K51" s="347"/>
      <c r="L51" s="349"/>
      <c r="M51" s="347"/>
      <c r="N51" s="349"/>
      <c r="O51" s="347"/>
      <c r="P51" s="384">
        <f t="shared" si="2"/>
        <v>0</v>
      </c>
      <c r="Q51" s="385">
        <f t="shared" si="3"/>
        <v>0</v>
      </c>
      <c r="R51" s="347"/>
      <c r="S51" s="249"/>
      <c r="T51" s="249"/>
      <c r="U51" s="249"/>
    </row>
    <row r="52" spans="1:21" ht="15.75" customHeight="1" x14ac:dyDescent="0.25">
      <c r="A52" s="636"/>
      <c r="B52" s="638" t="s">
        <v>1468</v>
      </c>
      <c r="C52" s="307"/>
      <c r="D52" s="307"/>
      <c r="E52" s="249"/>
      <c r="F52" s="307"/>
      <c r="G52" s="307"/>
      <c r="H52" s="250"/>
      <c r="I52" s="347"/>
      <c r="J52" s="349"/>
      <c r="K52" s="347"/>
      <c r="L52" s="349"/>
      <c r="M52" s="347"/>
      <c r="N52" s="349"/>
      <c r="O52" s="347"/>
      <c r="P52" s="384">
        <f t="shared" si="2"/>
        <v>0</v>
      </c>
      <c r="Q52" s="385">
        <f t="shared" si="3"/>
        <v>0</v>
      </c>
      <c r="R52" s="347"/>
      <c r="S52" s="249"/>
      <c r="T52" s="249"/>
      <c r="U52" s="249"/>
    </row>
    <row r="53" spans="1:21" ht="15.75" customHeight="1" x14ac:dyDescent="0.25">
      <c r="A53" s="636"/>
      <c r="B53" s="638"/>
      <c r="C53" s="307"/>
      <c r="D53" s="307"/>
      <c r="E53" s="249"/>
      <c r="F53" s="307"/>
      <c r="G53" s="307"/>
      <c r="H53" s="250"/>
      <c r="I53" s="347"/>
      <c r="J53" s="349"/>
      <c r="K53" s="347"/>
      <c r="L53" s="349"/>
      <c r="M53" s="347"/>
      <c r="N53" s="349"/>
      <c r="O53" s="347"/>
      <c r="P53" s="384">
        <f t="shared" si="2"/>
        <v>0</v>
      </c>
      <c r="Q53" s="385">
        <f t="shared" si="3"/>
        <v>0</v>
      </c>
      <c r="R53" s="347"/>
      <c r="S53" s="249"/>
      <c r="T53" s="249"/>
      <c r="U53" s="249"/>
    </row>
    <row r="54" spans="1:21" ht="15.75" customHeight="1" x14ac:dyDescent="0.25">
      <c r="A54" s="636"/>
      <c r="B54" s="638"/>
      <c r="C54" s="307"/>
      <c r="D54" s="307"/>
      <c r="E54" s="249"/>
      <c r="F54" s="307"/>
      <c r="G54" s="307"/>
      <c r="H54" s="250"/>
      <c r="I54" s="347"/>
      <c r="J54" s="349"/>
      <c r="K54" s="347"/>
      <c r="L54" s="349"/>
      <c r="M54" s="347"/>
      <c r="N54" s="349"/>
      <c r="O54" s="347"/>
      <c r="P54" s="384">
        <f t="shared" si="2"/>
        <v>0</v>
      </c>
      <c r="Q54" s="385">
        <f t="shared" si="3"/>
        <v>0</v>
      </c>
      <c r="R54" s="347"/>
      <c r="S54" s="249"/>
      <c r="T54" s="249"/>
      <c r="U54" s="249"/>
    </row>
    <row r="55" spans="1:21" ht="15.75" customHeight="1" x14ac:dyDescent="0.25">
      <c r="A55" s="636"/>
      <c r="B55" s="638"/>
      <c r="C55" s="307"/>
      <c r="D55" s="307"/>
      <c r="E55" s="249"/>
      <c r="F55" s="307"/>
      <c r="G55" s="307"/>
      <c r="H55" s="250"/>
      <c r="I55" s="347"/>
      <c r="J55" s="349"/>
      <c r="K55" s="347"/>
      <c r="L55" s="349"/>
      <c r="M55" s="347"/>
      <c r="N55" s="349"/>
      <c r="O55" s="347"/>
      <c r="P55" s="384">
        <f t="shared" si="2"/>
        <v>0</v>
      </c>
      <c r="Q55" s="385">
        <f t="shared" si="3"/>
        <v>0</v>
      </c>
      <c r="R55" s="347"/>
      <c r="S55" s="249"/>
      <c r="T55" s="249"/>
      <c r="U55" s="249"/>
    </row>
    <row r="56" spans="1:21" ht="15.75" customHeight="1" x14ac:dyDescent="0.25">
      <c r="A56" s="636"/>
      <c r="B56" s="638" t="s">
        <v>1469</v>
      </c>
      <c r="C56" s="307"/>
      <c r="D56" s="307"/>
      <c r="E56" s="249"/>
      <c r="F56" s="307"/>
      <c r="G56" s="307"/>
      <c r="H56" s="250"/>
      <c r="I56" s="347"/>
      <c r="J56" s="349"/>
      <c r="K56" s="347"/>
      <c r="L56" s="349"/>
      <c r="M56" s="347"/>
      <c r="N56" s="349"/>
      <c r="O56" s="347"/>
      <c r="P56" s="384">
        <f t="shared" si="2"/>
        <v>0</v>
      </c>
      <c r="Q56" s="385">
        <f t="shared" si="3"/>
        <v>0</v>
      </c>
      <c r="R56" s="347"/>
      <c r="S56" s="249"/>
      <c r="T56" s="249"/>
      <c r="U56" s="249"/>
    </row>
    <row r="57" spans="1:21" ht="15.75" customHeight="1" x14ac:dyDescent="0.25">
      <c r="A57" s="636"/>
      <c r="B57" s="638"/>
      <c r="C57" s="307"/>
      <c r="D57" s="307"/>
      <c r="E57" s="249"/>
      <c r="F57" s="307"/>
      <c r="G57" s="307"/>
      <c r="H57" s="250"/>
      <c r="I57" s="347"/>
      <c r="J57" s="349"/>
      <c r="K57" s="347"/>
      <c r="L57" s="349"/>
      <c r="M57" s="347"/>
      <c r="N57" s="349"/>
      <c r="O57" s="347"/>
      <c r="P57" s="384">
        <f t="shared" si="2"/>
        <v>0</v>
      </c>
      <c r="Q57" s="385">
        <f t="shared" si="3"/>
        <v>0</v>
      </c>
      <c r="R57" s="347"/>
      <c r="S57" s="249"/>
      <c r="T57" s="249"/>
      <c r="U57" s="249"/>
    </row>
    <row r="58" spans="1:21" ht="15.75" customHeight="1" x14ac:dyDescent="0.25">
      <c r="A58" s="636"/>
      <c r="B58" s="638"/>
      <c r="C58" s="307"/>
      <c r="D58" s="307"/>
      <c r="E58" s="249"/>
      <c r="F58" s="307"/>
      <c r="G58" s="307"/>
      <c r="H58" s="250"/>
      <c r="I58" s="347"/>
      <c r="J58" s="349"/>
      <c r="K58" s="347"/>
      <c r="L58" s="349"/>
      <c r="M58" s="347"/>
      <c r="N58" s="349"/>
      <c r="O58" s="347"/>
      <c r="P58" s="384">
        <f t="shared" si="2"/>
        <v>0</v>
      </c>
      <c r="Q58" s="385">
        <f t="shared" si="3"/>
        <v>0</v>
      </c>
      <c r="R58" s="347"/>
      <c r="S58" s="249"/>
      <c r="T58" s="249"/>
      <c r="U58" s="249"/>
    </row>
    <row r="59" spans="1:21" ht="15.75" customHeight="1" x14ac:dyDescent="0.25">
      <c r="A59" s="636"/>
      <c r="B59" s="638"/>
      <c r="C59" s="307"/>
      <c r="D59" s="307"/>
      <c r="E59" s="249"/>
      <c r="F59" s="307"/>
      <c r="G59" s="307"/>
      <c r="H59" s="250"/>
      <c r="I59" s="347"/>
      <c r="J59" s="349"/>
      <c r="K59" s="347"/>
      <c r="L59" s="349"/>
      <c r="M59" s="347"/>
      <c r="N59" s="349"/>
      <c r="O59" s="347"/>
      <c r="P59" s="384">
        <f t="shared" si="2"/>
        <v>0</v>
      </c>
      <c r="Q59" s="385">
        <f t="shared" si="3"/>
        <v>0</v>
      </c>
      <c r="R59" s="347"/>
      <c r="S59" s="249"/>
      <c r="T59" s="249"/>
      <c r="U59" s="249"/>
    </row>
    <row r="60" spans="1:21" ht="15.75" x14ac:dyDescent="0.25">
      <c r="A60" s="636"/>
      <c r="B60" s="638" t="s">
        <v>1470</v>
      </c>
      <c r="C60" s="307"/>
      <c r="D60" s="307"/>
      <c r="E60" s="249"/>
      <c r="F60" s="307"/>
      <c r="G60" s="307"/>
      <c r="H60" s="250"/>
      <c r="I60" s="347"/>
      <c r="J60" s="349"/>
      <c r="K60" s="347"/>
      <c r="L60" s="349"/>
      <c r="M60" s="347"/>
      <c r="N60" s="349"/>
      <c r="O60" s="347"/>
      <c r="P60" s="384">
        <f t="shared" si="2"/>
        <v>0</v>
      </c>
      <c r="Q60" s="385">
        <f t="shared" si="3"/>
        <v>0</v>
      </c>
      <c r="R60" s="347"/>
      <c r="S60" s="249"/>
      <c r="T60" s="249"/>
      <c r="U60" s="249"/>
    </row>
    <row r="61" spans="1:21" ht="15.75" x14ac:dyDescent="0.25">
      <c r="A61" s="636"/>
      <c r="B61" s="638"/>
      <c r="C61" s="307"/>
      <c r="D61" s="307"/>
      <c r="E61" s="249"/>
      <c r="F61" s="307"/>
      <c r="G61" s="307"/>
      <c r="H61" s="250"/>
      <c r="I61" s="347"/>
      <c r="J61" s="349"/>
      <c r="K61" s="347"/>
      <c r="L61" s="349"/>
      <c r="M61" s="347"/>
      <c r="N61" s="349"/>
      <c r="O61" s="347"/>
      <c r="P61" s="384">
        <f t="shared" si="2"/>
        <v>0</v>
      </c>
      <c r="Q61" s="385">
        <f t="shared" si="3"/>
        <v>0</v>
      </c>
      <c r="R61" s="347"/>
      <c r="S61" s="249"/>
      <c r="T61" s="249"/>
      <c r="U61" s="249"/>
    </row>
    <row r="62" spans="1:21" ht="15.75" x14ac:dyDescent="0.25">
      <c r="A62" s="636"/>
      <c r="B62" s="638"/>
      <c r="C62" s="307"/>
      <c r="D62" s="307"/>
      <c r="E62" s="249"/>
      <c r="F62" s="307"/>
      <c r="G62" s="307"/>
      <c r="H62" s="250"/>
      <c r="I62" s="347"/>
      <c r="J62" s="349"/>
      <c r="K62" s="347"/>
      <c r="L62" s="349"/>
      <c r="M62" s="347"/>
      <c r="N62" s="349"/>
      <c r="O62" s="347"/>
      <c r="P62" s="384">
        <f t="shared" si="2"/>
        <v>0</v>
      </c>
      <c r="Q62" s="385">
        <f t="shared" si="3"/>
        <v>0</v>
      </c>
      <c r="R62" s="347"/>
      <c r="S62" s="249"/>
      <c r="T62" s="249"/>
      <c r="U62" s="249"/>
    </row>
    <row r="63" spans="1:21" ht="15.75" x14ac:dyDescent="0.25">
      <c r="A63" s="636"/>
      <c r="B63" s="638"/>
      <c r="C63" s="307"/>
      <c r="D63" s="307"/>
      <c r="E63" s="249"/>
      <c r="F63" s="307"/>
      <c r="G63" s="307"/>
      <c r="H63" s="250"/>
      <c r="I63" s="347"/>
      <c r="J63" s="349"/>
      <c r="K63" s="347"/>
      <c r="L63" s="349"/>
      <c r="M63" s="347"/>
      <c r="N63" s="349"/>
      <c r="O63" s="347"/>
      <c r="P63" s="384">
        <f t="shared" si="2"/>
        <v>0</v>
      </c>
      <c r="Q63" s="385">
        <f t="shared" si="3"/>
        <v>0</v>
      </c>
      <c r="R63" s="347"/>
      <c r="S63" s="249"/>
      <c r="T63" s="249"/>
      <c r="U63" s="249"/>
    </row>
    <row r="64" spans="1:21" ht="15.75" customHeight="1" x14ac:dyDescent="0.25">
      <c r="A64" s="636"/>
      <c r="B64" s="643" t="s">
        <v>1471</v>
      </c>
      <c r="C64" s="307"/>
      <c r="D64" s="307"/>
      <c r="E64" s="249"/>
      <c r="F64" s="307"/>
      <c r="G64" s="307"/>
      <c r="H64" s="250"/>
      <c r="I64" s="347"/>
      <c r="J64" s="349"/>
      <c r="K64" s="347"/>
      <c r="L64" s="349"/>
      <c r="M64" s="347"/>
      <c r="N64" s="349"/>
      <c r="O64" s="347"/>
      <c r="P64" s="384">
        <f t="shared" si="2"/>
        <v>0</v>
      </c>
      <c r="Q64" s="385">
        <f t="shared" si="3"/>
        <v>0</v>
      </c>
      <c r="R64" s="347"/>
      <c r="S64" s="249"/>
      <c r="T64" s="249"/>
      <c r="U64" s="249"/>
    </row>
    <row r="65" spans="1:21" ht="15.75" customHeight="1" x14ac:dyDescent="0.25">
      <c r="A65" s="636"/>
      <c r="B65" s="644"/>
      <c r="C65" s="307"/>
      <c r="D65" s="307"/>
      <c r="E65" s="249"/>
      <c r="F65" s="307"/>
      <c r="G65" s="307"/>
      <c r="H65" s="250"/>
      <c r="I65" s="347"/>
      <c r="J65" s="349"/>
      <c r="K65" s="347"/>
      <c r="L65" s="349"/>
      <c r="M65" s="347"/>
      <c r="N65" s="349"/>
      <c r="O65" s="347"/>
      <c r="P65" s="384">
        <f t="shared" si="2"/>
        <v>0</v>
      </c>
      <c r="Q65" s="385">
        <f t="shared" si="3"/>
        <v>0</v>
      </c>
      <c r="R65" s="347"/>
      <c r="S65" s="249"/>
      <c r="T65" s="249"/>
      <c r="U65" s="249"/>
    </row>
    <row r="66" spans="1:21" ht="15.75" customHeight="1" x14ac:dyDescent="0.25">
      <c r="A66" s="636"/>
      <c r="B66" s="644"/>
      <c r="C66" s="307"/>
      <c r="D66" s="307"/>
      <c r="E66" s="249"/>
      <c r="F66" s="307"/>
      <c r="G66" s="307"/>
      <c r="H66" s="250"/>
      <c r="I66" s="347"/>
      <c r="J66" s="349"/>
      <c r="K66" s="347"/>
      <c r="L66" s="349"/>
      <c r="M66" s="347"/>
      <c r="N66" s="349"/>
      <c r="O66" s="347"/>
      <c r="P66" s="384">
        <f t="shared" si="2"/>
        <v>0</v>
      </c>
      <c r="Q66" s="385">
        <f t="shared" si="3"/>
        <v>0</v>
      </c>
      <c r="R66" s="347"/>
      <c r="S66" s="249"/>
      <c r="T66" s="249"/>
      <c r="U66" s="249"/>
    </row>
    <row r="67" spans="1:21" ht="18" customHeight="1" x14ac:dyDescent="0.25">
      <c r="A67" s="636"/>
      <c r="B67" s="645"/>
      <c r="C67" s="307"/>
      <c r="D67" s="307"/>
      <c r="E67" s="249"/>
      <c r="F67" s="307"/>
      <c r="G67" s="307"/>
      <c r="H67" s="250"/>
      <c r="I67" s="347"/>
      <c r="J67" s="349"/>
      <c r="K67" s="347"/>
      <c r="L67" s="349"/>
      <c r="M67" s="347"/>
      <c r="N67" s="349"/>
      <c r="O67" s="347"/>
      <c r="P67" s="384">
        <f t="shared" si="2"/>
        <v>0</v>
      </c>
      <c r="Q67" s="385">
        <f t="shared" si="3"/>
        <v>0</v>
      </c>
      <c r="R67" s="347"/>
      <c r="S67" s="249"/>
      <c r="T67" s="249"/>
      <c r="U67" s="249"/>
    </row>
    <row r="68" spans="1:21" ht="15.75" x14ac:dyDescent="0.25">
      <c r="A68" s="636"/>
      <c r="B68" s="642" t="s">
        <v>1472</v>
      </c>
      <c r="C68" s="307"/>
      <c r="D68" s="307"/>
      <c r="E68" s="249"/>
      <c r="F68" s="307"/>
      <c r="G68" s="307"/>
      <c r="H68" s="250"/>
      <c r="I68" s="347"/>
      <c r="J68" s="349"/>
      <c r="K68" s="347"/>
      <c r="L68" s="349"/>
      <c r="M68" s="347"/>
      <c r="N68" s="349"/>
      <c r="O68" s="347"/>
      <c r="P68" s="384">
        <f t="shared" si="2"/>
        <v>0</v>
      </c>
      <c r="Q68" s="385">
        <f t="shared" si="3"/>
        <v>0</v>
      </c>
      <c r="R68" s="347"/>
      <c r="S68" s="249"/>
      <c r="T68" s="249"/>
      <c r="U68" s="249"/>
    </row>
    <row r="69" spans="1:21" ht="15.75" x14ac:dyDescent="0.25">
      <c r="A69" s="636"/>
      <c r="B69" s="642"/>
      <c r="C69" s="307"/>
      <c r="D69" s="307"/>
      <c r="E69" s="249"/>
      <c r="F69" s="307"/>
      <c r="G69" s="307"/>
      <c r="H69" s="250"/>
      <c r="I69" s="347"/>
      <c r="J69" s="349"/>
      <c r="K69" s="347"/>
      <c r="L69" s="349"/>
      <c r="M69" s="347"/>
      <c r="N69" s="349"/>
      <c r="O69" s="347"/>
      <c r="P69" s="384">
        <f t="shared" si="2"/>
        <v>0</v>
      </c>
      <c r="Q69" s="385">
        <f t="shared" si="3"/>
        <v>0</v>
      </c>
      <c r="R69" s="347"/>
      <c r="S69" s="249"/>
      <c r="T69" s="249"/>
      <c r="U69" s="249"/>
    </row>
    <row r="70" spans="1:21" ht="15.75" x14ac:dyDescent="0.25">
      <c r="A70" s="636"/>
      <c r="B70" s="642"/>
      <c r="C70" s="307"/>
      <c r="D70" s="307"/>
      <c r="E70" s="249"/>
      <c r="F70" s="307"/>
      <c r="G70" s="307"/>
      <c r="H70" s="250"/>
      <c r="I70" s="347"/>
      <c r="J70" s="349"/>
      <c r="K70" s="347"/>
      <c r="L70" s="349"/>
      <c r="M70" s="347"/>
      <c r="N70" s="349"/>
      <c r="O70" s="347"/>
      <c r="P70" s="384">
        <f t="shared" si="2"/>
        <v>0</v>
      </c>
      <c r="Q70" s="385">
        <f t="shared" si="3"/>
        <v>0</v>
      </c>
      <c r="R70" s="347"/>
      <c r="S70" s="249"/>
      <c r="T70" s="249"/>
      <c r="U70" s="249"/>
    </row>
    <row r="71" spans="1:21" ht="15.75" customHeight="1" x14ac:dyDescent="0.25">
      <c r="A71" s="636"/>
      <c r="B71" s="643" t="s">
        <v>1473</v>
      </c>
      <c r="C71" s="307"/>
      <c r="D71" s="307"/>
      <c r="E71" s="249"/>
      <c r="F71" s="307"/>
      <c r="G71" s="307"/>
      <c r="H71" s="250"/>
      <c r="I71" s="347"/>
      <c r="J71" s="349"/>
      <c r="K71" s="347"/>
      <c r="L71" s="349"/>
      <c r="M71" s="347"/>
      <c r="N71" s="349"/>
      <c r="O71" s="347"/>
      <c r="P71" s="384">
        <f t="shared" si="2"/>
        <v>0</v>
      </c>
      <c r="Q71" s="385">
        <f t="shared" si="3"/>
        <v>0</v>
      </c>
      <c r="R71" s="347"/>
      <c r="S71" s="249"/>
      <c r="T71" s="249"/>
      <c r="U71" s="249"/>
    </row>
    <row r="72" spans="1:21" ht="15.75" customHeight="1" x14ac:dyDescent="0.25">
      <c r="A72" s="636"/>
      <c r="B72" s="644"/>
      <c r="C72" s="307"/>
      <c r="D72" s="307"/>
      <c r="E72" s="249"/>
      <c r="F72" s="307"/>
      <c r="G72" s="307"/>
      <c r="H72" s="250"/>
      <c r="I72" s="347"/>
      <c r="J72" s="349"/>
      <c r="K72" s="347"/>
      <c r="L72" s="349"/>
      <c r="M72" s="347"/>
      <c r="N72" s="349"/>
      <c r="O72" s="347"/>
      <c r="P72" s="384">
        <f t="shared" si="2"/>
        <v>0</v>
      </c>
      <c r="Q72" s="385">
        <f t="shared" si="3"/>
        <v>0</v>
      </c>
      <c r="R72" s="347"/>
      <c r="S72" s="249"/>
      <c r="T72" s="249"/>
      <c r="U72" s="249"/>
    </row>
    <row r="73" spans="1:21" ht="15.75" x14ac:dyDescent="0.25">
      <c r="A73" s="636"/>
      <c r="B73" s="645"/>
      <c r="C73" s="307"/>
      <c r="D73" s="307"/>
      <c r="E73" s="249"/>
      <c r="F73" s="307"/>
      <c r="G73" s="307"/>
      <c r="H73" s="250"/>
      <c r="I73" s="347"/>
      <c r="J73" s="349"/>
      <c r="K73" s="347"/>
      <c r="L73" s="349"/>
      <c r="M73" s="347"/>
      <c r="N73" s="349"/>
      <c r="O73" s="347"/>
      <c r="P73" s="384">
        <f t="shared" si="2"/>
        <v>0</v>
      </c>
      <c r="Q73" s="385">
        <f t="shared" si="3"/>
        <v>0</v>
      </c>
      <c r="R73" s="347"/>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1"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09" t="s">
        <v>1688</v>
      </c>
      <c r="D1" s="284"/>
      <c r="E1" s="284"/>
      <c r="F1" s="284"/>
      <c r="G1" s="284"/>
      <c r="H1" s="284" t="s">
        <v>476</v>
      </c>
      <c r="J1" s="284"/>
      <c r="K1" s="284"/>
      <c r="L1" s="284"/>
      <c r="M1" s="284"/>
      <c r="N1" s="284"/>
      <c r="O1" s="284"/>
      <c r="P1" s="284"/>
      <c r="Q1" s="284"/>
      <c r="R1" s="284"/>
      <c r="S1" s="284"/>
      <c r="T1" s="284"/>
      <c r="U1" s="284"/>
      <c r="V1" s="284"/>
    </row>
    <row r="2" spans="1:22" ht="18" x14ac:dyDescent="0.3">
      <c r="A2" s="316" t="s">
        <v>1346</v>
      </c>
      <c r="B2" s="284"/>
      <c r="C2" s="284"/>
      <c r="D2" s="284"/>
      <c r="E2" s="284"/>
      <c r="F2" s="284"/>
      <c r="G2" s="284"/>
      <c r="H2" s="284"/>
      <c r="J2" s="284"/>
      <c r="K2" s="284"/>
      <c r="L2" s="284"/>
      <c r="M2" s="284"/>
      <c r="N2" s="284"/>
      <c r="O2" s="284"/>
      <c r="P2" s="284"/>
      <c r="Q2" s="284"/>
      <c r="R2" s="284"/>
      <c r="S2" s="284"/>
      <c r="T2" s="284"/>
      <c r="U2" s="284"/>
      <c r="V2" s="284"/>
    </row>
    <row r="3" spans="1:22" x14ac:dyDescent="0.25">
      <c r="A3" s="646" t="s">
        <v>1348</v>
      </c>
      <c r="B3" s="646"/>
      <c r="C3" s="646"/>
      <c r="D3" s="646"/>
      <c r="E3" s="646"/>
      <c r="F3" s="646"/>
      <c r="G3" s="646"/>
      <c r="H3" s="646"/>
      <c r="I3" s="646"/>
      <c r="J3" s="646"/>
      <c r="K3" s="646"/>
      <c r="L3" s="646"/>
      <c r="M3" s="646"/>
      <c r="N3" s="646"/>
      <c r="O3" s="646"/>
      <c r="P3" s="646"/>
      <c r="Q3" s="646"/>
      <c r="R3" s="646"/>
      <c r="S3" s="646"/>
      <c r="T3" s="646"/>
      <c r="U3" s="646"/>
      <c r="V3" s="646"/>
    </row>
    <row r="4" spans="1:22" ht="1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101</v>
      </c>
      <c r="S4" s="613" t="s">
        <v>102</v>
      </c>
      <c r="T4" s="613" t="s">
        <v>109</v>
      </c>
      <c r="U4" s="613" t="s">
        <v>108</v>
      </c>
      <c r="V4" s="610" t="s">
        <v>88</v>
      </c>
    </row>
    <row r="5" spans="1:22"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4"/>
      <c r="V5" s="611"/>
    </row>
    <row r="6" spans="1:22" ht="25.5"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5"/>
      <c r="V6" s="612"/>
    </row>
    <row r="7" spans="1:22" s="364" customFormat="1" ht="15.6" x14ac:dyDescent="0.3">
      <c r="A7" s="438"/>
      <c r="B7" s="439"/>
      <c r="C7" s="440"/>
      <c r="D7" s="440"/>
      <c r="E7" s="440"/>
      <c r="F7" s="441"/>
      <c r="G7" s="440"/>
      <c r="H7" s="442"/>
      <c r="I7" s="442"/>
      <c r="J7" s="442"/>
      <c r="K7" s="442"/>
      <c r="L7" s="442"/>
      <c r="M7" s="442"/>
      <c r="N7" s="442"/>
      <c r="O7" s="442"/>
      <c r="P7" s="442"/>
      <c r="Q7" s="442"/>
      <c r="R7" s="443"/>
      <c r="S7" s="443"/>
      <c r="T7" s="443"/>
      <c r="U7" s="443"/>
      <c r="V7" s="444"/>
    </row>
    <row r="8" spans="1:22" ht="15.75" x14ac:dyDescent="0.25">
      <c r="A8" s="635" t="s">
        <v>1380</v>
      </c>
      <c r="B8" s="635" t="s">
        <v>1381</v>
      </c>
      <c r="C8" s="323"/>
      <c r="D8" s="490"/>
      <c r="E8" s="323"/>
      <c r="F8" s="363"/>
      <c r="G8" s="249"/>
      <c r="H8" s="250"/>
      <c r="I8" s="230"/>
      <c r="J8" s="250"/>
      <c r="K8" s="230"/>
      <c r="L8" s="250"/>
      <c r="M8" s="230"/>
      <c r="N8" s="250"/>
      <c r="O8" s="230"/>
      <c r="P8" s="379">
        <f t="shared" ref="P8:P20" si="0">H8+J8+L8+N8</f>
        <v>0</v>
      </c>
      <c r="Q8" s="380">
        <f t="shared" ref="Q8:Q20" si="1">I8+K8+M8+O8</f>
        <v>0</v>
      </c>
      <c r="R8" s="249"/>
      <c r="S8" s="249"/>
      <c r="T8" s="249"/>
      <c r="U8" s="249"/>
      <c r="V8" s="249"/>
    </row>
    <row r="9" spans="1:22" ht="15.75" x14ac:dyDescent="0.25">
      <c r="A9" s="636"/>
      <c r="B9" s="636"/>
      <c r="C9" s="323"/>
      <c r="D9" s="490"/>
      <c r="E9" s="323"/>
      <c r="F9" s="363"/>
      <c r="G9" s="249"/>
      <c r="H9" s="250"/>
      <c r="I9" s="230"/>
      <c r="J9" s="250"/>
      <c r="K9" s="230"/>
      <c r="L9" s="250"/>
      <c r="M9" s="230"/>
      <c r="N9" s="250"/>
      <c r="O9" s="230"/>
      <c r="P9" s="379">
        <f t="shared" si="0"/>
        <v>0</v>
      </c>
      <c r="Q9" s="380">
        <f t="shared" si="1"/>
        <v>0</v>
      </c>
      <c r="R9" s="249"/>
      <c r="S9" s="249"/>
      <c r="T9" s="249"/>
      <c r="U9" s="249"/>
      <c r="V9" s="249"/>
    </row>
    <row r="10" spans="1:22" ht="15.75" x14ac:dyDescent="0.25">
      <c r="A10" s="636"/>
      <c r="B10" s="636"/>
      <c r="C10" s="323"/>
      <c r="D10" s="490"/>
      <c r="E10" s="323"/>
      <c r="F10" s="363"/>
      <c r="G10" s="249"/>
      <c r="H10" s="250"/>
      <c r="I10" s="230"/>
      <c r="J10" s="250"/>
      <c r="K10" s="230"/>
      <c r="L10" s="250"/>
      <c r="M10" s="230"/>
      <c r="N10" s="250"/>
      <c r="O10" s="230"/>
      <c r="P10" s="379">
        <f t="shared" si="0"/>
        <v>0</v>
      </c>
      <c r="Q10" s="380">
        <f t="shared" si="1"/>
        <v>0</v>
      </c>
      <c r="R10" s="249"/>
      <c r="S10" s="249"/>
      <c r="T10" s="249"/>
      <c r="U10" s="249"/>
      <c r="V10" s="249"/>
    </row>
    <row r="11" spans="1:22" ht="15.75" x14ac:dyDescent="0.25">
      <c r="A11" s="636"/>
      <c r="B11" s="636"/>
      <c r="C11" s="323"/>
      <c r="D11" s="490"/>
      <c r="E11" s="323"/>
      <c r="F11" s="363"/>
      <c r="G11" s="249"/>
      <c r="H11" s="250"/>
      <c r="I11" s="230"/>
      <c r="J11" s="250"/>
      <c r="K11" s="230"/>
      <c r="L11" s="250"/>
      <c r="M11" s="230"/>
      <c r="N11" s="250"/>
      <c r="O11" s="230"/>
      <c r="P11" s="379">
        <f t="shared" si="0"/>
        <v>0</v>
      </c>
      <c r="Q11" s="380">
        <f t="shared" si="1"/>
        <v>0</v>
      </c>
      <c r="R11" s="249"/>
      <c r="S11" s="249"/>
      <c r="T11" s="249"/>
      <c r="U11" s="249"/>
      <c r="V11" s="249"/>
    </row>
    <row r="12" spans="1:22" ht="15.75" x14ac:dyDescent="0.25">
      <c r="A12" s="636"/>
      <c r="B12" s="636"/>
      <c r="C12" s="323"/>
      <c r="D12" s="490"/>
      <c r="E12" s="323"/>
      <c r="F12" s="363"/>
      <c r="G12" s="249"/>
      <c r="H12" s="250"/>
      <c r="I12" s="230"/>
      <c r="J12" s="250"/>
      <c r="K12" s="230"/>
      <c r="L12" s="250"/>
      <c r="M12" s="230"/>
      <c r="N12" s="250"/>
      <c r="O12" s="230"/>
      <c r="P12" s="379">
        <f t="shared" si="0"/>
        <v>0</v>
      </c>
      <c r="Q12" s="380">
        <f t="shared" si="1"/>
        <v>0</v>
      </c>
      <c r="R12" s="249"/>
      <c r="S12" s="249"/>
      <c r="T12" s="249"/>
      <c r="U12" s="249"/>
      <c r="V12" s="249"/>
    </row>
    <row r="13" spans="1:22" ht="15.75" x14ac:dyDescent="0.25">
      <c r="A13" s="636"/>
      <c r="B13" s="636"/>
      <c r="C13" s="323"/>
      <c r="D13" s="490"/>
      <c r="E13" s="323"/>
      <c r="F13" s="363"/>
      <c r="G13" s="249"/>
      <c r="H13" s="250"/>
      <c r="I13" s="230"/>
      <c r="J13" s="250"/>
      <c r="K13" s="230"/>
      <c r="L13" s="250"/>
      <c r="M13" s="230"/>
      <c r="N13" s="250"/>
      <c r="O13" s="230"/>
      <c r="P13" s="379">
        <f t="shared" si="0"/>
        <v>0</v>
      </c>
      <c r="Q13" s="380">
        <f t="shared" si="1"/>
        <v>0</v>
      </c>
      <c r="R13" s="249"/>
      <c r="S13" s="249"/>
      <c r="T13" s="249"/>
      <c r="U13" s="249"/>
      <c r="V13" s="249"/>
    </row>
    <row r="14" spans="1:22" ht="15.75" x14ac:dyDescent="0.25">
      <c r="A14" s="636"/>
      <c r="B14" s="636"/>
      <c r="C14" s="323"/>
      <c r="D14" s="490"/>
      <c r="E14" s="323"/>
      <c r="F14" s="363"/>
      <c r="G14" s="249"/>
      <c r="H14" s="250"/>
      <c r="I14" s="230"/>
      <c r="J14" s="250"/>
      <c r="K14" s="230"/>
      <c r="L14" s="250"/>
      <c r="M14" s="230"/>
      <c r="N14" s="250"/>
      <c r="O14" s="230"/>
      <c r="P14" s="379">
        <f t="shared" si="0"/>
        <v>0</v>
      </c>
      <c r="Q14" s="380">
        <f t="shared" si="1"/>
        <v>0</v>
      </c>
      <c r="R14" s="249"/>
      <c r="S14" s="249"/>
      <c r="T14" s="249"/>
      <c r="U14" s="249"/>
      <c r="V14" s="249"/>
    </row>
    <row r="15" spans="1:22" ht="15.75" x14ac:dyDescent="0.25">
      <c r="A15" s="636"/>
      <c r="B15" s="636"/>
      <c r="C15" s="323"/>
      <c r="D15" s="490"/>
      <c r="E15" s="323"/>
      <c r="F15" s="363"/>
      <c r="G15" s="249"/>
      <c r="H15" s="250"/>
      <c r="I15" s="230"/>
      <c r="J15" s="250"/>
      <c r="K15" s="230"/>
      <c r="L15" s="250"/>
      <c r="M15" s="230"/>
      <c r="N15" s="250"/>
      <c r="O15" s="230"/>
      <c r="P15" s="379">
        <f t="shared" si="0"/>
        <v>0</v>
      </c>
      <c r="Q15" s="380">
        <f t="shared" si="1"/>
        <v>0</v>
      </c>
      <c r="R15" s="249"/>
      <c r="S15" s="249"/>
      <c r="T15" s="249"/>
      <c r="U15" s="249"/>
      <c r="V15" s="249"/>
    </row>
    <row r="16" spans="1:22" ht="15.75" x14ac:dyDescent="0.25">
      <c r="A16" s="636"/>
      <c r="B16" s="636"/>
      <c r="C16" s="323"/>
      <c r="D16" s="490"/>
      <c r="E16" s="323"/>
      <c r="F16" s="363"/>
      <c r="G16" s="249"/>
      <c r="H16" s="250"/>
      <c r="I16" s="230"/>
      <c r="J16" s="250"/>
      <c r="K16" s="230"/>
      <c r="L16" s="250"/>
      <c r="M16" s="230"/>
      <c r="N16" s="250"/>
      <c r="O16" s="230"/>
      <c r="P16" s="379">
        <f t="shared" si="0"/>
        <v>0</v>
      </c>
      <c r="Q16" s="380">
        <f t="shared" si="1"/>
        <v>0</v>
      </c>
      <c r="R16" s="249"/>
      <c r="S16" s="249"/>
      <c r="T16" s="249"/>
      <c r="U16" s="249"/>
      <c r="V16" s="249"/>
    </row>
    <row r="17" spans="1:22" ht="15.75" x14ac:dyDescent="0.25">
      <c r="A17" s="636"/>
      <c r="B17" s="636"/>
      <c r="C17" s="323"/>
      <c r="D17" s="490"/>
      <c r="E17" s="323"/>
      <c r="F17" s="363"/>
      <c r="G17" s="254"/>
      <c r="H17" s="254"/>
      <c r="I17" s="270"/>
      <c r="J17" s="254"/>
      <c r="K17" s="270"/>
      <c r="L17" s="254"/>
      <c r="M17" s="270"/>
      <c r="N17" s="254"/>
      <c r="O17" s="270"/>
      <c r="P17" s="387">
        <f t="shared" si="0"/>
        <v>0</v>
      </c>
      <c r="Q17" s="388">
        <f t="shared" si="1"/>
        <v>0</v>
      </c>
      <c r="R17" s="254"/>
      <c r="S17" s="254"/>
      <c r="T17" s="254"/>
      <c r="U17" s="254"/>
      <c r="V17" s="254"/>
    </row>
    <row r="18" spans="1:22" ht="15.75" x14ac:dyDescent="0.25">
      <c r="A18" s="636"/>
      <c r="B18" s="636"/>
      <c r="C18" s="323"/>
      <c r="D18" s="490"/>
      <c r="E18" s="323"/>
      <c r="F18" s="363"/>
      <c r="G18" s="249"/>
      <c r="H18" s="249"/>
      <c r="I18" s="230"/>
      <c r="J18" s="249"/>
      <c r="K18" s="230"/>
      <c r="L18" s="249"/>
      <c r="M18" s="230"/>
      <c r="N18" s="249"/>
      <c r="O18" s="230"/>
      <c r="P18" s="379">
        <f t="shared" si="0"/>
        <v>0</v>
      </c>
      <c r="Q18" s="380">
        <f t="shared" si="1"/>
        <v>0</v>
      </c>
      <c r="R18" s="271"/>
      <c r="S18" s="271"/>
      <c r="T18" s="271"/>
      <c r="U18" s="249"/>
      <c r="V18" s="272"/>
    </row>
    <row r="19" spans="1:22" ht="15.75" x14ac:dyDescent="0.25">
      <c r="A19" s="636"/>
      <c r="B19" s="636"/>
      <c r="C19" s="323"/>
      <c r="D19" s="490"/>
      <c r="E19" s="323"/>
      <c r="F19" s="363"/>
      <c r="G19" s="254"/>
      <c r="H19" s="254"/>
      <c r="I19" s="270"/>
      <c r="J19" s="254"/>
      <c r="K19" s="270"/>
      <c r="L19" s="254"/>
      <c r="M19" s="270"/>
      <c r="N19" s="254"/>
      <c r="O19" s="270"/>
      <c r="P19" s="387">
        <f t="shared" si="0"/>
        <v>0</v>
      </c>
      <c r="Q19" s="388">
        <f t="shared" si="1"/>
        <v>0</v>
      </c>
      <c r="R19" s="254"/>
      <c r="S19" s="254"/>
      <c r="T19" s="254"/>
      <c r="U19" s="254"/>
      <c r="V19" s="254"/>
    </row>
    <row r="20" spans="1:22" ht="15.75" x14ac:dyDescent="0.25">
      <c r="A20" s="637"/>
      <c r="B20" s="637"/>
      <c r="C20" s="323"/>
      <c r="D20" s="490"/>
      <c r="E20" s="323"/>
      <c r="F20" s="363"/>
      <c r="G20" s="249"/>
      <c r="H20" s="250"/>
      <c r="I20" s="230"/>
      <c r="J20" s="250"/>
      <c r="K20" s="230"/>
      <c r="L20" s="250"/>
      <c r="M20" s="230"/>
      <c r="N20" s="249"/>
      <c r="O20" s="230"/>
      <c r="P20" s="379">
        <f t="shared" si="0"/>
        <v>0</v>
      </c>
      <c r="Q20" s="380">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2" customWidth="1"/>
    <col min="17" max="17" width="18.28515625" style="393" customWidth="1"/>
    <col min="18" max="20" width="14.140625" customWidth="1"/>
    <col min="21" max="21" width="17" customWidth="1"/>
  </cols>
  <sheetData>
    <row r="1" spans="1:33" ht="18.75" x14ac:dyDescent="0.25">
      <c r="C1" s="510" t="s">
        <v>1599</v>
      </c>
      <c r="D1" s="510" t="s">
        <v>1600</v>
      </c>
      <c r="H1" s="284" t="s">
        <v>1383</v>
      </c>
      <c r="J1" s="284"/>
      <c r="K1" s="284"/>
      <c r="M1" s="510" t="s">
        <v>1578</v>
      </c>
      <c r="N1" s="510" t="s">
        <v>1579</v>
      </c>
      <c r="O1" s="510" t="s">
        <v>1580</v>
      </c>
      <c r="P1" s="510" t="s">
        <v>1581</v>
      </c>
      <c r="Q1" s="510" t="s">
        <v>1582</v>
      </c>
      <c r="R1" s="510" t="s">
        <v>1583</v>
      </c>
      <c r="S1" s="510" t="s">
        <v>1584</v>
      </c>
      <c r="T1" s="510" t="s">
        <v>1585</v>
      </c>
      <c r="U1" s="510" t="s">
        <v>1586</v>
      </c>
      <c r="V1" s="510" t="s">
        <v>1587</v>
      </c>
      <c r="W1" s="510" t="s">
        <v>1588</v>
      </c>
      <c r="X1" s="510" t="s">
        <v>1589</v>
      </c>
      <c r="Y1" s="510" t="s">
        <v>1590</v>
      </c>
      <c r="Z1" s="510" t="s">
        <v>1591</v>
      </c>
      <c r="AA1" s="510" t="s">
        <v>1592</v>
      </c>
      <c r="AB1" s="510" t="s">
        <v>1593</v>
      </c>
      <c r="AC1" s="510" t="s">
        <v>1594</v>
      </c>
      <c r="AD1" s="510" t="s">
        <v>1595</v>
      </c>
      <c r="AE1" s="510" t="s">
        <v>1596</v>
      </c>
      <c r="AF1" s="510" t="s">
        <v>1597</v>
      </c>
      <c r="AG1" s="510" t="s">
        <v>1598</v>
      </c>
    </row>
    <row r="2" spans="1:33" ht="18" x14ac:dyDescent="0.3">
      <c r="A2" s="313" t="s">
        <v>1346</v>
      </c>
      <c r="H2" s="284"/>
      <c r="J2" s="284"/>
      <c r="K2" s="284"/>
      <c r="L2" s="284"/>
      <c r="M2" s="284"/>
      <c r="N2" s="284"/>
      <c r="O2" s="284"/>
      <c r="P2" s="389"/>
      <c r="Q2" s="389"/>
      <c r="R2" s="284"/>
      <c r="S2" s="284"/>
      <c r="T2" s="284"/>
      <c r="U2" s="284"/>
      <c r="V2" s="284"/>
      <c r="W2" s="284"/>
      <c r="X2" s="284"/>
      <c r="Y2" s="284"/>
      <c r="Z2" s="284"/>
      <c r="AA2" s="284"/>
    </row>
    <row r="3" spans="1:33" ht="18.75" x14ac:dyDescent="0.25">
      <c r="A3" s="314" t="s">
        <v>1391</v>
      </c>
      <c r="H3" s="284"/>
      <c r="J3" s="284"/>
      <c r="K3" s="284"/>
      <c r="L3" s="284"/>
      <c r="M3" s="284"/>
      <c r="N3" s="284"/>
      <c r="O3" s="284"/>
      <c r="P3" s="389"/>
      <c r="Q3" s="389"/>
      <c r="R3" s="284"/>
      <c r="S3" s="284"/>
      <c r="T3" s="284"/>
      <c r="U3" s="284"/>
      <c r="V3" s="284"/>
      <c r="W3" s="284"/>
      <c r="X3" s="284"/>
      <c r="Y3" s="284"/>
      <c r="Z3" s="284"/>
      <c r="AA3" s="284"/>
    </row>
    <row r="4" spans="1:33" ht="18.75" x14ac:dyDescent="0.25">
      <c r="A4" s="314" t="s">
        <v>1390</v>
      </c>
      <c r="H4" s="284"/>
      <c r="J4" s="284"/>
      <c r="K4" s="284"/>
      <c r="L4" s="284"/>
      <c r="M4" s="284"/>
      <c r="N4" s="284"/>
      <c r="O4" s="284"/>
      <c r="P4" s="389"/>
      <c r="Q4" s="389"/>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0"/>
      <c r="Q5" s="390"/>
      <c r="R5" s="269"/>
      <c r="S5" s="269"/>
      <c r="T5" s="269"/>
      <c r="U5" s="269"/>
    </row>
    <row r="6" spans="1:33" ht="15" customHeight="1" x14ac:dyDescent="0.25">
      <c r="A6" s="614" t="s">
        <v>96</v>
      </c>
      <c r="B6" s="613" t="s">
        <v>110</v>
      </c>
      <c r="C6" s="616" t="s">
        <v>1535</v>
      </c>
      <c r="D6" s="616" t="s">
        <v>1536</v>
      </c>
      <c r="E6" s="616" t="s">
        <v>86</v>
      </c>
      <c r="F6" s="616" t="s">
        <v>391</v>
      </c>
      <c r="G6" s="616" t="s">
        <v>87</v>
      </c>
      <c r="H6" s="619" t="s">
        <v>99</v>
      </c>
      <c r="I6" s="625"/>
      <c r="J6" s="625"/>
      <c r="K6" s="625"/>
      <c r="L6" s="625"/>
      <c r="M6" s="625"/>
      <c r="N6" s="625"/>
      <c r="O6" s="620"/>
      <c r="P6" s="621" t="s">
        <v>100</v>
      </c>
      <c r="Q6" s="622"/>
      <c r="R6" s="613" t="s">
        <v>102</v>
      </c>
      <c r="S6" s="613" t="s">
        <v>109</v>
      </c>
      <c r="T6" s="613" t="s">
        <v>108</v>
      </c>
      <c r="U6" s="610" t="s">
        <v>88</v>
      </c>
    </row>
    <row r="7" spans="1:33" ht="15" customHeight="1" x14ac:dyDescent="0.25">
      <c r="A7" s="614"/>
      <c r="B7" s="614"/>
      <c r="C7" s="617"/>
      <c r="D7" s="617"/>
      <c r="E7" s="617"/>
      <c r="F7" s="617"/>
      <c r="G7" s="617"/>
      <c r="H7" s="619" t="s">
        <v>103</v>
      </c>
      <c r="I7" s="620"/>
      <c r="J7" s="619" t="s">
        <v>104</v>
      </c>
      <c r="K7" s="620"/>
      <c r="L7" s="619" t="s">
        <v>105</v>
      </c>
      <c r="M7" s="620"/>
      <c r="N7" s="619" t="s">
        <v>106</v>
      </c>
      <c r="O7" s="620"/>
      <c r="P7" s="623"/>
      <c r="Q7" s="624"/>
      <c r="R7" s="614"/>
      <c r="S7" s="614"/>
      <c r="T7" s="614"/>
      <c r="U7" s="611"/>
    </row>
    <row r="8" spans="1:33" ht="25.5" x14ac:dyDescent="0.25">
      <c r="A8" s="615"/>
      <c r="B8" s="615"/>
      <c r="C8" s="618"/>
      <c r="D8" s="618"/>
      <c r="E8" s="618"/>
      <c r="F8" s="618"/>
      <c r="G8" s="618"/>
      <c r="H8" s="437" t="s">
        <v>107</v>
      </c>
      <c r="I8" s="437" t="s">
        <v>12</v>
      </c>
      <c r="J8" s="437" t="s">
        <v>107</v>
      </c>
      <c r="K8" s="437" t="s">
        <v>12</v>
      </c>
      <c r="L8" s="437" t="s">
        <v>107</v>
      </c>
      <c r="M8" s="437" t="s">
        <v>12</v>
      </c>
      <c r="N8" s="437" t="s">
        <v>107</v>
      </c>
      <c r="O8" s="437" t="s">
        <v>12</v>
      </c>
      <c r="P8" s="437" t="s">
        <v>107</v>
      </c>
      <c r="Q8" s="437" t="s">
        <v>12</v>
      </c>
      <c r="R8" s="615"/>
      <c r="S8" s="615"/>
      <c r="T8" s="615"/>
      <c r="U8" s="612"/>
    </row>
    <row r="9" spans="1:33" s="364" customFormat="1" ht="15.6" x14ac:dyDescent="0.3">
      <c r="A9" s="438"/>
      <c r="B9" s="439"/>
      <c r="C9" s="440"/>
      <c r="D9" s="440"/>
      <c r="E9" s="440"/>
      <c r="F9" s="441"/>
      <c r="G9" s="440"/>
      <c r="H9" s="442"/>
      <c r="I9" s="442"/>
      <c r="J9" s="442"/>
      <c r="K9" s="442"/>
      <c r="L9" s="442"/>
      <c r="M9" s="442"/>
      <c r="N9" s="442"/>
      <c r="O9" s="442"/>
      <c r="P9" s="442"/>
      <c r="Q9" s="442"/>
      <c r="R9" s="443"/>
      <c r="S9" s="443"/>
      <c r="T9" s="443"/>
      <c r="U9" s="444"/>
    </row>
    <row r="10" spans="1:33" ht="15.75" x14ac:dyDescent="0.25">
      <c r="A10" s="635" t="s">
        <v>1384</v>
      </c>
      <c r="B10" s="635" t="s">
        <v>1385</v>
      </c>
      <c r="C10" s="249"/>
      <c r="D10" s="249"/>
      <c r="E10" s="249"/>
      <c r="F10" s="249"/>
      <c r="G10" s="254"/>
      <c r="H10" s="254"/>
      <c r="I10" s="270"/>
      <c r="J10" s="254"/>
      <c r="K10" s="270"/>
      <c r="L10" s="254"/>
      <c r="M10" s="270"/>
      <c r="N10" s="254"/>
      <c r="O10" s="270"/>
      <c r="P10" s="387">
        <f t="shared" ref="P10:P29" si="0">H10+J10+L10+N10</f>
        <v>0</v>
      </c>
      <c r="Q10" s="388">
        <f t="shared" ref="Q10:Q29" si="1">I10+K10+M10+O10</f>
        <v>0</v>
      </c>
      <c r="R10" s="254"/>
      <c r="S10" s="254"/>
      <c r="T10" s="254"/>
      <c r="U10" s="73"/>
    </row>
    <row r="11" spans="1:33" ht="15.75" x14ac:dyDescent="0.25">
      <c r="A11" s="636"/>
      <c r="B11" s="636"/>
      <c r="C11" s="249"/>
      <c r="D11" s="249"/>
      <c r="E11" s="249"/>
      <c r="F11" s="249"/>
      <c r="G11" s="254"/>
      <c r="H11" s="254"/>
      <c r="I11" s="270"/>
      <c r="J11" s="254"/>
      <c r="K11" s="270"/>
      <c r="L11" s="254"/>
      <c r="M11" s="270"/>
      <c r="N11" s="254"/>
      <c r="O11" s="270"/>
      <c r="P11" s="387">
        <f t="shared" si="0"/>
        <v>0</v>
      </c>
      <c r="Q11" s="388">
        <f t="shared" si="1"/>
        <v>0</v>
      </c>
      <c r="R11" s="254"/>
      <c r="S11" s="254"/>
      <c r="T11" s="254"/>
      <c r="U11" s="73"/>
    </row>
    <row r="12" spans="1:33" ht="15.75" x14ac:dyDescent="0.25">
      <c r="A12" s="636"/>
      <c r="B12" s="636"/>
      <c r="C12" s="249"/>
      <c r="D12" s="249"/>
      <c r="E12" s="249"/>
      <c r="F12" s="249"/>
      <c r="G12" s="254"/>
      <c r="H12" s="254"/>
      <c r="I12" s="270"/>
      <c r="J12" s="254"/>
      <c r="K12" s="270"/>
      <c r="L12" s="254"/>
      <c r="M12" s="270"/>
      <c r="N12" s="254"/>
      <c r="O12" s="270"/>
      <c r="P12" s="387">
        <f t="shared" si="0"/>
        <v>0</v>
      </c>
      <c r="Q12" s="388">
        <f t="shared" si="1"/>
        <v>0</v>
      </c>
      <c r="R12" s="254"/>
      <c r="S12" s="254"/>
      <c r="T12" s="254"/>
      <c r="U12" s="73"/>
    </row>
    <row r="13" spans="1:33" ht="15.75" x14ac:dyDescent="0.25">
      <c r="A13" s="636"/>
      <c r="B13" s="636"/>
      <c r="C13" s="249"/>
      <c r="D13" s="249"/>
      <c r="E13" s="249"/>
      <c r="F13" s="249"/>
      <c r="G13" s="254"/>
      <c r="H13" s="254"/>
      <c r="I13" s="270"/>
      <c r="J13" s="254"/>
      <c r="K13" s="270"/>
      <c r="L13" s="254"/>
      <c r="M13" s="270"/>
      <c r="N13" s="254"/>
      <c r="O13" s="270"/>
      <c r="P13" s="387">
        <f t="shared" si="0"/>
        <v>0</v>
      </c>
      <c r="Q13" s="388">
        <f t="shared" si="1"/>
        <v>0</v>
      </c>
      <c r="R13" s="254"/>
      <c r="S13" s="254"/>
      <c r="T13" s="254"/>
      <c r="U13" s="73"/>
    </row>
    <row r="14" spans="1:33" ht="15.75" x14ac:dyDescent="0.25">
      <c r="A14" s="636"/>
      <c r="B14" s="636"/>
      <c r="C14" s="249"/>
      <c r="D14" s="249"/>
      <c r="E14" s="249"/>
      <c r="F14" s="249"/>
      <c r="G14" s="254"/>
      <c r="H14" s="254"/>
      <c r="I14" s="270"/>
      <c r="J14" s="254"/>
      <c r="K14" s="270"/>
      <c r="L14" s="254"/>
      <c r="M14" s="270"/>
      <c r="N14" s="254"/>
      <c r="O14" s="270"/>
      <c r="P14" s="387">
        <f t="shared" si="0"/>
        <v>0</v>
      </c>
      <c r="Q14" s="388">
        <f t="shared" si="1"/>
        <v>0</v>
      </c>
      <c r="R14" s="254"/>
      <c r="S14" s="254"/>
      <c r="T14" s="254"/>
      <c r="U14" s="73"/>
    </row>
    <row r="15" spans="1:33" ht="15.75" x14ac:dyDescent="0.25">
      <c r="A15" s="636"/>
      <c r="B15" s="637"/>
      <c r="C15" s="249"/>
      <c r="D15" s="249"/>
      <c r="E15" s="249"/>
      <c r="F15" s="249"/>
      <c r="G15" s="254"/>
      <c r="H15" s="254"/>
      <c r="I15" s="270"/>
      <c r="J15" s="254"/>
      <c r="K15" s="270"/>
      <c r="L15" s="254"/>
      <c r="M15" s="270"/>
      <c r="N15" s="254"/>
      <c r="O15" s="270"/>
      <c r="P15" s="387">
        <f t="shared" si="0"/>
        <v>0</v>
      </c>
      <c r="Q15" s="388">
        <f t="shared" si="1"/>
        <v>0</v>
      </c>
      <c r="R15" s="254"/>
      <c r="S15" s="254"/>
      <c r="T15" s="254"/>
      <c r="U15" s="73"/>
    </row>
    <row r="16" spans="1:33" ht="15.75" x14ac:dyDescent="0.25">
      <c r="A16" s="636"/>
      <c r="B16" s="635" t="s">
        <v>1387</v>
      </c>
      <c r="C16" s="249"/>
      <c r="D16" s="249"/>
      <c r="E16" s="249"/>
      <c r="F16" s="249"/>
      <c r="G16" s="254"/>
      <c r="H16" s="254"/>
      <c r="I16" s="270"/>
      <c r="J16" s="254"/>
      <c r="K16" s="270"/>
      <c r="L16" s="254"/>
      <c r="M16" s="270"/>
      <c r="N16" s="254"/>
      <c r="O16" s="270"/>
      <c r="P16" s="387">
        <f t="shared" si="0"/>
        <v>0</v>
      </c>
      <c r="Q16" s="388">
        <f t="shared" si="1"/>
        <v>0</v>
      </c>
      <c r="R16" s="254"/>
      <c r="S16" s="254"/>
      <c r="T16" s="254"/>
      <c r="U16" s="73"/>
    </row>
    <row r="17" spans="1:21" ht="15.75" x14ac:dyDescent="0.25">
      <c r="A17" s="636"/>
      <c r="B17" s="636"/>
      <c r="C17" s="249"/>
      <c r="D17" s="249"/>
      <c r="E17" s="249"/>
      <c r="F17" s="249"/>
      <c r="G17" s="254"/>
      <c r="H17" s="254"/>
      <c r="I17" s="270"/>
      <c r="J17" s="254"/>
      <c r="K17" s="270"/>
      <c r="L17" s="254"/>
      <c r="M17" s="270"/>
      <c r="N17" s="254"/>
      <c r="O17" s="270"/>
      <c r="P17" s="387">
        <f t="shared" si="0"/>
        <v>0</v>
      </c>
      <c r="Q17" s="388">
        <f t="shared" si="1"/>
        <v>0</v>
      </c>
      <c r="R17" s="254"/>
      <c r="S17" s="254"/>
      <c r="T17" s="254"/>
      <c r="U17" s="73"/>
    </row>
    <row r="18" spans="1:21" ht="15.75" x14ac:dyDescent="0.25">
      <c r="A18" s="636"/>
      <c r="B18" s="636"/>
      <c r="C18" s="249"/>
      <c r="D18" s="249"/>
      <c r="E18" s="249"/>
      <c r="F18" s="249"/>
      <c r="G18" s="254"/>
      <c r="H18" s="254"/>
      <c r="I18" s="270"/>
      <c r="J18" s="254"/>
      <c r="K18" s="270"/>
      <c r="L18" s="254"/>
      <c r="M18" s="270"/>
      <c r="N18" s="254"/>
      <c r="O18" s="270"/>
      <c r="P18" s="387">
        <f t="shared" si="0"/>
        <v>0</v>
      </c>
      <c r="Q18" s="388">
        <f t="shared" si="1"/>
        <v>0</v>
      </c>
      <c r="R18" s="254"/>
      <c r="S18" s="254"/>
      <c r="T18" s="254"/>
      <c r="U18" s="73"/>
    </row>
    <row r="19" spans="1:21" ht="15.75" x14ac:dyDescent="0.25">
      <c r="A19" s="636"/>
      <c r="B19" s="636"/>
      <c r="C19" s="249"/>
      <c r="D19" s="249"/>
      <c r="E19" s="249"/>
      <c r="F19" s="249"/>
      <c r="G19" s="254"/>
      <c r="H19" s="254"/>
      <c r="I19" s="270"/>
      <c r="J19" s="254"/>
      <c r="K19" s="270"/>
      <c r="L19" s="254"/>
      <c r="M19" s="270"/>
      <c r="N19" s="254"/>
      <c r="O19" s="270"/>
      <c r="P19" s="387">
        <f t="shared" si="0"/>
        <v>0</v>
      </c>
      <c r="Q19" s="388">
        <f t="shared" si="1"/>
        <v>0</v>
      </c>
      <c r="R19" s="254"/>
      <c r="S19" s="254"/>
      <c r="T19" s="254"/>
      <c r="U19" s="73"/>
    </row>
    <row r="20" spans="1:21" ht="15.75" x14ac:dyDescent="0.25">
      <c r="A20" s="636"/>
      <c r="B20" s="637"/>
      <c r="C20" s="249"/>
      <c r="D20" s="249"/>
      <c r="E20" s="249"/>
      <c r="F20" s="249"/>
      <c r="G20" s="249"/>
      <c r="H20" s="249"/>
      <c r="I20" s="230"/>
      <c r="J20" s="249"/>
      <c r="K20" s="230"/>
      <c r="L20" s="249"/>
      <c r="M20" s="230"/>
      <c r="N20" s="249"/>
      <c r="O20" s="230"/>
      <c r="P20" s="379">
        <f t="shared" si="0"/>
        <v>0</v>
      </c>
      <c r="Q20" s="380">
        <f t="shared" si="1"/>
        <v>0</v>
      </c>
      <c r="R20" s="249"/>
      <c r="S20" s="249"/>
      <c r="T20" s="249"/>
      <c r="U20" s="324"/>
    </row>
    <row r="21" spans="1:21" ht="15.75" x14ac:dyDescent="0.25">
      <c r="A21" s="636"/>
      <c r="B21" s="635" t="s">
        <v>1388</v>
      </c>
      <c r="C21" s="249"/>
      <c r="D21" s="249"/>
      <c r="E21" s="249"/>
      <c r="F21" s="249"/>
      <c r="G21" s="254"/>
      <c r="H21" s="250"/>
      <c r="I21" s="351"/>
      <c r="J21" s="250"/>
      <c r="K21" s="351"/>
      <c r="L21" s="250"/>
      <c r="M21" s="230"/>
      <c r="N21" s="249"/>
      <c r="O21" s="230"/>
      <c r="P21" s="379">
        <f t="shared" si="0"/>
        <v>0</v>
      </c>
      <c r="Q21" s="391">
        <f t="shared" si="1"/>
        <v>0</v>
      </c>
      <c r="R21" s="249"/>
      <c r="S21" s="249"/>
      <c r="T21" s="249"/>
      <c r="U21" s="249"/>
    </row>
    <row r="22" spans="1:21" ht="15.75" x14ac:dyDescent="0.25">
      <c r="A22" s="636"/>
      <c r="B22" s="636"/>
      <c r="C22" s="249"/>
      <c r="D22" s="249"/>
      <c r="E22" s="249"/>
      <c r="F22" s="249"/>
      <c r="G22" s="254"/>
      <c r="H22" s="250"/>
      <c r="I22" s="351"/>
      <c r="J22" s="250"/>
      <c r="K22" s="351"/>
      <c r="L22" s="250"/>
      <c r="M22" s="230"/>
      <c r="N22" s="249"/>
      <c r="O22" s="230"/>
      <c r="P22" s="379">
        <f t="shared" si="0"/>
        <v>0</v>
      </c>
      <c r="Q22" s="391">
        <f t="shared" si="1"/>
        <v>0</v>
      </c>
      <c r="R22" s="249"/>
      <c r="S22" s="249"/>
      <c r="T22" s="249"/>
      <c r="U22" s="249"/>
    </row>
    <row r="23" spans="1:21" ht="15.75" x14ac:dyDescent="0.25">
      <c r="A23" s="636"/>
      <c r="B23" s="636"/>
      <c r="C23" s="249"/>
      <c r="D23" s="249"/>
      <c r="E23" s="249"/>
      <c r="F23" s="249"/>
      <c r="G23" s="254"/>
      <c r="H23" s="250"/>
      <c r="I23" s="351"/>
      <c r="J23" s="250"/>
      <c r="K23" s="351"/>
      <c r="L23" s="250"/>
      <c r="M23" s="230"/>
      <c r="N23" s="249"/>
      <c r="O23" s="230"/>
      <c r="P23" s="379">
        <f t="shared" si="0"/>
        <v>0</v>
      </c>
      <c r="Q23" s="391">
        <f t="shared" si="1"/>
        <v>0</v>
      </c>
      <c r="R23" s="249"/>
      <c r="S23" s="249"/>
      <c r="T23" s="249"/>
      <c r="U23" s="249"/>
    </row>
    <row r="24" spans="1:21" ht="15.75" x14ac:dyDescent="0.25">
      <c r="A24" s="636"/>
      <c r="B24" s="637"/>
      <c r="C24" s="249"/>
      <c r="D24" s="249"/>
      <c r="E24" s="249"/>
      <c r="F24" s="249"/>
      <c r="G24" s="254"/>
      <c r="H24" s="250"/>
      <c r="I24" s="351"/>
      <c r="J24" s="250"/>
      <c r="K24" s="351"/>
      <c r="L24" s="250"/>
      <c r="M24" s="230"/>
      <c r="N24" s="249"/>
      <c r="O24" s="230"/>
      <c r="P24" s="379">
        <f t="shared" si="0"/>
        <v>0</v>
      </c>
      <c r="Q24" s="391">
        <f t="shared" si="1"/>
        <v>0</v>
      </c>
      <c r="R24" s="249"/>
      <c r="S24" s="249"/>
      <c r="T24" s="249"/>
      <c r="U24" s="249"/>
    </row>
    <row r="25" spans="1:21" ht="15.75" x14ac:dyDescent="0.25">
      <c r="A25" s="636"/>
      <c r="B25" s="638" t="s">
        <v>1389</v>
      </c>
      <c r="C25" s="249"/>
      <c r="D25" s="249"/>
      <c r="E25" s="249"/>
      <c r="F25" s="249"/>
      <c r="G25" s="254"/>
      <c r="H25" s="250"/>
      <c r="I25" s="351"/>
      <c r="J25" s="250"/>
      <c r="K25" s="351"/>
      <c r="L25" s="250"/>
      <c r="M25" s="230"/>
      <c r="N25" s="249"/>
      <c r="O25" s="230"/>
      <c r="P25" s="379">
        <f t="shared" si="0"/>
        <v>0</v>
      </c>
      <c r="Q25" s="391">
        <f t="shared" si="1"/>
        <v>0</v>
      </c>
      <c r="R25" s="249"/>
      <c r="S25" s="249"/>
      <c r="T25" s="249"/>
      <c r="U25" s="249"/>
    </row>
    <row r="26" spans="1:21" ht="15.75" customHeight="1" x14ac:dyDescent="0.25">
      <c r="A26" s="636"/>
      <c r="B26" s="638"/>
      <c r="C26" s="249"/>
      <c r="D26" s="249"/>
      <c r="E26" s="249"/>
      <c r="F26" s="249"/>
      <c r="G26" s="254"/>
      <c r="H26" s="250"/>
      <c r="I26" s="351"/>
      <c r="J26" s="250"/>
      <c r="K26" s="351"/>
      <c r="L26" s="250"/>
      <c r="M26" s="230"/>
      <c r="N26" s="249"/>
      <c r="O26" s="230"/>
      <c r="P26" s="379">
        <f t="shared" si="0"/>
        <v>0</v>
      </c>
      <c r="Q26" s="391">
        <f t="shared" si="1"/>
        <v>0</v>
      </c>
      <c r="R26" s="249"/>
      <c r="S26" s="249"/>
      <c r="T26" s="249"/>
      <c r="U26" s="249"/>
    </row>
    <row r="27" spans="1:21" ht="15.75" x14ac:dyDescent="0.25">
      <c r="A27" s="636"/>
      <c r="B27" s="638"/>
      <c r="C27" s="249"/>
      <c r="D27" s="249"/>
      <c r="E27" s="249"/>
      <c r="F27" s="249"/>
      <c r="G27" s="254"/>
      <c r="H27" s="250"/>
      <c r="I27" s="351"/>
      <c r="J27" s="250"/>
      <c r="K27" s="351"/>
      <c r="L27" s="250"/>
      <c r="M27" s="230"/>
      <c r="N27" s="249"/>
      <c r="O27" s="230"/>
      <c r="P27" s="379">
        <f t="shared" si="0"/>
        <v>0</v>
      </c>
      <c r="Q27" s="391">
        <f t="shared" si="1"/>
        <v>0</v>
      </c>
      <c r="R27" s="249"/>
      <c r="S27" s="249"/>
      <c r="T27" s="249"/>
      <c r="U27" s="249"/>
    </row>
    <row r="28" spans="1:21" ht="15.75" x14ac:dyDescent="0.25">
      <c r="A28" s="636"/>
      <c r="B28" s="638"/>
      <c r="C28" s="249"/>
      <c r="D28" s="249"/>
      <c r="E28" s="249"/>
      <c r="F28" s="249"/>
      <c r="G28" s="249"/>
      <c r="H28" s="249"/>
      <c r="I28" s="230"/>
      <c r="J28" s="249"/>
      <c r="K28" s="230"/>
      <c r="L28" s="249"/>
      <c r="M28" s="230"/>
      <c r="N28" s="249"/>
      <c r="O28" s="230"/>
      <c r="P28" s="379">
        <f t="shared" si="0"/>
        <v>0</v>
      </c>
      <c r="Q28" s="380">
        <f t="shared" si="1"/>
        <v>0</v>
      </c>
      <c r="R28" s="249"/>
      <c r="S28" s="249"/>
      <c r="T28" s="249"/>
      <c r="U28" s="249"/>
    </row>
    <row r="29" spans="1:21" ht="15.75" x14ac:dyDescent="0.25">
      <c r="A29" s="637"/>
      <c r="B29" s="638"/>
      <c r="C29" s="249"/>
      <c r="D29" s="249"/>
      <c r="E29" s="249"/>
      <c r="F29" s="249"/>
      <c r="G29" s="249"/>
      <c r="H29" s="249"/>
      <c r="I29" s="230"/>
      <c r="J29" s="249"/>
      <c r="K29" s="230"/>
      <c r="L29" s="249"/>
      <c r="M29" s="230"/>
      <c r="N29" s="249"/>
      <c r="O29" s="230"/>
      <c r="P29" s="379">
        <f t="shared" si="0"/>
        <v>0</v>
      </c>
      <c r="Q29" s="380">
        <f t="shared" si="1"/>
        <v>0</v>
      </c>
      <c r="R29" s="249"/>
      <c r="S29" s="249"/>
      <c r="T29" s="249"/>
      <c r="U29" s="249"/>
    </row>
    <row r="30" spans="1:21" ht="15.75" x14ac:dyDescent="0.25">
      <c r="A30" s="647" t="s">
        <v>477</v>
      </c>
      <c r="B30" s="648"/>
      <c r="C30" s="648"/>
      <c r="D30" s="648"/>
      <c r="E30" s="648"/>
      <c r="F30" s="648"/>
      <c r="G30" s="648"/>
      <c r="H30" s="648"/>
      <c r="I30" s="648"/>
      <c r="J30" s="648"/>
      <c r="K30" s="648"/>
      <c r="L30" s="648"/>
      <c r="M30" s="648"/>
      <c r="N30" s="648"/>
      <c r="O30" s="648"/>
      <c r="P30" s="648"/>
      <c r="Q30" s="648"/>
      <c r="R30" s="648"/>
      <c r="S30" s="648"/>
      <c r="T30" s="648"/>
      <c r="U30" s="649"/>
    </row>
    <row r="31" spans="1:21" ht="15.75" customHeight="1" x14ac:dyDescent="0.25">
      <c r="A31" s="635" t="s">
        <v>1394</v>
      </c>
      <c r="B31" s="638" t="s">
        <v>1395</v>
      </c>
      <c r="C31" s="249"/>
      <c r="D31" s="249"/>
      <c r="E31" s="249"/>
      <c r="F31" s="249"/>
      <c r="G31" s="254"/>
      <c r="H31" s="249"/>
      <c r="I31" s="230"/>
      <c r="J31" s="249"/>
      <c r="K31" s="230"/>
      <c r="L31" s="249"/>
      <c r="M31" s="230"/>
      <c r="N31" s="249"/>
      <c r="O31" s="230"/>
      <c r="P31" s="379">
        <f t="shared" ref="P31:P42" si="2">H31+J31+L31+N31</f>
        <v>0</v>
      </c>
      <c r="Q31" s="380">
        <f t="shared" ref="Q31:Q42" si="3">I31+K31+M31+O31</f>
        <v>0</v>
      </c>
      <c r="R31" s="249"/>
      <c r="S31" s="249"/>
      <c r="T31" s="249"/>
      <c r="U31" s="272"/>
    </row>
    <row r="32" spans="1:21" ht="15.75" x14ac:dyDescent="0.25">
      <c r="A32" s="636"/>
      <c r="B32" s="638"/>
      <c r="C32" s="249"/>
      <c r="D32" s="249"/>
      <c r="E32" s="249"/>
      <c r="F32" s="249"/>
      <c r="G32" s="254"/>
      <c r="H32" s="249"/>
      <c r="I32" s="230"/>
      <c r="J32" s="249"/>
      <c r="K32" s="230"/>
      <c r="L32" s="249"/>
      <c r="M32" s="230"/>
      <c r="N32" s="249"/>
      <c r="O32" s="230"/>
      <c r="P32" s="379">
        <f t="shared" si="2"/>
        <v>0</v>
      </c>
      <c r="Q32" s="380">
        <f t="shared" si="3"/>
        <v>0</v>
      </c>
      <c r="R32" s="249"/>
      <c r="S32" s="249"/>
      <c r="T32" s="249"/>
      <c r="U32" s="272"/>
    </row>
    <row r="33" spans="1:21" ht="15.75" x14ac:dyDescent="0.25">
      <c r="A33" s="636"/>
      <c r="B33" s="638"/>
      <c r="C33" s="249"/>
      <c r="D33" s="249"/>
      <c r="E33" s="249"/>
      <c r="F33" s="249"/>
      <c r="G33" s="254"/>
      <c r="H33" s="249"/>
      <c r="I33" s="230"/>
      <c r="J33" s="249"/>
      <c r="K33" s="230"/>
      <c r="L33" s="249"/>
      <c r="M33" s="230"/>
      <c r="N33" s="249"/>
      <c r="O33" s="230"/>
      <c r="P33" s="379">
        <f t="shared" si="2"/>
        <v>0</v>
      </c>
      <c r="Q33" s="380">
        <f t="shared" si="3"/>
        <v>0</v>
      </c>
      <c r="R33" s="249"/>
      <c r="S33" s="249"/>
      <c r="T33" s="249"/>
      <c r="U33" s="272"/>
    </row>
    <row r="34" spans="1:21" ht="15.75" x14ac:dyDescent="0.25">
      <c r="A34" s="636"/>
      <c r="B34" s="638"/>
      <c r="C34" s="249"/>
      <c r="D34" s="249"/>
      <c r="E34" s="249"/>
      <c r="F34" s="249"/>
      <c r="G34" s="254"/>
      <c r="H34" s="249"/>
      <c r="I34" s="230"/>
      <c r="J34" s="249"/>
      <c r="K34" s="230"/>
      <c r="L34" s="249"/>
      <c r="M34" s="230"/>
      <c r="N34" s="249"/>
      <c r="O34" s="230"/>
      <c r="P34" s="379">
        <f t="shared" si="2"/>
        <v>0</v>
      </c>
      <c r="Q34" s="380">
        <f t="shared" si="3"/>
        <v>0</v>
      </c>
      <c r="R34" s="249"/>
      <c r="S34" s="249"/>
      <c r="T34" s="249"/>
      <c r="U34" s="272"/>
    </row>
    <row r="35" spans="1:21" ht="15.75" x14ac:dyDescent="0.25">
      <c r="A35" s="636"/>
      <c r="B35" s="638"/>
      <c r="C35" s="249"/>
      <c r="D35" s="249"/>
      <c r="E35" s="249"/>
      <c r="F35" s="249"/>
      <c r="G35" s="254"/>
      <c r="H35" s="249"/>
      <c r="I35" s="230"/>
      <c r="J35" s="249"/>
      <c r="K35" s="230"/>
      <c r="L35" s="249"/>
      <c r="M35" s="230"/>
      <c r="N35" s="249"/>
      <c r="O35" s="230"/>
      <c r="P35" s="379">
        <f t="shared" si="2"/>
        <v>0</v>
      </c>
      <c r="Q35" s="380">
        <f t="shared" si="3"/>
        <v>0</v>
      </c>
      <c r="R35" s="249"/>
      <c r="S35" s="249"/>
      <c r="T35" s="249"/>
      <c r="U35" s="272"/>
    </row>
    <row r="36" spans="1:21" ht="15.75" x14ac:dyDescent="0.25">
      <c r="A36" s="637"/>
      <c r="B36" s="638"/>
      <c r="C36" s="249"/>
      <c r="D36" s="249"/>
      <c r="E36" s="249"/>
      <c r="F36" s="249"/>
      <c r="G36" s="254"/>
      <c r="H36" s="249"/>
      <c r="I36" s="230"/>
      <c r="J36" s="249"/>
      <c r="K36" s="230"/>
      <c r="L36" s="249"/>
      <c r="M36" s="230"/>
      <c r="N36" s="249"/>
      <c r="O36" s="230"/>
      <c r="P36" s="379">
        <f t="shared" si="2"/>
        <v>0</v>
      </c>
      <c r="Q36" s="380">
        <f t="shared" si="3"/>
        <v>0</v>
      </c>
      <c r="R36" s="249"/>
      <c r="S36" s="249"/>
      <c r="T36" s="249"/>
      <c r="U36" s="272"/>
    </row>
    <row r="37" spans="1:21" ht="15.75" x14ac:dyDescent="0.25">
      <c r="A37" s="638" t="s">
        <v>1392</v>
      </c>
      <c r="B37" s="638" t="s">
        <v>1396</v>
      </c>
      <c r="C37" s="249"/>
      <c r="D37" s="249"/>
      <c r="E37" s="249"/>
      <c r="F37" s="249"/>
      <c r="G37" s="249"/>
      <c r="H37" s="249"/>
      <c r="I37" s="230"/>
      <c r="J37" s="249"/>
      <c r="K37" s="230"/>
      <c r="L37" s="250"/>
      <c r="M37" s="230"/>
      <c r="N37" s="249"/>
      <c r="O37" s="230"/>
      <c r="P37" s="381">
        <f t="shared" si="2"/>
        <v>0</v>
      </c>
      <c r="Q37" s="380">
        <f t="shared" si="3"/>
        <v>0</v>
      </c>
      <c r="R37" s="249"/>
      <c r="S37" s="249"/>
      <c r="T37" s="249"/>
      <c r="U37" s="324"/>
    </row>
    <row r="38" spans="1:21" ht="15.75" x14ac:dyDescent="0.25">
      <c r="A38" s="638"/>
      <c r="B38" s="638"/>
      <c r="C38" s="249"/>
      <c r="D38" s="249"/>
      <c r="E38" s="249"/>
      <c r="F38" s="249"/>
      <c r="G38" s="249"/>
      <c r="H38" s="249"/>
      <c r="I38" s="230"/>
      <c r="J38" s="249"/>
      <c r="K38" s="230"/>
      <c r="L38" s="250"/>
      <c r="M38" s="230"/>
      <c r="N38" s="249"/>
      <c r="O38" s="230"/>
      <c r="P38" s="381">
        <f t="shared" si="2"/>
        <v>0</v>
      </c>
      <c r="Q38" s="380">
        <f t="shared" si="3"/>
        <v>0</v>
      </c>
      <c r="R38" s="249"/>
      <c r="S38" s="249"/>
      <c r="T38" s="249"/>
      <c r="U38" s="324"/>
    </row>
    <row r="39" spans="1:21" ht="15.75" x14ac:dyDescent="0.25">
      <c r="A39" s="638"/>
      <c r="B39" s="638"/>
      <c r="C39" s="249"/>
      <c r="D39" s="249"/>
      <c r="E39" s="249"/>
      <c r="F39" s="249"/>
      <c r="G39" s="249"/>
      <c r="H39" s="249"/>
      <c r="I39" s="230"/>
      <c r="J39" s="249"/>
      <c r="K39" s="230"/>
      <c r="L39" s="250"/>
      <c r="M39" s="230"/>
      <c r="N39" s="249"/>
      <c r="O39" s="230"/>
      <c r="P39" s="381">
        <f t="shared" si="2"/>
        <v>0</v>
      </c>
      <c r="Q39" s="380">
        <f t="shared" si="3"/>
        <v>0</v>
      </c>
      <c r="R39" s="249"/>
      <c r="S39" s="249"/>
      <c r="T39" s="249"/>
      <c r="U39" s="324"/>
    </row>
    <row r="40" spans="1:21" ht="15.75" x14ac:dyDescent="0.25">
      <c r="A40" s="638"/>
      <c r="B40" s="638"/>
      <c r="C40" s="249"/>
      <c r="D40" s="249"/>
      <c r="E40" s="249"/>
      <c r="F40" s="249"/>
      <c r="G40" s="249"/>
      <c r="H40" s="249"/>
      <c r="I40" s="230"/>
      <c r="J40" s="249"/>
      <c r="K40" s="230"/>
      <c r="L40" s="250"/>
      <c r="M40" s="230"/>
      <c r="N40" s="249"/>
      <c r="O40" s="230"/>
      <c r="P40" s="381">
        <f t="shared" si="2"/>
        <v>0</v>
      </c>
      <c r="Q40" s="380">
        <f t="shared" si="3"/>
        <v>0</v>
      </c>
      <c r="R40" s="249"/>
      <c r="S40" s="249"/>
      <c r="T40" s="249"/>
      <c r="U40" s="324"/>
    </row>
    <row r="41" spans="1:21" ht="15.75" x14ac:dyDescent="0.25">
      <c r="A41" s="638"/>
      <c r="B41" s="638"/>
      <c r="C41" s="249"/>
      <c r="D41" s="249"/>
      <c r="E41" s="249"/>
      <c r="F41" s="249"/>
      <c r="G41" s="249"/>
      <c r="H41" s="249"/>
      <c r="I41" s="230"/>
      <c r="J41" s="249"/>
      <c r="K41" s="230"/>
      <c r="L41" s="250"/>
      <c r="M41" s="230"/>
      <c r="N41" s="249"/>
      <c r="O41" s="230"/>
      <c r="P41" s="381">
        <f t="shared" si="2"/>
        <v>0</v>
      </c>
      <c r="Q41" s="380">
        <f t="shared" si="3"/>
        <v>0</v>
      </c>
      <c r="R41" s="249"/>
      <c r="S41" s="249"/>
      <c r="T41" s="249"/>
      <c r="U41" s="324"/>
    </row>
    <row r="42" spans="1:21" ht="15.75" x14ac:dyDescent="0.25">
      <c r="A42" s="638"/>
      <c r="B42" s="638"/>
      <c r="C42" s="249"/>
      <c r="D42" s="249"/>
      <c r="E42" s="249"/>
      <c r="F42" s="249"/>
      <c r="G42" s="249"/>
      <c r="H42" s="249"/>
      <c r="I42" s="230"/>
      <c r="J42" s="249"/>
      <c r="K42" s="230"/>
      <c r="L42" s="249"/>
      <c r="M42" s="230"/>
      <c r="N42" s="250"/>
      <c r="O42" s="230"/>
      <c r="P42" s="381">
        <f t="shared" si="2"/>
        <v>0</v>
      </c>
      <c r="Q42" s="380">
        <f t="shared" si="3"/>
        <v>0</v>
      </c>
      <c r="R42" s="249"/>
      <c r="S42" s="249"/>
      <c r="T42" s="249"/>
      <c r="U42" s="324"/>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2"/>
    </row>
    <row r="46" spans="1:21" x14ac:dyDescent="0.25">
      <c r="I46"/>
      <c r="K46"/>
      <c r="M46"/>
      <c r="O46"/>
      <c r="Q46" s="392"/>
    </row>
    <row r="47" spans="1:21" x14ac:dyDescent="0.25">
      <c r="I47"/>
      <c r="K47"/>
      <c r="M47"/>
      <c r="O47"/>
      <c r="Q47" s="392"/>
    </row>
    <row r="48" spans="1:21" x14ac:dyDescent="0.25">
      <c r="I48"/>
      <c r="K48"/>
      <c r="M48"/>
      <c r="O48"/>
      <c r="Q48" s="392"/>
    </row>
    <row r="49" spans="3:17" x14ac:dyDescent="0.25">
      <c r="C49" s="461"/>
      <c r="I49"/>
      <c r="K49"/>
      <c r="M49"/>
      <c r="O49"/>
      <c r="Q49" s="392"/>
    </row>
    <row r="50" spans="3:17" x14ac:dyDescent="0.25">
      <c r="C50" s="461"/>
      <c r="I50"/>
      <c r="K50"/>
      <c r="M50"/>
      <c r="O50"/>
      <c r="Q50" s="392"/>
    </row>
    <row r="51" spans="3:17" x14ac:dyDescent="0.25">
      <c r="C51" s="461"/>
      <c r="I51"/>
      <c r="K51"/>
      <c r="M51"/>
      <c r="O51"/>
      <c r="Q51" s="392"/>
    </row>
    <row r="52" spans="3:17" x14ac:dyDescent="0.25">
      <c r="C52" s="461"/>
      <c r="I52"/>
      <c r="K52"/>
      <c r="M52"/>
      <c r="O52"/>
      <c r="Q52" s="392"/>
    </row>
    <row r="53" spans="3:17" x14ac:dyDescent="0.25">
      <c r="C53" s="461"/>
      <c r="I53"/>
      <c r="K53"/>
      <c r="M53"/>
      <c r="O53"/>
      <c r="Q53" s="392"/>
    </row>
    <row r="54" spans="3:17" x14ac:dyDescent="0.25">
      <c r="C54" s="461"/>
      <c r="I54"/>
      <c r="K54"/>
      <c r="M54"/>
      <c r="O54"/>
      <c r="Q54" s="392"/>
    </row>
    <row r="55" spans="3:17" x14ac:dyDescent="0.25">
      <c r="C55" s="461"/>
      <c r="I55"/>
      <c r="K55"/>
      <c r="M55"/>
      <c r="O55"/>
      <c r="Q55" s="392"/>
    </row>
    <row r="56" spans="3:17" x14ac:dyDescent="0.25">
      <c r="C56" s="461"/>
      <c r="I56"/>
      <c r="K56"/>
      <c r="M56"/>
      <c r="O56"/>
      <c r="Q56" s="392"/>
    </row>
    <row r="57" spans="3:17" x14ac:dyDescent="0.25">
      <c r="C57" s="461"/>
      <c r="I57"/>
      <c r="K57"/>
      <c r="M57"/>
      <c r="O57"/>
      <c r="Q57" s="392"/>
    </row>
    <row r="58" spans="3:17" x14ac:dyDescent="0.25">
      <c r="C58" s="461"/>
      <c r="I58"/>
      <c r="K58"/>
      <c r="M58"/>
      <c r="O58"/>
      <c r="Q58" s="392"/>
    </row>
    <row r="59" spans="3:17" x14ac:dyDescent="0.25">
      <c r="C59" s="461"/>
      <c r="I59"/>
      <c r="K59"/>
      <c r="M59"/>
      <c r="O59"/>
      <c r="Q59" s="392"/>
    </row>
    <row r="60" spans="3:17" x14ac:dyDescent="0.25">
      <c r="C60" s="461"/>
      <c r="I60"/>
      <c r="K60"/>
      <c r="M60"/>
      <c r="O60"/>
      <c r="Q60" s="392"/>
    </row>
    <row r="61" spans="3:17" x14ac:dyDescent="0.25">
      <c r="C61" s="461"/>
      <c r="I61"/>
      <c r="K61"/>
      <c r="M61"/>
      <c r="O61"/>
      <c r="Q61" s="392"/>
    </row>
    <row r="62" spans="3:17" x14ac:dyDescent="0.25">
      <c r="C62" s="461"/>
      <c r="I62"/>
      <c r="K62"/>
      <c r="M62"/>
      <c r="O62"/>
      <c r="Q62" s="392"/>
    </row>
    <row r="63" spans="3:17" x14ac:dyDescent="0.25">
      <c r="C63" s="461"/>
    </row>
    <row r="64" spans="3:17" x14ac:dyDescent="0.25">
      <c r="C64" s="461"/>
    </row>
    <row r="65" spans="3:3" x14ac:dyDescent="0.25">
      <c r="C65" s="461"/>
    </row>
    <row r="66" spans="3:3" x14ac:dyDescent="0.25">
      <c r="C66" s="461"/>
    </row>
    <row r="67" spans="3:3" x14ac:dyDescent="0.25">
      <c r="C67" s="461"/>
    </row>
    <row r="68" spans="3:3" x14ac:dyDescent="0.25">
      <c r="C68" s="461"/>
    </row>
    <row r="69" spans="3:3" x14ac:dyDescent="0.25">
      <c r="C69" s="461"/>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1"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0" t="s">
        <v>1601</v>
      </c>
      <c r="D1" s="510" t="s">
        <v>1602</v>
      </c>
      <c r="E1" s="510" t="s">
        <v>1603</v>
      </c>
      <c r="F1" s="284"/>
      <c r="G1" s="284"/>
      <c r="H1" s="284" t="s">
        <v>114</v>
      </c>
      <c r="J1" s="284"/>
      <c r="K1" s="284"/>
      <c r="L1" s="284"/>
      <c r="M1" s="284"/>
      <c r="N1" s="284"/>
      <c r="O1" s="284"/>
      <c r="P1" s="284"/>
      <c r="Q1" s="284"/>
      <c r="R1" s="284"/>
      <c r="S1" s="284"/>
      <c r="T1" s="284"/>
      <c r="U1" s="284"/>
    </row>
    <row r="2" spans="1:21" s="285" customFormat="1" ht="18" customHeight="1" x14ac:dyDescent="0.3">
      <c r="A2" s="317"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2"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102</v>
      </c>
      <c r="S4" s="613" t="s">
        <v>109</v>
      </c>
      <c r="T4" s="613" t="s">
        <v>108</v>
      </c>
      <c r="U4" s="610" t="s">
        <v>88</v>
      </c>
    </row>
    <row r="5" spans="1:21" s="66" customFormat="1"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1"/>
    </row>
    <row r="6" spans="1:21" s="67" customFormat="1" ht="25.5"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2"/>
    </row>
    <row r="7" spans="1:21" s="67" customFormat="1" ht="15.6" x14ac:dyDescent="0.3">
      <c r="A7" s="438"/>
      <c r="B7" s="439"/>
      <c r="C7" s="440"/>
      <c r="D7" s="440"/>
      <c r="E7" s="440"/>
      <c r="F7" s="441"/>
      <c r="G7" s="440"/>
      <c r="H7" s="442"/>
      <c r="I7" s="442"/>
      <c r="J7" s="442"/>
      <c r="K7" s="442"/>
      <c r="L7" s="442"/>
      <c r="M7" s="442"/>
      <c r="N7" s="442"/>
      <c r="O7" s="442"/>
      <c r="P7" s="442"/>
      <c r="Q7" s="442"/>
      <c r="R7" s="443"/>
      <c r="S7" s="443"/>
      <c r="T7" s="443"/>
      <c r="U7" s="444"/>
    </row>
    <row r="8" spans="1:21" ht="15.75" x14ac:dyDescent="0.25">
      <c r="A8" s="650" t="s">
        <v>1398</v>
      </c>
      <c r="B8" s="650" t="s">
        <v>111</v>
      </c>
      <c r="C8" s="324"/>
      <c r="D8" s="324"/>
      <c r="E8" s="324"/>
      <c r="F8" s="324"/>
      <c r="G8" s="73"/>
      <c r="H8" s="350"/>
      <c r="I8" s="353"/>
      <c r="J8" s="350"/>
      <c r="K8" s="353"/>
      <c r="L8" s="350"/>
      <c r="M8" s="353"/>
      <c r="N8" s="350"/>
      <c r="O8" s="353"/>
      <c r="P8" s="394">
        <f>H8+J8+L8+N8</f>
        <v>0</v>
      </c>
      <c r="Q8" s="395">
        <f>I8+K8+M8+O8</f>
        <v>0</v>
      </c>
      <c r="R8" s="347"/>
      <c r="S8" s="249"/>
      <c r="T8" s="249"/>
      <c r="U8" s="249"/>
    </row>
    <row r="9" spans="1:21" ht="15.75" x14ac:dyDescent="0.25">
      <c r="A9" s="650"/>
      <c r="B9" s="650"/>
      <c r="C9" s="324"/>
      <c r="D9" s="324"/>
      <c r="E9" s="324"/>
      <c r="F9" s="324"/>
      <c r="G9" s="73"/>
      <c r="H9" s="350"/>
      <c r="I9" s="353"/>
      <c r="J9" s="350"/>
      <c r="K9" s="353"/>
      <c r="L9" s="350"/>
      <c r="M9" s="353"/>
      <c r="N9" s="350"/>
      <c r="O9" s="353"/>
      <c r="P9" s="394">
        <f t="shared" ref="P9:P26" si="0">H9+J9+L9+N9</f>
        <v>0</v>
      </c>
      <c r="Q9" s="395">
        <f t="shared" ref="Q9:Q26" si="1">I9+K9+M9+O9</f>
        <v>0</v>
      </c>
      <c r="R9" s="347"/>
      <c r="S9" s="249"/>
      <c r="T9" s="249"/>
      <c r="U9" s="249"/>
    </row>
    <row r="10" spans="1:21" ht="15.75" x14ac:dyDescent="0.25">
      <c r="A10" s="650"/>
      <c r="B10" s="650"/>
      <c r="C10" s="324"/>
      <c r="D10" s="324"/>
      <c r="E10" s="324"/>
      <c r="F10" s="324"/>
      <c r="G10" s="73"/>
      <c r="H10" s="350"/>
      <c r="I10" s="353"/>
      <c r="J10" s="350"/>
      <c r="K10" s="353"/>
      <c r="L10" s="350"/>
      <c r="M10" s="353"/>
      <c r="N10" s="350"/>
      <c r="O10" s="353"/>
      <c r="P10" s="394">
        <f t="shared" si="0"/>
        <v>0</v>
      </c>
      <c r="Q10" s="395">
        <f t="shared" si="1"/>
        <v>0</v>
      </c>
      <c r="R10" s="347"/>
      <c r="S10" s="249"/>
      <c r="T10" s="249"/>
      <c r="U10" s="249"/>
    </row>
    <row r="11" spans="1:21" ht="15.75" x14ac:dyDescent="0.25">
      <c r="A11" s="650"/>
      <c r="B11" s="650"/>
      <c r="C11" s="324"/>
      <c r="D11" s="324"/>
      <c r="E11" s="324"/>
      <c r="F11" s="324"/>
      <c r="G11" s="73"/>
      <c r="H11" s="350"/>
      <c r="I11" s="353"/>
      <c r="J11" s="350"/>
      <c r="K11" s="353"/>
      <c r="L11" s="350"/>
      <c r="M11" s="353"/>
      <c r="N11" s="350"/>
      <c r="O11" s="353"/>
      <c r="P11" s="394">
        <f t="shared" si="0"/>
        <v>0</v>
      </c>
      <c r="Q11" s="395">
        <f t="shared" si="1"/>
        <v>0</v>
      </c>
      <c r="R11" s="347"/>
      <c r="S11" s="249"/>
      <c r="T11" s="249"/>
      <c r="U11" s="249"/>
    </row>
    <row r="12" spans="1:21" ht="15.75" x14ac:dyDescent="0.25">
      <c r="A12" s="650"/>
      <c r="B12" s="650"/>
      <c r="C12" s="324"/>
      <c r="D12" s="324"/>
      <c r="E12" s="324"/>
      <c r="F12" s="324"/>
      <c r="G12" s="73"/>
      <c r="H12" s="350"/>
      <c r="I12" s="353"/>
      <c r="J12" s="350"/>
      <c r="K12" s="353"/>
      <c r="L12" s="350"/>
      <c r="M12" s="353"/>
      <c r="N12" s="350"/>
      <c r="O12" s="353"/>
      <c r="P12" s="394">
        <f t="shared" si="0"/>
        <v>0</v>
      </c>
      <c r="Q12" s="395">
        <f t="shared" si="1"/>
        <v>0</v>
      </c>
      <c r="R12" s="347"/>
      <c r="S12" s="249"/>
      <c r="T12" s="249"/>
      <c r="U12" s="249"/>
    </row>
    <row r="13" spans="1:21" ht="15.75" x14ac:dyDescent="0.25">
      <c r="A13" s="650"/>
      <c r="B13" s="650"/>
      <c r="C13" s="324"/>
      <c r="D13" s="324"/>
      <c r="E13" s="324"/>
      <c r="F13" s="324"/>
      <c r="G13" s="73"/>
      <c r="H13" s="350"/>
      <c r="I13" s="353"/>
      <c r="J13" s="350"/>
      <c r="K13" s="353"/>
      <c r="L13" s="350"/>
      <c r="M13" s="353"/>
      <c r="N13" s="350"/>
      <c r="O13" s="353"/>
      <c r="P13" s="394">
        <f t="shared" si="0"/>
        <v>0</v>
      </c>
      <c r="Q13" s="395">
        <f t="shared" si="1"/>
        <v>0</v>
      </c>
      <c r="R13" s="347"/>
      <c r="S13" s="249"/>
      <c r="T13" s="249"/>
      <c r="U13" s="249"/>
    </row>
    <row r="14" spans="1:21" ht="15.75" x14ac:dyDescent="0.25">
      <c r="A14" s="650"/>
      <c r="B14" s="650" t="s">
        <v>112</v>
      </c>
      <c r="C14" s="324"/>
      <c r="D14" s="324"/>
      <c r="E14" s="324"/>
      <c r="F14" s="324"/>
      <c r="G14" s="73"/>
      <c r="H14" s="350"/>
      <c r="I14" s="353"/>
      <c r="J14" s="350"/>
      <c r="K14" s="353"/>
      <c r="L14" s="350"/>
      <c r="M14" s="353"/>
      <c r="N14" s="350"/>
      <c r="O14" s="353"/>
      <c r="P14" s="394">
        <f t="shared" si="0"/>
        <v>0</v>
      </c>
      <c r="Q14" s="395">
        <f t="shared" si="1"/>
        <v>0</v>
      </c>
      <c r="R14" s="347"/>
      <c r="S14" s="249"/>
      <c r="T14" s="249"/>
      <c r="U14" s="249"/>
    </row>
    <row r="15" spans="1:21" ht="15.75" x14ac:dyDescent="0.25">
      <c r="A15" s="650"/>
      <c r="B15" s="650"/>
      <c r="C15" s="324"/>
      <c r="D15" s="324"/>
      <c r="E15" s="324"/>
      <c r="F15" s="324"/>
      <c r="G15" s="73"/>
      <c r="H15" s="350"/>
      <c r="I15" s="353"/>
      <c r="J15" s="350"/>
      <c r="K15" s="353"/>
      <c r="L15" s="350"/>
      <c r="M15" s="353"/>
      <c r="N15" s="350"/>
      <c r="O15" s="353"/>
      <c r="P15" s="394">
        <f t="shared" si="0"/>
        <v>0</v>
      </c>
      <c r="Q15" s="395">
        <f t="shared" si="1"/>
        <v>0</v>
      </c>
      <c r="R15" s="347"/>
      <c r="S15" s="249"/>
      <c r="T15" s="249"/>
      <c r="U15" s="249"/>
    </row>
    <row r="16" spans="1:21" ht="15.75" x14ac:dyDescent="0.25">
      <c r="A16" s="650"/>
      <c r="B16" s="650"/>
      <c r="C16" s="324"/>
      <c r="D16" s="324"/>
      <c r="E16" s="324"/>
      <c r="F16" s="324"/>
      <c r="G16" s="73"/>
      <c r="H16" s="350"/>
      <c r="I16" s="353"/>
      <c r="J16" s="350"/>
      <c r="K16" s="353"/>
      <c r="L16" s="350"/>
      <c r="M16" s="353"/>
      <c r="N16" s="350"/>
      <c r="O16" s="353"/>
      <c r="P16" s="394">
        <f t="shared" si="0"/>
        <v>0</v>
      </c>
      <c r="Q16" s="395">
        <f t="shared" si="1"/>
        <v>0</v>
      </c>
      <c r="R16" s="347"/>
      <c r="S16" s="249"/>
      <c r="T16" s="249"/>
      <c r="U16" s="249"/>
    </row>
    <row r="17" spans="1:21" ht="15.75" x14ac:dyDescent="0.25">
      <c r="A17" s="650"/>
      <c r="B17" s="650"/>
      <c r="C17" s="324"/>
      <c r="D17" s="324"/>
      <c r="E17" s="324"/>
      <c r="F17" s="324"/>
      <c r="G17" s="73"/>
      <c r="H17" s="350"/>
      <c r="I17" s="353"/>
      <c r="J17" s="350"/>
      <c r="K17" s="353"/>
      <c r="L17" s="350"/>
      <c r="M17" s="353"/>
      <c r="N17" s="350"/>
      <c r="O17" s="353"/>
      <c r="P17" s="394">
        <f t="shared" si="0"/>
        <v>0</v>
      </c>
      <c r="Q17" s="395">
        <f t="shared" si="1"/>
        <v>0</v>
      </c>
      <c r="R17" s="347"/>
      <c r="S17" s="249"/>
      <c r="T17" s="249"/>
      <c r="U17" s="249"/>
    </row>
    <row r="18" spans="1:21" ht="15.75" x14ac:dyDescent="0.25">
      <c r="A18" s="650"/>
      <c r="B18" s="650"/>
      <c r="C18" s="324"/>
      <c r="D18" s="324"/>
      <c r="E18" s="324"/>
      <c r="F18" s="324"/>
      <c r="G18" s="73"/>
      <c r="H18" s="350"/>
      <c r="I18" s="353"/>
      <c r="J18" s="350"/>
      <c r="K18" s="353"/>
      <c r="L18" s="350"/>
      <c r="M18" s="353"/>
      <c r="N18" s="350"/>
      <c r="O18" s="353"/>
      <c r="P18" s="394">
        <f t="shared" si="0"/>
        <v>0</v>
      </c>
      <c r="Q18" s="395">
        <f t="shared" si="1"/>
        <v>0</v>
      </c>
      <c r="R18" s="347"/>
      <c r="S18" s="249"/>
      <c r="T18" s="249"/>
      <c r="U18" s="249"/>
    </row>
    <row r="19" spans="1:21" ht="15.75" x14ac:dyDescent="0.25">
      <c r="A19" s="650"/>
      <c r="B19" s="650"/>
      <c r="C19" s="324"/>
      <c r="D19" s="324"/>
      <c r="E19" s="324"/>
      <c r="F19" s="324"/>
      <c r="G19" s="73"/>
      <c r="H19" s="350"/>
      <c r="I19" s="353"/>
      <c r="J19" s="350"/>
      <c r="K19" s="353"/>
      <c r="L19" s="350"/>
      <c r="M19" s="353"/>
      <c r="N19" s="350"/>
      <c r="O19" s="353"/>
      <c r="P19" s="394">
        <f t="shared" si="0"/>
        <v>0</v>
      </c>
      <c r="Q19" s="395">
        <f t="shared" si="1"/>
        <v>0</v>
      </c>
      <c r="R19" s="347"/>
      <c r="S19" s="249"/>
      <c r="T19" s="249"/>
      <c r="U19" s="249"/>
    </row>
    <row r="20" spans="1:21" ht="15.75" x14ac:dyDescent="0.25">
      <c r="A20" s="650"/>
      <c r="B20" s="650" t="s">
        <v>1399</v>
      </c>
      <c r="C20" s="324"/>
      <c r="D20" s="324"/>
      <c r="E20" s="324"/>
      <c r="F20" s="324"/>
      <c r="G20" s="73"/>
      <c r="H20" s="350"/>
      <c r="I20" s="353"/>
      <c r="J20" s="350"/>
      <c r="K20" s="353"/>
      <c r="L20" s="350"/>
      <c r="M20" s="353"/>
      <c r="N20" s="350"/>
      <c r="O20" s="353"/>
      <c r="P20" s="394">
        <f t="shared" si="0"/>
        <v>0</v>
      </c>
      <c r="Q20" s="395">
        <f t="shared" si="1"/>
        <v>0</v>
      </c>
      <c r="R20" s="347"/>
      <c r="S20" s="249"/>
      <c r="T20" s="249"/>
      <c r="U20" s="249"/>
    </row>
    <row r="21" spans="1:21" ht="15.75" x14ac:dyDescent="0.25">
      <c r="A21" s="650"/>
      <c r="B21" s="650"/>
      <c r="C21" s="324"/>
      <c r="D21" s="324"/>
      <c r="E21" s="324"/>
      <c r="F21" s="324"/>
      <c r="G21" s="73"/>
      <c r="H21" s="350"/>
      <c r="I21" s="353"/>
      <c r="J21" s="350"/>
      <c r="K21" s="353"/>
      <c r="L21" s="350"/>
      <c r="M21" s="353"/>
      <c r="N21" s="350"/>
      <c r="O21" s="353"/>
      <c r="P21" s="394">
        <f t="shared" si="0"/>
        <v>0</v>
      </c>
      <c r="Q21" s="395">
        <f t="shared" si="1"/>
        <v>0</v>
      </c>
      <c r="R21" s="347"/>
      <c r="S21" s="249"/>
      <c r="T21" s="249"/>
      <c r="U21" s="249"/>
    </row>
    <row r="22" spans="1:21" ht="15.75" x14ac:dyDescent="0.25">
      <c r="A22" s="650"/>
      <c r="B22" s="650"/>
      <c r="C22" s="324"/>
      <c r="D22" s="324"/>
      <c r="E22" s="324"/>
      <c r="F22" s="324"/>
      <c r="G22" s="73"/>
      <c r="H22" s="350"/>
      <c r="I22" s="353"/>
      <c r="J22" s="350"/>
      <c r="K22" s="353"/>
      <c r="L22" s="350"/>
      <c r="M22" s="353"/>
      <c r="N22" s="350"/>
      <c r="O22" s="353"/>
      <c r="P22" s="394">
        <f t="shared" si="0"/>
        <v>0</v>
      </c>
      <c r="Q22" s="395">
        <f t="shared" si="1"/>
        <v>0</v>
      </c>
      <c r="R22" s="347"/>
      <c r="S22" s="249"/>
      <c r="T22" s="249"/>
      <c r="U22" s="249"/>
    </row>
    <row r="23" spans="1:21" ht="15.75" x14ac:dyDescent="0.25">
      <c r="A23" s="650"/>
      <c r="B23" s="650"/>
      <c r="C23" s="324"/>
      <c r="D23" s="324"/>
      <c r="E23" s="324"/>
      <c r="F23" s="324"/>
      <c r="G23" s="73"/>
      <c r="H23" s="350"/>
      <c r="I23" s="353"/>
      <c r="J23" s="350"/>
      <c r="K23" s="353"/>
      <c r="L23" s="350"/>
      <c r="M23" s="353"/>
      <c r="N23" s="350"/>
      <c r="O23" s="353"/>
      <c r="P23" s="394">
        <f t="shared" si="0"/>
        <v>0</v>
      </c>
      <c r="Q23" s="395">
        <f t="shared" si="1"/>
        <v>0</v>
      </c>
      <c r="R23" s="347"/>
      <c r="S23" s="249"/>
      <c r="T23" s="249"/>
      <c r="U23" s="249"/>
    </row>
    <row r="24" spans="1:21" ht="15.75" x14ac:dyDescent="0.25">
      <c r="A24" s="650"/>
      <c r="B24" s="650"/>
      <c r="C24" s="74"/>
      <c r="D24" s="74"/>
      <c r="E24" s="324"/>
      <c r="F24" s="324"/>
      <c r="G24" s="73"/>
      <c r="H24" s="350"/>
      <c r="I24" s="353"/>
      <c r="J24" s="350"/>
      <c r="K24" s="353"/>
      <c r="L24" s="350"/>
      <c r="M24" s="353"/>
      <c r="N24" s="350"/>
      <c r="O24" s="353"/>
      <c r="P24" s="394">
        <f t="shared" si="0"/>
        <v>0</v>
      </c>
      <c r="Q24" s="395">
        <f t="shared" si="1"/>
        <v>0</v>
      </c>
      <c r="R24" s="347"/>
      <c r="S24" s="249"/>
      <c r="T24" s="249"/>
      <c r="U24" s="249"/>
    </row>
    <row r="25" spans="1:21" ht="15.75" x14ac:dyDescent="0.25">
      <c r="A25" s="650"/>
      <c r="B25" s="650"/>
      <c r="C25" s="74"/>
      <c r="D25" s="74"/>
      <c r="E25" s="324"/>
      <c r="F25" s="324"/>
      <c r="G25" s="73"/>
      <c r="H25" s="350"/>
      <c r="I25" s="353"/>
      <c r="J25" s="350"/>
      <c r="K25" s="353"/>
      <c r="L25" s="350"/>
      <c r="M25" s="353"/>
      <c r="N25" s="350"/>
      <c r="O25" s="353"/>
      <c r="P25" s="394">
        <f t="shared" si="0"/>
        <v>0</v>
      </c>
      <c r="Q25" s="395">
        <f t="shared" si="1"/>
        <v>0</v>
      </c>
      <c r="R25" s="347"/>
      <c r="S25" s="249"/>
      <c r="T25" s="249"/>
      <c r="U25" s="249"/>
    </row>
    <row r="26" spans="1:21" ht="15.75" x14ac:dyDescent="0.25">
      <c r="A26" s="650"/>
      <c r="B26" s="650"/>
      <c r="C26" s="324"/>
      <c r="D26" s="324"/>
      <c r="E26" s="324"/>
      <c r="F26" s="324"/>
      <c r="G26" s="73"/>
      <c r="H26" s="350"/>
      <c r="I26" s="353"/>
      <c r="J26" s="350"/>
      <c r="K26" s="353"/>
      <c r="L26" s="350"/>
      <c r="M26" s="353"/>
      <c r="N26" s="350"/>
      <c r="O26" s="353"/>
      <c r="P26" s="394">
        <f t="shared" si="0"/>
        <v>0</v>
      </c>
      <c r="Q26" s="395">
        <f t="shared" si="1"/>
        <v>0</v>
      </c>
      <c r="R26" s="347"/>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1"/>
      <c r="I30"/>
      <c r="K30"/>
      <c r="M30"/>
      <c r="O30"/>
      <c r="Q30"/>
    </row>
    <row r="31" spans="1:21" x14ac:dyDescent="0.25">
      <c r="C31" s="461"/>
      <c r="I31"/>
      <c r="K31"/>
      <c r="M31"/>
      <c r="O31"/>
      <c r="Q31"/>
    </row>
    <row r="32" spans="1:21" x14ac:dyDescent="0.25">
      <c r="C32" s="461"/>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1"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0" t="s">
        <v>1604</v>
      </c>
      <c r="C1" s="510" t="s">
        <v>1605</v>
      </c>
      <c r="D1" s="510" t="s">
        <v>1606</v>
      </c>
      <c r="E1" s="510" t="s">
        <v>1607</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614" t="s">
        <v>96</v>
      </c>
      <c r="B3" s="613" t="s">
        <v>110</v>
      </c>
      <c r="C3" s="616" t="s">
        <v>1535</v>
      </c>
      <c r="D3" s="616" t="s">
        <v>1536</v>
      </c>
      <c r="E3" s="616" t="s">
        <v>86</v>
      </c>
      <c r="F3" s="616" t="s">
        <v>391</v>
      </c>
      <c r="G3" s="616" t="s">
        <v>87</v>
      </c>
      <c r="H3" s="619" t="s">
        <v>99</v>
      </c>
      <c r="I3" s="625"/>
      <c r="J3" s="625"/>
      <c r="K3" s="625"/>
      <c r="L3" s="625"/>
      <c r="M3" s="625"/>
      <c r="N3" s="625"/>
      <c r="O3" s="620"/>
      <c r="P3" s="621" t="s">
        <v>100</v>
      </c>
      <c r="Q3" s="622"/>
      <c r="R3" s="613" t="s">
        <v>101</v>
      </c>
      <c r="S3" s="613" t="s">
        <v>102</v>
      </c>
      <c r="T3" s="613" t="s">
        <v>109</v>
      </c>
      <c r="U3" s="613" t="s">
        <v>108</v>
      </c>
      <c r="V3" s="610" t="s">
        <v>88</v>
      </c>
    </row>
    <row r="4" spans="1:22" ht="15" customHeight="1" x14ac:dyDescent="0.25">
      <c r="A4" s="614"/>
      <c r="B4" s="614"/>
      <c r="C4" s="617"/>
      <c r="D4" s="617"/>
      <c r="E4" s="617"/>
      <c r="F4" s="617"/>
      <c r="G4" s="617"/>
      <c r="H4" s="619" t="s">
        <v>103</v>
      </c>
      <c r="I4" s="620"/>
      <c r="J4" s="619" t="s">
        <v>104</v>
      </c>
      <c r="K4" s="620"/>
      <c r="L4" s="619" t="s">
        <v>105</v>
      </c>
      <c r="M4" s="620"/>
      <c r="N4" s="619" t="s">
        <v>106</v>
      </c>
      <c r="O4" s="620"/>
      <c r="P4" s="623"/>
      <c r="Q4" s="624"/>
      <c r="R4" s="614"/>
      <c r="S4" s="614"/>
      <c r="T4" s="614"/>
      <c r="U4" s="614"/>
      <c r="V4" s="611"/>
    </row>
    <row r="5" spans="1:22" ht="25.5" x14ac:dyDescent="0.25">
      <c r="A5" s="615"/>
      <c r="B5" s="615"/>
      <c r="C5" s="618"/>
      <c r="D5" s="618"/>
      <c r="E5" s="618"/>
      <c r="F5" s="618"/>
      <c r="G5" s="618"/>
      <c r="H5" s="437" t="s">
        <v>107</v>
      </c>
      <c r="I5" s="437" t="s">
        <v>12</v>
      </c>
      <c r="J5" s="437" t="s">
        <v>107</v>
      </c>
      <c r="K5" s="437" t="s">
        <v>12</v>
      </c>
      <c r="L5" s="437" t="s">
        <v>107</v>
      </c>
      <c r="M5" s="437" t="s">
        <v>12</v>
      </c>
      <c r="N5" s="437" t="s">
        <v>107</v>
      </c>
      <c r="O5" s="437" t="s">
        <v>12</v>
      </c>
      <c r="P5" s="437" t="s">
        <v>107</v>
      </c>
      <c r="Q5" s="437" t="s">
        <v>12</v>
      </c>
      <c r="R5" s="615"/>
      <c r="S5" s="615"/>
      <c r="T5" s="615"/>
      <c r="U5" s="615"/>
      <c r="V5" s="612"/>
    </row>
    <row r="6" spans="1:22" s="364" customFormat="1" ht="15.6" x14ac:dyDescent="0.3">
      <c r="A6" s="438"/>
      <c r="B6" s="439"/>
      <c r="C6" s="440"/>
      <c r="D6" s="440"/>
      <c r="E6" s="440"/>
      <c r="F6" s="441"/>
      <c r="G6" s="440"/>
      <c r="H6" s="442"/>
      <c r="I6" s="442"/>
      <c r="J6" s="442"/>
      <c r="K6" s="442"/>
      <c r="L6" s="442"/>
      <c r="M6" s="442"/>
      <c r="N6" s="442"/>
      <c r="O6" s="442"/>
      <c r="P6" s="442"/>
      <c r="Q6" s="442"/>
      <c r="R6" s="443"/>
      <c r="S6" s="443"/>
      <c r="T6" s="443"/>
      <c r="U6" s="443"/>
      <c r="V6" s="444"/>
    </row>
    <row r="7" spans="1:22" ht="15.75" x14ac:dyDescent="0.25">
      <c r="A7" s="638" t="s">
        <v>1435</v>
      </c>
      <c r="B7" s="635" t="s">
        <v>1340</v>
      </c>
      <c r="C7" s="74"/>
      <c r="D7" s="74"/>
      <c r="E7" s="324"/>
      <c r="F7" s="324"/>
      <c r="G7" s="277"/>
      <c r="H7" s="354"/>
      <c r="I7" s="355"/>
      <c r="J7" s="354"/>
      <c r="K7" s="355"/>
      <c r="L7" s="354"/>
      <c r="M7" s="355"/>
      <c r="N7" s="354"/>
      <c r="O7" s="355"/>
      <c r="P7" s="396">
        <f>H7+J7+L7+N7</f>
        <v>0</v>
      </c>
      <c r="Q7" s="397">
        <f>I7+K7+M7+O7</f>
        <v>0</v>
      </c>
      <c r="R7" s="324"/>
      <c r="S7" s="324"/>
      <c r="T7" s="324"/>
      <c r="U7" s="324"/>
      <c r="V7" s="324"/>
    </row>
    <row r="8" spans="1:22" s="364" customFormat="1" ht="15.75" x14ac:dyDescent="0.25">
      <c r="A8" s="638"/>
      <c r="B8" s="636"/>
      <c r="C8" s="74"/>
      <c r="D8" s="74"/>
      <c r="E8" s="324"/>
      <c r="F8" s="324"/>
      <c r="G8" s="277"/>
      <c r="H8" s="354"/>
      <c r="I8" s="355"/>
      <c r="J8" s="354"/>
      <c r="K8" s="355"/>
      <c r="L8" s="354"/>
      <c r="M8" s="355"/>
      <c r="N8" s="354"/>
      <c r="O8" s="355"/>
      <c r="P8" s="396">
        <f t="shared" ref="P8:P33" si="0">H8+J8+L8+N8</f>
        <v>0</v>
      </c>
      <c r="Q8" s="397">
        <f t="shared" ref="Q8:Q33" si="1">I8+K8+M8+O8</f>
        <v>0</v>
      </c>
      <c r="R8" s="324"/>
      <c r="S8" s="324"/>
      <c r="T8" s="324"/>
      <c r="U8" s="324"/>
      <c r="V8" s="324"/>
    </row>
    <row r="9" spans="1:22" s="364" customFormat="1" ht="15.75" x14ac:dyDescent="0.25">
      <c r="A9" s="638"/>
      <c r="B9" s="636"/>
      <c r="C9" s="74"/>
      <c r="D9" s="74"/>
      <c r="E9" s="324"/>
      <c r="F9" s="324"/>
      <c r="G9" s="277"/>
      <c r="H9" s="354"/>
      <c r="I9" s="355"/>
      <c r="J9" s="354"/>
      <c r="K9" s="355"/>
      <c r="L9" s="354"/>
      <c r="M9" s="355"/>
      <c r="N9" s="354"/>
      <c r="O9" s="355"/>
      <c r="P9" s="396">
        <f t="shared" si="0"/>
        <v>0</v>
      </c>
      <c r="Q9" s="397">
        <f t="shared" si="1"/>
        <v>0</v>
      </c>
      <c r="R9" s="324"/>
      <c r="S9" s="324"/>
      <c r="T9" s="324"/>
      <c r="U9" s="324"/>
      <c r="V9" s="324"/>
    </row>
    <row r="10" spans="1:22" ht="15.75" x14ac:dyDescent="0.25">
      <c r="A10" s="638"/>
      <c r="B10" s="636"/>
      <c r="C10" s="74"/>
      <c r="D10" s="74"/>
      <c r="E10" s="324"/>
      <c r="F10" s="324"/>
      <c r="G10" s="277"/>
      <c r="H10" s="354"/>
      <c r="I10" s="355"/>
      <c r="J10" s="354"/>
      <c r="K10" s="355"/>
      <c r="L10" s="354"/>
      <c r="M10" s="355"/>
      <c r="N10" s="354"/>
      <c r="O10" s="355"/>
      <c r="P10" s="396">
        <f t="shared" si="0"/>
        <v>0</v>
      </c>
      <c r="Q10" s="397">
        <f t="shared" si="1"/>
        <v>0</v>
      </c>
      <c r="R10" s="324"/>
      <c r="S10" s="324"/>
      <c r="T10" s="324"/>
      <c r="U10" s="324"/>
      <c r="V10" s="324"/>
    </row>
    <row r="11" spans="1:22" ht="15.75" x14ac:dyDescent="0.25">
      <c r="A11" s="638"/>
      <c r="B11" s="636"/>
      <c r="C11" s="74"/>
      <c r="D11" s="74"/>
      <c r="E11" s="324"/>
      <c r="F11" s="324"/>
      <c r="G11" s="277"/>
      <c r="H11" s="354"/>
      <c r="I11" s="355"/>
      <c r="J11" s="354"/>
      <c r="K11" s="355"/>
      <c r="L11" s="354"/>
      <c r="M11" s="355"/>
      <c r="N11" s="354"/>
      <c r="O11" s="355"/>
      <c r="P11" s="396">
        <f t="shared" si="0"/>
        <v>0</v>
      </c>
      <c r="Q11" s="397">
        <f t="shared" si="1"/>
        <v>0</v>
      </c>
      <c r="R11" s="324"/>
      <c r="S11" s="324"/>
      <c r="T11" s="324"/>
      <c r="U11" s="324"/>
      <c r="V11" s="324"/>
    </row>
    <row r="12" spans="1:22" ht="15.75" x14ac:dyDescent="0.25">
      <c r="A12" s="638"/>
      <c r="B12" s="637"/>
      <c r="C12" s="74"/>
      <c r="D12" s="74"/>
      <c r="E12" s="324"/>
      <c r="F12" s="324"/>
      <c r="G12" s="277"/>
      <c r="H12" s="354"/>
      <c r="I12" s="355"/>
      <c r="J12" s="354"/>
      <c r="K12" s="355"/>
      <c r="L12" s="354"/>
      <c r="M12" s="355"/>
      <c r="N12" s="354"/>
      <c r="O12" s="355"/>
      <c r="P12" s="396">
        <f t="shared" si="0"/>
        <v>0</v>
      </c>
      <c r="Q12" s="397">
        <f t="shared" si="1"/>
        <v>0</v>
      </c>
      <c r="R12" s="324"/>
      <c r="S12" s="324"/>
      <c r="T12" s="324"/>
      <c r="U12" s="324"/>
      <c r="V12" s="324"/>
    </row>
    <row r="13" spans="1:22" ht="15.75" x14ac:dyDescent="0.25">
      <c r="A13" s="636" t="s">
        <v>1436</v>
      </c>
      <c r="B13" s="635" t="s">
        <v>1437</v>
      </c>
      <c r="C13" s="74"/>
      <c r="D13" s="74"/>
      <c r="E13" s="308"/>
      <c r="F13" s="308"/>
      <c r="G13" s="308"/>
      <c r="H13" s="354"/>
      <c r="I13" s="355"/>
      <c r="J13" s="354"/>
      <c r="K13" s="355"/>
      <c r="L13" s="354"/>
      <c r="M13" s="355"/>
      <c r="N13" s="354"/>
      <c r="O13" s="355"/>
      <c r="P13" s="396">
        <f t="shared" si="0"/>
        <v>0</v>
      </c>
      <c r="Q13" s="397">
        <f t="shared" si="1"/>
        <v>0</v>
      </c>
      <c r="R13" s="324"/>
      <c r="S13" s="324"/>
      <c r="T13" s="324"/>
      <c r="U13" s="324"/>
      <c r="V13" s="324"/>
    </row>
    <row r="14" spans="1:22" ht="15.75" x14ac:dyDescent="0.25">
      <c r="A14" s="636"/>
      <c r="B14" s="636"/>
      <c r="C14" s="74"/>
      <c r="D14" s="74"/>
      <c r="E14" s="324"/>
      <c r="F14" s="324"/>
      <c r="G14" s="277"/>
      <c r="H14" s="354"/>
      <c r="I14" s="355"/>
      <c r="J14" s="354"/>
      <c r="K14" s="355"/>
      <c r="L14" s="354"/>
      <c r="M14" s="355"/>
      <c r="N14" s="354"/>
      <c r="O14" s="355"/>
      <c r="P14" s="396">
        <f t="shared" si="0"/>
        <v>0</v>
      </c>
      <c r="Q14" s="397">
        <f t="shared" si="1"/>
        <v>0</v>
      </c>
      <c r="R14" s="324"/>
      <c r="S14" s="324"/>
      <c r="T14" s="324"/>
      <c r="U14" s="324"/>
      <c r="V14" s="324"/>
    </row>
    <row r="15" spans="1:22" ht="15.75" x14ac:dyDescent="0.25">
      <c r="A15" s="636"/>
      <c r="B15" s="636"/>
      <c r="C15" s="74"/>
      <c r="D15" s="74"/>
      <c r="E15" s="324"/>
      <c r="F15" s="324"/>
      <c r="G15" s="277"/>
      <c r="H15" s="354"/>
      <c r="I15" s="355"/>
      <c r="J15" s="354"/>
      <c r="K15" s="355"/>
      <c r="L15" s="354"/>
      <c r="M15" s="355"/>
      <c r="N15" s="354"/>
      <c r="O15" s="355"/>
      <c r="P15" s="396">
        <f t="shared" si="0"/>
        <v>0</v>
      </c>
      <c r="Q15" s="397">
        <f t="shared" si="1"/>
        <v>0</v>
      </c>
      <c r="R15" s="324"/>
      <c r="S15" s="324"/>
      <c r="T15" s="324"/>
      <c r="U15" s="324"/>
      <c r="V15" s="324"/>
    </row>
    <row r="16" spans="1:22" ht="15.75" x14ac:dyDescent="0.25">
      <c r="A16" s="636"/>
      <c r="B16" s="636"/>
      <c r="C16" s="74"/>
      <c r="D16" s="74"/>
      <c r="E16" s="324"/>
      <c r="F16" s="324"/>
      <c r="G16" s="277"/>
      <c r="H16" s="354"/>
      <c r="I16" s="355"/>
      <c r="J16" s="354"/>
      <c r="K16" s="355"/>
      <c r="L16" s="354"/>
      <c r="M16" s="355"/>
      <c r="N16" s="354"/>
      <c r="O16" s="355"/>
      <c r="P16" s="396">
        <f t="shared" si="0"/>
        <v>0</v>
      </c>
      <c r="Q16" s="397">
        <f t="shared" si="1"/>
        <v>0</v>
      </c>
      <c r="R16" s="324"/>
      <c r="S16" s="324"/>
      <c r="T16" s="324"/>
      <c r="U16" s="324"/>
      <c r="V16" s="324"/>
    </row>
    <row r="17" spans="1:22" ht="15.75" x14ac:dyDescent="0.25">
      <c r="A17" s="636"/>
      <c r="B17" s="636"/>
      <c r="C17" s="74"/>
      <c r="D17" s="74"/>
      <c r="E17" s="324"/>
      <c r="F17" s="324"/>
      <c r="G17" s="277"/>
      <c r="H17" s="354"/>
      <c r="I17" s="355"/>
      <c r="J17" s="354"/>
      <c r="K17" s="355"/>
      <c r="L17" s="354"/>
      <c r="M17" s="355"/>
      <c r="N17" s="354"/>
      <c r="O17" s="355"/>
      <c r="P17" s="396">
        <f t="shared" si="0"/>
        <v>0</v>
      </c>
      <c r="Q17" s="397">
        <f t="shared" si="1"/>
        <v>0</v>
      </c>
      <c r="R17" s="324"/>
      <c r="S17" s="324"/>
      <c r="T17" s="324"/>
      <c r="U17" s="324"/>
      <c r="V17" s="324"/>
    </row>
    <row r="18" spans="1:22" ht="15.75" x14ac:dyDescent="0.25">
      <c r="A18" s="636"/>
      <c r="B18" s="636"/>
      <c r="C18" s="74"/>
      <c r="D18" s="74"/>
      <c r="E18" s="324"/>
      <c r="F18" s="324"/>
      <c r="G18" s="277"/>
      <c r="H18" s="354"/>
      <c r="I18" s="355"/>
      <c r="J18" s="354"/>
      <c r="K18" s="355"/>
      <c r="L18" s="354"/>
      <c r="M18" s="355"/>
      <c r="N18" s="354"/>
      <c r="O18" s="355"/>
      <c r="P18" s="396">
        <f t="shared" si="0"/>
        <v>0</v>
      </c>
      <c r="Q18" s="397">
        <f t="shared" si="1"/>
        <v>0</v>
      </c>
      <c r="R18" s="324"/>
      <c r="S18" s="324"/>
      <c r="T18" s="324"/>
      <c r="U18" s="324"/>
      <c r="V18" s="324"/>
    </row>
    <row r="19" spans="1:22" ht="15.75" x14ac:dyDescent="0.25">
      <c r="A19" s="637"/>
      <c r="B19" s="637"/>
      <c r="C19" s="74"/>
      <c r="D19" s="74"/>
      <c r="E19" s="324"/>
      <c r="F19" s="324"/>
      <c r="G19" s="277"/>
      <c r="H19" s="354"/>
      <c r="I19" s="355"/>
      <c r="J19" s="354"/>
      <c r="K19" s="355"/>
      <c r="L19" s="354"/>
      <c r="M19" s="355"/>
      <c r="N19" s="354"/>
      <c r="O19" s="355"/>
      <c r="P19" s="396">
        <f t="shared" si="0"/>
        <v>0</v>
      </c>
      <c r="Q19" s="397">
        <f t="shared" si="1"/>
        <v>0</v>
      </c>
      <c r="R19" s="324"/>
      <c r="S19" s="324"/>
      <c r="T19" s="324"/>
      <c r="U19" s="324"/>
      <c r="V19" s="324"/>
    </row>
    <row r="20" spans="1:22" ht="15.75" x14ac:dyDescent="0.25">
      <c r="A20" s="635" t="s">
        <v>1438</v>
      </c>
      <c r="B20" s="635" t="s">
        <v>1439</v>
      </c>
      <c r="C20" s="74"/>
      <c r="D20" s="74"/>
      <c r="E20" s="324"/>
      <c r="F20" s="324"/>
      <c r="G20" s="277"/>
      <c r="H20" s="354"/>
      <c r="I20" s="355"/>
      <c r="J20" s="354"/>
      <c r="K20" s="355"/>
      <c r="L20" s="354"/>
      <c r="M20" s="355"/>
      <c r="N20" s="354"/>
      <c r="O20" s="355"/>
      <c r="P20" s="396">
        <f t="shared" si="0"/>
        <v>0</v>
      </c>
      <c r="Q20" s="397">
        <f t="shared" si="1"/>
        <v>0</v>
      </c>
      <c r="R20" s="324"/>
      <c r="S20" s="324"/>
      <c r="T20" s="324"/>
      <c r="U20" s="324"/>
      <c r="V20" s="324"/>
    </row>
    <row r="21" spans="1:22" s="364" customFormat="1" ht="15.75" x14ac:dyDescent="0.25">
      <c r="A21" s="636"/>
      <c r="B21" s="636"/>
      <c r="C21" s="74"/>
      <c r="D21" s="74"/>
      <c r="E21" s="324"/>
      <c r="F21" s="324"/>
      <c r="G21" s="277"/>
      <c r="H21" s="354"/>
      <c r="I21" s="355"/>
      <c r="J21" s="354"/>
      <c r="K21" s="355"/>
      <c r="L21" s="354"/>
      <c r="M21" s="355"/>
      <c r="N21" s="354"/>
      <c r="O21" s="355"/>
      <c r="P21" s="396">
        <f t="shared" si="0"/>
        <v>0</v>
      </c>
      <c r="Q21" s="397">
        <f t="shared" si="1"/>
        <v>0</v>
      </c>
      <c r="R21" s="324"/>
      <c r="S21" s="324"/>
      <c r="T21" s="324"/>
      <c r="U21" s="324"/>
      <c r="V21" s="324"/>
    </row>
    <row r="22" spans="1:22" s="364" customFormat="1" ht="15.75" x14ac:dyDescent="0.25">
      <c r="A22" s="636"/>
      <c r="B22" s="636"/>
      <c r="C22" s="74"/>
      <c r="D22" s="74"/>
      <c r="E22" s="324"/>
      <c r="F22" s="324"/>
      <c r="G22" s="277"/>
      <c r="H22" s="354"/>
      <c r="I22" s="355"/>
      <c r="J22" s="354"/>
      <c r="K22" s="355"/>
      <c r="L22" s="354"/>
      <c r="M22" s="355"/>
      <c r="N22" s="354"/>
      <c r="O22" s="355"/>
      <c r="P22" s="396">
        <f t="shared" si="0"/>
        <v>0</v>
      </c>
      <c r="Q22" s="397">
        <f t="shared" si="1"/>
        <v>0</v>
      </c>
      <c r="R22" s="324"/>
      <c r="S22" s="324"/>
      <c r="T22" s="324"/>
      <c r="U22" s="324"/>
      <c r="V22" s="324"/>
    </row>
    <row r="23" spans="1:22" s="364" customFormat="1" ht="15.75" x14ac:dyDescent="0.25">
      <c r="A23" s="636"/>
      <c r="B23" s="636"/>
      <c r="C23" s="74"/>
      <c r="D23" s="74"/>
      <c r="E23" s="324"/>
      <c r="F23" s="324"/>
      <c r="G23" s="277"/>
      <c r="H23" s="354"/>
      <c r="I23" s="355"/>
      <c r="J23" s="354"/>
      <c r="K23" s="355"/>
      <c r="L23" s="354"/>
      <c r="M23" s="355"/>
      <c r="N23" s="354"/>
      <c r="O23" s="355"/>
      <c r="P23" s="396">
        <f t="shared" si="0"/>
        <v>0</v>
      </c>
      <c r="Q23" s="397">
        <f t="shared" si="1"/>
        <v>0</v>
      </c>
      <c r="R23" s="324"/>
      <c r="S23" s="324"/>
      <c r="T23" s="324"/>
      <c r="U23" s="324"/>
      <c r="V23" s="324"/>
    </row>
    <row r="24" spans="1:22" ht="15.75" x14ac:dyDescent="0.25">
      <c r="A24" s="636"/>
      <c r="B24" s="636"/>
      <c r="C24" s="74"/>
      <c r="D24" s="74"/>
      <c r="E24" s="324"/>
      <c r="F24" s="324"/>
      <c r="G24" s="277"/>
      <c r="H24" s="354"/>
      <c r="I24" s="355"/>
      <c r="J24" s="354"/>
      <c r="K24" s="355"/>
      <c r="L24" s="354"/>
      <c r="M24" s="355"/>
      <c r="N24" s="354"/>
      <c r="O24" s="355"/>
      <c r="P24" s="396">
        <f t="shared" si="0"/>
        <v>0</v>
      </c>
      <c r="Q24" s="397">
        <f t="shared" si="1"/>
        <v>0</v>
      </c>
      <c r="R24" s="324"/>
      <c r="S24" s="324"/>
      <c r="T24" s="324"/>
      <c r="U24" s="324"/>
      <c r="V24" s="324"/>
    </row>
    <row r="25" spans="1:22" ht="15.75" x14ac:dyDescent="0.25">
      <c r="A25" s="636"/>
      <c r="B25" s="636"/>
      <c r="C25" s="74"/>
      <c r="D25" s="74"/>
      <c r="E25" s="324"/>
      <c r="F25" s="324"/>
      <c r="G25" s="277"/>
      <c r="H25" s="354"/>
      <c r="I25" s="355"/>
      <c r="J25" s="354"/>
      <c r="K25" s="355"/>
      <c r="L25" s="354"/>
      <c r="M25" s="355"/>
      <c r="N25" s="354"/>
      <c r="O25" s="355"/>
      <c r="P25" s="396">
        <f t="shared" si="0"/>
        <v>0</v>
      </c>
      <c r="Q25" s="397">
        <f t="shared" si="1"/>
        <v>0</v>
      </c>
      <c r="R25" s="324"/>
      <c r="S25" s="324"/>
      <c r="T25" s="324"/>
      <c r="U25" s="324"/>
      <c r="V25" s="324"/>
    </row>
    <row r="26" spans="1:22" ht="15.75" x14ac:dyDescent="0.25">
      <c r="A26" s="637"/>
      <c r="B26" s="637"/>
      <c r="C26" s="74"/>
      <c r="D26" s="74"/>
      <c r="E26" s="324"/>
      <c r="F26" s="324"/>
      <c r="G26" s="277"/>
      <c r="H26" s="354"/>
      <c r="I26" s="355"/>
      <c r="J26" s="354"/>
      <c r="K26" s="355"/>
      <c r="L26" s="354"/>
      <c r="M26" s="355"/>
      <c r="N26" s="354"/>
      <c r="O26" s="355"/>
      <c r="P26" s="396">
        <f t="shared" si="0"/>
        <v>0</v>
      </c>
      <c r="Q26" s="397">
        <f t="shared" si="1"/>
        <v>0</v>
      </c>
      <c r="R26" s="324"/>
      <c r="S26" s="324"/>
      <c r="T26" s="324"/>
      <c r="U26" s="324"/>
      <c r="V26" s="324"/>
    </row>
    <row r="27" spans="1:22" ht="15.75" x14ac:dyDescent="0.25">
      <c r="A27" s="635" t="s">
        <v>1440</v>
      </c>
      <c r="B27" s="635" t="s">
        <v>1441</v>
      </c>
      <c r="C27" s="74"/>
      <c r="D27" s="74"/>
      <c r="E27" s="324"/>
      <c r="F27" s="324"/>
      <c r="G27" s="277"/>
      <c r="H27" s="354"/>
      <c r="I27" s="355"/>
      <c r="J27" s="354"/>
      <c r="K27" s="355"/>
      <c r="L27" s="354"/>
      <c r="M27" s="355"/>
      <c r="N27" s="354"/>
      <c r="O27" s="355"/>
      <c r="P27" s="396">
        <f t="shared" si="0"/>
        <v>0</v>
      </c>
      <c r="Q27" s="397">
        <f t="shared" si="1"/>
        <v>0</v>
      </c>
      <c r="R27" s="324"/>
      <c r="S27" s="324"/>
      <c r="T27" s="324"/>
      <c r="U27" s="324"/>
      <c r="V27" s="324"/>
    </row>
    <row r="28" spans="1:22" s="364" customFormat="1" ht="15.75" x14ac:dyDescent="0.25">
      <c r="A28" s="636"/>
      <c r="B28" s="636"/>
      <c r="C28" s="74"/>
      <c r="D28" s="74"/>
      <c r="E28" s="324"/>
      <c r="F28" s="324"/>
      <c r="G28" s="277"/>
      <c r="H28" s="354"/>
      <c r="I28" s="355"/>
      <c r="J28" s="354"/>
      <c r="K28" s="355"/>
      <c r="L28" s="354"/>
      <c r="M28" s="355"/>
      <c r="N28" s="354"/>
      <c r="O28" s="355"/>
      <c r="P28" s="396">
        <f t="shared" si="0"/>
        <v>0</v>
      </c>
      <c r="Q28" s="397">
        <f t="shared" si="1"/>
        <v>0</v>
      </c>
      <c r="R28" s="324"/>
      <c r="S28" s="324"/>
      <c r="T28" s="324"/>
      <c r="U28" s="324"/>
      <c r="V28" s="324"/>
    </row>
    <row r="29" spans="1:22" s="364" customFormat="1" ht="15.75" x14ac:dyDescent="0.25">
      <c r="A29" s="636"/>
      <c r="B29" s="636"/>
      <c r="C29" s="74"/>
      <c r="D29" s="74"/>
      <c r="E29" s="324"/>
      <c r="F29" s="324"/>
      <c r="G29" s="277"/>
      <c r="H29" s="354"/>
      <c r="I29" s="355"/>
      <c r="J29" s="354"/>
      <c r="K29" s="355"/>
      <c r="L29" s="354"/>
      <c r="M29" s="355"/>
      <c r="N29" s="354"/>
      <c r="O29" s="355"/>
      <c r="P29" s="396">
        <f t="shared" si="0"/>
        <v>0</v>
      </c>
      <c r="Q29" s="397">
        <f t="shared" si="1"/>
        <v>0</v>
      </c>
      <c r="R29" s="324"/>
      <c r="S29" s="324"/>
      <c r="T29" s="324"/>
      <c r="U29" s="324"/>
      <c r="V29" s="324"/>
    </row>
    <row r="30" spans="1:22" s="364" customFormat="1" ht="15.75" x14ac:dyDescent="0.25">
      <c r="A30" s="636"/>
      <c r="B30" s="636"/>
      <c r="C30" s="74"/>
      <c r="D30" s="74"/>
      <c r="E30" s="324"/>
      <c r="F30" s="324"/>
      <c r="G30" s="277"/>
      <c r="H30" s="354"/>
      <c r="I30" s="355"/>
      <c r="J30" s="354"/>
      <c r="K30" s="355"/>
      <c r="L30" s="354"/>
      <c r="M30" s="355"/>
      <c r="N30" s="354"/>
      <c r="O30" s="355"/>
      <c r="P30" s="396">
        <f t="shared" si="0"/>
        <v>0</v>
      </c>
      <c r="Q30" s="397">
        <f t="shared" si="1"/>
        <v>0</v>
      </c>
      <c r="R30" s="324"/>
      <c r="S30" s="324"/>
      <c r="T30" s="324"/>
      <c r="U30" s="324"/>
      <c r="V30" s="324"/>
    </row>
    <row r="31" spans="1:22" ht="15.75" x14ac:dyDescent="0.25">
      <c r="A31" s="636"/>
      <c r="B31" s="636"/>
      <c r="C31" s="74"/>
      <c r="D31" s="74"/>
      <c r="E31" s="324"/>
      <c r="F31" s="324"/>
      <c r="G31" s="277"/>
      <c r="H31" s="354"/>
      <c r="I31" s="355"/>
      <c r="J31" s="354"/>
      <c r="K31" s="355"/>
      <c r="L31" s="354"/>
      <c r="M31" s="355"/>
      <c r="N31" s="354"/>
      <c r="O31" s="355"/>
      <c r="P31" s="396">
        <f t="shared" si="0"/>
        <v>0</v>
      </c>
      <c r="Q31" s="397">
        <f t="shared" si="1"/>
        <v>0</v>
      </c>
      <c r="R31" s="324"/>
      <c r="S31" s="324"/>
      <c r="T31" s="324"/>
      <c r="U31" s="324"/>
      <c r="V31" s="324"/>
    </row>
    <row r="32" spans="1:22" ht="15.75" x14ac:dyDescent="0.25">
      <c r="A32" s="636"/>
      <c r="B32" s="636"/>
      <c r="C32" s="74"/>
      <c r="D32" s="74"/>
      <c r="E32" s="324"/>
      <c r="F32" s="324"/>
      <c r="G32" s="277"/>
      <c r="H32" s="354"/>
      <c r="I32" s="355"/>
      <c r="J32" s="354"/>
      <c r="K32" s="355"/>
      <c r="L32" s="354"/>
      <c r="M32" s="355"/>
      <c r="N32" s="354"/>
      <c r="O32" s="355"/>
      <c r="P32" s="396">
        <f t="shared" si="0"/>
        <v>0</v>
      </c>
      <c r="Q32" s="397">
        <f t="shared" si="1"/>
        <v>0</v>
      </c>
      <c r="R32" s="324"/>
      <c r="S32" s="324"/>
      <c r="T32" s="324"/>
      <c r="U32" s="324"/>
      <c r="V32" s="324"/>
    </row>
    <row r="33" spans="1:22" ht="15.75" x14ac:dyDescent="0.25">
      <c r="A33" s="637"/>
      <c r="B33" s="637"/>
      <c r="C33" s="74"/>
      <c r="D33" s="74"/>
      <c r="E33" s="324"/>
      <c r="F33" s="324"/>
      <c r="G33" s="277"/>
      <c r="H33" s="354"/>
      <c r="I33" s="355"/>
      <c r="J33" s="354"/>
      <c r="K33" s="355"/>
      <c r="L33" s="354"/>
      <c r="M33" s="355"/>
      <c r="N33" s="354"/>
      <c r="O33" s="355"/>
      <c r="P33" s="396">
        <f t="shared" si="0"/>
        <v>0</v>
      </c>
      <c r="Q33" s="397">
        <f t="shared" si="1"/>
        <v>0</v>
      </c>
      <c r="R33" s="324"/>
      <c r="S33" s="324"/>
      <c r="T33" s="324"/>
      <c r="U33" s="324"/>
      <c r="V33" s="324"/>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1"/>
    </row>
    <row r="39" spans="1:22" x14ac:dyDescent="0.25">
      <c r="C39" s="461"/>
    </row>
    <row r="40" spans="1:22" x14ac:dyDescent="0.25">
      <c r="C40" s="461"/>
    </row>
    <row r="41" spans="1:22" x14ac:dyDescent="0.25">
      <c r="C41" s="461"/>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08" t="s">
        <v>1608</v>
      </c>
      <c r="D1" s="508"/>
      <c r="E1" s="284"/>
      <c r="F1" s="284"/>
      <c r="G1" s="284"/>
      <c r="H1" s="284" t="s">
        <v>1405</v>
      </c>
      <c r="K1" s="284"/>
      <c r="L1" s="284"/>
      <c r="M1" s="284"/>
      <c r="N1" s="284"/>
      <c r="O1" s="284"/>
      <c r="P1" s="284"/>
      <c r="Q1" s="284"/>
      <c r="R1" s="284"/>
      <c r="S1" s="284"/>
      <c r="T1" s="284"/>
      <c r="U1" s="284"/>
    </row>
    <row r="2" spans="1:21" ht="18" x14ac:dyDescent="0.3">
      <c r="A2" s="269" t="s">
        <v>1346</v>
      </c>
      <c r="B2" s="284"/>
      <c r="C2" s="284"/>
      <c r="D2" s="284"/>
      <c r="E2" s="284"/>
      <c r="F2" s="284"/>
      <c r="G2" s="284"/>
      <c r="H2" s="284"/>
      <c r="K2" s="284"/>
      <c r="L2" s="284"/>
      <c r="M2" s="284"/>
      <c r="N2" s="284"/>
      <c r="O2" s="284"/>
      <c r="P2" s="284"/>
      <c r="Q2" s="284"/>
      <c r="R2" s="284"/>
      <c r="S2" s="284"/>
      <c r="T2" s="284"/>
      <c r="U2" s="284"/>
    </row>
    <row r="3" spans="1:21" x14ac:dyDescent="0.25">
      <c r="A3" s="651" t="s">
        <v>1406</v>
      </c>
      <c r="B3" s="651"/>
      <c r="C3" s="651"/>
      <c r="D3" s="651"/>
      <c r="E3" s="651"/>
      <c r="F3" s="651"/>
      <c r="G3" s="651"/>
      <c r="H3" s="651"/>
      <c r="I3" s="651"/>
      <c r="J3" s="651"/>
      <c r="K3" s="651"/>
      <c r="L3" s="651"/>
      <c r="M3" s="651"/>
      <c r="N3" s="651"/>
      <c r="O3" s="651"/>
      <c r="P3" s="651"/>
      <c r="Q3" s="651"/>
      <c r="R3" s="651"/>
      <c r="S3" s="651"/>
      <c r="T3" s="651"/>
      <c r="U3" s="651"/>
    </row>
    <row r="4" spans="1:21" ht="1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102</v>
      </c>
      <c r="S4" s="613" t="s">
        <v>109</v>
      </c>
      <c r="T4" s="613" t="s">
        <v>108</v>
      </c>
      <c r="U4" s="610" t="s">
        <v>88</v>
      </c>
    </row>
    <row r="5" spans="1:21"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1"/>
    </row>
    <row r="6" spans="1:21" ht="25.5"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2"/>
    </row>
    <row r="7" spans="1:21" s="364" customFormat="1" ht="15.6" x14ac:dyDescent="0.3">
      <c r="A7" s="438"/>
      <c r="B7" s="439"/>
      <c r="C7" s="440"/>
      <c r="D7" s="440"/>
      <c r="E7" s="440"/>
      <c r="F7" s="441"/>
      <c r="G7" s="440"/>
      <c r="H7" s="442"/>
      <c r="I7" s="442"/>
      <c r="J7" s="442"/>
      <c r="K7" s="442"/>
      <c r="L7" s="442"/>
      <c r="M7" s="442"/>
      <c r="N7" s="442"/>
      <c r="O7" s="442"/>
      <c r="P7" s="442"/>
      <c r="Q7" s="442"/>
      <c r="R7" s="443"/>
      <c r="S7" s="443"/>
      <c r="T7" s="443"/>
      <c r="U7" s="444"/>
    </row>
    <row r="8" spans="1:21" ht="15.75" customHeight="1" x14ac:dyDescent="0.25">
      <c r="A8" s="652" t="s">
        <v>1406</v>
      </c>
      <c r="B8" s="652" t="s">
        <v>1407</v>
      </c>
      <c r="C8" s="280"/>
      <c r="D8" s="492"/>
      <c r="E8" s="280"/>
      <c r="F8" s="280"/>
      <c r="G8" s="281"/>
      <c r="H8" s="281"/>
      <c r="I8" s="357"/>
      <c r="J8" s="281"/>
      <c r="K8" s="357"/>
      <c r="L8" s="281"/>
      <c r="M8" s="357"/>
      <c r="N8" s="281"/>
      <c r="O8" s="357"/>
      <c r="P8" s="398">
        <f t="shared" ref="P8:Q8" si="0">H8+J8+L8+N8</f>
        <v>0</v>
      </c>
      <c r="Q8" s="399">
        <f t="shared" si="0"/>
        <v>0</v>
      </c>
      <c r="R8" s="281"/>
      <c r="S8" s="281"/>
      <c r="T8" s="281"/>
      <c r="U8" s="281"/>
    </row>
    <row r="9" spans="1:21" ht="15.75" x14ac:dyDescent="0.25">
      <c r="A9" s="653"/>
      <c r="B9" s="653"/>
      <c r="C9" s="280"/>
      <c r="D9" s="492"/>
      <c r="E9" s="280"/>
      <c r="F9" s="280"/>
      <c r="G9" s="281"/>
      <c r="H9" s="281"/>
      <c r="I9" s="357"/>
      <c r="J9" s="281"/>
      <c r="K9" s="357"/>
      <c r="L9" s="281"/>
      <c r="M9" s="357"/>
      <c r="N9" s="281"/>
      <c r="O9" s="357"/>
      <c r="P9" s="398">
        <f t="shared" ref="P9:P20" si="1">H9+J9+L9+N9</f>
        <v>0</v>
      </c>
      <c r="Q9" s="399">
        <f t="shared" ref="Q9:Q20" si="2">I9+K9+M9+O9</f>
        <v>0</v>
      </c>
      <c r="R9" s="281"/>
      <c r="S9" s="281"/>
      <c r="T9" s="281"/>
      <c r="U9" s="281"/>
    </row>
    <row r="10" spans="1:21" ht="15.75" x14ac:dyDescent="0.25">
      <c r="A10" s="653"/>
      <c r="B10" s="653"/>
      <c r="C10" s="280"/>
      <c r="D10" s="492"/>
      <c r="E10" s="280"/>
      <c r="F10" s="280"/>
      <c r="G10" s="281"/>
      <c r="H10" s="281"/>
      <c r="I10" s="357"/>
      <c r="J10" s="281"/>
      <c r="K10" s="357"/>
      <c r="L10" s="281"/>
      <c r="M10" s="357"/>
      <c r="N10" s="281"/>
      <c r="O10" s="357"/>
      <c r="P10" s="398">
        <f t="shared" si="1"/>
        <v>0</v>
      </c>
      <c r="Q10" s="399">
        <f t="shared" si="2"/>
        <v>0</v>
      </c>
      <c r="R10" s="281"/>
      <c r="S10" s="281"/>
      <c r="T10" s="281"/>
      <c r="U10" s="281"/>
    </row>
    <row r="11" spans="1:21" ht="15.75" x14ac:dyDescent="0.25">
      <c r="A11" s="653"/>
      <c r="B11" s="653"/>
      <c r="C11" s="280"/>
      <c r="D11" s="492"/>
      <c r="E11" s="280"/>
      <c r="F11" s="280"/>
      <c r="G11" s="281"/>
      <c r="H11" s="281"/>
      <c r="I11" s="357"/>
      <c r="J11" s="281"/>
      <c r="K11" s="357"/>
      <c r="L11" s="281"/>
      <c r="M11" s="357"/>
      <c r="N11" s="281"/>
      <c r="O11" s="357"/>
      <c r="P11" s="398">
        <f t="shared" si="1"/>
        <v>0</v>
      </c>
      <c r="Q11" s="399">
        <f t="shared" si="2"/>
        <v>0</v>
      </c>
      <c r="R11" s="281"/>
      <c r="S11" s="281"/>
      <c r="T11" s="281"/>
      <c r="U11" s="281"/>
    </row>
    <row r="12" spans="1:21" ht="15.75" x14ac:dyDescent="0.25">
      <c r="A12" s="653"/>
      <c r="B12" s="653"/>
      <c r="C12" s="280"/>
      <c r="D12" s="492"/>
      <c r="E12" s="280"/>
      <c r="F12" s="280"/>
      <c r="G12" s="281"/>
      <c r="H12" s="281"/>
      <c r="I12" s="357"/>
      <c r="J12" s="281"/>
      <c r="K12" s="357"/>
      <c r="L12" s="281"/>
      <c r="M12" s="357"/>
      <c r="N12" s="281"/>
      <c r="O12" s="357"/>
      <c r="P12" s="398">
        <f t="shared" si="1"/>
        <v>0</v>
      </c>
      <c r="Q12" s="399">
        <f t="shared" si="2"/>
        <v>0</v>
      </c>
      <c r="R12" s="281"/>
      <c r="S12" s="281"/>
      <c r="T12" s="281"/>
      <c r="U12" s="281"/>
    </row>
    <row r="13" spans="1:21" s="364" customFormat="1" ht="15.75" x14ac:dyDescent="0.25">
      <c r="A13" s="653"/>
      <c r="B13" s="653"/>
      <c r="C13" s="404"/>
      <c r="D13" s="492"/>
      <c r="E13" s="404"/>
      <c r="F13" s="404"/>
      <c r="G13" s="281"/>
      <c r="H13" s="281"/>
      <c r="I13" s="357"/>
      <c r="J13" s="281"/>
      <c r="K13" s="357"/>
      <c r="L13" s="281"/>
      <c r="M13" s="357"/>
      <c r="N13" s="281"/>
      <c r="O13" s="357"/>
      <c r="P13" s="398">
        <f t="shared" ref="P13" si="3">H13+J13+L13+N13</f>
        <v>0</v>
      </c>
      <c r="Q13" s="399">
        <f t="shared" ref="Q13" si="4">I13+K13+M13+O13</f>
        <v>0</v>
      </c>
      <c r="R13" s="281"/>
      <c r="S13" s="281"/>
      <c r="T13" s="281"/>
      <c r="U13" s="281"/>
    </row>
    <row r="14" spans="1:21" ht="15.75" x14ac:dyDescent="0.25">
      <c r="A14" s="653"/>
      <c r="B14" s="653"/>
      <c r="C14" s="280"/>
      <c r="D14" s="492"/>
      <c r="E14" s="280"/>
      <c r="F14" s="280"/>
      <c r="G14" s="281"/>
      <c r="H14" s="281"/>
      <c r="I14" s="357"/>
      <c r="J14" s="281"/>
      <c r="K14" s="357"/>
      <c r="L14" s="281"/>
      <c r="M14" s="357"/>
      <c r="N14" s="281"/>
      <c r="O14" s="357"/>
      <c r="P14" s="398">
        <f t="shared" si="1"/>
        <v>0</v>
      </c>
      <c r="Q14" s="399">
        <f t="shared" si="2"/>
        <v>0</v>
      </c>
      <c r="R14" s="281"/>
      <c r="S14" s="281"/>
      <c r="T14" s="281"/>
      <c r="U14" s="358"/>
    </row>
    <row r="15" spans="1:21" ht="15.75" customHeight="1" x14ac:dyDescent="0.25">
      <c r="A15" s="653"/>
      <c r="B15" s="653"/>
      <c r="C15" s="280"/>
      <c r="D15" s="492"/>
      <c r="E15" s="280"/>
      <c r="F15" s="280"/>
      <c r="G15" s="281"/>
      <c r="H15" s="281"/>
      <c r="I15" s="357"/>
      <c r="J15" s="281"/>
      <c r="K15" s="357"/>
      <c r="L15" s="359"/>
      <c r="M15" s="357"/>
      <c r="N15" s="281"/>
      <c r="O15" s="357"/>
      <c r="P15" s="398">
        <f t="shared" si="1"/>
        <v>0</v>
      </c>
      <c r="Q15" s="399">
        <f t="shared" si="2"/>
        <v>0</v>
      </c>
      <c r="R15" s="281"/>
      <c r="S15" s="281"/>
      <c r="T15" s="281"/>
      <c r="U15" s="281"/>
    </row>
    <row r="16" spans="1:21" ht="15.75" x14ac:dyDescent="0.25">
      <c r="A16" s="653"/>
      <c r="B16" s="653"/>
      <c r="C16" s="280"/>
      <c r="D16" s="492"/>
      <c r="E16" s="280"/>
      <c r="F16" s="280"/>
      <c r="G16" s="281"/>
      <c r="H16" s="281"/>
      <c r="I16" s="357"/>
      <c r="J16" s="281"/>
      <c r="K16" s="357"/>
      <c r="L16" s="359"/>
      <c r="M16" s="357"/>
      <c r="N16" s="281"/>
      <c r="O16" s="357"/>
      <c r="P16" s="398">
        <f t="shared" si="1"/>
        <v>0</v>
      </c>
      <c r="Q16" s="399">
        <f t="shared" si="2"/>
        <v>0</v>
      </c>
      <c r="R16" s="281"/>
      <c r="S16" s="281"/>
      <c r="T16" s="281"/>
      <c r="U16" s="281"/>
    </row>
    <row r="17" spans="1:21" ht="15.75" x14ac:dyDescent="0.25">
      <c r="A17" s="653"/>
      <c r="B17" s="653"/>
      <c r="C17" s="280"/>
      <c r="D17" s="492"/>
      <c r="E17" s="280"/>
      <c r="F17" s="280"/>
      <c r="G17" s="281"/>
      <c r="H17" s="281"/>
      <c r="I17" s="357"/>
      <c r="J17" s="281"/>
      <c r="K17" s="357"/>
      <c r="L17" s="359"/>
      <c r="M17" s="357"/>
      <c r="N17" s="281"/>
      <c r="O17" s="357"/>
      <c r="P17" s="398">
        <f t="shared" si="1"/>
        <v>0</v>
      </c>
      <c r="Q17" s="399">
        <f t="shared" si="2"/>
        <v>0</v>
      </c>
      <c r="R17" s="281"/>
      <c r="S17" s="281"/>
      <c r="T17" s="281"/>
      <c r="U17" s="281"/>
    </row>
    <row r="18" spans="1:21" ht="15.75" x14ac:dyDescent="0.25">
      <c r="A18" s="653"/>
      <c r="B18" s="653"/>
      <c r="C18" s="280"/>
      <c r="D18" s="492"/>
      <c r="E18" s="280"/>
      <c r="F18" s="280"/>
      <c r="G18" s="281"/>
      <c r="H18" s="281"/>
      <c r="I18" s="357"/>
      <c r="J18" s="281"/>
      <c r="K18" s="357"/>
      <c r="L18" s="359"/>
      <c r="M18" s="357"/>
      <c r="N18" s="281"/>
      <c r="O18" s="357"/>
      <c r="P18" s="398">
        <f t="shared" si="1"/>
        <v>0</v>
      </c>
      <c r="Q18" s="399">
        <f t="shared" si="2"/>
        <v>0</v>
      </c>
      <c r="R18" s="281"/>
      <c r="S18" s="281"/>
      <c r="T18" s="281"/>
      <c r="U18" s="281"/>
    </row>
    <row r="19" spans="1:21" ht="15.75" x14ac:dyDescent="0.25">
      <c r="A19" s="653"/>
      <c r="B19" s="653"/>
      <c r="C19" s="280"/>
      <c r="D19" s="492"/>
      <c r="E19" s="280"/>
      <c r="F19" s="280"/>
      <c r="G19" s="281"/>
      <c r="H19" s="281"/>
      <c r="I19" s="357"/>
      <c r="J19" s="281"/>
      <c r="K19" s="357"/>
      <c r="L19" s="281"/>
      <c r="M19" s="357"/>
      <c r="N19" s="281"/>
      <c r="O19" s="357"/>
      <c r="P19" s="398">
        <f t="shared" si="1"/>
        <v>0</v>
      </c>
      <c r="Q19" s="399">
        <f t="shared" si="2"/>
        <v>0</v>
      </c>
      <c r="R19" s="281"/>
      <c r="S19" s="281"/>
      <c r="T19" s="281"/>
      <c r="U19" s="360"/>
    </row>
    <row r="20" spans="1:21" ht="15.75" x14ac:dyDescent="0.25">
      <c r="A20" s="654"/>
      <c r="B20" s="654"/>
      <c r="C20" s="280"/>
      <c r="D20" s="492"/>
      <c r="E20" s="280"/>
      <c r="F20" s="280"/>
      <c r="G20" s="281"/>
      <c r="H20" s="281"/>
      <c r="I20" s="357"/>
      <c r="J20" s="281"/>
      <c r="K20" s="357"/>
      <c r="L20" s="281"/>
      <c r="M20" s="357"/>
      <c r="N20" s="281"/>
      <c r="O20" s="357"/>
      <c r="P20" s="398">
        <f t="shared" si="1"/>
        <v>0</v>
      </c>
      <c r="Q20" s="399">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F16" sqref="F16"/>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149999999999999" thickBot="1" x14ac:dyDescent="0.35">
      <c r="H2" s="602" t="s">
        <v>1368</v>
      </c>
      <c r="I2" s="602"/>
    </row>
    <row r="3" spans="2:11" ht="19.5" thickBot="1" x14ac:dyDescent="0.3">
      <c r="B3" s="81" t="s">
        <v>21</v>
      </c>
      <c r="C3" s="81" t="s">
        <v>390</v>
      </c>
      <c r="H3" s="419" t="s">
        <v>389</v>
      </c>
      <c r="I3" s="420" t="s">
        <v>390</v>
      </c>
    </row>
    <row r="4" spans="2:11" ht="18.75" x14ac:dyDescent="0.25">
      <c r="B4" s="82" t="s">
        <v>121</v>
      </c>
      <c r="C4" s="201">
        <f>'1. TALLERES SEMINARIOS'!D5</f>
        <v>876470</v>
      </c>
      <c r="H4" s="412" t="s">
        <v>1356</v>
      </c>
      <c r="I4" s="415">
        <f>'1. Desarrollo e Innov. Curricu.'!Q28</f>
        <v>0</v>
      </c>
    </row>
    <row r="5" spans="2:11" ht="18.75" x14ac:dyDescent="0.25">
      <c r="B5" s="82" t="s">
        <v>414</v>
      </c>
      <c r="C5" s="201">
        <f>'2. CONTRATACION DE PERSONAL'!D5</f>
        <v>0</v>
      </c>
      <c r="H5" s="413" t="s">
        <v>1358</v>
      </c>
      <c r="I5" s="416">
        <f>'2. Investigación Científica'!Q47</f>
        <v>0</v>
      </c>
    </row>
    <row r="6" spans="2:11" ht="18.75" x14ac:dyDescent="0.25">
      <c r="B6" s="82" t="s">
        <v>125</v>
      </c>
      <c r="C6" s="201">
        <f>'3. EQUIPO DE OFICINA'!D5</f>
        <v>0</v>
      </c>
      <c r="H6" s="413" t="s">
        <v>470</v>
      </c>
      <c r="I6" s="416">
        <f>'3. Vinculación Univ. Sociedad'!Q74</f>
        <v>0</v>
      </c>
    </row>
    <row r="7" spans="2:11" ht="19.5" thickBot="1" x14ac:dyDescent="0.3">
      <c r="B7" s="82" t="s">
        <v>415</v>
      </c>
      <c r="C7" s="201">
        <f>'4. EQUIPO TECNOLÓGICOS'!D5</f>
        <v>1200</v>
      </c>
      <c r="E7" s="423" t="s">
        <v>118</v>
      </c>
      <c r="F7" s="432" t="s">
        <v>1482</v>
      </c>
      <c r="H7" s="413" t="s">
        <v>1357</v>
      </c>
      <c r="I7" s="416">
        <f>'4. Docencia y Profesorado Univ.'!Q21</f>
        <v>0</v>
      </c>
    </row>
    <row r="8" spans="2:11" ht="18.75" x14ac:dyDescent="0.25">
      <c r="B8" s="82" t="s">
        <v>126</v>
      </c>
      <c r="C8" s="201">
        <f>'5. ACTIVIDADES ESPECIALES'!D5</f>
        <v>1533104.0237499999</v>
      </c>
      <c r="E8" s="428" t="s">
        <v>1484</v>
      </c>
      <c r="F8" s="429">
        <f>Presupuesto!D566</f>
        <v>2410774.0237500002</v>
      </c>
      <c r="H8" s="413" t="s">
        <v>1359</v>
      </c>
      <c r="I8" s="416">
        <f>'5. Estudiantes y Graduados'!Q43</f>
        <v>0</v>
      </c>
    </row>
    <row r="9" spans="2:11" ht="19.5" thickBot="1" x14ac:dyDescent="0.3">
      <c r="B9" s="92" t="s">
        <v>385</v>
      </c>
      <c r="C9" s="83">
        <f>'6. Becas'!D5</f>
        <v>0</v>
      </c>
      <c r="E9" s="430" t="s">
        <v>1506</v>
      </c>
      <c r="F9" s="431">
        <f>Presupuesto!E566</f>
        <v>0</v>
      </c>
      <c r="H9" s="413" t="s">
        <v>471</v>
      </c>
      <c r="I9" s="416">
        <f>'6. Gestión del Conocimiento'!Q27</f>
        <v>0</v>
      </c>
    </row>
    <row r="10" spans="2:11" ht="19.5" thickBot="1" x14ac:dyDescent="0.3">
      <c r="B10" s="92" t="s">
        <v>386</v>
      </c>
      <c r="C10" s="83">
        <f>'7. Infraestructura'!D5</f>
        <v>0</v>
      </c>
      <c r="E10" s="433" t="s">
        <v>1483</v>
      </c>
      <c r="F10" s="434">
        <f>Presupuesto!F566</f>
        <v>2410774.0237500002</v>
      </c>
      <c r="G10" s="111"/>
      <c r="H10" s="413" t="s">
        <v>1360</v>
      </c>
      <c r="I10" s="417">
        <f>'7. Lo Esencial de la Reforma U.'!Q34</f>
        <v>0</v>
      </c>
    </row>
    <row r="11" spans="2:11" ht="18.75" x14ac:dyDescent="0.25">
      <c r="B11" s="82" t="s">
        <v>417</v>
      </c>
      <c r="C11" s="83">
        <f>'8. Venta de Servicios'!D5</f>
        <v>0</v>
      </c>
      <c r="E11" s="435" t="s">
        <v>404</v>
      </c>
      <c r="F11" s="436">
        <f>Presupuesto!AR566</f>
        <v>2410774.0237500002</v>
      </c>
      <c r="G11" s="111"/>
      <c r="H11" s="413" t="s">
        <v>1362</v>
      </c>
      <c r="I11" s="417">
        <f>'8. Cultura de Inno. Insti...'!Q21</f>
        <v>0</v>
      </c>
    </row>
    <row r="12" spans="2:11" ht="18.75" x14ac:dyDescent="0.25">
      <c r="B12" s="92"/>
      <c r="C12" s="83"/>
      <c r="F12" s="111"/>
      <c r="G12" s="111"/>
      <c r="H12" s="413" t="s">
        <v>1477</v>
      </c>
      <c r="I12" s="417">
        <f>'9. Asegura. de la Calid. y M'!Q36</f>
        <v>0</v>
      </c>
      <c r="K12" s="156"/>
    </row>
    <row r="13" spans="2:11" ht="24" thickBot="1" x14ac:dyDescent="0.3">
      <c r="B13" s="84" t="s">
        <v>124</v>
      </c>
      <c r="C13" s="427">
        <f>SUM(C4:C12)</f>
        <v>2410774.0237499997</v>
      </c>
      <c r="F13" s="111"/>
      <c r="G13" s="111"/>
      <c r="H13" s="414" t="s">
        <v>1453</v>
      </c>
      <c r="I13" s="418">
        <f>'10. Posgrado'!Q43</f>
        <v>0</v>
      </c>
    </row>
    <row r="14" spans="2:11" ht="23.25" x14ac:dyDescent="0.25">
      <c r="B14" s="84"/>
      <c r="C14" s="85"/>
      <c r="F14" s="111"/>
      <c r="G14" s="111"/>
      <c r="H14" s="421" t="s">
        <v>124</v>
      </c>
      <c r="I14" s="422">
        <f>SUM(I4:I13)</f>
        <v>0</v>
      </c>
    </row>
    <row r="15" spans="2:11" ht="15.75" x14ac:dyDescent="0.25">
      <c r="F15" s="111"/>
      <c r="G15" s="111"/>
      <c r="H15" s="603"/>
      <c r="I15" s="603"/>
    </row>
    <row r="16" spans="2:11" ht="16.5" thickBot="1" x14ac:dyDescent="0.3">
      <c r="F16" s="111"/>
      <c r="G16" s="111"/>
      <c r="H16" s="604" t="s">
        <v>1370</v>
      </c>
      <c r="I16" s="604"/>
    </row>
    <row r="17" spans="2:15" ht="15.75" thickBot="1" x14ac:dyDescent="0.3">
      <c r="F17" s="111"/>
      <c r="G17" s="111"/>
      <c r="H17" s="423" t="s">
        <v>389</v>
      </c>
      <c r="I17" s="424" t="s">
        <v>390</v>
      </c>
      <c r="J17" s="196"/>
    </row>
    <row r="18" spans="2:15" x14ac:dyDescent="0.25">
      <c r="H18" s="476" t="s">
        <v>1363</v>
      </c>
      <c r="I18" s="477">
        <f>'11. Gestion Administrativa'!Q39</f>
        <v>0</v>
      </c>
      <c r="J18" s="196"/>
    </row>
    <row r="19" spans="2:15" x14ac:dyDescent="0.25">
      <c r="H19" s="478" t="s">
        <v>1364</v>
      </c>
      <c r="I19" s="479">
        <f>'12. Gestión del Talento Humano'!Q21</f>
        <v>0</v>
      </c>
      <c r="J19" s="196"/>
    </row>
    <row r="20" spans="2:15" x14ac:dyDescent="0.25">
      <c r="B20" s="470" t="s">
        <v>1504</v>
      </c>
      <c r="C20" s="471">
        <v>22.584900000000001</v>
      </c>
      <c r="D20" s="470" t="s">
        <v>1534</v>
      </c>
      <c r="E20" s="472"/>
      <c r="H20" s="478" t="s">
        <v>1365</v>
      </c>
      <c r="I20" s="479">
        <f>'13. Gestión Académica'!Q21</f>
        <v>0</v>
      </c>
      <c r="J20" s="196"/>
    </row>
    <row r="21" spans="2:15" x14ac:dyDescent="0.25">
      <c r="H21" s="478" t="s">
        <v>1366</v>
      </c>
      <c r="I21" s="479">
        <f>'14. Internacional... de la E.S.'!Q55</f>
        <v>2410774.0299999998</v>
      </c>
      <c r="J21" s="196"/>
    </row>
    <row r="22" spans="2:15" x14ac:dyDescent="0.25">
      <c r="H22" s="480" t="s">
        <v>1367</v>
      </c>
      <c r="I22" s="481">
        <f>'15. Gobernabilidad y Proceso...'!Q29</f>
        <v>0</v>
      </c>
      <c r="J22" s="196"/>
    </row>
    <row r="23" spans="2:15" x14ac:dyDescent="0.25">
      <c r="H23" s="482" t="s">
        <v>1478</v>
      </c>
      <c r="I23" s="483">
        <f>'16. Desa. del Sistema Educ.Sup.'!Q70</f>
        <v>0</v>
      </c>
      <c r="J23" s="196"/>
    </row>
    <row r="24" spans="2:15" s="462" customFormat="1" ht="15.75" thickBot="1" x14ac:dyDescent="0.3">
      <c r="H24" s="484" t="s">
        <v>1513</v>
      </c>
      <c r="I24" s="485">
        <f>'17. Gestión TIC'!Q74</f>
        <v>0</v>
      </c>
      <c r="J24" s="196"/>
    </row>
    <row r="25" spans="2:15" ht="15.75" thickBot="1" x14ac:dyDescent="0.3">
      <c r="H25" s="474" t="s">
        <v>124</v>
      </c>
      <c r="I25" s="475">
        <f>SUM(I18:I24)</f>
        <v>2410774.0299999998</v>
      </c>
    </row>
    <row r="26" spans="2:15" ht="15.75" thickBot="1" x14ac:dyDescent="0.3"/>
    <row r="27" spans="2:15" ht="15.75" thickBot="1" x14ac:dyDescent="0.3">
      <c r="H27" s="425" t="s">
        <v>1369</v>
      </c>
      <c r="I27" s="426">
        <f>I14+I25</f>
        <v>2410774.0299999998</v>
      </c>
    </row>
    <row r="28" spans="2:15" x14ac:dyDescent="0.25">
      <c r="H28" s="340"/>
      <c r="I28" s="341"/>
    </row>
    <row r="29" spans="2:15" x14ac:dyDescent="0.25">
      <c r="H29" s="340"/>
      <c r="I29" s="341"/>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6</v>
      </c>
      <c r="D101" s="83">
        <f>SUMIF('4. EQUIPO TECNOLÓGICOS'!$C:$C,'Cuadro Resumen'!$B$86:$B$102,'4. EQUIPO TECNOLÓGICOS'!F:F)</f>
        <v>1200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6</v>
      </c>
      <c r="D103" s="85">
        <f>SUM(D86:D102)</f>
        <v>1200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6"/>
    </row>
    <row r="198" spans="2:9" ht="14.45" hidden="1" x14ac:dyDescent="0.3">
      <c r="B198" s="605" t="s">
        <v>1497</v>
      </c>
      <c r="C198" s="605"/>
      <c r="D198" s="605"/>
      <c r="E198" s="605"/>
      <c r="F198" s="605"/>
    </row>
    <row r="199" spans="2:9" ht="14.45" hidden="1" x14ac:dyDescent="0.3">
      <c r="B199" s="450" t="s">
        <v>1498</v>
      </c>
      <c r="C199" s="449" t="s">
        <v>1499</v>
      </c>
      <c r="D199" s="449" t="s">
        <v>1499</v>
      </c>
      <c r="E199" s="449" t="s">
        <v>1500</v>
      </c>
      <c r="F199" s="449" t="s">
        <v>1500</v>
      </c>
    </row>
    <row r="200" spans="2:9" ht="14.45" hidden="1" x14ac:dyDescent="0.3">
      <c r="B200" s="448"/>
      <c r="C200" s="448" t="s">
        <v>1501</v>
      </c>
      <c r="D200" s="448" t="s">
        <v>1502</v>
      </c>
      <c r="E200" s="448" t="s">
        <v>1501</v>
      </c>
      <c r="F200" s="448" t="s">
        <v>1502</v>
      </c>
    </row>
    <row r="201" spans="2:9" ht="14.45" hidden="1" x14ac:dyDescent="0.3">
      <c r="B201" s="450" t="s">
        <v>3</v>
      </c>
      <c r="C201" s="447">
        <v>255</v>
      </c>
      <c r="D201" s="447">
        <v>235</v>
      </c>
      <c r="E201" s="447">
        <v>300</v>
      </c>
      <c r="F201" s="447">
        <v>280</v>
      </c>
    </row>
    <row r="202" spans="2:9" ht="14.45" hidden="1" x14ac:dyDescent="0.3">
      <c r="B202" s="450" t="s">
        <v>4</v>
      </c>
      <c r="C202" s="447">
        <v>225</v>
      </c>
      <c r="D202" s="447">
        <v>205</v>
      </c>
      <c r="E202" s="447">
        <v>270</v>
      </c>
      <c r="F202" s="447">
        <v>250</v>
      </c>
    </row>
    <row r="203" spans="2:9" ht="14.45" hidden="1" x14ac:dyDescent="0.3">
      <c r="B203" s="450" t="s">
        <v>5</v>
      </c>
      <c r="C203" s="447">
        <v>195</v>
      </c>
      <c r="D203" s="447">
        <v>180</v>
      </c>
      <c r="E203" s="447">
        <v>240</v>
      </c>
      <c r="F203" s="447">
        <v>220</v>
      </c>
    </row>
    <row r="204" spans="2:9" ht="14.45" hidden="1" x14ac:dyDescent="0.3">
      <c r="B204" s="450" t="s">
        <v>6</v>
      </c>
      <c r="C204" s="447">
        <v>165</v>
      </c>
      <c r="D204" s="447">
        <v>150</v>
      </c>
      <c r="E204" s="447">
        <v>210</v>
      </c>
      <c r="F204" s="447">
        <v>195</v>
      </c>
    </row>
    <row r="205" spans="2:9" ht="14.45" hidden="1" x14ac:dyDescent="0.3">
      <c r="B205" s="450" t="s">
        <v>1503</v>
      </c>
      <c r="C205" s="447">
        <v>145</v>
      </c>
      <c r="D205" s="447">
        <v>135</v>
      </c>
      <c r="E205" s="447">
        <v>185</v>
      </c>
      <c r="F205" s="447">
        <v>170</v>
      </c>
    </row>
    <row r="206" spans="2:9" ht="14.45" hidden="1" x14ac:dyDescent="0.3">
      <c r="B206" s="445"/>
      <c r="C206" s="445"/>
      <c r="D206" s="445"/>
      <c r="E206" s="445"/>
      <c r="F206" s="445"/>
    </row>
    <row r="207" spans="2:9" ht="14.45" hidden="1" x14ac:dyDescent="0.3">
      <c r="B207" s="606" t="s">
        <v>1504</v>
      </c>
      <c r="C207" s="606"/>
      <c r="D207" s="606"/>
      <c r="E207" s="473">
        <f>C20</f>
        <v>22.584900000000001</v>
      </c>
      <c r="F207" s="473" t="str">
        <f>D20</f>
        <v>Lunes, 08 de febrero del 2016 Fuente el BCH</v>
      </c>
    </row>
    <row r="208" spans="2:9" ht="14.45" hidden="1" x14ac:dyDescent="0.3">
      <c r="B208" s="445"/>
      <c r="C208" s="445"/>
      <c r="D208" s="445"/>
      <c r="E208" s="445"/>
      <c r="F208" s="445"/>
    </row>
    <row r="209" spans="2:9" ht="14.45" hidden="1" x14ac:dyDescent="0.3">
      <c r="B209" s="445"/>
      <c r="C209" s="445"/>
      <c r="D209" s="445"/>
      <c r="E209" s="445"/>
      <c r="F209" s="445"/>
    </row>
    <row r="210" spans="2:9" ht="14.45" hidden="1" x14ac:dyDescent="0.3">
      <c r="B210" s="605" t="s">
        <v>1497</v>
      </c>
      <c r="C210" s="605"/>
      <c r="D210" s="605"/>
      <c r="E210" s="605"/>
      <c r="F210" s="605"/>
    </row>
    <row r="211" spans="2:9" ht="14.45" hidden="1" x14ac:dyDescent="0.3">
      <c r="B211" s="450" t="s">
        <v>1498</v>
      </c>
      <c r="C211" s="449" t="s">
        <v>1499</v>
      </c>
      <c r="D211" s="449" t="s">
        <v>1499</v>
      </c>
      <c r="E211" s="449" t="s">
        <v>1500</v>
      </c>
      <c r="F211" s="449" t="s">
        <v>1500</v>
      </c>
    </row>
    <row r="212" spans="2:9" ht="14.45" hidden="1" x14ac:dyDescent="0.3">
      <c r="B212" s="448"/>
      <c r="C212" s="448" t="s">
        <v>1501</v>
      </c>
      <c r="D212" s="448" t="s">
        <v>1502</v>
      </c>
      <c r="E212" s="448" t="s">
        <v>1501</v>
      </c>
      <c r="F212" s="448" t="s">
        <v>1502</v>
      </c>
    </row>
    <row r="213" spans="2:9" ht="14.45" hidden="1" x14ac:dyDescent="0.3">
      <c r="B213" s="450" t="s">
        <v>3</v>
      </c>
      <c r="C213" s="451">
        <f>+C201*E207</f>
        <v>5759.1495000000004</v>
      </c>
      <c r="D213" s="452">
        <f>+D201*E207</f>
        <v>5307.4515000000001</v>
      </c>
      <c r="E213" s="452">
        <f>+E201*E207</f>
        <v>6775.47</v>
      </c>
      <c r="F213" s="452">
        <f>+F201*E207</f>
        <v>6323.7719999999999</v>
      </c>
    </row>
    <row r="214" spans="2:9" ht="14.45" hidden="1" x14ac:dyDescent="0.3">
      <c r="B214" s="450" t="s">
        <v>4</v>
      </c>
      <c r="C214" s="451">
        <f>+C202*E207</f>
        <v>5081.6025</v>
      </c>
      <c r="D214" s="452">
        <f>+D202*E207</f>
        <v>4629.9045000000006</v>
      </c>
      <c r="E214" s="452">
        <f>+E202*E207</f>
        <v>6097.9230000000007</v>
      </c>
      <c r="F214" s="452">
        <f>+F202*E207</f>
        <v>5646.2250000000004</v>
      </c>
    </row>
    <row r="215" spans="2:9" ht="14.45" hidden="1" x14ac:dyDescent="0.3">
      <c r="B215" s="450" t="s">
        <v>5</v>
      </c>
      <c r="C215" s="451">
        <f>+C203*E207</f>
        <v>4404.0555000000004</v>
      </c>
      <c r="D215" s="452">
        <f>+D203*E207</f>
        <v>4065.2820000000002</v>
      </c>
      <c r="E215" s="452">
        <f>+E203*E207</f>
        <v>5420.3760000000002</v>
      </c>
      <c r="F215" s="452">
        <f>+F203*E207</f>
        <v>4968.6779999999999</v>
      </c>
    </row>
    <row r="216" spans="2:9" ht="14.45" hidden="1" x14ac:dyDescent="0.3">
      <c r="B216" s="450" t="s">
        <v>6</v>
      </c>
      <c r="C216" s="451">
        <f>+C204*E207</f>
        <v>3726.5085000000004</v>
      </c>
      <c r="D216" s="452">
        <f>+D204*E207</f>
        <v>3387.7350000000001</v>
      </c>
      <c r="E216" s="452">
        <f>+E204*E207</f>
        <v>4742.8290000000006</v>
      </c>
      <c r="F216" s="452">
        <f>+F204*E207</f>
        <v>4404.0555000000004</v>
      </c>
    </row>
    <row r="217" spans="2:9" ht="14.45" hidden="1" x14ac:dyDescent="0.3">
      <c r="B217" s="450" t="s">
        <v>1503</v>
      </c>
      <c r="C217" s="451">
        <f>+C205*E207</f>
        <v>3274.8105</v>
      </c>
      <c r="D217" s="452">
        <f>+D205*E207</f>
        <v>3048.9615000000003</v>
      </c>
      <c r="E217" s="452">
        <f>+E205*E207</f>
        <v>4178.2065000000002</v>
      </c>
      <c r="F217" s="452">
        <f>+F205*E207</f>
        <v>3839.433</v>
      </c>
    </row>
    <row r="218" spans="2:9" ht="14.45" hidden="1" x14ac:dyDescent="0.3"/>
    <row r="220" spans="2:9" s="122" customFormat="1" x14ac:dyDescent="0.25">
      <c r="I220" s="446"/>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0" t="s">
        <v>1609</v>
      </c>
      <c r="Q1" s="510" t="s">
        <v>1610</v>
      </c>
      <c r="R1" s="510" t="s">
        <v>1611</v>
      </c>
      <c r="S1" s="510" t="s">
        <v>1612</v>
      </c>
      <c r="T1" s="510" t="s">
        <v>1613</v>
      </c>
      <c r="U1" s="510" t="s">
        <v>1614</v>
      </c>
      <c r="V1" s="510" t="s">
        <v>1615</v>
      </c>
      <c r="W1" s="510" t="s">
        <v>1616</v>
      </c>
    </row>
    <row r="2" spans="1:23" ht="18" x14ac:dyDescent="0.3">
      <c r="A2" s="269" t="s">
        <v>1346</v>
      </c>
      <c r="B2" s="284"/>
      <c r="C2" s="284"/>
      <c r="D2" s="284"/>
      <c r="E2" s="284"/>
      <c r="F2" s="284"/>
      <c r="G2" s="284"/>
      <c r="H2" s="284"/>
      <c r="K2" s="284"/>
      <c r="L2" s="284"/>
      <c r="M2" s="284"/>
      <c r="N2" s="284"/>
      <c r="O2" s="284"/>
      <c r="P2" s="284"/>
      <c r="Q2" s="284"/>
      <c r="R2" s="284"/>
      <c r="S2" s="284"/>
      <c r="T2" s="284"/>
      <c r="U2" s="284"/>
    </row>
    <row r="3" spans="1:23" x14ac:dyDescent="0.25">
      <c r="A3" s="651" t="s">
        <v>1401</v>
      </c>
      <c r="B3" s="651"/>
      <c r="C3" s="651"/>
      <c r="D3" s="651"/>
      <c r="E3" s="651"/>
      <c r="F3" s="651"/>
      <c r="G3" s="651"/>
      <c r="H3" s="651"/>
      <c r="I3" s="651"/>
      <c r="J3" s="651"/>
      <c r="K3" s="651"/>
      <c r="L3" s="651"/>
      <c r="M3" s="651"/>
      <c r="N3" s="651"/>
      <c r="O3" s="651"/>
      <c r="P3" s="651"/>
      <c r="Q3" s="651"/>
      <c r="R3" s="651"/>
      <c r="S3" s="651"/>
      <c r="T3" s="651"/>
      <c r="U3" s="651"/>
    </row>
    <row r="4" spans="1:23" s="364" customFormat="1" x14ac:dyDescent="0.25">
      <c r="A4" s="375" t="s">
        <v>1400</v>
      </c>
      <c r="B4" s="373"/>
      <c r="C4" s="373"/>
      <c r="D4" s="491"/>
      <c r="E4" s="373"/>
      <c r="F4" s="373"/>
      <c r="G4" s="373"/>
      <c r="H4" s="373"/>
      <c r="I4" s="373"/>
      <c r="J4" s="373"/>
      <c r="K4" s="373"/>
      <c r="L4" s="373"/>
      <c r="M4" s="373"/>
      <c r="N4" s="373"/>
      <c r="O4" s="373"/>
      <c r="P4" s="373"/>
      <c r="Q4" s="373"/>
      <c r="R4" s="373"/>
      <c r="S4" s="373"/>
      <c r="T4" s="373"/>
      <c r="U4" s="373"/>
    </row>
    <row r="5" spans="1:23" x14ac:dyDescent="0.25">
      <c r="A5" s="314"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614" t="s">
        <v>96</v>
      </c>
      <c r="B6" s="613" t="s">
        <v>110</v>
      </c>
      <c r="C6" s="616" t="s">
        <v>1535</v>
      </c>
      <c r="D6" s="616" t="s">
        <v>1536</v>
      </c>
      <c r="E6" s="616" t="s">
        <v>86</v>
      </c>
      <c r="F6" s="616" t="s">
        <v>391</v>
      </c>
      <c r="G6" s="616" t="s">
        <v>87</v>
      </c>
      <c r="H6" s="619" t="s">
        <v>99</v>
      </c>
      <c r="I6" s="625"/>
      <c r="J6" s="625"/>
      <c r="K6" s="625"/>
      <c r="L6" s="625"/>
      <c r="M6" s="625"/>
      <c r="N6" s="625"/>
      <c r="O6" s="620"/>
      <c r="P6" s="621" t="s">
        <v>100</v>
      </c>
      <c r="Q6" s="622"/>
      <c r="R6" s="613" t="s">
        <v>102</v>
      </c>
      <c r="S6" s="613" t="s">
        <v>109</v>
      </c>
      <c r="T6" s="613" t="s">
        <v>108</v>
      </c>
      <c r="U6" s="610" t="s">
        <v>88</v>
      </c>
    </row>
    <row r="7" spans="1:23" ht="15" customHeight="1" x14ac:dyDescent="0.25">
      <c r="A7" s="614"/>
      <c r="B7" s="614"/>
      <c r="C7" s="617"/>
      <c r="D7" s="617"/>
      <c r="E7" s="617"/>
      <c r="F7" s="617"/>
      <c r="G7" s="617"/>
      <c r="H7" s="619" t="s">
        <v>103</v>
      </c>
      <c r="I7" s="620"/>
      <c r="J7" s="619" t="s">
        <v>104</v>
      </c>
      <c r="K7" s="620"/>
      <c r="L7" s="619" t="s">
        <v>105</v>
      </c>
      <c r="M7" s="620"/>
      <c r="N7" s="619" t="s">
        <v>106</v>
      </c>
      <c r="O7" s="620"/>
      <c r="P7" s="623"/>
      <c r="Q7" s="624"/>
      <c r="R7" s="614"/>
      <c r="S7" s="614"/>
      <c r="T7" s="614"/>
      <c r="U7" s="611"/>
    </row>
    <row r="8" spans="1:23" ht="25.5" x14ac:dyDescent="0.25">
      <c r="A8" s="615"/>
      <c r="B8" s="615"/>
      <c r="C8" s="618"/>
      <c r="D8" s="618"/>
      <c r="E8" s="618"/>
      <c r="F8" s="618"/>
      <c r="G8" s="618"/>
      <c r="H8" s="437" t="s">
        <v>107</v>
      </c>
      <c r="I8" s="437" t="s">
        <v>12</v>
      </c>
      <c r="J8" s="437" t="s">
        <v>107</v>
      </c>
      <c r="K8" s="437" t="s">
        <v>12</v>
      </c>
      <c r="L8" s="437" t="s">
        <v>107</v>
      </c>
      <c r="M8" s="437" t="s">
        <v>12</v>
      </c>
      <c r="N8" s="437" t="s">
        <v>107</v>
      </c>
      <c r="O8" s="437" t="s">
        <v>12</v>
      </c>
      <c r="P8" s="437" t="s">
        <v>107</v>
      </c>
      <c r="Q8" s="437" t="s">
        <v>12</v>
      </c>
      <c r="R8" s="615"/>
      <c r="S8" s="615"/>
      <c r="T8" s="615"/>
      <c r="U8" s="612"/>
    </row>
    <row r="9" spans="1:23" s="364" customFormat="1" ht="15.6" x14ac:dyDescent="0.3">
      <c r="A9" s="438"/>
      <c r="B9" s="439"/>
      <c r="C9" s="440"/>
      <c r="D9" s="440"/>
      <c r="E9" s="440"/>
      <c r="F9" s="441"/>
      <c r="G9" s="440"/>
      <c r="H9" s="442"/>
      <c r="I9" s="442"/>
      <c r="J9" s="442"/>
      <c r="K9" s="442"/>
      <c r="L9" s="442"/>
      <c r="M9" s="442"/>
      <c r="N9" s="442"/>
      <c r="O9" s="442"/>
      <c r="P9" s="442"/>
      <c r="Q9" s="442"/>
      <c r="R9" s="443"/>
      <c r="S9" s="443"/>
      <c r="T9" s="443"/>
      <c r="U9" s="444"/>
    </row>
    <row r="10" spans="1:23" ht="15.75" x14ac:dyDescent="0.25">
      <c r="A10" s="652" t="s">
        <v>1401</v>
      </c>
      <c r="B10" s="652" t="s">
        <v>1402</v>
      </c>
      <c r="C10" s="280"/>
      <c r="D10" s="492"/>
      <c r="E10" s="280"/>
      <c r="F10" s="280"/>
      <c r="G10" s="281"/>
      <c r="H10" s="281"/>
      <c r="I10" s="357"/>
      <c r="J10" s="281"/>
      <c r="K10" s="357"/>
      <c r="L10" s="281"/>
      <c r="M10" s="357"/>
      <c r="N10" s="281"/>
      <c r="O10" s="357"/>
      <c r="P10" s="398">
        <f>H10+J10+L10+N10</f>
        <v>0</v>
      </c>
      <c r="Q10" s="399">
        <f>I10+K10+M10+O10</f>
        <v>0</v>
      </c>
      <c r="R10" s="281"/>
      <c r="S10" s="281"/>
      <c r="T10" s="281"/>
      <c r="U10" s="281"/>
    </row>
    <row r="11" spans="1:23" ht="15.75" x14ac:dyDescent="0.25">
      <c r="A11" s="653"/>
      <c r="B11" s="653"/>
      <c r="C11" s="280"/>
      <c r="D11" s="492"/>
      <c r="E11" s="280"/>
      <c r="F11" s="280"/>
      <c r="G11" s="281"/>
      <c r="H11" s="281"/>
      <c r="I11" s="357"/>
      <c r="J11" s="281"/>
      <c r="K11" s="357"/>
      <c r="L11" s="281"/>
      <c r="M11" s="357"/>
      <c r="N11" s="281"/>
      <c r="O11" s="357"/>
      <c r="P11" s="398">
        <f t="shared" ref="P11:P35" si="0">H11+J11+L11+N11</f>
        <v>0</v>
      </c>
      <c r="Q11" s="399">
        <f t="shared" ref="Q11:Q35" si="1">I11+K11+M11+O11</f>
        <v>0</v>
      </c>
      <c r="R11" s="281"/>
      <c r="S11" s="281"/>
      <c r="T11" s="281"/>
      <c r="U11" s="281"/>
    </row>
    <row r="12" spans="1:23" ht="15.75" x14ac:dyDescent="0.25">
      <c r="A12" s="653"/>
      <c r="B12" s="653"/>
      <c r="C12" s="280"/>
      <c r="D12" s="492"/>
      <c r="E12" s="280"/>
      <c r="F12" s="280"/>
      <c r="G12" s="281"/>
      <c r="H12" s="281"/>
      <c r="I12" s="357"/>
      <c r="J12" s="281"/>
      <c r="K12" s="357"/>
      <c r="L12" s="281"/>
      <c r="M12" s="357"/>
      <c r="N12" s="281"/>
      <c r="O12" s="357"/>
      <c r="P12" s="398">
        <f t="shared" si="0"/>
        <v>0</v>
      </c>
      <c r="Q12" s="399">
        <f t="shared" si="1"/>
        <v>0</v>
      </c>
      <c r="R12" s="281"/>
      <c r="S12" s="281"/>
      <c r="T12" s="281"/>
      <c r="U12" s="281"/>
    </row>
    <row r="13" spans="1:23" ht="15.75" x14ac:dyDescent="0.25">
      <c r="A13" s="653"/>
      <c r="B13" s="653"/>
      <c r="C13" s="280"/>
      <c r="D13" s="492"/>
      <c r="E13" s="280"/>
      <c r="F13" s="280"/>
      <c r="G13" s="281"/>
      <c r="H13" s="281"/>
      <c r="I13" s="357"/>
      <c r="J13" s="281"/>
      <c r="K13" s="357"/>
      <c r="L13" s="281"/>
      <c r="M13" s="357"/>
      <c r="N13" s="281"/>
      <c r="O13" s="357"/>
      <c r="P13" s="398">
        <f t="shared" si="0"/>
        <v>0</v>
      </c>
      <c r="Q13" s="399">
        <f t="shared" si="1"/>
        <v>0</v>
      </c>
      <c r="R13" s="281"/>
      <c r="S13" s="281"/>
      <c r="T13" s="281"/>
      <c r="U13" s="281"/>
    </row>
    <row r="14" spans="1:23" ht="15.75" x14ac:dyDescent="0.25">
      <c r="A14" s="653"/>
      <c r="B14" s="653"/>
      <c r="C14" s="280"/>
      <c r="D14" s="492"/>
      <c r="E14" s="280"/>
      <c r="F14" s="280"/>
      <c r="G14" s="281"/>
      <c r="H14" s="281"/>
      <c r="I14" s="357"/>
      <c r="J14" s="281"/>
      <c r="K14" s="357"/>
      <c r="L14" s="281"/>
      <c r="M14" s="357"/>
      <c r="N14" s="281"/>
      <c r="O14" s="357"/>
      <c r="P14" s="398">
        <f t="shared" si="0"/>
        <v>0</v>
      </c>
      <c r="Q14" s="399">
        <f t="shared" si="1"/>
        <v>0</v>
      </c>
      <c r="R14" s="281"/>
      <c r="S14" s="281"/>
      <c r="T14" s="281"/>
      <c r="U14" s="281"/>
    </row>
    <row r="15" spans="1:23" ht="15.75" x14ac:dyDescent="0.25">
      <c r="A15" s="654"/>
      <c r="B15" s="654"/>
      <c r="C15" s="280"/>
      <c r="D15" s="492"/>
      <c r="E15" s="280"/>
      <c r="F15" s="280"/>
      <c r="G15" s="281"/>
      <c r="H15" s="281"/>
      <c r="I15" s="357"/>
      <c r="J15" s="281"/>
      <c r="K15" s="357"/>
      <c r="L15" s="281"/>
      <c r="M15" s="357"/>
      <c r="N15" s="281"/>
      <c r="O15" s="357"/>
      <c r="P15" s="398">
        <f t="shared" si="0"/>
        <v>0</v>
      </c>
      <c r="Q15" s="399">
        <f t="shared" si="1"/>
        <v>0</v>
      </c>
      <c r="R15" s="281"/>
      <c r="S15" s="281"/>
      <c r="T15" s="281"/>
      <c r="U15" s="358"/>
    </row>
    <row r="16" spans="1:23" ht="15.75" customHeight="1" x14ac:dyDescent="0.25">
      <c r="A16" s="652" t="s">
        <v>1400</v>
      </c>
      <c r="B16" s="652" t="s">
        <v>1403</v>
      </c>
      <c r="C16" s="280"/>
      <c r="D16" s="492"/>
      <c r="E16" s="280"/>
      <c r="F16" s="280"/>
      <c r="G16" s="281"/>
      <c r="H16" s="281"/>
      <c r="I16" s="357"/>
      <c r="J16" s="281"/>
      <c r="K16" s="357"/>
      <c r="L16" s="359"/>
      <c r="M16" s="357"/>
      <c r="N16" s="281"/>
      <c r="O16" s="357"/>
      <c r="P16" s="398">
        <f t="shared" si="0"/>
        <v>0</v>
      </c>
      <c r="Q16" s="399">
        <f t="shared" si="1"/>
        <v>0</v>
      </c>
      <c r="R16" s="281"/>
      <c r="S16" s="281"/>
      <c r="T16" s="281"/>
      <c r="U16" s="281"/>
    </row>
    <row r="17" spans="1:21" ht="15.75" x14ac:dyDescent="0.25">
      <c r="A17" s="653"/>
      <c r="B17" s="653"/>
      <c r="C17" s="280"/>
      <c r="D17" s="492"/>
      <c r="E17" s="280"/>
      <c r="F17" s="280"/>
      <c r="G17" s="281"/>
      <c r="H17" s="281"/>
      <c r="I17" s="357"/>
      <c r="J17" s="281"/>
      <c r="K17" s="357"/>
      <c r="L17" s="359"/>
      <c r="M17" s="357"/>
      <c r="N17" s="281"/>
      <c r="O17" s="357"/>
      <c r="P17" s="398">
        <f t="shared" si="0"/>
        <v>0</v>
      </c>
      <c r="Q17" s="399">
        <f t="shared" si="1"/>
        <v>0</v>
      </c>
      <c r="R17" s="281"/>
      <c r="S17" s="281"/>
      <c r="T17" s="281"/>
      <c r="U17" s="281"/>
    </row>
    <row r="18" spans="1:21" ht="15.75" x14ac:dyDescent="0.25">
      <c r="A18" s="653"/>
      <c r="B18" s="653"/>
      <c r="C18" s="280"/>
      <c r="D18" s="492"/>
      <c r="E18" s="280"/>
      <c r="F18" s="280"/>
      <c r="G18" s="281"/>
      <c r="H18" s="281"/>
      <c r="I18" s="357"/>
      <c r="J18" s="281"/>
      <c r="K18" s="357"/>
      <c r="L18" s="359"/>
      <c r="M18" s="357"/>
      <c r="N18" s="281"/>
      <c r="O18" s="357"/>
      <c r="P18" s="398">
        <f t="shared" si="0"/>
        <v>0</v>
      </c>
      <c r="Q18" s="399">
        <f t="shared" si="1"/>
        <v>0</v>
      </c>
      <c r="R18" s="281"/>
      <c r="S18" s="281"/>
      <c r="T18" s="281"/>
      <c r="U18" s="281"/>
    </row>
    <row r="19" spans="1:21" ht="15.75" x14ac:dyDescent="0.25">
      <c r="A19" s="653"/>
      <c r="B19" s="653"/>
      <c r="C19" s="280"/>
      <c r="D19" s="492"/>
      <c r="E19" s="280"/>
      <c r="F19" s="280"/>
      <c r="G19" s="281"/>
      <c r="H19" s="281"/>
      <c r="I19" s="357"/>
      <c r="J19" s="281"/>
      <c r="K19" s="357"/>
      <c r="L19" s="359"/>
      <c r="M19" s="357"/>
      <c r="N19" s="281"/>
      <c r="O19" s="357"/>
      <c r="P19" s="398">
        <f t="shared" si="0"/>
        <v>0</v>
      </c>
      <c r="Q19" s="399">
        <f t="shared" si="1"/>
        <v>0</v>
      </c>
      <c r="R19" s="281"/>
      <c r="S19" s="281"/>
      <c r="T19" s="281"/>
      <c r="U19" s="281"/>
    </row>
    <row r="20" spans="1:21" ht="15.75" x14ac:dyDescent="0.25">
      <c r="A20" s="653"/>
      <c r="B20" s="653"/>
      <c r="C20" s="280"/>
      <c r="D20" s="492"/>
      <c r="E20" s="280"/>
      <c r="F20" s="280"/>
      <c r="G20" s="281"/>
      <c r="H20" s="281"/>
      <c r="I20" s="357"/>
      <c r="J20" s="281"/>
      <c r="K20" s="357"/>
      <c r="L20" s="281"/>
      <c r="M20" s="357"/>
      <c r="N20" s="281"/>
      <c r="O20" s="357"/>
      <c r="P20" s="398">
        <f t="shared" si="0"/>
        <v>0</v>
      </c>
      <c r="Q20" s="399">
        <f t="shared" si="1"/>
        <v>0</v>
      </c>
      <c r="R20" s="281"/>
      <c r="S20" s="281"/>
      <c r="T20" s="281"/>
      <c r="U20" s="360"/>
    </row>
    <row r="21" spans="1:21" s="364" customFormat="1" ht="15.75" x14ac:dyDescent="0.25">
      <c r="A21" s="653"/>
      <c r="B21" s="653"/>
      <c r="C21" s="374"/>
      <c r="D21" s="492"/>
      <c r="E21" s="374"/>
      <c r="F21" s="374"/>
      <c r="G21" s="281"/>
      <c r="H21" s="281"/>
      <c r="I21" s="357"/>
      <c r="J21" s="281"/>
      <c r="K21" s="357"/>
      <c r="L21" s="281"/>
      <c r="M21" s="357"/>
      <c r="N21" s="281"/>
      <c r="O21" s="357"/>
      <c r="P21" s="398">
        <f t="shared" si="0"/>
        <v>0</v>
      </c>
      <c r="Q21" s="399">
        <f t="shared" si="1"/>
        <v>0</v>
      </c>
      <c r="R21" s="281"/>
      <c r="S21" s="281"/>
      <c r="T21" s="281"/>
      <c r="U21" s="360"/>
    </row>
    <row r="22" spans="1:21" s="364" customFormat="1" ht="15.75" x14ac:dyDescent="0.25">
      <c r="A22" s="653"/>
      <c r="B22" s="653"/>
      <c r="C22" s="374"/>
      <c r="D22" s="492"/>
      <c r="E22" s="374"/>
      <c r="F22" s="374"/>
      <c r="G22" s="281"/>
      <c r="H22" s="281"/>
      <c r="I22" s="357"/>
      <c r="J22" s="281"/>
      <c r="K22" s="357"/>
      <c r="L22" s="281"/>
      <c r="M22" s="357"/>
      <c r="N22" s="281"/>
      <c r="O22" s="357"/>
      <c r="P22" s="398">
        <f t="shared" si="0"/>
        <v>0</v>
      </c>
      <c r="Q22" s="399">
        <f t="shared" si="1"/>
        <v>0</v>
      </c>
      <c r="R22" s="281"/>
      <c r="S22" s="281"/>
      <c r="T22" s="281"/>
      <c r="U22" s="360"/>
    </row>
    <row r="23" spans="1:21" s="364" customFormat="1" ht="15.75" x14ac:dyDescent="0.25">
      <c r="A23" s="653"/>
      <c r="B23" s="653"/>
      <c r="C23" s="374"/>
      <c r="D23" s="492"/>
      <c r="E23" s="374"/>
      <c r="F23" s="374"/>
      <c r="G23" s="281"/>
      <c r="H23" s="281"/>
      <c r="I23" s="357"/>
      <c r="J23" s="281"/>
      <c r="K23" s="357"/>
      <c r="L23" s="281"/>
      <c r="M23" s="357"/>
      <c r="N23" s="281"/>
      <c r="O23" s="357"/>
      <c r="P23" s="398">
        <f t="shared" si="0"/>
        <v>0</v>
      </c>
      <c r="Q23" s="399">
        <f t="shared" si="1"/>
        <v>0</v>
      </c>
      <c r="R23" s="281"/>
      <c r="S23" s="281"/>
      <c r="T23" s="281"/>
      <c r="U23" s="360"/>
    </row>
    <row r="24" spans="1:21" s="364" customFormat="1" ht="15.75" x14ac:dyDescent="0.25">
      <c r="A24" s="653"/>
      <c r="B24" s="653"/>
      <c r="C24" s="374"/>
      <c r="D24" s="492"/>
      <c r="E24" s="374"/>
      <c r="F24" s="374"/>
      <c r="G24" s="281"/>
      <c r="H24" s="281"/>
      <c r="I24" s="357"/>
      <c r="J24" s="281"/>
      <c r="K24" s="357"/>
      <c r="L24" s="281"/>
      <c r="M24" s="357"/>
      <c r="N24" s="281"/>
      <c r="O24" s="357"/>
      <c r="P24" s="398">
        <f t="shared" si="0"/>
        <v>0</v>
      </c>
      <c r="Q24" s="399">
        <f t="shared" si="1"/>
        <v>0</v>
      </c>
      <c r="R24" s="281"/>
      <c r="S24" s="281"/>
      <c r="T24" s="281"/>
      <c r="U24" s="360"/>
    </row>
    <row r="25" spans="1:21" s="364" customFormat="1" ht="15.75" x14ac:dyDescent="0.25">
      <c r="A25" s="655" t="s">
        <v>1476</v>
      </c>
      <c r="B25" s="655" t="s">
        <v>1424</v>
      </c>
      <c r="C25" s="374"/>
      <c r="D25" s="492"/>
      <c r="E25" s="374"/>
      <c r="F25" s="374"/>
      <c r="G25" s="281"/>
      <c r="H25" s="281"/>
      <c r="I25" s="357"/>
      <c r="J25" s="281"/>
      <c r="K25" s="357"/>
      <c r="L25" s="281"/>
      <c r="M25" s="357"/>
      <c r="N25" s="281"/>
      <c r="O25" s="357"/>
      <c r="P25" s="398">
        <f t="shared" si="0"/>
        <v>0</v>
      </c>
      <c r="Q25" s="399">
        <f t="shared" si="1"/>
        <v>0</v>
      </c>
      <c r="R25" s="281"/>
      <c r="S25" s="281"/>
      <c r="T25" s="281"/>
      <c r="U25" s="360"/>
    </row>
    <row r="26" spans="1:21" s="364" customFormat="1" ht="15.75" x14ac:dyDescent="0.25">
      <c r="A26" s="655"/>
      <c r="B26" s="655"/>
      <c r="C26" s="374"/>
      <c r="D26" s="492"/>
      <c r="E26" s="374"/>
      <c r="F26" s="374"/>
      <c r="G26" s="281"/>
      <c r="H26" s="281"/>
      <c r="I26" s="357"/>
      <c r="J26" s="281"/>
      <c r="K26" s="357"/>
      <c r="L26" s="281"/>
      <c r="M26" s="357"/>
      <c r="N26" s="281"/>
      <c r="O26" s="357"/>
      <c r="P26" s="398">
        <f t="shared" si="0"/>
        <v>0</v>
      </c>
      <c r="Q26" s="399">
        <f t="shared" si="1"/>
        <v>0</v>
      </c>
      <c r="R26" s="281"/>
      <c r="S26" s="281"/>
      <c r="T26" s="281"/>
      <c r="U26" s="360"/>
    </row>
    <row r="27" spans="1:21" s="364" customFormat="1" ht="15.75" x14ac:dyDescent="0.25">
      <c r="A27" s="655"/>
      <c r="B27" s="655"/>
      <c r="C27" s="374"/>
      <c r="D27" s="492"/>
      <c r="E27" s="374"/>
      <c r="F27" s="374"/>
      <c r="G27" s="281"/>
      <c r="H27" s="281"/>
      <c r="I27" s="357"/>
      <c r="J27" s="281"/>
      <c r="K27" s="357"/>
      <c r="L27" s="281"/>
      <c r="M27" s="357"/>
      <c r="N27" s="281"/>
      <c r="O27" s="357"/>
      <c r="P27" s="398">
        <f t="shared" si="0"/>
        <v>0</v>
      </c>
      <c r="Q27" s="399">
        <f t="shared" si="1"/>
        <v>0</v>
      </c>
      <c r="R27" s="281"/>
      <c r="S27" s="281"/>
      <c r="T27" s="281"/>
      <c r="U27" s="360"/>
    </row>
    <row r="28" spans="1:21" s="364" customFormat="1" ht="15.75" x14ac:dyDescent="0.25">
      <c r="A28" s="655"/>
      <c r="B28" s="655"/>
      <c r="C28" s="374"/>
      <c r="D28" s="492"/>
      <c r="E28" s="374"/>
      <c r="F28" s="374"/>
      <c r="G28" s="281"/>
      <c r="H28" s="281"/>
      <c r="I28" s="357"/>
      <c r="J28" s="281"/>
      <c r="K28" s="357"/>
      <c r="L28" s="281"/>
      <c r="M28" s="357"/>
      <c r="N28" s="281"/>
      <c r="O28" s="357"/>
      <c r="P28" s="398">
        <f t="shared" si="0"/>
        <v>0</v>
      </c>
      <c r="Q28" s="399">
        <f t="shared" si="1"/>
        <v>0</v>
      </c>
      <c r="R28" s="281"/>
      <c r="S28" s="281"/>
      <c r="T28" s="281"/>
      <c r="U28" s="360"/>
    </row>
    <row r="29" spans="1:21" s="364" customFormat="1" ht="15.75" x14ac:dyDescent="0.25">
      <c r="A29" s="655"/>
      <c r="B29" s="655"/>
      <c r="C29" s="374"/>
      <c r="D29" s="492"/>
      <c r="E29" s="374"/>
      <c r="F29" s="374"/>
      <c r="G29" s="281"/>
      <c r="H29" s="281"/>
      <c r="I29" s="357"/>
      <c r="J29" s="281"/>
      <c r="K29" s="357"/>
      <c r="L29" s="281"/>
      <c r="M29" s="357"/>
      <c r="N29" s="281"/>
      <c r="O29" s="357"/>
      <c r="P29" s="398">
        <f t="shared" si="0"/>
        <v>0</v>
      </c>
      <c r="Q29" s="399">
        <f t="shared" si="1"/>
        <v>0</v>
      </c>
      <c r="R29" s="281"/>
      <c r="S29" s="281"/>
      <c r="T29" s="281"/>
      <c r="U29" s="360"/>
    </row>
    <row r="30" spans="1:21" s="364" customFormat="1" ht="15.75" x14ac:dyDescent="0.25">
      <c r="A30" s="655"/>
      <c r="B30" s="655"/>
      <c r="C30" s="374"/>
      <c r="D30" s="492"/>
      <c r="E30" s="374"/>
      <c r="F30" s="374"/>
      <c r="G30" s="281"/>
      <c r="H30" s="281"/>
      <c r="I30" s="357"/>
      <c r="J30" s="281"/>
      <c r="K30" s="357"/>
      <c r="L30" s="281"/>
      <c r="M30" s="357"/>
      <c r="N30" s="281"/>
      <c r="O30" s="357"/>
      <c r="P30" s="398">
        <f t="shared" si="0"/>
        <v>0</v>
      </c>
      <c r="Q30" s="399">
        <f t="shared" si="1"/>
        <v>0</v>
      </c>
      <c r="R30" s="281"/>
      <c r="S30" s="281"/>
      <c r="T30" s="281"/>
      <c r="U30" s="360"/>
    </row>
    <row r="31" spans="1:21" s="364" customFormat="1" ht="15.75" x14ac:dyDescent="0.25">
      <c r="A31" s="655"/>
      <c r="B31" s="655"/>
      <c r="C31" s="374"/>
      <c r="D31" s="492"/>
      <c r="E31" s="374"/>
      <c r="F31" s="374"/>
      <c r="G31" s="281"/>
      <c r="H31" s="281"/>
      <c r="I31" s="357"/>
      <c r="J31" s="281"/>
      <c r="K31" s="357"/>
      <c r="L31" s="281"/>
      <c r="M31" s="357"/>
      <c r="N31" s="281"/>
      <c r="O31" s="357"/>
      <c r="P31" s="398">
        <f t="shared" si="0"/>
        <v>0</v>
      </c>
      <c r="Q31" s="399">
        <f t="shared" si="1"/>
        <v>0</v>
      </c>
      <c r="R31" s="281"/>
      <c r="S31" s="281"/>
      <c r="T31" s="281"/>
      <c r="U31" s="360"/>
    </row>
    <row r="32" spans="1:21" s="364" customFormat="1" ht="15.75" x14ac:dyDescent="0.25">
      <c r="A32" s="655"/>
      <c r="B32" s="655"/>
      <c r="C32" s="374"/>
      <c r="D32" s="492"/>
      <c r="E32" s="374"/>
      <c r="F32" s="374"/>
      <c r="G32" s="281"/>
      <c r="H32" s="281"/>
      <c r="I32" s="357"/>
      <c r="J32" s="281"/>
      <c r="K32" s="357"/>
      <c r="L32" s="281"/>
      <c r="M32" s="357"/>
      <c r="N32" s="281"/>
      <c r="O32" s="357"/>
      <c r="P32" s="398">
        <f t="shared" si="0"/>
        <v>0</v>
      </c>
      <c r="Q32" s="399">
        <f t="shared" si="1"/>
        <v>0</v>
      </c>
      <c r="R32" s="281"/>
      <c r="S32" s="281"/>
      <c r="T32" s="281"/>
      <c r="U32" s="360"/>
    </row>
    <row r="33" spans="1:21" s="364" customFormat="1" ht="15.75" x14ac:dyDescent="0.25">
      <c r="A33" s="655"/>
      <c r="B33" s="655"/>
      <c r="C33" s="374"/>
      <c r="D33" s="492"/>
      <c r="E33" s="374"/>
      <c r="F33" s="374"/>
      <c r="G33" s="281"/>
      <c r="H33" s="281"/>
      <c r="I33" s="357"/>
      <c r="J33" s="281"/>
      <c r="K33" s="357"/>
      <c r="L33" s="281"/>
      <c r="M33" s="357"/>
      <c r="N33" s="281"/>
      <c r="O33" s="357"/>
      <c r="P33" s="398">
        <f t="shared" si="0"/>
        <v>0</v>
      </c>
      <c r="Q33" s="399">
        <f t="shared" si="1"/>
        <v>0</v>
      </c>
      <c r="R33" s="281"/>
      <c r="S33" s="281"/>
      <c r="T33" s="281"/>
      <c r="U33" s="360"/>
    </row>
    <row r="34" spans="1:21" s="364" customFormat="1" ht="15.75" x14ac:dyDescent="0.25">
      <c r="A34" s="655"/>
      <c r="B34" s="655"/>
      <c r="C34" s="374"/>
      <c r="D34" s="492"/>
      <c r="E34" s="374"/>
      <c r="F34" s="374"/>
      <c r="G34" s="281"/>
      <c r="H34" s="281"/>
      <c r="I34" s="357"/>
      <c r="J34" s="281"/>
      <c r="K34" s="357"/>
      <c r="L34" s="281"/>
      <c r="M34" s="357"/>
      <c r="N34" s="281"/>
      <c r="O34" s="357"/>
      <c r="P34" s="398">
        <f t="shared" si="0"/>
        <v>0</v>
      </c>
      <c r="Q34" s="399">
        <f t="shared" si="1"/>
        <v>0</v>
      </c>
      <c r="R34" s="281"/>
      <c r="S34" s="281"/>
      <c r="T34" s="281"/>
      <c r="U34" s="360"/>
    </row>
    <row r="35" spans="1:21" ht="15.75" x14ac:dyDescent="0.25">
      <c r="A35" s="655"/>
      <c r="B35" s="655"/>
      <c r="C35" s="280"/>
      <c r="D35" s="492"/>
      <c r="E35" s="280"/>
      <c r="F35" s="280"/>
      <c r="G35" s="281"/>
      <c r="H35" s="281"/>
      <c r="I35" s="357"/>
      <c r="J35" s="281"/>
      <c r="K35" s="357"/>
      <c r="L35" s="281"/>
      <c r="M35" s="357"/>
      <c r="N35" s="281"/>
      <c r="O35" s="357"/>
      <c r="P35" s="398">
        <f t="shared" si="0"/>
        <v>0</v>
      </c>
      <c r="Q35" s="399">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1"/>
    </row>
    <row r="40" spans="1:21" x14ac:dyDescent="0.25">
      <c r="C40" s="461"/>
    </row>
    <row r="41" spans="1:21" x14ac:dyDescent="0.25">
      <c r="C41" s="461"/>
    </row>
    <row r="42" spans="1:21" x14ac:dyDescent="0.25">
      <c r="C42" s="461"/>
      <c r="I42"/>
      <c r="K42"/>
      <c r="M42"/>
      <c r="O42"/>
      <c r="Q42"/>
    </row>
    <row r="43" spans="1:21" x14ac:dyDescent="0.25">
      <c r="C43" s="461"/>
      <c r="I43"/>
      <c r="K43"/>
      <c r="M43"/>
      <c r="O43"/>
      <c r="Q43"/>
    </row>
    <row r="44" spans="1:21" x14ac:dyDescent="0.25">
      <c r="C44" s="461"/>
      <c r="I44"/>
      <c r="K44"/>
      <c r="M44"/>
      <c r="O44"/>
      <c r="Q44"/>
    </row>
    <row r="45" spans="1:21" x14ac:dyDescent="0.25">
      <c r="C45" s="461"/>
      <c r="I45"/>
      <c r="K45"/>
      <c r="M45"/>
      <c r="O45"/>
      <c r="Q45"/>
    </row>
    <row r="46" spans="1:21" x14ac:dyDescent="0.25">
      <c r="C46" s="461"/>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64" customWidth="1"/>
    <col min="2" max="2" width="24.28515625" style="364" customWidth="1"/>
    <col min="3" max="3" width="27.42578125" style="364" customWidth="1"/>
    <col min="4" max="4" width="27.42578125" style="461" customWidth="1"/>
    <col min="5" max="7" width="27.42578125" style="364" customWidth="1"/>
    <col min="8" max="8" width="15.28515625" style="364" customWidth="1"/>
    <col min="9" max="9" width="13.7109375" style="233" bestFit="1" customWidth="1"/>
    <col min="10" max="10" width="15.28515625" style="364" customWidth="1"/>
    <col min="11" max="11" width="18.85546875" style="233" customWidth="1"/>
    <col min="12" max="12" width="11.42578125" style="364"/>
    <col min="13" max="13" width="13.7109375" style="233" bestFit="1" customWidth="1"/>
    <col min="14" max="14" width="11.42578125" style="364"/>
    <col min="15" max="15" width="13.7109375" style="233" bestFit="1" customWidth="1"/>
    <col min="16" max="16" width="15.28515625" style="364" customWidth="1"/>
    <col min="17" max="17" width="18.28515625" style="233" customWidth="1"/>
    <col min="18" max="20" width="14.140625" style="364" customWidth="1"/>
    <col min="21" max="21" width="17" style="364" customWidth="1"/>
    <col min="22" max="16384" width="11.42578125" style="364"/>
  </cols>
  <sheetData>
    <row r="1" spans="1:32" ht="18.75" x14ac:dyDescent="0.25">
      <c r="B1" s="284"/>
      <c r="C1" s="284"/>
      <c r="D1" s="284"/>
      <c r="E1" s="284"/>
      <c r="F1" s="284"/>
      <c r="G1" s="284"/>
      <c r="H1" s="284" t="s">
        <v>1451</v>
      </c>
      <c r="K1" s="284"/>
      <c r="L1" s="284"/>
      <c r="M1" s="510" t="s">
        <v>1617</v>
      </c>
      <c r="N1" s="510" t="s">
        <v>1618</v>
      </c>
      <c r="O1" s="510" t="s">
        <v>1619</v>
      </c>
      <c r="P1" s="510" t="s">
        <v>1620</v>
      </c>
      <c r="Q1" s="510" t="s">
        <v>1621</v>
      </c>
      <c r="R1" s="510" t="s">
        <v>1622</v>
      </c>
      <c r="S1" s="510" t="s">
        <v>1623</v>
      </c>
      <c r="T1" s="510" t="s">
        <v>1624</v>
      </c>
      <c r="U1" s="510" t="s">
        <v>1625</v>
      </c>
      <c r="V1" s="512" t="s">
        <v>1626</v>
      </c>
      <c r="W1" s="510" t="s">
        <v>1627</v>
      </c>
      <c r="X1" s="510" t="s">
        <v>1628</v>
      </c>
      <c r="Y1" s="510" t="s">
        <v>1629</v>
      </c>
      <c r="Z1" s="510" t="s">
        <v>1630</v>
      </c>
      <c r="AA1" s="510" t="s">
        <v>1631</v>
      </c>
      <c r="AB1" s="510" t="s">
        <v>1632</v>
      </c>
      <c r="AC1" s="510" t="s">
        <v>1633</v>
      </c>
      <c r="AD1" s="510" t="s">
        <v>1634</v>
      </c>
      <c r="AE1" s="510" t="s">
        <v>1635</v>
      </c>
      <c r="AF1" s="510" t="s">
        <v>1636</v>
      </c>
    </row>
    <row r="2" spans="1:32" ht="18" x14ac:dyDescent="0.3">
      <c r="A2" s="269" t="s">
        <v>1346</v>
      </c>
      <c r="B2" s="284"/>
      <c r="C2" s="284"/>
      <c r="D2" s="284"/>
      <c r="E2" s="284"/>
      <c r="F2" s="284"/>
      <c r="G2" s="284"/>
      <c r="H2" s="284"/>
      <c r="K2" s="284"/>
      <c r="L2" s="284"/>
      <c r="M2" s="284"/>
      <c r="N2" s="284"/>
      <c r="O2" s="284"/>
      <c r="P2" s="284"/>
      <c r="Q2" s="284"/>
      <c r="R2" s="284"/>
      <c r="S2" s="284"/>
      <c r="T2" s="284"/>
      <c r="U2" s="284"/>
    </row>
    <row r="3" spans="1:32" x14ac:dyDescent="0.25">
      <c r="A3" s="651" t="s">
        <v>1450</v>
      </c>
      <c r="B3" s="651"/>
      <c r="C3" s="651"/>
      <c r="D3" s="651"/>
      <c r="E3" s="651"/>
      <c r="F3" s="651"/>
      <c r="G3" s="651"/>
      <c r="H3" s="651"/>
      <c r="I3" s="651"/>
      <c r="J3" s="651"/>
      <c r="K3" s="651"/>
      <c r="L3" s="651"/>
      <c r="M3" s="651"/>
      <c r="N3" s="651"/>
      <c r="O3" s="651"/>
      <c r="P3" s="651"/>
      <c r="Q3" s="651"/>
      <c r="R3" s="651"/>
      <c r="S3" s="651"/>
      <c r="T3" s="651"/>
      <c r="U3" s="651"/>
    </row>
    <row r="4" spans="1:32" ht="1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102</v>
      </c>
      <c r="S4" s="613" t="s">
        <v>109</v>
      </c>
      <c r="T4" s="613" t="s">
        <v>108</v>
      </c>
      <c r="U4" s="610" t="s">
        <v>88</v>
      </c>
    </row>
    <row r="5" spans="1:32"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1"/>
    </row>
    <row r="6" spans="1:32" ht="25.5"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2"/>
    </row>
    <row r="7" spans="1:32" ht="15.6" x14ac:dyDescent="0.3">
      <c r="A7" s="438"/>
      <c r="B7" s="439"/>
      <c r="C7" s="440"/>
      <c r="D7" s="440"/>
      <c r="E7" s="440"/>
      <c r="F7" s="441"/>
      <c r="G7" s="440"/>
      <c r="H7" s="442"/>
      <c r="I7" s="442"/>
      <c r="J7" s="442"/>
      <c r="K7" s="442"/>
      <c r="L7" s="442"/>
      <c r="M7" s="442"/>
      <c r="N7" s="442"/>
      <c r="O7" s="442"/>
      <c r="P7" s="442"/>
      <c r="Q7" s="442"/>
      <c r="R7" s="443"/>
      <c r="S7" s="443"/>
      <c r="T7" s="443"/>
      <c r="U7" s="444"/>
    </row>
    <row r="8" spans="1:32" ht="15.75" x14ac:dyDescent="0.25">
      <c r="A8" s="652" t="s">
        <v>1444</v>
      </c>
      <c r="B8" s="655" t="s">
        <v>1442</v>
      </c>
      <c r="C8" s="280"/>
      <c r="D8" s="492"/>
      <c r="E8" s="280"/>
      <c r="F8" s="280"/>
      <c r="G8" s="281"/>
      <c r="H8" s="281"/>
      <c r="I8" s="357"/>
      <c r="J8" s="281"/>
      <c r="K8" s="357"/>
      <c r="L8" s="281"/>
      <c r="M8" s="357"/>
      <c r="N8" s="281"/>
      <c r="O8" s="357"/>
      <c r="P8" s="400">
        <f t="shared" ref="P8:P22" si="0">H8+J8+L8+N8</f>
        <v>0</v>
      </c>
      <c r="Q8" s="399">
        <f t="shared" ref="Q8:Q22" si="1">I8+K8+M8+O8</f>
        <v>0</v>
      </c>
      <c r="R8" s="281"/>
      <c r="S8" s="281"/>
      <c r="T8" s="281"/>
      <c r="U8" s="281"/>
    </row>
    <row r="9" spans="1:32" ht="15.75" x14ac:dyDescent="0.25">
      <c r="A9" s="653"/>
      <c r="B9" s="655"/>
      <c r="C9" s="280"/>
      <c r="D9" s="492"/>
      <c r="E9" s="280"/>
      <c r="F9" s="280"/>
      <c r="G9" s="281"/>
      <c r="H9" s="281"/>
      <c r="I9" s="357"/>
      <c r="J9" s="281"/>
      <c r="K9" s="357"/>
      <c r="L9" s="281"/>
      <c r="M9" s="357"/>
      <c r="N9" s="281"/>
      <c r="O9" s="357"/>
      <c r="P9" s="400">
        <f t="shared" si="0"/>
        <v>0</v>
      </c>
      <c r="Q9" s="399">
        <f t="shared" si="1"/>
        <v>0</v>
      </c>
      <c r="R9" s="281"/>
      <c r="S9" s="281"/>
      <c r="T9" s="281"/>
      <c r="U9" s="281"/>
    </row>
    <row r="10" spans="1:32" ht="15.75" x14ac:dyDescent="0.25">
      <c r="A10" s="653"/>
      <c r="B10" s="655"/>
      <c r="C10" s="280"/>
      <c r="D10" s="492"/>
      <c r="E10" s="280"/>
      <c r="F10" s="280"/>
      <c r="G10" s="281"/>
      <c r="H10" s="281"/>
      <c r="I10" s="357"/>
      <c r="J10" s="281"/>
      <c r="K10" s="357"/>
      <c r="L10" s="281"/>
      <c r="M10" s="357"/>
      <c r="N10" s="281"/>
      <c r="O10" s="357"/>
      <c r="P10" s="400">
        <f t="shared" si="0"/>
        <v>0</v>
      </c>
      <c r="Q10" s="399">
        <f t="shared" si="1"/>
        <v>0</v>
      </c>
      <c r="R10" s="281"/>
      <c r="S10" s="281"/>
      <c r="T10" s="281"/>
      <c r="U10" s="281"/>
    </row>
    <row r="11" spans="1:32" ht="15.75" x14ac:dyDescent="0.25">
      <c r="A11" s="653"/>
      <c r="B11" s="655"/>
      <c r="C11" s="280"/>
      <c r="D11" s="492"/>
      <c r="E11" s="280"/>
      <c r="F11" s="280"/>
      <c r="G11" s="281"/>
      <c r="H11" s="281"/>
      <c r="I11" s="357"/>
      <c r="J11" s="281"/>
      <c r="K11" s="357"/>
      <c r="L11" s="281"/>
      <c r="M11" s="357"/>
      <c r="N11" s="281"/>
      <c r="O11" s="357"/>
      <c r="P11" s="400">
        <f t="shared" si="0"/>
        <v>0</v>
      </c>
      <c r="Q11" s="399">
        <f t="shared" si="1"/>
        <v>0</v>
      </c>
      <c r="R11" s="281"/>
      <c r="S11" s="281"/>
      <c r="T11" s="281"/>
      <c r="U11" s="281"/>
    </row>
    <row r="12" spans="1:32" ht="15.75" x14ac:dyDescent="0.25">
      <c r="A12" s="653"/>
      <c r="B12" s="655"/>
      <c r="C12" s="280"/>
      <c r="D12" s="492"/>
      <c r="E12" s="280"/>
      <c r="F12" s="280"/>
      <c r="G12" s="281"/>
      <c r="H12" s="281"/>
      <c r="I12" s="357"/>
      <c r="J12" s="281"/>
      <c r="K12" s="357"/>
      <c r="L12" s="281"/>
      <c r="M12" s="357"/>
      <c r="N12" s="281"/>
      <c r="O12" s="357"/>
      <c r="P12" s="400">
        <f t="shared" si="0"/>
        <v>0</v>
      </c>
      <c r="Q12" s="399">
        <f t="shared" si="1"/>
        <v>0</v>
      </c>
      <c r="R12" s="281"/>
      <c r="S12" s="281"/>
      <c r="T12" s="281"/>
      <c r="U12" s="281"/>
    </row>
    <row r="13" spans="1:32" ht="15.75" x14ac:dyDescent="0.25">
      <c r="A13" s="653"/>
      <c r="B13" s="655" t="s">
        <v>1449</v>
      </c>
      <c r="C13" s="280"/>
      <c r="D13" s="492"/>
      <c r="E13" s="280"/>
      <c r="F13" s="280"/>
      <c r="G13" s="281"/>
      <c r="H13" s="281"/>
      <c r="I13" s="357"/>
      <c r="J13" s="281"/>
      <c r="K13" s="357"/>
      <c r="L13" s="281"/>
      <c r="M13" s="357"/>
      <c r="N13" s="281"/>
      <c r="O13" s="357"/>
      <c r="P13" s="400">
        <f t="shared" si="0"/>
        <v>0</v>
      </c>
      <c r="Q13" s="399">
        <f t="shared" si="1"/>
        <v>0</v>
      </c>
      <c r="R13" s="281"/>
      <c r="S13" s="281"/>
      <c r="T13" s="281"/>
      <c r="U13" s="281"/>
    </row>
    <row r="14" spans="1:32" ht="15.75" x14ac:dyDescent="0.25">
      <c r="A14" s="653"/>
      <c r="B14" s="655"/>
      <c r="C14" s="280"/>
      <c r="D14" s="492"/>
      <c r="E14" s="280"/>
      <c r="F14" s="280"/>
      <c r="G14" s="281"/>
      <c r="H14" s="281"/>
      <c r="I14" s="357"/>
      <c r="J14" s="281"/>
      <c r="K14" s="357"/>
      <c r="L14" s="281"/>
      <c r="M14" s="357"/>
      <c r="N14" s="281"/>
      <c r="O14" s="357"/>
      <c r="P14" s="400">
        <f t="shared" si="0"/>
        <v>0</v>
      </c>
      <c r="Q14" s="399">
        <f t="shared" si="1"/>
        <v>0</v>
      </c>
      <c r="R14" s="281"/>
      <c r="S14" s="281"/>
      <c r="T14" s="281"/>
      <c r="U14" s="358"/>
    </row>
    <row r="15" spans="1:32" ht="15.75" x14ac:dyDescent="0.25">
      <c r="A15" s="653"/>
      <c r="B15" s="655"/>
      <c r="C15" s="280"/>
      <c r="D15" s="492"/>
      <c r="E15" s="280"/>
      <c r="F15" s="280"/>
      <c r="G15" s="281"/>
      <c r="H15" s="281"/>
      <c r="I15" s="357"/>
      <c r="J15" s="281"/>
      <c r="K15" s="357"/>
      <c r="L15" s="281"/>
      <c r="M15" s="357"/>
      <c r="N15" s="281"/>
      <c r="O15" s="357"/>
      <c r="P15" s="400">
        <f t="shared" si="0"/>
        <v>0</v>
      </c>
      <c r="Q15" s="399">
        <f t="shared" si="1"/>
        <v>0</v>
      </c>
      <c r="R15" s="281"/>
      <c r="S15" s="281"/>
      <c r="T15" s="281"/>
      <c r="U15" s="358"/>
    </row>
    <row r="16" spans="1:32" ht="15.75" x14ac:dyDescent="0.25">
      <c r="A16" s="653"/>
      <c r="B16" s="655"/>
      <c r="C16" s="280"/>
      <c r="D16" s="492"/>
      <c r="E16" s="280"/>
      <c r="F16" s="280"/>
      <c r="G16" s="281"/>
      <c r="H16" s="281"/>
      <c r="I16" s="357"/>
      <c r="J16" s="281"/>
      <c r="K16" s="357"/>
      <c r="L16" s="281"/>
      <c r="M16" s="357"/>
      <c r="N16" s="281"/>
      <c r="O16" s="357"/>
      <c r="P16" s="400">
        <f t="shared" si="0"/>
        <v>0</v>
      </c>
      <c r="Q16" s="399">
        <f t="shared" si="1"/>
        <v>0</v>
      </c>
      <c r="R16" s="281"/>
      <c r="S16" s="281"/>
      <c r="T16" s="281"/>
      <c r="U16" s="358"/>
    </row>
    <row r="17" spans="1:21" ht="15.75" x14ac:dyDescent="0.25">
      <c r="A17" s="653"/>
      <c r="B17" s="655"/>
      <c r="C17" s="280"/>
      <c r="D17" s="492"/>
      <c r="E17" s="280"/>
      <c r="F17" s="280"/>
      <c r="G17" s="281"/>
      <c r="H17" s="281"/>
      <c r="I17" s="357"/>
      <c r="J17" s="281"/>
      <c r="K17" s="357"/>
      <c r="L17" s="359"/>
      <c r="M17" s="357"/>
      <c r="N17" s="281"/>
      <c r="O17" s="357"/>
      <c r="P17" s="400">
        <f t="shared" si="0"/>
        <v>0</v>
      </c>
      <c r="Q17" s="399">
        <f t="shared" si="1"/>
        <v>0</v>
      </c>
      <c r="R17" s="281"/>
      <c r="S17" s="281"/>
      <c r="T17" s="281"/>
      <c r="U17" s="281"/>
    </row>
    <row r="18" spans="1:21" ht="15.75" x14ac:dyDescent="0.25">
      <c r="A18" s="653"/>
      <c r="B18" s="655" t="s">
        <v>1443</v>
      </c>
      <c r="C18" s="280"/>
      <c r="D18" s="492"/>
      <c r="E18" s="280"/>
      <c r="F18" s="280"/>
      <c r="G18" s="281"/>
      <c r="H18" s="281"/>
      <c r="I18" s="357"/>
      <c r="J18" s="281"/>
      <c r="K18" s="357"/>
      <c r="L18" s="359"/>
      <c r="M18" s="357"/>
      <c r="N18" s="281"/>
      <c r="O18" s="357"/>
      <c r="P18" s="400">
        <f t="shared" si="0"/>
        <v>0</v>
      </c>
      <c r="Q18" s="399">
        <f t="shared" si="1"/>
        <v>0</v>
      </c>
      <c r="R18" s="281"/>
      <c r="S18" s="281"/>
      <c r="T18" s="281"/>
      <c r="U18" s="281"/>
    </row>
    <row r="19" spans="1:21" ht="15.75" x14ac:dyDescent="0.25">
      <c r="A19" s="653"/>
      <c r="B19" s="655"/>
      <c r="C19" s="280"/>
      <c r="D19" s="492"/>
      <c r="E19" s="280"/>
      <c r="F19" s="280"/>
      <c r="G19" s="281"/>
      <c r="H19" s="281"/>
      <c r="I19" s="357"/>
      <c r="J19" s="281"/>
      <c r="K19" s="357"/>
      <c r="L19" s="359"/>
      <c r="M19" s="357"/>
      <c r="N19" s="281"/>
      <c r="O19" s="357"/>
      <c r="P19" s="400">
        <f t="shared" si="0"/>
        <v>0</v>
      </c>
      <c r="Q19" s="399">
        <f t="shared" si="1"/>
        <v>0</v>
      </c>
      <c r="R19" s="281"/>
      <c r="S19" s="281"/>
      <c r="T19" s="281"/>
      <c r="U19" s="281"/>
    </row>
    <row r="20" spans="1:21" ht="15.75" x14ac:dyDescent="0.25">
      <c r="A20" s="653"/>
      <c r="B20" s="655"/>
      <c r="C20" s="280"/>
      <c r="D20" s="492"/>
      <c r="E20" s="280"/>
      <c r="F20" s="280"/>
      <c r="G20" s="281"/>
      <c r="H20" s="281"/>
      <c r="I20" s="357"/>
      <c r="J20" s="281"/>
      <c r="K20" s="357"/>
      <c r="L20" s="359"/>
      <c r="M20" s="357"/>
      <c r="N20" s="281"/>
      <c r="O20" s="357"/>
      <c r="P20" s="400">
        <f t="shared" si="0"/>
        <v>0</v>
      </c>
      <c r="Q20" s="399">
        <f t="shared" si="1"/>
        <v>0</v>
      </c>
      <c r="R20" s="281"/>
      <c r="S20" s="281"/>
      <c r="T20" s="281"/>
      <c r="U20" s="281"/>
    </row>
    <row r="21" spans="1:21" ht="15.75" x14ac:dyDescent="0.25">
      <c r="A21" s="653"/>
      <c r="B21" s="655"/>
      <c r="C21" s="280"/>
      <c r="D21" s="492"/>
      <c r="E21" s="280"/>
      <c r="F21" s="280"/>
      <c r="G21" s="281"/>
      <c r="H21" s="281"/>
      <c r="I21" s="357"/>
      <c r="J21" s="281"/>
      <c r="K21" s="357"/>
      <c r="L21" s="359"/>
      <c r="M21" s="357"/>
      <c r="N21" s="281"/>
      <c r="O21" s="357"/>
      <c r="P21" s="400">
        <f t="shared" si="0"/>
        <v>0</v>
      </c>
      <c r="Q21" s="399">
        <f t="shared" si="1"/>
        <v>0</v>
      </c>
      <c r="R21" s="281"/>
      <c r="S21" s="281"/>
      <c r="T21" s="281"/>
      <c r="U21" s="281"/>
    </row>
    <row r="22" spans="1:21" ht="15.75" x14ac:dyDescent="0.25">
      <c r="A22" s="653"/>
      <c r="B22" s="655"/>
      <c r="C22" s="280"/>
      <c r="D22" s="492"/>
      <c r="E22" s="280"/>
      <c r="F22" s="368"/>
      <c r="G22" s="281"/>
      <c r="H22" s="281"/>
      <c r="I22" s="357"/>
      <c r="J22" s="281"/>
      <c r="K22" s="357"/>
      <c r="L22" s="359"/>
      <c r="M22" s="357"/>
      <c r="N22" s="281"/>
      <c r="O22" s="357"/>
      <c r="P22" s="400">
        <f t="shared" si="0"/>
        <v>0</v>
      </c>
      <c r="Q22" s="399">
        <f t="shared" si="1"/>
        <v>0</v>
      </c>
      <c r="R22" s="281"/>
      <c r="S22" s="281"/>
      <c r="T22" s="281"/>
      <c r="U22" s="281"/>
    </row>
    <row r="23" spans="1:21" ht="15.75" x14ac:dyDescent="0.25">
      <c r="A23" s="653"/>
      <c r="B23" s="652" t="s">
        <v>1445</v>
      </c>
      <c r="C23" s="280"/>
      <c r="D23" s="492"/>
      <c r="E23" s="280"/>
      <c r="F23" s="368"/>
      <c r="G23" s="281"/>
      <c r="H23" s="281"/>
      <c r="I23" s="357"/>
      <c r="J23" s="281"/>
      <c r="K23" s="357"/>
      <c r="L23" s="359"/>
      <c r="M23" s="357"/>
      <c r="N23" s="281"/>
      <c r="O23" s="357"/>
      <c r="P23" s="400">
        <f t="shared" ref="P23:Q23" si="2">H23+J23+L23+N23</f>
        <v>0</v>
      </c>
      <c r="Q23" s="399">
        <f t="shared" si="2"/>
        <v>0</v>
      </c>
      <c r="R23" s="281"/>
      <c r="S23" s="281"/>
      <c r="T23" s="281"/>
      <c r="U23" s="281"/>
    </row>
    <row r="24" spans="1:21" ht="15.75" x14ac:dyDescent="0.25">
      <c r="A24" s="653"/>
      <c r="B24" s="653"/>
      <c r="C24" s="280"/>
      <c r="D24" s="492"/>
      <c r="E24" s="280"/>
      <c r="F24" s="368"/>
      <c r="G24" s="281"/>
      <c r="H24" s="281"/>
      <c r="I24" s="357"/>
      <c r="J24" s="281"/>
      <c r="K24" s="357"/>
      <c r="L24" s="359"/>
      <c r="M24" s="357"/>
      <c r="N24" s="281"/>
      <c r="O24" s="357"/>
      <c r="P24" s="400">
        <f t="shared" ref="P24:P42" si="3">H24+J24+L24+N24</f>
        <v>0</v>
      </c>
      <c r="Q24" s="399">
        <f t="shared" ref="Q24:Q42" si="4">I24+K24+M24+O24</f>
        <v>0</v>
      </c>
      <c r="R24" s="281"/>
      <c r="S24" s="281"/>
      <c r="T24" s="281"/>
      <c r="U24" s="281"/>
    </row>
    <row r="25" spans="1:21" ht="15.75" x14ac:dyDescent="0.25">
      <c r="A25" s="653"/>
      <c r="B25" s="653"/>
      <c r="C25" s="280"/>
      <c r="D25" s="492"/>
      <c r="E25" s="280"/>
      <c r="F25" s="368"/>
      <c r="G25" s="281"/>
      <c r="H25" s="281"/>
      <c r="I25" s="357"/>
      <c r="J25" s="281"/>
      <c r="K25" s="357"/>
      <c r="L25" s="359"/>
      <c r="M25" s="357"/>
      <c r="N25" s="281"/>
      <c r="O25" s="357"/>
      <c r="P25" s="400">
        <f t="shared" si="3"/>
        <v>0</v>
      </c>
      <c r="Q25" s="399">
        <f t="shared" si="4"/>
        <v>0</v>
      </c>
      <c r="R25" s="281"/>
      <c r="S25" s="281"/>
      <c r="T25" s="281"/>
      <c r="U25" s="281"/>
    </row>
    <row r="26" spans="1:21" ht="15.75" x14ac:dyDescent="0.25">
      <c r="A26" s="653"/>
      <c r="B26" s="653"/>
      <c r="C26" s="280"/>
      <c r="D26" s="492"/>
      <c r="E26" s="280"/>
      <c r="F26" s="368"/>
      <c r="G26" s="281"/>
      <c r="H26" s="281"/>
      <c r="I26" s="357"/>
      <c r="J26" s="281"/>
      <c r="K26" s="357"/>
      <c r="L26" s="359"/>
      <c r="M26" s="357"/>
      <c r="N26" s="281"/>
      <c r="O26" s="357"/>
      <c r="P26" s="400">
        <f t="shared" si="3"/>
        <v>0</v>
      </c>
      <c r="Q26" s="399">
        <f t="shared" si="4"/>
        <v>0</v>
      </c>
      <c r="R26" s="281"/>
      <c r="S26" s="281"/>
      <c r="T26" s="281"/>
      <c r="U26" s="281"/>
    </row>
    <row r="27" spans="1:21" ht="15.75" x14ac:dyDescent="0.25">
      <c r="A27" s="653"/>
      <c r="B27" s="654"/>
      <c r="C27" s="280"/>
      <c r="D27" s="492"/>
      <c r="E27" s="280"/>
      <c r="F27" s="368"/>
      <c r="G27" s="281"/>
      <c r="H27" s="281"/>
      <c r="I27" s="357"/>
      <c r="J27" s="281"/>
      <c r="K27" s="357"/>
      <c r="L27" s="359"/>
      <c r="M27" s="357"/>
      <c r="N27" s="281"/>
      <c r="O27" s="357"/>
      <c r="P27" s="400">
        <f t="shared" si="3"/>
        <v>0</v>
      </c>
      <c r="Q27" s="399">
        <f t="shared" si="4"/>
        <v>0</v>
      </c>
      <c r="R27" s="281"/>
      <c r="S27" s="281"/>
      <c r="T27" s="281"/>
      <c r="U27" s="281"/>
    </row>
    <row r="28" spans="1:21" ht="15.75" x14ac:dyDescent="0.25">
      <c r="A28" s="653"/>
      <c r="B28" s="652" t="s">
        <v>1446</v>
      </c>
      <c r="C28" s="280"/>
      <c r="D28" s="492"/>
      <c r="E28" s="280"/>
      <c r="F28" s="368"/>
      <c r="G28" s="281"/>
      <c r="H28" s="281"/>
      <c r="I28" s="357"/>
      <c r="J28" s="281"/>
      <c r="K28" s="357"/>
      <c r="L28" s="359"/>
      <c r="M28" s="357"/>
      <c r="N28" s="281"/>
      <c r="O28" s="357"/>
      <c r="P28" s="400">
        <f t="shared" si="3"/>
        <v>0</v>
      </c>
      <c r="Q28" s="399">
        <f t="shared" si="4"/>
        <v>0</v>
      </c>
      <c r="R28" s="281"/>
      <c r="S28" s="281"/>
      <c r="T28" s="281"/>
      <c r="U28" s="281"/>
    </row>
    <row r="29" spans="1:21" ht="15.75" x14ac:dyDescent="0.25">
      <c r="A29" s="653"/>
      <c r="B29" s="653"/>
      <c r="C29" s="280"/>
      <c r="D29" s="492"/>
      <c r="E29" s="280"/>
      <c r="F29" s="368"/>
      <c r="G29" s="281"/>
      <c r="H29" s="281"/>
      <c r="I29" s="357"/>
      <c r="J29" s="281"/>
      <c r="K29" s="357"/>
      <c r="L29" s="359"/>
      <c r="M29" s="357"/>
      <c r="N29" s="281"/>
      <c r="O29" s="357"/>
      <c r="P29" s="400">
        <f t="shared" si="3"/>
        <v>0</v>
      </c>
      <c r="Q29" s="399">
        <f t="shared" si="4"/>
        <v>0</v>
      </c>
      <c r="R29" s="281"/>
      <c r="S29" s="281"/>
      <c r="T29" s="281"/>
      <c r="U29" s="281"/>
    </row>
    <row r="30" spans="1:21" ht="15.75" x14ac:dyDescent="0.25">
      <c r="A30" s="653"/>
      <c r="B30" s="653"/>
      <c r="C30" s="280"/>
      <c r="D30" s="492"/>
      <c r="E30" s="280"/>
      <c r="F30" s="280"/>
      <c r="G30" s="281"/>
      <c r="H30" s="281"/>
      <c r="I30" s="357"/>
      <c r="J30" s="281"/>
      <c r="K30" s="357"/>
      <c r="L30" s="359"/>
      <c r="M30" s="357"/>
      <c r="N30" s="281"/>
      <c r="O30" s="357"/>
      <c r="P30" s="400">
        <f t="shared" si="3"/>
        <v>0</v>
      </c>
      <c r="Q30" s="399">
        <f t="shared" si="4"/>
        <v>0</v>
      </c>
      <c r="R30" s="281"/>
      <c r="S30" s="281"/>
      <c r="T30" s="281"/>
      <c r="U30" s="281"/>
    </row>
    <row r="31" spans="1:21" ht="15.75" x14ac:dyDescent="0.25">
      <c r="A31" s="653"/>
      <c r="B31" s="653"/>
      <c r="C31" s="280"/>
      <c r="D31" s="492"/>
      <c r="E31" s="280"/>
      <c r="F31" s="280"/>
      <c r="G31" s="281"/>
      <c r="H31" s="281"/>
      <c r="I31" s="357"/>
      <c r="J31" s="281"/>
      <c r="K31" s="357"/>
      <c r="L31" s="359"/>
      <c r="M31" s="357"/>
      <c r="N31" s="281"/>
      <c r="O31" s="357"/>
      <c r="P31" s="400">
        <f t="shared" si="3"/>
        <v>0</v>
      </c>
      <c r="Q31" s="399">
        <f t="shared" si="4"/>
        <v>0</v>
      </c>
      <c r="R31" s="281"/>
      <c r="S31" s="281"/>
      <c r="T31" s="281"/>
      <c r="U31" s="281"/>
    </row>
    <row r="32" spans="1:21" ht="15.75" x14ac:dyDescent="0.25">
      <c r="A32" s="653"/>
      <c r="B32" s="654"/>
      <c r="C32" s="280"/>
      <c r="D32" s="492"/>
      <c r="E32" s="280"/>
      <c r="F32" s="280"/>
      <c r="G32" s="281"/>
      <c r="H32" s="281"/>
      <c r="I32" s="357"/>
      <c r="J32" s="281"/>
      <c r="K32" s="357"/>
      <c r="L32" s="359"/>
      <c r="M32" s="357"/>
      <c r="N32" s="281"/>
      <c r="O32" s="357"/>
      <c r="P32" s="400">
        <f t="shared" si="3"/>
        <v>0</v>
      </c>
      <c r="Q32" s="399">
        <f t="shared" si="4"/>
        <v>0</v>
      </c>
      <c r="R32" s="281"/>
      <c r="S32" s="281"/>
      <c r="T32" s="281"/>
      <c r="U32" s="281"/>
    </row>
    <row r="33" spans="1:21" ht="15.75" x14ac:dyDescent="0.25">
      <c r="A33" s="653"/>
      <c r="B33" s="655" t="s">
        <v>1447</v>
      </c>
      <c r="C33" s="367"/>
      <c r="D33" s="493"/>
      <c r="E33" s="280"/>
      <c r="F33" s="280"/>
      <c r="G33" s="281"/>
      <c r="H33" s="281"/>
      <c r="I33" s="357"/>
      <c r="J33" s="281"/>
      <c r="K33" s="357"/>
      <c r="L33" s="359"/>
      <c r="M33" s="357"/>
      <c r="N33" s="281"/>
      <c r="O33" s="357"/>
      <c r="P33" s="400">
        <f t="shared" si="3"/>
        <v>0</v>
      </c>
      <c r="Q33" s="399">
        <f t="shared" si="4"/>
        <v>0</v>
      </c>
      <c r="R33" s="281"/>
      <c r="S33" s="281"/>
      <c r="T33" s="281"/>
      <c r="U33" s="281"/>
    </row>
    <row r="34" spans="1:21" ht="15.75" x14ac:dyDescent="0.25">
      <c r="A34" s="653"/>
      <c r="B34" s="655"/>
      <c r="C34" s="367"/>
      <c r="D34" s="493"/>
      <c r="E34" s="280"/>
      <c r="F34" s="280"/>
      <c r="G34" s="281"/>
      <c r="H34" s="281"/>
      <c r="I34" s="357"/>
      <c r="J34" s="281"/>
      <c r="K34" s="357"/>
      <c r="L34" s="359"/>
      <c r="M34" s="357"/>
      <c r="N34" s="281"/>
      <c r="O34" s="357"/>
      <c r="P34" s="400">
        <f t="shared" si="3"/>
        <v>0</v>
      </c>
      <c r="Q34" s="399">
        <f t="shared" si="4"/>
        <v>0</v>
      </c>
      <c r="R34" s="281"/>
      <c r="S34" s="281"/>
      <c r="T34" s="281"/>
      <c r="U34" s="281"/>
    </row>
    <row r="35" spans="1:21" ht="15.75" x14ac:dyDescent="0.25">
      <c r="A35" s="653"/>
      <c r="B35" s="655"/>
      <c r="C35" s="367"/>
      <c r="D35" s="493"/>
      <c r="E35" s="280"/>
      <c r="F35" s="280"/>
      <c r="G35" s="281"/>
      <c r="H35" s="281"/>
      <c r="I35" s="357"/>
      <c r="J35" s="281"/>
      <c r="K35" s="357"/>
      <c r="L35" s="359"/>
      <c r="M35" s="357"/>
      <c r="N35" s="281"/>
      <c r="O35" s="357"/>
      <c r="P35" s="400">
        <f t="shared" si="3"/>
        <v>0</v>
      </c>
      <c r="Q35" s="399">
        <f t="shared" si="4"/>
        <v>0</v>
      </c>
      <c r="R35" s="281"/>
      <c r="S35" s="281"/>
      <c r="T35" s="281"/>
      <c r="U35" s="281"/>
    </row>
    <row r="36" spans="1:21" ht="15.75" x14ac:dyDescent="0.25">
      <c r="A36" s="653"/>
      <c r="B36" s="655"/>
      <c r="C36" s="367"/>
      <c r="D36" s="493"/>
      <c r="E36" s="280"/>
      <c r="F36" s="280"/>
      <c r="G36" s="281"/>
      <c r="H36" s="281"/>
      <c r="I36" s="357"/>
      <c r="J36" s="281"/>
      <c r="K36" s="357"/>
      <c r="L36" s="359"/>
      <c r="M36" s="357"/>
      <c r="N36" s="281"/>
      <c r="O36" s="357"/>
      <c r="P36" s="400">
        <f t="shared" si="3"/>
        <v>0</v>
      </c>
      <c r="Q36" s="399">
        <f t="shared" si="4"/>
        <v>0</v>
      </c>
      <c r="R36" s="281"/>
      <c r="S36" s="281"/>
      <c r="T36" s="281"/>
      <c r="U36" s="281"/>
    </row>
    <row r="37" spans="1:21" ht="15.75" x14ac:dyDescent="0.25">
      <c r="A37" s="653"/>
      <c r="B37" s="655"/>
      <c r="C37" s="367"/>
      <c r="D37" s="493"/>
      <c r="E37" s="280"/>
      <c r="F37" s="280"/>
      <c r="G37" s="281"/>
      <c r="H37" s="281"/>
      <c r="I37" s="357"/>
      <c r="J37" s="281"/>
      <c r="K37" s="357"/>
      <c r="L37" s="359"/>
      <c r="M37" s="357"/>
      <c r="N37" s="281"/>
      <c r="O37" s="357"/>
      <c r="P37" s="400">
        <f t="shared" si="3"/>
        <v>0</v>
      </c>
      <c r="Q37" s="399">
        <f t="shared" si="4"/>
        <v>0</v>
      </c>
      <c r="R37" s="281"/>
      <c r="S37" s="281"/>
      <c r="T37" s="281"/>
      <c r="U37" s="281"/>
    </row>
    <row r="38" spans="1:21" ht="15.75" x14ac:dyDescent="0.25">
      <c r="A38" s="653"/>
      <c r="B38" s="655" t="s">
        <v>1448</v>
      </c>
      <c r="C38" s="367"/>
      <c r="D38" s="493"/>
      <c r="E38" s="280"/>
      <c r="F38" s="280"/>
      <c r="G38" s="281"/>
      <c r="H38" s="281"/>
      <c r="I38" s="357"/>
      <c r="J38" s="281"/>
      <c r="K38" s="357"/>
      <c r="L38" s="359"/>
      <c r="M38" s="357"/>
      <c r="N38" s="281"/>
      <c r="O38" s="357"/>
      <c r="P38" s="400">
        <f t="shared" si="3"/>
        <v>0</v>
      </c>
      <c r="Q38" s="399">
        <f t="shared" si="4"/>
        <v>0</v>
      </c>
      <c r="R38" s="281"/>
      <c r="S38" s="281"/>
      <c r="T38" s="281"/>
      <c r="U38" s="281"/>
    </row>
    <row r="39" spans="1:21" ht="15.75" x14ac:dyDescent="0.25">
      <c r="A39" s="653"/>
      <c r="B39" s="655"/>
      <c r="C39" s="367"/>
      <c r="D39" s="493"/>
      <c r="E39" s="280"/>
      <c r="F39" s="280"/>
      <c r="G39" s="281"/>
      <c r="H39" s="281"/>
      <c r="I39" s="357"/>
      <c r="J39" s="281"/>
      <c r="K39" s="357"/>
      <c r="L39" s="359"/>
      <c r="M39" s="357"/>
      <c r="N39" s="281"/>
      <c r="O39" s="357"/>
      <c r="P39" s="400">
        <f t="shared" si="3"/>
        <v>0</v>
      </c>
      <c r="Q39" s="399">
        <f t="shared" si="4"/>
        <v>0</v>
      </c>
      <c r="R39" s="281"/>
      <c r="S39" s="281"/>
      <c r="T39" s="281"/>
      <c r="U39" s="281"/>
    </row>
    <row r="40" spans="1:21" ht="15.75" x14ac:dyDescent="0.25">
      <c r="A40" s="653"/>
      <c r="B40" s="655"/>
      <c r="C40" s="367"/>
      <c r="D40" s="493"/>
      <c r="E40" s="280"/>
      <c r="F40" s="280"/>
      <c r="G40" s="281"/>
      <c r="H40" s="281"/>
      <c r="I40" s="357"/>
      <c r="J40" s="281"/>
      <c r="K40" s="357"/>
      <c r="L40" s="359"/>
      <c r="M40" s="357"/>
      <c r="N40" s="281"/>
      <c r="O40" s="357"/>
      <c r="P40" s="400">
        <f t="shared" si="3"/>
        <v>0</v>
      </c>
      <c r="Q40" s="399">
        <f t="shared" si="4"/>
        <v>0</v>
      </c>
      <c r="R40" s="281"/>
      <c r="S40" s="281"/>
      <c r="T40" s="281"/>
      <c r="U40" s="281"/>
    </row>
    <row r="41" spans="1:21" ht="15.75" x14ac:dyDescent="0.25">
      <c r="A41" s="653"/>
      <c r="B41" s="655"/>
      <c r="C41" s="367"/>
      <c r="D41" s="493"/>
      <c r="E41" s="280"/>
      <c r="F41" s="280"/>
      <c r="G41" s="281"/>
      <c r="H41" s="281"/>
      <c r="I41" s="357"/>
      <c r="J41" s="281"/>
      <c r="K41" s="357"/>
      <c r="L41" s="359"/>
      <c r="M41" s="357"/>
      <c r="N41" s="281"/>
      <c r="O41" s="357"/>
      <c r="P41" s="400">
        <f t="shared" si="3"/>
        <v>0</v>
      </c>
      <c r="Q41" s="399">
        <f t="shared" si="4"/>
        <v>0</v>
      </c>
      <c r="R41" s="281"/>
      <c r="S41" s="281"/>
      <c r="T41" s="281"/>
      <c r="U41" s="281"/>
    </row>
    <row r="42" spans="1:21" ht="15.75" x14ac:dyDescent="0.25">
      <c r="A42" s="653"/>
      <c r="B42" s="655"/>
      <c r="C42" s="367"/>
      <c r="D42" s="493"/>
      <c r="E42" s="280"/>
      <c r="F42" s="280"/>
      <c r="G42" s="281"/>
      <c r="H42" s="281"/>
      <c r="I42" s="357"/>
      <c r="J42" s="281"/>
      <c r="K42" s="357"/>
      <c r="L42" s="359"/>
      <c r="M42" s="357"/>
      <c r="N42" s="281"/>
      <c r="O42" s="357"/>
      <c r="P42" s="400">
        <f t="shared" si="3"/>
        <v>0</v>
      </c>
      <c r="Q42" s="399">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4"/>
      <c r="K49" s="364"/>
      <c r="M49" s="364"/>
      <c r="O49" s="364"/>
      <c r="Q49" s="364"/>
    </row>
    <row r="50" spans="3:17" x14ac:dyDescent="0.25">
      <c r="I50" s="364"/>
      <c r="K50" s="364"/>
      <c r="M50" s="364"/>
      <c r="O50" s="364"/>
      <c r="Q50" s="364"/>
    </row>
    <row r="51" spans="3:17" x14ac:dyDescent="0.25">
      <c r="C51" s="461"/>
      <c r="I51" s="364"/>
      <c r="K51" s="364"/>
      <c r="M51" s="364"/>
      <c r="O51" s="364"/>
      <c r="Q51" s="364"/>
    </row>
    <row r="52" spans="3:17" x14ac:dyDescent="0.25">
      <c r="C52" s="461"/>
      <c r="I52" s="364"/>
      <c r="K52" s="364"/>
      <c r="M52" s="364"/>
      <c r="O52" s="364"/>
      <c r="Q52" s="364"/>
    </row>
    <row r="53" spans="3:17" x14ac:dyDescent="0.25">
      <c r="C53" s="461"/>
      <c r="I53" s="364"/>
      <c r="K53" s="364"/>
      <c r="M53" s="364"/>
      <c r="O53" s="364"/>
      <c r="Q53" s="364"/>
    </row>
    <row r="54" spans="3:17" x14ac:dyDescent="0.25">
      <c r="C54" s="461"/>
      <c r="I54" s="364"/>
      <c r="K54" s="364"/>
      <c r="M54" s="364"/>
      <c r="O54" s="364"/>
      <c r="Q54" s="364"/>
    </row>
    <row r="55" spans="3:17" x14ac:dyDescent="0.25">
      <c r="C55" s="461"/>
      <c r="I55" s="364"/>
      <c r="K55" s="364"/>
      <c r="M55" s="364"/>
      <c r="O55" s="364"/>
      <c r="Q55" s="364"/>
    </row>
    <row r="56" spans="3:17" x14ac:dyDescent="0.25">
      <c r="C56" s="461"/>
      <c r="I56" s="364"/>
      <c r="K56" s="364"/>
      <c r="M56" s="364"/>
      <c r="O56" s="364"/>
      <c r="Q56" s="364"/>
    </row>
    <row r="57" spans="3:17" x14ac:dyDescent="0.25">
      <c r="C57" s="461"/>
      <c r="I57" s="364"/>
      <c r="K57" s="364"/>
      <c r="M57" s="364"/>
      <c r="O57" s="364"/>
      <c r="Q57" s="364"/>
    </row>
    <row r="58" spans="3:17" x14ac:dyDescent="0.25">
      <c r="C58" s="461"/>
      <c r="I58" s="364"/>
      <c r="K58" s="364"/>
      <c r="M58" s="364"/>
      <c r="O58" s="364"/>
      <c r="Q58" s="364"/>
    </row>
    <row r="59" spans="3:17" x14ac:dyDescent="0.25">
      <c r="C59" s="461"/>
      <c r="I59" s="364"/>
      <c r="K59" s="364"/>
      <c r="M59" s="364"/>
      <c r="O59" s="364"/>
      <c r="Q59" s="364"/>
    </row>
    <row r="60" spans="3:17" x14ac:dyDescent="0.25">
      <c r="C60" s="511"/>
      <c r="D60" s="511"/>
    </row>
    <row r="61" spans="3:17" x14ac:dyDescent="0.25">
      <c r="C61" s="461"/>
    </row>
    <row r="62" spans="3:17" x14ac:dyDescent="0.25">
      <c r="C62" s="461"/>
    </row>
    <row r="63" spans="3:17" x14ac:dyDescent="0.25">
      <c r="C63" s="461"/>
    </row>
    <row r="64" spans="3:17" x14ac:dyDescent="0.25">
      <c r="C64" s="461"/>
    </row>
    <row r="65" spans="3:3" x14ac:dyDescent="0.25">
      <c r="C65" s="461"/>
    </row>
    <row r="66" spans="3:3" x14ac:dyDescent="0.25">
      <c r="C66" s="461"/>
    </row>
    <row r="67" spans="3:3" x14ac:dyDescent="0.25">
      <c r="C67" s="461"/>
    </row>
    <row r="68" spans="3:3" x14ac:dyDescent="0.25">
      <c r="C68" s="461"/>
    </row>
    <row r="69" spans="3:3" x14ac:dyDescent="0.25">
      <c r="C69" s="461"/>
    </row>
    <row r="70" spans="3:3" x14ac:dyDescent="0.25">
      <c r="C70" s="461"/>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11" activePane="bottomLeft" state="frozen"/>
      <selection activeCell="Q6" sqref="Q6"/>
      <selection pane="bottomLeft" activeCell="B9" sqref="B9:B14"/>
    </sheetView>
  </sheetViews>
  <sheetFormatPr baseColWidth="10" defaultColWidth="12.5703125"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0" t="s">
        <v>1637</v>
      </c>
      <c r="Q1" s="510" t="s">
        <v>1638</v>
      </c>
      <c r="R1" s="510" t="s">
        <v>1639</v>
      </c>
      <c r="S1" s="510" t="s">
        <v>1640</v>
      </c>
      <c r="T1" s="510" t="s">
        <v>1641</v>
      </c>
      <c r="U1" s="510" t="s">
        <v>1642</v>
      </c>
    </row>
    <row r="2" spans="1:21" s="276" customFormat="1" ht="18" x14ac:dyDescent="0.35">
      <c r="A2" s="319" t="s">
        <v>1351</v>
      </c>
      <c r="H2" s="279"/>
      <c r="M2" s="279"/>
      <c r="N2" s="279"/>
      <c r="O2" s="279"/>
      <c r="P2" s="279"/>
      <c r="Q2" s="279"/>
      <c r="R2" s="279"/>
      <c r="S2" s="279"/>
      <c r="T2" s="279"/>
      <c r="U2" s="279"/>
    </row>
    <row r="3" spans="1:21" s="276" customFormat="1" ht="27.75" customHeight="1" x14ac:dyDescent="0.2">
      <c r="A3" s="656" t="s">
        <v>1410</v>
      </c>
      <c r="B3" s="656"/>
      <c r="C3" s="656"/>
      <c r="D3" s="656"/>
      <c r="E3" s="656"/>
      <c r="F3" s="656"/>
      <c r="G3" s="656"/>
      <c r="H3" s="656"/>
      <c r="I3" s="656"/>
      <c r="J3" s="656"/>
      <c r="K3" s="656"/>
      <c r="L3" s="656"/>
      <c r="M3" s="656"/>
      <c r="N3" s="656"/>
      <c r="O3" s="656"/>
      <c r="P3" s="656"/>
      <c r="Q3" s="656"/>
      <c r="R3" s="656"/>
      <c r="S3" s="656"/>
      <c r="T3" s="656"/>
      <c r="U3" s="656"/>
    </row>
    <row r="4" spans="1:21" s="318" customFormat="1" x14ac:dyDescent="0.25">
      <c r="A4" s="657" t="s">
        <v>1416</v>
      </c>
      <c r="B4" s="657"/>
      <c r="C4" s="657"/>
      <c r="D4" s="657"/>
      <c r="E4" s="657"/>
      <c r="F4" s="657"/>
      <c r="G4" s="657"/>
      <c r="H4" s="657"/>
      <c r="I4" s="657"/>
      <c r="J4" s="657"/>
      <c r="K4" s="657"/>
      <c r="L4" s="657"/>
      <c r="M4" s="657"/>
      <c r="N4" s="657"/>
      <c r="O4" s="657"/>
      <c r="P4" s="657"/>
      <c r="Q4" s="657"/>
      <c r="R4" s="657"/>
      <c r="S4" s="657"/>
      <c r="T4" s="657"/>
      <c r="U4" s="657"/>
    </row>
    <row r="5" spans="1:21" s="66" customFormat="1" ht="23.25" customHeight="1" x14ac:dyDescent="0.25">
      <c r="A5" s="614" t="s">
        <v>96</v>
      </c>
      <c r="B5" s="613" t="s">
        <v>110</v>
      </c>
      <c r="C5" s="616" t="s">
        <v>1535</v>
      </c>
      <c r="D5" s="616" t="s">
        <v>1536</v>
      </c>
      <c r="E5" s="616" t="s">
        <v>86</v>
      </c>
      <c r="F5" s="616" t="s">
        <v>391</v>
      </c>
      <c r="G5" s="616" t="s">
        <v>87</v>
      </c>
      <c r="H5" s="619" t="s">
        <v>99</v>
      </c>
      <c r="I5" s="625"/>
      <c r="J5" s="625"/>
      <c r="K5" s="625"/>
      <c r="L5" s="625"/>
      <c r="M5" s="625"/>
      <c r="N5" s="625"/>
      <c r="O5" s="620"/>
      <c r="P5" s="621" t="s">
        <v>100</v>
      </c>
      <c r="Q5" s="622"/>
      <c r="R5" s="613" t="s">
        <v>102</v>
      </c>
      <c r="S5" s="613" t="s">
        <v>109</v>
      </c>
      <c r="T5" s="613" t="s">
        <v>108</v>
      </c>
      <c r="U5" s="610" t="s">
        <v>88</v>
      </c>
    </row>
    <row r="6" spans="1:21" s="66" customFormat="1" ht="15" customHeight="1" x14ac:dyDescent="0.25">
      <c r="A6" s="614"/>
      <c r="B6" s="614"/>
      <c r="C6" s="617"/>
      <c r="D6" s="617"/>
      <c r="E6" s="617"/>
      <c r="F6" s="617"/>
      <c r="G6" s="617"/>
      <c r="H6" s="619" t="s">
        <v>103</v>
      </c>
      <c r="I6" s="620"/>
      <c r="J6" s="619" t="s">
        <v>104</v>
      </c>
      <c r="K6" s="620"/>
      <c r="L6" s="619" t="s">
        <v>105</v>
      </c>
      <c r="M6" s="620"/>
      <c r="N6" s="619" t="s">
        <v>106</v>
      </c>
      <c r="O6" s="620"/>
      <c r="P6" s="623"/>
      <c r="Q6" s="624"/>
      <c r="R6" s="614"/>
      <c r="S6" s="614"/>
      <c r="T6" s="614"/>
      <c r="U6" s="611"/>
    </row>
    <row r="7" spans="1:21" s="67" customFormat="1" ht="24" customHeight="1" x14ac:dyDescent="0.25">
      <c r="A7" s="615"/>
      <c r="B7" s="615"/>
      <c r="C7" s="618"/>
      <c r="D7" s="618"/>
      <c r="E7" s="618"/>
      <c r="F7" s="618"/>
      <c r="G7" s="618"/>
      <c r="H7" s="437" t="s">
        <v>107</v>
      </c>
      <c r="I7" s="437" t="s">
        <v>12</v>
      </c>
      <c r="J7" s="437" t="s">
        <v>107</v>
      </c>
      <c r="K7" s="437" t="s">
        <v>12</v>
      </c>
      <c r="L7" s="437" t="s">
        <v>107</v>
      </c>
      <c r="M7" s="437" t="s">
        <v>12</v>
      </c>
      <c r="N7" s="437" t="s">
        <v>107</v>
      </c>
      <c r="O7" s="437" t="s">
        <v>12</v>
      </c>
      <c r="P7" s="437" t="s">
        <v>107</v>
      </c>
      <c r="Q7" s="437" t="s">
        <v>12</v>
      </c>
      <c r="R7" s="615"/>
      <c r="S7" s="615"/>
      <c r="T7" s="615"/>
      <c r="U7" s="612"/>
    </row>
    <row r="8" spans="1:21" s="260" customFormat="1" ht="15.6" x14ac:dyDescent="0.3">
      <c r="A8" s="438"/>
      <c r="B8" s="439"/>
      <c r="C8" s="440"/>
      <c r="D8" s="440"/>
      <c r="E8" s="440"/>
      <c r="F8" s="441"/>
      <c r="G8" s="440"/>
      <c r="H8" s="442"/>
      <c r="I8" s="442"/>
      <c r="J8" s="442"/>
      <c r="K8" s="442"/>
      <c r="L8" s="442"/>
      <c r="M8" s="442"/>
      <c r="N8" s="442"/>
      <c r="O8" s="442"/>
      <c r="P8" s="442"/>
      <c r="Q8" s="442"/>
      <c r="R8" s="443"/>
      <c r="S8" s="443"/>
      <c r="T8" s="443"/>
      <c r="U8" s="444"/>
    </row>
    <row r="9" spans="1:21" ht="15.75" x14ac:dyDescent="0.25">
      <c r="A9" s="638" t="s">
        <v>1411</v>
      </c>
      <c r="B9" s="635" t="s">
        <v>1412</v>
      </c>
      <c r="C9" s="277"/>
      <c r="D9" s="277"/>
      <c r="E9" s="277"/>
      <c r="F9" s="277"/>
      <c r="G9" s="277"/>
      <c r="H9" s="361"/>
      <c r="I9" s="362"/>
      <c r="J9" s="277"/>
      <c r="K9" s="362"/>
      <c r="L9" s="277"/>
      <c r="M9" s="362"/>
      <c r="N9" s="277"/>
      <c r="O9" s="362"/>
      <c r="P9" s="398">
        <f t="shared" ref="P9:Q9" si="0">H9+J9+L9+N9</f>
        <v>0</v>
      </c>
      <c r="Q9" s="399">
        <f t="shared" si="0"/>
        <v>0</v>
      </c>
      <c r="R9" s="277"/>
      <c r="S9" s="277"/>
      <c r="T9" s="277"/>
      <c r="U9" s="277"/>
    </row>
    <row r="10" spans="1:21" ht="15.75" x14ac:dyDescent="0.25">
      <c r="A10" s="638"/>
      <c r="B10" s="636"/>
      <c r="C10" s="277"/>
      <c r="D10" s="277"/>
      <c r="E10" s="277"/>
      <c r="F10" s="277"/>
      <c r="G10" s="277"/>
      <c r="H10" s="361"/>
      <c r="I10" s="362"/>
      <c r="J10" s="277"/>
      <c r="K10" s="362"/>
      <c r="L10" s="277"/>
      <c r="M10" s="362"/>
      <c r="N10" s="277"/>
      <c r="O10" s="362"/>
      <c r="P10" s="398">
        <f t="shared" ref="P10:P38" si="1">H10+J10+L10+N10</f>
        <v>0</v>
      </c>
      <c r="Q10" s="399">
        <f t="shared" ref="Q10:Q38" si="2">I10+K10+M10+O10</f>
        <v>0</v>
      </c>
      <c r="R10" s="277"/>
      <c r="S10" s="277"/>
      <c r="T10" s="277"/>
      <c r="U10" s="277"/>
    </row>
    <row r="11" spans="1:21" s="364" customFormat="1" ht="15.75" x14ac:dyDescent="0.25">
      <c r="A11" s="638"/>
      <c r="B11" s="636"/>
      <c r="C11" s="277"/>
      <c r="D11" s="277"/>
      <c r="E11" s="277"/>
      <c r="F11" s="277"/>
      <c r="G11" s="277"/>
      <c r="H11" s="361"/>
      <c r="I11" s="362"/>
      <c r="J11" s="277"/>
      <c r="K11" s="362"/>
      <c r="L11" s="277"/>
      <c r="M11" s="362"/>
      <c r="N11" s="277"/>
      <c r="O11" s="362"/>
      <c r="P11" s="398">
        <f t="shared" si="1"/>
        <v>0</v>
      </c>
      <c r="Q11" s="399">
        <f t="shared" si="2"/>
        <v>0</v>
      </c>
      <c r="R11" s="277"/>
      <c r="S11" s="277"/>
      <c r="T11" s="277"/>
      <c r="U11" s="277"/>
    </row>
    <row r="12" spans="1:21" ht="15.75" x14ac:dyDescent="0.25">
      <c r="A12" s="638"/>
      <c r="B12" s="636"/>
      <c r="C12" s="277"/>
      <c r="D12" s="277"/>
      <c r="E12" s="277"/>
      <c r="F12" s="277"/>
      <c r="G12" s="277"/>
      <c r="H12" s="361"/>
      <c r="I12" s="362"/>
      <c r="J12" s="277"/>
      <c r="K12" s="362"/>
      <c r="L12" s="277"/>
      <c r="M12" s="362"/>
      <c r="N12" s="277"/>
      <c r="O12" s="362"/>
      <c r="P12" s="398">
        <f t="shared" si="1"/>
        <v>0</v>
      </c>
      <c r="Q12" s="399">
        <f t="shared" si="2"/>
        <v>0</v>
      </c>
      <c r="R12" s="277"/>
      <c r="S12" s="277"/>
      <c r="T12" s="277"/>
      <c r="U12" s="277"/>
    </row>
    <row r="13" spans="1:21" ht="15.75" x14ac:dyDescent="0.25">
      <c r="A13" s="638"/>
      <c r="B13" s="636"/>
      <c r="C13" s="277"/>
      <c r="D13" s="277"/>
      <c r="E13" s="277"/>
      <c r="F13" s="277"/>
      <c r="G13" s="277"/>
      <c r="H13" s="361"/>
      <c r="I13" s="362"/>
      <c r="J13" s="277"/>
      <c r="K13" s="362"/>
      <c r="L13" s="277"/>
      <c r="M13" s="362"/>
      <c r="N13" s="277"/>
      <c r="O13" s="362"/>
      <c r="P13" s="398">
        <f t="shared" si="1"/>
        <v>0</v>
      </c>
      <c r="Q13" s="399">
        <f t="shared" si="2"/>
        <v>0</v>
      </c>
      <c r="R13" s="277"/>
      <c r="S13" s="277"/>
      <c r="T13" s="277"/>
      <c r="U13" s="277"/>
    </row>
    <row r="14" spans="1:21" ht="15.75" x14ac:dyDescent="0.25">
      <c r="A14" s="638"/>
      <c r="B14" s="637"/>
      <c r="C14" s="277"/>
      <c r="D14" s="277"/>
      <c r="E14" s="277"/>
      <c r="F14" s="277"/>
      <c r="G14" s="277"/>
      <c r="H14" s="361"/>
      <c r="I14" s="362"/>
      <c r="J14" s="277"/>
      <c r="K14" s="362"/>
      <c r="L14" s="277"/>
      <c r="M14" s="362"/>
      <c r="N14" s="277"/>
      <c r="O14" s="362"/>
      <c r="P14" s="398">
        <f t="shared" si="1"/>
        <v>0</v>
      </c>
      <c r="Q14" s="399">
        <f t="shared" si="2"/>
        <v>0</v>
      </c>
      <c r="R14" s="277"/>
      <c r="S14" s="277"/>
      <c r="T14" s="277"/>
      <c r="U14" s="277"/>
    </row>
    <row r="15" spans="1:21" ht="15.75" x14ac:dyDescent="0.25">
      <c r="A15" s="638"/>
      <c r="B15" s="635" t="s">
        <v>1413</v>
      </c>
      <c r="C15" s="277"/>
      <c r="D15" s="277"/>
      <c r="E15" s="277"/>
      <c r="F15" s="277"/>
      <c r="G15" s="277"/>
      <c r="H15" s="361"/>
      <c r="I15" s="362"/>
      <c r="J15" s="277"/>
      <c r="K15" s="362"/>
      <c r="L15" s="277"/>
      <c r="M15" s="362"/>
      <c r="N15" s="277"/>
      <c r="O15" s="362"/>
      <c r="P15" s="398">
        <f t="shared" si="1"/>
        <v>0</v>
      </c>
      <c r="Q15" s="399">
        <f t="shared" si="2"/>
        <v>0</v>
      </c>
      <c r="R15" s="277"/>
      <c r="S15" s="277"/>
      <c r="T15" s="277"/>
      <c r="U15" s="277"/>
    </row>
    <row r="16" spans="1:21" s="364" customFormat="1" ht="15.75" x14ac:dyDescent="0.25">
      <c r="A16" s="638"/>
      <c r="B16" s="636"/>
      <c r="C16" s="277"/>
      <c r="D16" s="277"/>
      <c r="E16" s="277"/>
      <c r="F16" s="277"/>
      <c r="G16" s="277"/>
      <c r="H16" s="361"/>
      <c r="I16" s="362"/>
      <c r="J16" s="277"/>
      <c r="K16" s="362"/>
      <c r="L16" s="277"/>
      <c r="M16" s="362"/>
      <c r="N16" s="277"/>
      <c r="O16" s="362"/>
      <c r="P16" s="398">
        <f t="shared" si="1"/>
        <v>0</v>
      </c>
      <c r="Q16" s="399">
        <f t="shared" si="2"/>
        <v>0</v>
      </c>
      <c r="R16" s="277"/>
      <c r="S16" s="277"/>
      <c r="T16" s="277"/>
      <c r="U16" s="277"/>
    </row>
    <row r="17" spans="1:21" s="364" customFormat="1" ht="15.75" x14ac:dyDescent="0.25">
      <c r="A17" s="638"/>
      <c r="B17" s="636"/>
      <c r="C17" s="277"/>
      <c r="D17" s="277"/>
      <c r="E17" s="277"/>
      <c r="F17" s="277"/>
      <c r="G17" s="277"/>
      <c r="H17" s="361"/>
      <c r="I17" s="362"/>
      <c r="J17" s="277"/>
      <c r="K17" s="362"/>
      <c r="L17" s="277"/>
      <c r="M17" s="362"/>
      <c r="N17" s="277"/>
      <c r="O17" s="362"/>
      <c r="P17" s="398">
        <f t="shared" si="1"/>
        <v>0</v>
      </c>
      <c r="Q17" s="399">
        <f t="shared" si="2"/>
        <v>0</v>
      </c>
      <c r="R17" s="277"/>
      <c r="S17" s="277"/>
      <c r="T17" s="277"/>
      <c r="U17" s="277"/>
    </row>
    <row r="18" spans="1:21" s="364" customFormat="1" ht="15.75" x14ac:dyDescent="0.25">
      <c r="A18" s="638"/>
      <c r="B18" s="636"/>
      <c r="C18" s="277"/>
      <c r="D18" s="277"/>
      <c r="E18" s="277"/>
      <c r="F18" s="277"/>
      <c r="G18" s="277"/>
      <c r="H18" s="361"/>
      <c r="I18" s="362"/>
      <c r="J18" s="277"/>
      <c r="K18" s="362"/>
      <c r="L18" s="277"/>
      <c r="M18" s="362"/>
      <c r="N18" s="277"/>
      <c r="O18" s="362"/>
      <c r="P18" s="398">
        <f t="shared" si="1"/>
        <v>0</v>
      </c>
      <c r="Q18" s="399">
        <f t="shared" si="2"/>
        <v>0</v>
      </c>
      <c r="R18" s="277"/>
      <c r="S18" s="277"/>
      <c r="T18" s="277"/>
      <c r="U18" s="277"/>
    </row>
    <row r="19" spans="1:21" ht="15.75" x14ac:dyDescent="0.25">
      <c r="A19" s="638"/>
      <c r="B19" s="636"/>
      <c r="C19" s="277"/>
      <c r="D19" s="277"/>
      <c r="E19" s="277"/>
      <c r="F19" s="277"/>
      <c r="G19" s="277"/>
      <c r="H19" s="361"/>
      <c r="I19" s="362"/>
      <c r="J19" s="277"/>
      <c r="K19" s="362"/>
      <c r="L19" s="277"/>
      <c r="M19" s="362"/>
      <c r="N19" s="277"/>
      <c r="O19" s="362"/>
      <c r="P19" s="398">
        <f t="shared" si="1"/>
        <v>0</v>
      </c>
      <c r="Q19" s="399">
        <f t="shared" si="2"/>
        <v>0</v>
      </c>
      <c r="R19" s="277"/>
      <c r="S19" s="277"/>
      <c r="T19" s="277"/>
      <c r="U19" s="277"/>
    </row>
    <row r="20" spans="1:21" ht="15.75" x14ac:dyDescent="0.25">
      <c r="A20" s="638"/>
      <c r="B20" s="637"/>
      <c r="C20" s="277"/>
      <c r="D20" s="277"/>
      <c r="E20" s="277"/>
      <c r="F20" s="277"/>
      <c r="G20" s="277"/>
      <c r="H20" s="361"/>
      <c r="I20" s="362"/>
      <c r="J20" s="277"/>
      <c r="K20" s="362"/>
      <c r="L20" s="277"/>
      <c r="M20" s="362"/>
      <c r="N20" s="277"/>
      <c r="O20" s="362"/>
      <c r="P20" s="398">
        <f t="shared" si="1"/>
        <v>0</v>
      </c>
      <c r="Q20" s="399">
        <f t="shared" si="2"/>
        <v>0</v>
      </c>
      <c r="R20" s="277"/>
      <c r="S20" s="277"/>
      <c r="T20" s="277"/>
      <c r="U20" s="277"/>
    </row>
    <row r="21" spans="1:21" s="364" customFormat="1" ht="15.75" x14ac:dyDescent="0.25">
      <c r="A21" s="638"/>
      <c r="B21" s="635" t="s">
        <v>1414</v>
      </c>
      <c r="C21" s="277"/>
      <c r="D21" s="277"/>
      <c r="E21" s="277"/>
      <c r="F21" s="277"/>
      <c r="G21" s="277"/>
      <c r="H21" s="361"/>
      <c r="I21" s="362"/>
      <c r="J21" s="277"/>
      <c r="K21" s="362"/>
      <c r="L21" s="277"/>
      <c r="M21" s="362"/>
      <c r="N21" s="277"/>
      <c r="O21" s="362"/>
      <c r="P21" s="398">
        <f t="shared" si="1"/>
        <v>0</v>
      </c>
      <c r="Q21" s="399">
        <f t="shared" si="2"/>
        <v>0</v>
      </c>
      <c r="R21" s="277"/>
      <c r="S21" s="277"/>
      <c r="T21" s="277"/>
      <c r="U21" s="277"/>
    </row>
    <row r="22" spans="1:21" s="364" customFormat="1" ht="15.75" x14ac:dyDescent="0.25">
      <c r="A22" s="638"/>
      <c r="B22" s="636"/>
      <c r="C22" s="277"/>
      <c r="D22" s="277"/>
      <c r="E22" s="277"/>
      <c r="F22" s="277"/>
      <c r="G22" s="277"/>
      <c r="H22" s="361"/>
      <c r="I22" s="362"/>
      <c r="J22" s="277"/>
      <c r="K22" s="362"/>
      <c r="L22" s="277"/>
      <c r="M22" s="362"/>
      <c r="N22" s="277"/>
      <c r="O22" s="362"/>
      <c r="P22" s="398">
        <f t="shared" si="1"/>
        <v>0</v>
      </c>
      <c r="Q22" s="399">
        <f t="shared" si="2"/>
        <v>0</v>
      </c>
      <c r="R22" s="277"/>
      <c r="S22" s="277"/>
      <c r="T22" s="277"/>
      <c r="U22" s="277"/>
    </row>
    <row r="23" spans="1:21" s="364" customFormat="1" ht="15.75" x14ac:dyDescent="0.25">
      <c r="A23" s="638"/>
      <c r="B23" s="636"/>
      <c r="C23" s="277"/>
      <c r="D23" s="277"/>
      <c r="E23" s="277"/>
      <c r="F23" s="277"/>
      <c r="G23" s="277"/>
      <c r="H23" s="361"/>
      <c r="I23" s="362"/>
      <c r="J23" s="277"/>
      <c r="K23" s="362"/>
      <c r="L23" s="277"/>
      <c r="M23" s="362"/>
      <c r="N23" s="277"/>
      <c r="O23" s="362"/>
      <c r="P23" s="398">
        <f t="shared" si="1"/>
        <v>0</v>
      </c>
      <c r="Q23" s="399">
        <f t="shared" si="2"/>
        <v>0</v>
      </c>
      <c r="R23" s="277"/>
      <c r="S23" s="277"/>
      <c r="T23" s="277"/>
      <c r="U23" s="277"/>
    </row>
    <row r="24" spans="1:21" s="364" customFormat="1" ht="15.75" x14ac:dyDescent="0.25">
      <c r="A24" s="638"/>
      <c r="B24" s="636"/>
      <c r="C24" s="277"/>
      <c r="D24" s="277"/>
      <c r="E24" s="277"/>
      <c r="F24" s="277"/>
      <c r="G24" s="277"/>
      <c r="H24" s="361"/>
      <c r="I24" s="362"/>
      <c r="J24" s="277"/>
      <c r="K24" s="362"/>
      <c r="L24" s="277"/>
      <c r="M24" s="362"/>
      <c r="N24" s="277"/>
      <c r="O24" s="362"/>
      <c r="P24" s="398">
        <f t="shared" si="1"/>
        <v>0</v>
      </c>
      <c r="Q24" s="399">
        <f t="shared" si="2"/>
        <v>0</v>
      </c>
      <c r="R24" s="277"/>
      <c r="S24" s="277"/>
      <c r="T24" s="277"/>
      <c r="U24" s="277"/>
    </row>
    <row r="25" spans="1:21" s="364" customFormat="1" ht="15.75" x14ac:dyDescent="0.25">
      <c r="A25" s="638"/>
      <c r="B25" s="636"/>
      <c r="C25" s="277"/>
      <c r="D25" s="277"/>
      <c r="E25" s="277"/>
      <c r="F25" s="277"/>
      <c r="G25" s="277"/>
      <c r="H25" s="361"/>
      <c r="I25" s="362"/>
      <c r="J25" s="277"/>
      <c r="K25" s="362"/>
      <c r="L25" s="277"/>
      <c r="M25" s="362"/>
      <c r="N25" s="277"/>
      <c r="O25" s="362"/>
      <c r="P25" s="398">
        <f t="shared" si="1"/>
        <v>0</v>
      </c>
      <c r="Q25" s="399">
        <f t="shared" si="2"/>
        <v>0</v>
      </c>
      <c r="R25" s="277"/>
      <c r="S25" s="277"/>
      <c r="T25" s="277"/>
      <c r="U25" s="277"/>
    </row>
    <row r="26" spans="1:21" ht="15.75" x14ac:dyDescent="0.25">
      <c r="A26" s="638"/>
      <c r="B26" s="637"/>
      <c r="C26" s="277"/>
      <c r="D26" s="277"/>
      <c r="E26" s="277"/>
      <c r="F26" s="277"/>
      <c r="G26" s="277"/>
      <c r="H26" s="277"/>
      <c r="I26" s="362"/>
      <c r="J26" s="277"/>
      <c r="K26" s="362"/>
      <c r="L26" s="277"/>
      <c r="M26" s="362"/>
      <c r="N26" s="277"/>
      <c r="O26" s="362"/>
      <c r="P26" s="398">
        <f t="shared" si="1"/>
        <v>0</v>
      </c>
      <c r="Q26" s="399">
        <f t="shared" si="2"/>
        <v>0</v>
      </c>
      <c r="R26" s="277"/>
      <c r="S26" s="277"/>
      <c r="T26" s="277"/>
      <c r="U26" s="277"/>
    </row>
    <row r="27" spans="1:21" ht="15.75" x14ac:dyDescent="0.25">
      <c r="A27" s="635" t="s">
        <v>1415</v>
      </c>
      <c r="B27" s="635" t="s">
        <v>1417</v>
      </c>
      <c r="C27" s="277"/>
      <c r="D27" s="277"/>
      <c r="E27" s="277"/>
      <c r="F27" s="277"/>
      <c r="G27" s="277"/>
      <c r="H27" s="361"/>
      <c r="I27" s="362"/>
      <c r="J27" s="277"/>
      <c r="K27" s="362"/>
      <c r="L27" s="277"/>
      <c r="M27" s="362"/>
      <c r="N27" s="277"/>
      <c r="O27" s="362"/>
      <c r="P27" s="398">
        <f t="shared" si="1"/>
        <v>0</v>
      </c>
      <c r="Q27" s="399">
        <f t="shared" si="2"/>
        <v>0</v>
      </c>
      <c r="R27" s="277"/>
      <c r="S27" s="277"/>
      <c r="T27" s="277"/>
      <c r="U27" s="277"/>
    </row>
    <row r="28" spans="1:21" s="364" customFormat="1" ht="15.75" x14ac:dyDescent="0.25">
      <c r="A28" s="636"/>
      <c r="B28" s="636"/>
      <c r="C28" s="277"/>
      <c r="D28" s="277"/>
      <c r="E28" s="277"/>
      <c r="F28" s="277"/>
      <c r="G28" s="277"/>
      <c r="H28" s="361"/>
      <c r="I28" s="362"/>
      <c r="J28" s="277"/>
      <c r="K28" s="362"/>
      <c r="L28" s="277"/>
      <c r="M28" s="362"/>
      <c r="N28" s="277"/>
      <c r="O28" s="362"/>
      <c r="P28" s="398">
        <f t="shared" si="1"/>
        <v>0</v>
      </c>
      <c r="Q28" s="399">
        <f t="shared" si="2"/>
        <v>0</v>
      </c>
      <c r="R28" s="277"/>
      <c r="S28" s="277"/>
      <c r="T28" s="277"/>
      <c r="U28" s="277"/>
    </row>
    <row r="29" spans="1:21" s="364" customFormat="1" ht="15.75" x14ac:dyDescent="0.25">
      <c r="A29" s="636"/>
      <c r="B29" s="636"/>
      <c r="C29" s="277"/>
      <c r="D29" s="277"/>
      <c r="E29" s="277"/>
      <c r="F29" s="277"/>
      <c r="G29" s="277"/>
      <c r="H29" s="361"/>
      <c r="I29" s="362"/>
      <c r="J29" s="277"/>
      <c r="K29" s="362"/>
      <c r="L29" s="277"/>
      <c r="M29" s="362"/>
      <c r="N29" s="277"/>
      <c r="O29" s="362"/>
      <c r="P29" s="398">
        <f t="shared" si="1"/>
        <v>0</v>
      </c>
      <c r="Q29" s="399">
        <f t="shared" si="2"/>
        <v>0</v>
      </c>
      <c r="R29" s="277"/>
      <c r="S29" s="277"/>
      <c r="T29" s="277"/>
      <c r="U29" s="277"/>
    </row>
    <row r="30" spans="1:21" s="364" customFormat="1" ht="15.75" x14ac:dyDescent="0.25">
      <c r="A30" s="636"/>
      <c r="B30" s="636"/>
      <c r="C30" s="277"/>
      <c r="D30" s="277"/>
      <c r="E30" s="277"/>
      <c r="F30" s="277"/>
      <c r="G30" s="277"/>
      <c r="H30" s="361"/>
      <c r="I30" s="362"/>
      <c r="J30" s="277"/>
      <c r="K30" s="362"/>
      <c r="L30" s="277"/>
      <c r="M30" s="362"/>
      <c r="N30" s="277"/>
      <c r="O30" s="362"/>
      <c r="P30" s="398">
        <f t="shared" si="1"/>
        <v>0</v>
      </c>
      <c r="Q30" s="399">
        <f t="shared" si="2"/>
        <v>0</v>
      </c>
      <c r="R30" s="277"/>
      <c r="S30" s="277"/>
      <c r="T30" s="277"/>
      <c r="U30" s="277"/>
    </row>
    <row r="31" spans="1:21" s="364" customFormat="1" ht="15.75" x14ac:dyDescent="0.25">
      <c r="A31" s="636"/>
      <c r="B31" s="636"/>
      <c r="C31" s="277"/>
      <c r="D31" s="277"/>
      <c r="E31" s="277"/>
      <c r="F31" s="277"/>
      <c r="G31" s="277"/>
      <c r="H31" s="361"/>
      <c r="I31" s="362"/>
      <c r="J31" s="277"/>
      <c r="K31" s="362"/>
      <c r="L31" s="277"/>
      <c r="M31" s="362"/>
      <c r="N31" s="277"/>
      <c r="O31" s="362"/>
      <c r="P31" s="398">
        <f t="shared" si="1"/>
        <v>0</v>
      </c>
      <c r="Q31" s="399">
        <f t="shared" si="2"/>
        <v>0</v>
      </c>
      <c r="R31" s="277"/>
      <c r="S31" s="277"/>
      <c r="T31" s="277"/>
      <c r="U31" s="277"/>
    </row>
    <row r="32" spans="1:21" s="364" customFormat="1" ht="15.75" x14ac:dyDescent="0.25">
      <c r="A32" s="636"/>
      <c r="B32" s="637"/>
      <c r="C32" s="277"/>
      <c r="D32" s="277"/>
      <c r="E32" s="277"/>
      <c r="F32" s="277"/>
      <c r="G32" s="277"/>
      <c r="H32" s="361"/>
      <c r="I32" s="362"/>
      <c r="J32" s="277"/>
      <c r="K32" s="362"/>
      <c r="L32" s="277"/>
      <c r="M32" s="362"/>
      <c r="N32" s="277"/>
      <c r="O32" s="362"/>
      <c r="P32" s="398">
        <f t="shared" si="1"/>
        <v>0</v>
      </c>
      <c r="Q32" s="399">
        <f t="shared" si="2"/>
        <v>0</v>
      </c>
      <c r="R32" s="277"/>
      <c r="S32" s="277"/>
      <c r="T32" s="277"/>
      <c r="U32" s="277"/>
    </row>
    <row r="33" spans="1:21" ht="15.75" x14ac:dyDescent="0.25">
      <c r="A33" s="636"/>
      <c r="B33" s="635" t="s">
        <v>1418</v>
      </c>
      <c r="C33" s="277"/>
      <c r="D33" s="277"/>
      <c r="E33" s="277"/>
      <c r="F33" s="277"/>
      <c r="G33" s="277"/>
      <c r="H33" s="277"/>
      <c r="I33" s="362"/>
      <c r="J33" s="277"/>
      <c r="K33" s="362"/>
      <c r="L33" s="277"/>
      <c r="M33" s="362"/>
      <c r="N33" s="277"/>
      <c r="O33" s="362"/>
      <c r="P33" s="398">
        <f t="shared" si="1"/>
        <v>0</v>
      </c>
      <c r="Q33" s="399">
        <f t="shared" si="2"/>
        <v>0</v>
      </c>
      <c r="R33" s="277"/>
      <c r="S33" s="277"/>
      <c r="T33" s="277"/>
      <c r="U33" s="277"/>
    </row>
    <row r="34" spans="1:21" s="364" customFormat="1" ht="15.75" x14ac:dyDescent="0.25">
      <c r="A34" s="636"/>
      <c r="B34" s="636"/>
      <c r="C34" s="277"/>
      <c r="D34" s="277"/>
      <c r="E34" s="277"/>
      <c r="F34" s="277"/>
      <c r="G34" s="277"/>
      <c r="H34" s="277"/>
      <c r="I34" s="362"/>
      <c r="J34" s="277"/>
      <c r="K34" s="362"/>
      <c r="L34" s="277"/>
      <c r="M34" s="362"/>
      <c r="N34" s="277"/>
      <c r="O34" s="362"/>
      <c r="P34" s="398">
        <f t="shared" si="1"/>
        <v>0</v>
      </c>
      <c r="Q34" s="399">
        <f t="shared" si="2"/>
        <v>0</v>
      </c>
      <c r="R34" s="277"/>
      <c r="S34" s="277"/>
      <c r="T34" s="277"/>
      <c r="U34" s="277"/>
    </row>
    <row r="35" spans="1:21" s="364" customFormat="1" ht="15.75" x14ac:dyDescent="0.25">
      <c r="A35" s="636"/>
      <c r="B35" s="636"/>
      <c r="C35" s="277"/>
      <c r="D35" s="277"/>
      <c r="E35" s="277"/>
      <c r="F35" s="277"/>
      <c r="G35" s="277"/>
      <c r="H35" s="277"/>
      <c r="I35" s="362"/>
      <c r="J35" s="277"/>
      <c r="K35" s="362"/>
      <c r="L35" s="277"/>
      <c r="M35" s="362"/>
      <c r="N35" s="277"/>
      <c r="O35" s="362"/>
      <c r="P35" s="398">
        <f t="shared" si="1"/>
        <v>0</v>
      </c>
      <c r="Q35" s="399">
        <f t="shared" si="2"/>
        <v>0</v>
      </c>
      <c r="R35" s="277"/>
      <c r="S35" s="277"/>
      <c r="T35" s="277"/>
      <c r="U35" s="277"/>
    </row>
    <row r="36" spans="1:21" s="364" customFormat="1" ht="15.75" x14ac:dyDescent="0.25">
      <c r="A36" s="636"/>
      <c r="B36" s="636"/>
      <c r="C36" s="277"/>
      <c r="D36" s="277"/>
      <c r="E36" s="277"/>
      <c r="F36" s="277"/>
      <c r="G36" s="277"/>
      <c r="H36" s="277"/>
      <c r="I36" s="362"/>
      <c r="J36" s="277"/>
      <c r="K36" s="362"/>
      <c r="L36" s="277"/>
      <c r="M36" s="362"/>
      <c r="N36" s="277"/>
      <c r="O36" s="362"/>
      <c r="P36" s="398">
        <f t="shared" si="1"/>
        <v>0</v>
      </c>
      <c r="Q36" s="399">
        <f t="shared" si="2"/>
        <v>0</v>
      </c>
      <c r="R36" s="277"/>
      <c r="S36" s="277"/>
      <c r="T36" s="277"/>
      <c r="U36" s="277"/>
    </row>
    <row r="37" spans="1:21" ht="15.75" x14ac:dyDescent="0.25">
      <c r="A37" s="636"/>
      <c r="B37" s="636"/>
      <c r="C37" s="277"/>
      <c r="D37" s="277"/>
      <c r="E37" s="277"/>
      <c r="F37" s="277"/>
      <c r="G37" s="277"/>
      <c r="H37" s="277"/>
      <c r="I37" s="362"/>
      <c r="J37" s="277"/>
      <c r="K37" s="362"/>
      <c r="L37" s="277"/>
      <c r="M37" s="362"/>
      <c r="N37" s="277"/>
      <c r="O37" s="362"/>
      <c r="P37" s="398">
        <f t="shared" si="1"/>
        <v>0</v>
      </c>
      <c r="Q37" s="399">
        <f t="shared" si="2"/>
        <v>0</v>
      </c>
      <c r="R37" s="277"/>
      <c r="S37" s="277"/>
      <c r="T37" s="277"/>
      <c r="U37" s="277"/>
    </row>
    <row r="38" spans="1:21" ht="15.75" x14ac:dyDescent="0.25">
      <c r="A38" s="637"/>
      <c r="B38" s="637"/>
      <c r="C38" s="277"/>
      <c r="D38" s="277"/>
      <c r="E38" s="277"/>
      <c r="F38" s="277"/>
      <c r="G38" s="277"/>
      <c r="H38" s="277"/>
      <c r="I38" s="362"/>
      <c r="J38" s="277"/>
      <c r="K38" s="362"/>
      <c r="L38" s="277"/>
      <c r="M38" s="362"/>
      <c r="N38" s="277"/>
      <c r="O38" s="362"/>
      <c r="P38" s="398">
        <f t="shared" si="1"/>
        <v>0</v>
      </c>
      <c r="Q38" s="399">
        <f t="shared" si="2"/>
        <v>0</v>
      </c>
      <c r="R38" s="277"/>
      <c r="S38" s="277"/>
      <c r="T38" s="277"/>
      <c r="U38" s="358"/>
    </row>
    <row r="39" spans="1:21" ht="15.75" x14ac:dyDescent="0.25">
      <c r="A39" s="298"/>
      <c r="B39" s="299"/>
      <c r="C39" s="298" t="s">
        <v>1409</v>
      </c>
      <c r="D39" s="299"/>
      <c r="E39" s="299"/>
      <c r="F39" s="299"/>
      <c r="G39" s="300"/>
      <c r="H39" s="264">
        <f t="shared" ref="H39:Q39" si="3">SUM(H9:H38)</f>
        <v>0</v>
      </c>
      <c r="I39" s="232">
        <f t="shared" si="3"/>
        <v>0</v>
      </c>
      <c r="J39" s="264">
        <f t="shared" si="3"/>
        <v>0</v>
      </c>
      <c r="K39" s="232">
        <f t="shared" si="3"/>
        <v>0</v>
      </c>
      <c r="L39" s="264">
        <f t="shared" si="3"/>
        <v>0</v>
      </c>
      <c r="M39" s="232">
        <f t="shared" si="3"/>
        <v>0</v>
      </c>
      <c r="N39" s="264">
        <f t="shared" si="3"/>
        <v>0</v>
      </c>
      <c r="O39" s="232">
        <f t="shared" si="3"/>
        <v>0</v>
      </c>
      <c r="P39" s="232">
        <f t="shared" si="3"/>
        <v>0</v>
      </c>
      <c r="Q39" s="232">
        <f t="shared" si="3"/>
        <v>0</v>
      </c>
      <c r="R39" s="264"/>
      <c r="S39" s="264"/>
      <c r="T39" s="264"/>
      <c r="U39" s="278"/>
    </row>
    <row r="44" spans="1:21" x14ac:dyDescent="0.25">
      <c r="C44" s="461"/>
    </row>
    <row r="45" spans="1:21" x14ac:dyDescent="0.25">
      <c r="C45" s="461"/>
    </row>
    <row r="46" spans="1:21" x14ac:dyDescent="0.25">
      <c r="C46" s="461"/>
    </row>
    <row r="47" spans="1:21" x14ac:dyDescent="0.25">
      <c r="C47" s="461"/>
    </row>
    <row r="48" spans="1:21" x14ac:dyDescent="0.25">
      <c r="C48" s="461"/>
    </row>
    <row r="49" spans="3:3" x14ac:dyDescent="0.25">
      <c r="C49" s="461"/>
    </row>
    <row r="59" spans="3:3" s="260" customFormat="1" ht="12" x14ac:dyDescent="0.25"/>
    <row r="60" spans="3:3" s="260" customFormat="1" ht="12" x14ac:dyDescent="0.25"/>
    <row r="73" s="260" customFormat="1" ht="12" x14ac:dyDescent="0.25"/>
    <row r="74" s="260"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09" t="s">
        <v>1643</v>
      </c>
      <c r="D1" s="284"/>
      <c r="E1" s="284"/>
      <c r="F1" s="284"/>
      <c r="H1" s="284" t="s">
        <v>1419</v>
      </c>
      <c r="J1" s="284"/>
      <c r="K1" s="284"/>
      <c r="L1" s="284"/>
      <c r="M1" s="284"/>
      <c r="N1" s="284"/>
      <c r="O1" s="284"/>
      <c r="P1" s="284"/>
      <c r="Q1" s="284"/>
      <c r="R1" s="284"/>
      <c r="S1" s="284"/>
      <c r="T1" s="284"/>
      <c r="U1" s="284"/>
      <c r="V1" s="284"/>
    </row>
    <row r="2" spans="1:22" s="364" customFormat="1" ht="18" x14ac:dyDescent="0.3">
      <c r="A2" s="364"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101</v>
      </c>
      <c r="S4" s="613" t="s">
        <v>102</v>
      </c>
      <c r="T4" s="613" t="s">
        <v>109</v>
      </c>
      <c r="U4" s="613" t="s">
        <v>108</v>
      </c>
      <c r="V4" s="610" t="s">
        <v>88</v>
      </c>
    </row>
    <row r="5" spans="1:22"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4"/>
      <c r="V5" s="611"/>
    </row>
    <row r="6" spans="1:22" ht="25.5"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5"/>
      <c r="V6" s="612"/>
    </row>
    <row r="7" spans="1:22" s="364" customFormat="1" ht="15.6" x14ac:dyDescent="0.3">
      <c r="A7" s="438"/>
      <c r="B7" s="439"/>
      <c r="C7" s="440"/>
      <c r="D7" s="440"/>
      <c r="E7" s="440"/>
      <c r="F7" s="441"/>
      <c r="G7" s="440"/>
      <c r="H7" s="442"/>
      <c r="I7" s="442"/>
      <c r="J7" s="442"/>
      <c r="K7" s="442"/>
      <c r="L7" s="442"/>
      <c r="M7" s="442"/>
      <c r="N7" s="442"/>
      <c r="O7" s="442"/>
      <c r="P7" s="442"/>
      <c r="Q7" s="442"/>
      <c r="R7" s="443"/>
      <c r="S7" s="443"/>
      <c r="T7" s="443"/>
      <c r="U7" s="443"/>
      <c r="V7" s="444"/>
    </row>
    <row r="8" spans="1:22" ht="15.75" customHeight="1" x14ac:dyDescent="0.25">
      <c r="A8" s="638" t="s">
        <v>1420</v>
      </c>
      <c r="B8" s="635" t="s">
        <v>1421</v>
      </c>
      <c r="C8" s="324"/>
      <c r="D8" s="324"/>
      <c r="E8" s="324"/>
      <c r="F8" s="324"/>
      <c r="G8" s="324"/>
      <c r="H8" s="354"/>
      <c r="I8" s="355"/>
      <c r="J8" s="354"/>
      <c r="K8" s="355"/>
      <c r="L8" s="354"/>
      <c r="M8" s="355"/>
      <c r="N8" s="354"/>
      <c r="O8" s="355"/>
      <c r="P8" s="398">
        <f t="shared" ref="P8:Q8" si="0">H8+J8+L8+N8</f>
        <v>0</v>
      </c>
      <c r="Q8" s="399">
        <f t="shared" si="0"/>
        <v>0</v>
      </c>
      <c r="R8" s="324"/>
      <c r="S8" s="324"/>
      <c r="T8" s="324"/>
      <c r="U8" s="324"/>
      <c r="V8" s="324"/>
    </row>
    <row r="9" spans="1:22" ht="15.75" x14ac:dyDescent="0.25">
      <c r="A9" s="638"/>
      <c r="B9" s="636"/>
      <c r="C9" s="324"/>
      <c r="D9" s="324"/>
      <c r="E9" s="324"/>
      <c r="F9" s="324"/>
      <c r="G9" s="324"/>
      <c r="H9" s="354"/>
      <c r="I9" s="355"/>
      <c r="J9" s="354"/>
      <c r="K9" s="355"/>
      <c r="L9" s="354"/>
      <c r="M9" s="355"/>
      <c r="N9" s="354"/>
      <c r="O9" s="355"/>
      <c r="P9" s="398">
        <f t="shared" ref="P9:P20" si="1">H9+J9+L9+N9</f>
        <v>0</v>
      </c>
      <c r="Q9" s="399">
        <f t="shared" ref="Q9:Q20" si="2">I9+K9+M9+O9</f>
        <v>0</v>
      </c>
      <c r="R9" s="324"/>
      <c r="S9" s="324"/>
      <c r="T9" s="324"/>
      <c r="U9" s="324"/>
      <c r="V9" s="324"/>
    </row>
    <row r="10" spans="1:22" s="364" customFormat="1" ht="15.75" x14ac:dyDescent="0.25">
      <c r="A10" s="638"/>
      <c r="B10" s="636"/>
      <c r="C10" s="324"/>
      <c r="D10" s="324"/>
      <c r="E10" s="324"/>
      <c r="F10" s="324"/>
      <c r="G10" s="324"/>
      <c r="H10" s="354"/>
      <c r="I10" s="355"/>
      <c r="J10" s="354"/>
      <c r="K10" s="355"/>
      <c r="L10" s="354"/>
      <c r="M10" s="355"/>
      <c r="N10" s="354"/>
      <c r="O10" s="355"/>
      <c r="P10" s="398">
        <f t="shared" ref="P10:P15" si="3">H10+J10+L10+N10</f>
        <v>0</v>
      </c>
      <c r="Q10" s="399">
        <f t="shared" ref="Q10:Q15" si="4">I10+K10+M10+O10</f>
        <v>0</v>
      </c>
      <c r="R10" s="324"/>
      <c r="S10" s="324"/>
      <c r="T10" s="324"/>
      <c r="U10" s="324"/>
      <c r="V10" s="324"/>
    </row>
    <row r="11" spans="1:22" s="364" customFormat="1" ht="15.75" x14ac:dyDescent="0.25">
      <c r="A11" s="638"/>
      <c r="B11" s="636"/>
      <c r="C11" s="324"/>
      <c r="D11" s="324"/>
      <c r="E11" s="324"/>
      <c r="F11" s="324"/>
      <c r="G11" s="324"/>
      <c r="H11" s="354"/>
      <c r="I11" s="355"/>
      <c r="J11" s="354"/>
      <c r="K11" s="355"/>
      <c r="L11" s="354"/>
      <c r="M11" s="355"/>
      <c r="N11" s="354"/>
      <c r="O11" s="355"/>
      <c r="P11" s="398">
        <f t="shared" si="3"/>
        <v>0</v>
      </c>
      <c r="Q11" s="399">
        <f t="shared" si="4"/>
        <v>0</v>
      </c>
      <c r="R11" s="324"/>
      <c r="S11" s="324"/>
      <c r="T11" s="324"/>
      <c r="U11" s="324"/>
      <c r="V11" s="324"/>
    </row>
    <row r="12" spans="1:22" s="364" customFormat="1" ht="15.75" x14ac:dyDescent="0.25">
      <c r="A12" s="638"/>
      <c r="B12" s="636"/>
      <c r="C12" s="324"/>
      <c r="D12" s="324"/>
      <c r="E12" s="324"/>
      <c r="F12" s="324"/>
      <c r="G12" s="324"/>
      <c r="H12" s="354"/>
      <c r="I12" s="355"/>
      <c r="J12" s="354"/>
      <c r="K12" s="355"/>
      <c r="L12" s="354"/>
      <c r="M12" s="355"/>
      <c r="N12" s="354"/>
      <c r="O12" s="355"/>
      <c r="P12" s="398">
        <f t="shared" si="3"/>
        <v>0</v>
      </c>
      <c r="Q12" s="399">
        <f t="shared" si="4"/>
        <v>0</v>
      </c>
      <c r="R12" s="324"/>
      <c r="S12" s="324"/>
      <c r="T12" s="324"/>
      <c r="U12" s="324"/>
      <c r="V12" s="324"/>
    </row>
    <row r="13" spans="1:22" s="364" customFormat="1" ht="15.75" x14ac:dyDescent="0.25">
      <c r="A13" s="638"/>
      <c r="B13" s="636"/>
      <c r="C13" s="324"/>
      <c r="D13" s="324"/>
      <c r="E13" s="324"/>
      <c r="F13" s="324"/>
      <c r="G13" s="324"/>
      <c r="H13" s="354"/>
      <c r="I13" s="355"/>
      <c r="J13" s="354"/>
      <c r="K13" s="355"/>
      <c r="L13" s="354"/>
      <c r="M13" s="355"/>
      <c r="N13" s="354"/>
      <c r="O13" s="355"/>
      <c r="P13" s="398">
        <f t="shared" ref="P13:P14" si="5">H13+J13+L13+N13</f>
        <v>0</v>
      </c>
      <c r="Q13" s="399">
        <f t="shared" ref="Q13:Q14" si="6">I13+K13+M13+O13</f>
        <v>0</v>
      </c>
      <c r="R13" s="324"/>
      <c r="S13" s="324"/>
      <c r="T13" s="324"/>
      <c r="U13" s="324"/>
      <c r="V13" s="324"/>
    </row>
    <row r="14" spans="1:22" s="364" customFormat="1" ht="15.75" x14ac:dyDescent="0.25">
      <c r="A14" s="638"/>
      <c r="B14" s="636"/>
      <c r="C14" s="324"/>
      <c r="D14" s="324"/>
      <c r="E14" s="324"/>
      <c r="F14" s="324"/>
      <c r="G14" s="324"/>
      <c r="H14" s="354"/>
      <c r="I14" s="355"/>
      <c r="J14" s="354"/>
      <c r="K14" s="355"/>
      <c r="L14" s="354"/>
      <c r="M14" s="355"/>
      <c r="N14" s="354"/>
      <c r="O14" s="355"/>
      <c r="P14" s="398">
        <f t="shared" si="5"/>
        <v>0</v>
      </c>
      <c r="Q14" s="399">
        <f t="shared" si="6"/>
        <v>0</v>
      </c>
      <c r="R14" s="324"/>
      <c r="S14" s="324"/>
      <c r="T14" s="324"/>
      <c r="U14" s="324"/>
      <c r="V14" s="324"/>
    </row>
    <row r="15" spans="1:22" ht="15.75" x14ac:dyDescent="0.25">
      <c r="A15" s="638"/>
      <c r="B15" s="636"/>
      <c r="C15" s="324"/>
      <c r="D15" s="324"/>
      <c r="E15" s="324"/>
      <c r="F15" s="324"/>
      <c r="G15" s="324"/>
      <c r="H15" s="354"/>
      <c r="I15" s="355"/>
      <c r="J15" s="354"/>
      <c r="K15" s="355"/>
      <c r="L15" s="354"/>
      <c r="M15" s="355"/>
      <c r="N15" s="354"/>
      <c r="O15" s="355"/>
      <c r="P15" s="398">
        <f t="shared" si="3"/>
        <v>0</v>
      </c>
      <c r="Q15" s="399">
        <f t="shared" si="4"/>
        <v>0</v>
      </c>
      <c r="R15" s="324"/>
      <c r="S15" s="324"/>
      <c r="T15" s="324"/>
      <c r="U15" s="324"/>
      <c r="V15" s="324"/>
    </row>
    <row r="16" spans="1:22" ht="15.75" x14ac:dyDescent="0.25">
      <c r="A16" s="638"/>
      <c r="B16" s="636"/>
      <c r="C16" s="324"/>
      <c r="D16" s="324"/>
      <c r="E16" s="324"/>
      <c r="F16" s="324"/>
      <c r="G16" s="324"/>
      <c r="H16" s="354"/>
      <c r="I16" s="355"/>
      <c r="J16" s="354"/>
      <c r="K16" s="355"/>
      <c r="L16" s="354"/>
      <c r="M16" s="355"/>
      <c r="N16" s="354"/>
      <c r="O16" s="355"/>
      <c r="P16" s="398">
        <f t="shared" si="1"/>
        <v>0</v>
      </c>
      <c r="Q16" s="399">
        <f t="shared" si="2"/>
        <v>0</v>
      </c>
      <c r="R16" s="324"/>
      <c r="S16" s="324"/>
      <c r="T16" s="324"/>
      <c r="U16" s="324"/>
      <c r="V16" s="324"/>
    </row>
    <row r="17" spans="1:22" ht="15.75" x14ac:dyDescent="0.25">
      <c r="A17" s="638"/>
      <c r="B17" s="636"/>
      <c r="C17" s="324"/>
      <c r="D17" s="324"/>
      <c r="E17" s="324"/>
      <c r="F17" s="324"/>
      <c r="G17" s="324"/>
      <c r="H17" s="354"/>
      <c r="I17" s="355"/>
      <c r="J17" s="354"/>
      <c r="K17" s="355"/>
      <c r="L17" s="354"/>
      <c r="M17" s="355"/>
      <c r="N17" s="354"/>
      <c r="O17" s="355"/>
      <c r="P17" s="398">
        <f t="shared" si="1"/>
        <v>0</v>
      </c>
      <c r="Q17" s="399">
        <f t="shared" si="2"/>
        <v>0</v>
      </c>
      <c r="R17" s="324"/>
      <c r="S17" s="324"/>
      <c r="T17" s="324"/>
      <c r="U17" s="324"/>
      <c r="V17" s="324"/>
    </row>
    <row r="18" spans="1:22" ht="15.75" x14ac:dyDescent="0.25">
      <c r="A18" s="638"/>
      <c r="B18" s="636"/>
      <c r="C18" s="324"/>
      <c r="D18" s="324"/>
      <c r="E18" s="324"/>
      <c r="F18" s="324"/>
      <c r="G18" s="324"/>
      <c r="H18" s="354"/>
      <c r="I18" s="355"/>
      <c r="J18" s="354"/>
      <c r="K18" s="355"/>
      <c r="L18" s="354"/>
      <c r="M18" s="355"/>
      <c r="N18" s="354"/>
      <c r="O18" s="355"/>
      <c r="P18" s="398">
        <f t="shared" si="1"/>
        <v>0</v>
      </c>
      <c r="Q18" s="399">
        <f t="shared" si="2"/>
        <v>0</v>
      </c>
      <c r="R18" s="324"/>
      <c r="S18" s="324"/>
      <c r="T18" s="324"/>
      <c r="U18" s="324"/>
      <c r="V18" s="324"/>
    </row>
    <row r="19" spans="1:22" ht="15.75" x14ac:dyDescent="0.25">
      <c r="A19" s="638"/>
      <c r="B19" s="636"/>
      <c r="C19" s="324"/>
      <c r="D19" s="324"/>
      <c r="E19" s="324"/>
      <c r="F19" s="324"/>
      <c r="G19" s="324"/>
      <c r="H19" s="354"/>
      <c r="I19" s="355"/>
      <c r="J19" s="354"/>
      <c r="K19" s="355"/>
      <c r="L19" s="354"/>
      <c r="M19" s="355"/>
      <c r="N19" s="354"/>
      <c r="O19" s="355"/>
      <c r="P19" s="398">
        <f t="shared" si="1"/>
        <v>0</v>
      </c>
      <c r="Q19" s="399">
        <f t="shared" si="2"/>
        <v>0</v>
      </c>
      <c r="R19" s="324"/>
      <c r="S19" s="324"/>
      <c r="T19" s="324"/>
      <c r="U19" s="324"/>
      <c r="V19" s="324"/>
    </row>
    <row r="20" spans="1:22" ht="15.75" x14ac:dyDescent="0.25">
      <c r="A20" s="638"/>
      <c r="B20" s="637"/>
      <c r="C20" s="324"/>
      <c r="D20" s="324"/>
      <c r="E20" s="324"/>
      <c r="F20" s="324"/>
      <c r="G20" s="324"/>
      <c r="H20" s="354"/>
      <c r="I20" s="355"/>
      <c r="J20" s="354"/>
      <c r="K20" s="355"/>
      <c r="L20" s="354"/>
      <c r="M20" s="355"/>
      <c r="N20" s="354"/>
      <c r="O20" s="355"/>
      <c r="P20" s="398">
        <f t="shared" si="1"/>
        <v>0</v>
      </c>
      <c r="Q20" s="399">
        <f t="shared" si="2"/>
        <v>0</v>
      </c>
      <c r="R20" s="324"/>
      <c r="S20" s="324"/>
      <c r="T20" s="324"/>
      <c r="U20" s="324"/>
      <c r="V20" s="324"/>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1"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0" t="s">
        <v>1644</v>
      </c>
      <c r="D1" s="510" t="s">
        <v>1645</v>
      </c>
      <c r="E1" s="241"/>
      <c r="F1" s="243"/>
      <c r="G1" s="241"/>
      <c r="H1" s="291" t="s">
        <v>1353</v>
      </c>
      <c r="K1" s="241"/>
      <c r="L1" s="241"/>
      <c r="M1" s="241"/>
      <c r="N1" s="241"/>
      <c r="O1" s="241"/>
      <c r="P1" s="241"/>
      <c r="Q1" s="241"/>
      <c r="R1" s="241"/>
      <c r="S1" s="241"/>
      <c r="T1" s="241"/>
      <c r="U1" s="241"/>
      <c r="V1" s="241"/>
    </row>
    <row r="2" spans="1:22" ht="18" customHeight="1" x14ac:dyDescent="0.3">
      <c r="B2" s="243"/>
      <c r="C2" s="243"/>
      <c r="D2" s="243"/>
      <c r="E2" s="243"/>
      <c r="F2" s="243"/>
      <c r="G2" s="243"/>
      <c r="H2" s="291"/>
      <c r="K2" s="243"/>
      <c r="L2" s="243"/>
      <c r="M2" s="243"/>
      <c r="N2" s="243"/>
      <c r="O2" s="243"/>
      <c r="P2" s="243"/>
      <c r="Q2" s="243"/>
      <c r="R2" s="243"/>
      <c r="S2" s="243"/>
      <c r="T2" s="243"/>
      <c r="U2" s="243"/>
      <c r="V2" s="243"/>
    </row>
    <row r="3" spans="1:22" ht="18" customHeight="1" x14ac:dyDescent="0.3">
      <c r="A3" s="314"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58" t="s">
        <v>1352</v>
      </c>
      <c r="B4" s="658"/>
      <c r="C4" s="658"/>
      <c r="D4" s="658"/>
      <c r="E4" s="658"/>
      <c r="F4" s="658"/>
      <c r="G4" s="658"/>
      <c r="H4" s="658"/>
      <c r="I4" s="658"/>
      <c r="J4" s="658"/>
      <c r="K4" s="658"/>
      <c r="L4" s="658"/>
      <c r="M4" s="658"/>
      <c r="N4" s="658"/>
      <c r="O4" s="658"/>
      <c r="P4" s="658"/>
      <c r="Q4" s="658"/>
      <c r="R4" s="658"/>
      <c r="S4" s="658"/>
      <c r="T4" s="658"/>
      <c r="U4" s="658"/>
      <c r="V4" s="658"/>
    </row>
    <row r="5" spans="1:22" ht="14.45" customHeight="1" x14ac:dyDescent="0.25">
      <c r="A5" s="614" t="s">
        <v>96</v>
      </c>
      <c r="B5" s="613" t="s">
        <v>110</v>
      </c>
      <c r="C5" s="616" t="s">
        <v>1535</v>
      </c>
      <c r="D5" s="616" t="s">
        <v>1536</v>
      </c>
      <c r="E5" s="616" t="s">
        <v>86</v>
      </c>
      <c r="F5" s="616" t="s">
        <v>391</v>
      </c>
      <c r="G5" s="616" t="s">
        <v>87</v>
      </c>
      <c r="H5" s="619" t="s">
        <v>99</v>
      </c>
      <c r="I5" s="625"/>
      <c r="J5" s="625"/>
      <c r="K5" s="625"/>
      <c r="L5" s="625"/>
      <c r="M5" s="625"/>
      <c r="N5" s="625"/>
      <c r="O5" s="620"/>
      <c r="P5" s="621" t="s">
        <v>100</v>
      </c>
      <c r="Q5" s="622"/>
      <c r="R5" s="613" t="s">
        <v>101</v>
      </c>
      <c r="S5" s="613" t="s">
        <v>102</v>
      </c>
      <c r="T5" s="613" t="s">
        <v>109</v>
      </c>
      <c r="U5" s="613" t="s">
        <v>108</v>
      </c>
      <c r="V5" s="610" t="s">
        <v>88</v>
      </c>
    </row>
    <row r="6" spans="1:22" ht="14.45" customHeight="1" x14ac:dyDescent="0.25">
      <c r="A6" s="614"/>
      <c r="B6" s="614"/>
      <c r="C6" s="617"/>
      <c r="D6" s="617"/>
      <c r="E6" s="617"/>
      <c r="F6" s="617"/>
      <c r="G6" s="617"/>
      <c r="H6" s="619" t="s">
        <v>103</v>
      </c>
      <c r="I6" s="620"/>
      <c r="J6" s="619" t="s">
        <v>104</v>
      </c>
      <c r="K6" s="620"/>
      <c r="L6" s="619" t="s">
        <v>105</v>
      </c>
      <c r="M6" s="620"/>
      <c r="N6" s="619" t="s">
        <v>106</v>
      </c>
      <c r="O6" s="620"/>
      <c r="P6" s="623"/>
      <c r="Q6" s="624"/>
      <c r="R6" s="614"/>
      <c r="S6" s="614"/>
      <c r="T6" s="614"/>
      <c r="U6" s="614"/>
      <c r="V6" s="611"/>
    </row>
    <row r="7" spans="1:22" ht="25.5" x14ac:dyDescent="0.25">
      <c r="A7" s="615"/>
      <c r="B7" s="615"/>
      <c r="C7" s="618"/>
      <c r="D7" s="618"/>
      <c r="E7" s="618"/>
      <c r="F7" s="618"/>
      <c r="G7" s="618"/>
      <c r="H7" s="437" t="s">
        <v>107</v>
      </c>
      <c r="I7" s="437" t="s">
        <v>12</v>
      </c>
      <c r="J7" s="437" t="s">
        <v>107</v>
      </c>
      <c r="K7" s="437" t="s">
        <v>12</v>
      </c>
      <c r="L7" s="437" t="s">
        <v>107</v>
      </c>
      <c r="M7" s="437" t="s">
        <v>12</v>
      </c>
      <c r="N7" s="437" t="s">
        <v>107</v>
      </c>
      <c r="O7" s="437" t="s">
        <v>12</v>
      </c>
      <c r="P7" s="437" t="s">
        <v>107</v>
      </c>
      <c r="Q7" s="437" t="s">
        <v>12</v>
      </c>
      <c r="R7" s="615"/>
      <c r="S7" s="615"/>
      <c r="T7" s="615"/>
      <c r="U7" s="615"/>
      <c r="V7" s="612"/>
    </row>
    <row r="8" spans="1:22" ht="15.6" customHeight="1" x14ac:dyDescent="0.3">
      <c r="A8" s="438"/>
      <c r="B8" s="439"/>
      <c r="C8" s="440"/>
      <c r="D8" s="440"/>
      <c r="E8" s="440"/>
      <c r="F8" s="441"/>
      <c r="G8" s="440"/>
      <c r="H8" s="442"/>
      <c r="I8" s="442"/>
      <c r="J8" s="442"/>
      <c r="K8" s="442"/>
      <c r="L8" s="442"/>
      <c r="M8" s="442"/>
      <c r="N8" s="442"/>
      <c r="O8" s="442"/>
      <c r="P8" s="442"/>
      <c r="Q8" s="442"/>
      <c r="R8" s="443"/>
      <c r="S8" s="443"/>
      <c r="T8" s="443"/>
      <c r="U8" s="443"/>
      <c r="V8" s="444"/>
    </row>
    <row r="9" spans="1:22" ht="15.75" x14ac:dyDescent="0.25">
      <c r="A9" s="659" t="s">
        <v>1423</v>
      </c>
      <c r="B9" s="626" t="s">
        <v>1424</v>
      </c>
      <c r="C9" s="324"/>
      <c r="D9" s="324"/>
      <c r="E9" s="324"/>
      <c r="F9" s="324"/>
      <c r="G9" s="324"/>
      <c r="H9" s="350"/>
      <c r="I9" s="353"/>
      <c r="J9" s="350"/>
      <c r="K9" s="353"/>
      <c r="L9" s="350"/>
      <c r="M9" s="353"/>
      <c r="N9" s="350"/>
      <c r="O9" s="353"/>
      <c r="P9" s="401">
        <f t="shared" ref="P9:Q20" si="0">H9+J9+L9+N9</f>
        <v>0</v>
      </c>
      <c r="Q9" s="399">
        <f t="shared" si="0"/>
        <v>0</v>
      </c>
      <c r="R9" s="324"/>
      <c r="S9" s="324"/>
      <c r="T9" s="324"/>
      <c r="U9" s="324"/>
      <c r="V9" s="324"/>
    </row>
    <row r="10" spans="1:22" ht="15.75" x14ac:dyDescent="0.25">
      <c r="A10" s="660"/>
      <c r="B10" s="627"/>
      <c r="C10" s="324"/>
      <c r="D10" s="324"/>
      <c r="E10" s="324"/>
      <c r="F10" s="324"/>
      <c r="G10" s="324"/>
      <c r="H10" s="350"/>
      <c r="I10" s="353"/>
      <c r="J10" s="350"/>
      <c r="K10" s="353"/>
      <c r="L10" s="350"/>
      <c r="M10" s="353"/>
      <c r="N10" s="350"/>
      <c r="O10" s="353"/>
      <c r="P10" s="401">
        <f t="shared" si="0"/>
        <v>0</v>
      </c>
      <c r="Q10" s="399">
        <f t="shared" si="0"/>
        <v>0</v>
      </c>
      <c r="R10" s="324"/>
      <c r="S10" s="324"/>
      <c r="T10" s="324"/>
      <c r="U10" s="324"/>
      <c r="V10" s="324"/>
    </row>
    <row r="11" spans="1:22" ht="15.75" x14ac:dyDescent="0.25">
      <c r="A11" s="660"/>
      <c r="B11" s="627"/>
      <c r="C11" s="324"/>
      <c r="D11" s="324"/>
      <c r="E11" s="324"/>
      <c r="F11" s="324"/>
      <c r="G11" s="324"/>
      <c r="H11" s="350"/>
      <c r="I11" s="353"/>
      <c r="J11" s="350"/>
      <c r="K11" s="353"/>
      <c r="L11" s="350"/>
      <c r="M11" s="353"/>
      <c r="N11" s="350"/>
      <c r="O11" s="353"/>
      <c r="P11" s="401">
        <f t="shared" si="0"/>
        <v>0</v>
      </c>
      <c r="Q11" s="399">
        <f t="shared" si="0"/>
        <v>0</v>
      </c>
      <c r="R11" s="324"/>
      <c r="S11" s="324"/>
      <c r="T11" s="324"/>
      <c r="U11" s="324"/>
      <c r="V11" s="324"/>
    </row>
    <row r="12" spans="1:22" ht="15.75" x14ac:dyDescent="0.25">
      <c r="A12" s="660"/>
      <c r="B12" s="627"/>
      <c r="C12" s="324"/>
      <c r="D12" s="324"/>
      <c r="E12" s="324"/>
      <c r="F12" s="324"/>
      <c r="G12" s="324"/>
      <c r="H12" s="350"/>
      <c r="I12" s="353"/>
      <c r="J12" s="350"/>
      <c r="K12" s="353"/>
      <c r="L12" s="350"/>
      <c r="M12" s="353"/>
      <c r="N12" s="350"/>
      <c r="O12" s="353"/>
      <c r="P12" s="401">
        <f t="shared" si="0"/>
        <v>0</v>
      </c>
      <c r="Q12" s="399">
        <f t="shared" si="0"/>
        <v>0</v>
      </c>
      <c r="R12" s="324"/>
      <c r="S12" s="324"/>
      <c r="T12" s="324"/>
      <c r="U12" s="324"/>
      <c r="V12" s="72"/>
    </row>
    <row r="13" spans="1:22" ht="15.75" x14ac:dyDescent="0.25">
      <c r="A13" s="660"/>
      <c r="B13" s="627"/>
      <c r="C13" s="324"/>
      <c r="D13" s="324"/>
      <c r="E13" s="324"/>
      <c r="F13" s="324"/>
      <c r="G13" s="277"/>
      <c r="H13" s="356"/>
      <c r="I13" s="353"/>
      <c r="J13" s="356"/>
      <c r="K13" s="353"/>
      <c r="L13" s="356"/>
      <c r="M13" s="353"/>
      <c r="N13" s="356"/>
      <c r="O13" s="353"/>
      <c r="P13" s="401">
        <f t="shared" si="0"/>
        <v>0</v>
      </c>
      <c r="Q13" s="399">
        <f t="shared" si="0"/>
        <v>0</v>
      </c>
      <c r="R13" s="324"/>
      <c r="S13" s="324"/>
      <c r="T13" s="324"/>
      <c r="U13" s="324"/>
      <c r="V13" s="277"/>
    </row>
    <row r="14" spans="1:22" ht="15.75" x14ac:dyDescent="0.25">
      <c r="A14" s="660"/>
      <c r="B14" s="627"/>
      <c r="C14" s="324"/>
      <c r="D14" s="324"/>
      <c r="E14" s="324"/>
      <c r="F14" s="324"/>
      <c r="G14" s="324"/>
      <c r="H14" s="350"/>
      <c r="I14" s="353"/>
      <c r="J14" s="350"/>
      <c r="K14" s="353"/>
      <c r="L14" s="350"/>
      <c r="M14" s="353"/>
      <c r="N14" s="350"/>
      <c r="O14" s="353"/>
      <c r="P14" s="401">
        <f t="shared" si="0"/>
        <v>0</v>
      </c>
      <c r="Q14" s="399">
        <f t="shared" si="0"/>
        <v>0</v>
      </c>
      <c r="R14" s="324"/>
      <c r="S14" s="324"/>
      <c r="T14" s="324"/>
      <c r="U14" s="324"/>
      <c r="V14" s="324"/>
    </row>
    <row r="15" spans="1:22" ht="15.75" x14ac:dyDescent="0.25">
      <c r="A15" s="660"/>
      <c r="B15" s="627"/>
      <c r="C15" s="324"/>
      <c r="D15" s="324"/>
      <c r="E15" s="324"/>
      <c r="F15" s="324"/>
      <c r="G15" s="73"/>
      <c r="H15" s="350"/>
      <c r="I15" s="353"/>
      <c r="J15" s="350"/>
      <c r="K15" s="353"/>
      <c r="L15" s="350"/>
      <c r="M15" s="353"/>
      <c r="N15" s="350"/>
      <c r="O15" s="353"/>
      <c r="P15" s="401">
        <f t="shared" si="0"/>
        <v>0</v>
      </c>
      <c r="Q15" s="399">
        <f t="shared" si="0"/>
        <v>0</v>
      </c>
      <c r="R15" s="324"/>
      <c r="S15" s="324"/>
      <c r="T15" s="324"/>
      <c r="U15" s="324"/>
      <c r="V15" s="324"/>
    </row>
    <row r="16" spans="1:22" ht="15.75" x14ac:dyDescent="0.25">
      <c r="A16" s="660"/>
      <c r="B16" s="627"/>
      <c r="C16" s="324"/>
      <c r="D16" s="324"/>
      <c r="E16" s="324"/>
      <c r="F16" s="324"/>
      <c r="G16" s="324"/>
      <c r="H16" s="350"/>
      <c r="I16" s="353"/>
      <c r="J16" s="350"/>
      <c r="K16" s="353"/>
      <c r="L16" s="350"/>
      <c r="M16" s="353"/>
      <c r="N16" s="350"/>
      <c r="O16" s="353"/>
      <c r="P16" s="401">
        <f t="shared" si="0"/>
        <v>0</v>
      </c>
      <c r="Q16" s="399">
        <f t="shared" si="0"/>
        <v>0</v>
      </c>
      <c r="R16" s="324"/>
      <c r="S16" s="324"/>
      <c r="T16" s="324"/>
      <c r="U16" s="324"/>
      <c r="V16" s="324"/>
    </row>
    <row r="17" spans="1:22" ht="15.75" x14ac:dyDescent="0.25">
      <c r="A17" s="660"/>
      <c r="B17" s="627"/>
      <c r="C17" s="324"/>
      <c r="D17" s="324"/>
      <c r="E17" s="324"/>
      <c r="F17" s="324"/>
      <c r="G17" s="324"/>
      <c r="H17" s="356"/>
      <c r="I17" s="353"/>
      <c r="J17" s="356"/>
      <c r="K17" s="353"/>
      <c r="L17" s="356"/>
      <c r="M17" s="353"/>
      <c r="N17" s="356"/>
      <c r="O17" s="353"/>
      <c r="P17" s="401">
        <f t="shared" si="0"/>
        <v>0</v>
      </c>
      <c r="Q17" s="399">
        <f t="shared" si="0"/>
        <v>0</v>
      </c>
      <c r="R17" s="350"/>
      <c r="S17" s="350"/>
      <c r="T17" s="350"/>
      <c r="U17" s="350"/>
      <c r="V17" s="324"/>
    </row>
    <row r="18" spans="1:22" ht="15.75" x14ac:dyDescent="0.25">
      <c r="A18" s="660"/>
      <c r="B18" s="627"/>
      <c r="C18" s="324"/>
      <c r="D18" s="324"/>
      <c r="E18" s="324"/>
      <c r="F18" s="324"/>
      <c r="G18" s="324"/>
      <c r="H18" s="350"/>
      <c r="I18" s="353"/>
      <c r="J18" s="350"/>
      <c r="K18" s="353"/>
      <c r="L18" s="350"/>
      <c r="M18" s="353"/>
      <c r="N18" s="350"/>
      <c r="O18" s="353"/>
      <c r="P18" s="402">
        <f t="shared" si="0"/>
        <v>0</v>
      </c>
      <c r="Q18" s="403">
        <f t="shared" si="0"/>
        <v>0</v>
      </c>
      <c r="R18" s="324"/>
      <c r="S18" s="324"/>
      <c r="T18" s="324"/>
      <c r="U18" s="324"/>
      <c r="V18" s="324"/>
    </row>
    <row r="19" spans="1:22" ht="15.75" x14ac:dyDescent="0.25">
      <c r="A19" s="660"/>
      <c r="B19" s="627"/>
      <c r="C19" s="324"/>
      <c r="D19" s="324"/>
      <c r="E19" s="324"/>
      <c r="F19" s="324"/>
      <c r="G19" s="324"/>
      <c r="H19" s="350"/>
      <c r="I19" s="353"/>
      <c r="J19" s="350"/>
      <c r="K19" s="353"/>
      <c r="L19" s="350"/>
      <c r="M19" s="353"/>
      <c r="N19" s="350"/>
      <c r="O19" s="353"/>
      <c r="P19" s="402">
        <f t="shared" si="0"/>
        <v>0</v>
      </c>
      <c r="Q19" s="403">
        <f t="shared" si="0"/>
        <v>0</v>
      </c>
      <c r="R19" s="324"/>
      <c r="S19" s="324"/>
      <c r="T19" s="324"/>
      <c r="U19" s="324"/>
      <c r="V19" s="365"/>
    </row>
    <row r="20" spans="1:22" ht="15.75" x14ac:dyDescent="0.25">
      <c r="A20" s="661"/>
      <c r="B20" s="628"/>
      <c r="C20" s="324"/>
      <c r="D20" s="324"/>
      <c r="E20" s="324"/>
      <c r="F20" s="324"/>
      <c r="G20" s="324"/>
      <c r="H20" s="350"/>
      <c r="I20" s="353"/>
      <c r="J20" s="350"/>
      <c r="K20" s="353"/>
      <c r="L20" s="350"/>
      <c r="M20" s="353"/>
      <c r="N20" s="350"/>
      <c r="O20" s="353"/>
      <c r="P20" s="401">
        <f t="shared" si="0"/>
        <v>0</v>
      </c>
      <c r="Q20" s="399">
        <f t="shared" si="0"/>
        <v>0</v>
      </c>
      <c r="R20" s="350"/>
      <c r="S20" s="350"/>
      <c r="T20" s="350"/>
      <c r="U20" s="350"/>
      <c r="V20" s="324"/>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1"/>
    </row>
    <row r="24" spans="1:22" x14ac:dyDescent="0.25">
      <c r="C24" s="461"/>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1"/>
  <sheetViews>
    <sheetView tabSelected="1" topLeftCell="C1" zoomScale="50" zoomScaleNormal="50" workbookViewId="0">
      <pane ySplit="6" topLeftCell="A7" activePane="bottomLeft" state="frozen"/>
      <selection activeCell="R7" sqref="R7"/>
      <selection pane="bottomLeft" activeCell="P12" sqref="P12"/>
    </sheetView>
  </sheetViews>
  <sheetFormatPr baseColWidth="10" defaultRowHeight="15" x14ac:dyDescent="0.25"/>
  <cols>
    <col min="1" max="1" width="34" hidden="1" customWidth="1"/>
    <col min="2" max="2" width="35.7109375" hidden="1" customWidth="1"/>
    <col min="3" max="3" width="27.42578125" customWidth="1"/>
    <col min="4" max="4" width="27.42578125" style="461"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3.7109375" customWidth="1"/>
    <col min="19" max="19" width="24.7109375" customWidth="1"/>
    <col min="20" max="20" width="21.140625" customWidth="1"/>
    <col min="21" max="21" width="19.5703125" customWidth="1"/>
  </cols>
  <sheetData>
    <row r="1" spans="1:28" ht="12.75" customHeight="1" x14ac:dyDescent="0.3">
      <c r="A1" s="681" t="s">
        <v>1344</v>
      </c>
      <c r="B1" s="681"/>
      <c r="C1" s="681"/>
      <c r="D1" s="681"/>
      <c r="E1" s="681"/>
      <c r="F1" s="681"/>
      <c r="G1" s="681"/>
      <c r="H1" s="681"/>
      <c r="I1" s="681"/>
      <c r="J1" s="681"/>
      <c r="K1" s="681"/>
      <c r="L1" s="681"/>
      <c r="M1" s="681"/>
      <c r="N1" s="681"/>
      <c r="O1" s="681"/>
      <c r="P1" s="681"/>
      <c r="Q1" s="681"/>
      <c r="R1" s="681"/>
      <c r="S1" s="681"/>
      <c r="T1" s="681"/>
      <c r="U1" s="681"/>
      <c r="V1" s="510" t="s">
        <v>1689</v>
      </c>
      <c r="W1" s="510" t="s">
        <v>1690</v>
      </c>
      <c r="X1" s="510" t="s">
        <v>1691</v>
      </c>
      <c r="Y1" s="510" t="s">
        <v>1692</v>
      </c>
      <c r="Z1" s="510" t="s">
        <v>1693</v>
      </c>
      <c r="AA1" s="510" t="s">
        <v>1694</v>
      </c>
      <c r="AB1" s="510" t="s">
        <v>1695</v>
      </c>
    </row>
    <row r="2" spans="1:28" hidden="1" x14ac:dyDescent="0.25">
      <c r="A2" s="682" t="s">
        <v>1425</v>
      </c>
      <c r="B2" s="682"/>
      <c r="C2" s="682"/>
      <c r="D2" s="682"/>
      <c r="E2" s="682"/>
      <c r="F2" s="682"/>
      <c r="G2" s="682"/>
      <c r="H2" s="682"/>
      <c r="I2" s="682"/>
      <c r="J2" s="682"/>
      <c r="K2" s="682"/>
      <c r="L2" s="682"/>
      <c r="M2" s="682"/>
      <c r="N2" s="682"/>
      <c r="O2" s="682"/>
      <c r="P2" s="682"/>
      <c r="Q2" s="682"/>
      <c r="R2" s="682"/>
      <c r="S2" s="682"/>
      <c r="T2" s="682"/>
      <c r="U2" s="682"/>
    </row>
    <row r="3" spans="1:28" ht="13.5" hidden="1" customHeight="1" x14ac:dyDescent="0.25">
      <c r="A3" s="311" t="s">
        <v>1426</v>
      </c>
      <c r="B3" s="312"/>
      <c r="C3" s="312"/>
      <c r="D3" s="312"/>
      <c r="E3" s="312"/>
      <c r="F3" s="312"/>
      <c r="G3" s="312"/>
      <c r="H3" s="312"/>
      <c r="I3" s="312"/>
      <c r="J3" s="312"/>
      <c r="K3" s="312"/>
      <c r="L3" s="312"/>
      <c r="M3" s="513" t="s">
        <v>1646</v>
      </c>
      <c r="N3" s="513" t="s">
        <v>1647</v>
      </c>
      <c r="O3" s="513" t="s">
        <v>1648</v>
      </c>
      <c r="P3" s="513" t="s">
        <v>1649</v>
      </c>
      <c r="Q3" s="312"/>
      <c r="R3" s="312"/>
      <c r="S3" s="312"/>
      <c r="T3" s="312"/>
      <c r="U3" s="312"/>
    </row>
    <row r="4" spans="1:28" ht="15" customHeight="1" x14ac:dyDescent="0.25">
      <c r="A4" s="614" t="s">
        <v>96</v>
      </c>
      <c r="B4" s="613" t="s">
        <v>110</v>
      </c>
      <c r="C4" s="616" t="s">
        <v>1535</v>
      </c>
      <c r="D4" s="616" t="s">
        <v>1536</v>
      </c>
      <c r="E4" s="616" t="s">
        <v>86</v>
      </c>
      <c r="F4" s="616" t="s">
        <v>391</v>
      </c>
      <c r="G4" s="616" t="s">
        <v>87</v>
      </c>
      <c r="H4" s="619" t="s">
        <v>99</v>
      </c>
      <c r="I4" s="625"/>
      <c r="J4" s="625"/>
      <c r="K4" s="625"/>
      <c r="L4" s="625"/>
      <c r="M4" s="625"/>
      <c r="N4" s="625"/>
      <c r="O4" s="620"/>
      <c r="P4" s="621" t="s">
        <v>100</v>
      </c>
      <c r="Q4" s="622"/>
      <c r="R4" s="613" t="s">
        <v>102</v>
      </c>
      <c r="S4" s="613" t="s">
        <v>109</v>
      </c>
      <c r="T4" s="613" t="s">
        <v>108</v>
      </c>
      <c r="U4" s="610" t="s">
        <v>88</v>
      </c>
    </row>
    <row r="5" spans="1:28" ht="15" customHeight="1" x14ac:dyDescent="0.25">
      <c r="A5" s="614"/>
      <c r="B5" s="614"/>
      <c r="C5" s="617"/>
      <c r="D5" s="617"/>
      <c r="E5" s="617"/>
      <c r="F5" s="617"/>
      <c r="G5" s="617"/>
      <c r="H5" s="619" t="s">
        <v>103</v>
      </c>
      <c r="I5" s="620"/>
      <c r="J5" s="619" t="s">
        <v>104</v>
      </c>
      <c r="K5" s="620"/>
      <c r="L5" s="619" t="s">
        <v>105</v>
      </c>
      <c r="M5" s="620"/>
      <c r="N5" s="619" t="s">
        <v>106</v>
      </c>
      <c r="O5" s="620"/>
      <c r="P5" s="623"/>
      <c r="Q5" s="624"/>
      <c r="R5" s="614"/>
      <c r="S5" s="614"/>
      <c r="T5" s="614"/>
      <c r="U5" s="611"/>
    </row>
    <row r="6" spans="1:28" ht="25.5" x14ac:dyDescent="0.25">
      <c r="A6" s="615"/>
      <c r="B6" s="615"/>
      <c r="C6" s="618"/>
      <c r="D6" s="618"/>
      <c r="E6" s="618"/>
      <c r="F6" s="618"/>
      <c r="G6" s="618"/>
      <c r="H6" s="437" t="s">
        <v>107</v>
      </c>
      <c r="I6" s="437" t="s">
        <v>12</v>
      </c>
      <c r="J6" s="437" t="s">
        <v>107</v>
      </c>
      <c r="K6" s="437" t="s">
        <v>12</v>
      </c>
      <c r="L6" s="437" t="s">
        <v>107</v>
      </c>
      <c r="M6" s="437" t="s">
        <v>12</v>
      </c>
      <c r="N6" s="437" t="s">
        <v>107</v>
      </c>
      <c r="O6" s="437" t="s">
        <v>12</v>
      </c>
      <c r="P6" s="437" t="s">
        <v>107</v>
      </c>
      <c r="Q6" s="437" t="s">
        <v>12</v>
      </c>
      <c r="R6" s="615"/>
      <c r="S6" s="615"/>
      <c r="T6" s="615"/>
      <c r="U6" s="612"/>
    </row>
    <row r="7" spans="1:28" ht="15.75" x14ac:dyDescent="0.25">
      <c r="A7" s="438"/>
      <c r="B7" s="439"/>
      <c r="C7" s="440"/>
      <c r="D7" s="440"/>
      <c r="E7" s="440"/>
      <c r="F7" s="441"/>
      <c r="G7" s="440"/>
      <c r="H7" s="442"/>
      <c r="I7" s="442"/>
      <c r="J7" s="442"/>
      <c r="K7" s="442"/>
      <c r="L7" s="442"/>
      <c r="M7" s="442"/>
      <c r="N7" s="442"/>
      <c r="O7" s="442"/>
      <c r="P7" s="442"/>
      <c r="Q7" s="442"/>
      <c r="R7" s="443"/>
      <c r="S7" s="443"/>
      <c r="T7" s="443"/>
      <c r="U7" s="444"/>
    </row>
    <row r="8" spans="1:28" s="575" customFormat="1" ht="96" customHeight="1" x14ac:dyDescent="0.25">
      <c r="A8" s="675"/>
      <c r="B8" s="684"/>
      <c r="C8" s="585" t="s">
        <v>1646</v>
      </c>
      <c r="D8" s="662" t="s">
        <v>1945</v>
      </c>
      <c r="E8" s="586" t="s">
        <v>1944</v>
      </c>
      <c r="F8" s="277" t="s">
        <v>1843</v>
      </c>
      <c r="G8" s="523" t="s">
        <v>1849</v>
      </c>
      <c r="H8" s="361">
        <v>0.05</v>
      </c>
      <c r="I8" s="362">
        <v>7112.74</v>
      </c>
      <c r="J8" s="361">
        <v>0.4</v>
      </c>
      <c r="K8" s="362">
        <v>56901.87</v>
      </c>
      <c r="L8" s="361">
        <v>0.5</v>
      </c>
      <c r="M8" s="362">
        <v>71127.350000000006</v>
      </c>
      <c r="N8" s="361">
        <v>0.05</v>
      </c>
      <c r="O8" s="362">
        <v>7112.74</v>
      </c>
      <c r="P8" s="537">
        <f t="shared" ref="P8" si="0">H8+J8+L8+N8</f>
        <v>1</v>
      </c>
      <c r="Q8" s="403">
        <f t="shared" ref="Q8" si="1">I8+K8+M8+O8</f>
        <v>142254.70000000001</v>
      </c>
      <c r="R8" s="662" t="s">
        <v>1834</v>
      </c>
      <c r="S8" s="662" t="s">
        <v>1835</v>
      </c>
      <c r="T8" s="662" t="s">
        <v>1836</v>
      </c>
      <c r="U8" s="662" t="s">
        <v>1837</v>
      </c>
    </row>
    <row r="9" spans="1:28" s="575" customFormat="1" ht="79.150000000000006" customHeight="1" x14ac:dyDescent="0.25">
      <c r="A9" s="675"/>
      <c r="B9" s="684"/>
      <c r="C9" s="583"/>
      <c r="D9" s="663"/>
      <c r="E9" s="669" t="s">
        <v>1946</v>
      </c>
      <c r="F9" s="324" t="s">
        <v>1844</v>
      </c>
      <c r="G9" s="550" t="s">
        <v>1838</v>
      </c>
      <c r="H9" s="361">
        <v>0.5</v>
      </c>
      <c r="I9" s="362">
        <v>3850</v>
      </c>
      <c r="J9" s="361"/>
      <c r="K9" s="362">
        <v>0</v>
      </c>
      <c r="L9" s="361">
        <v>0.5</v>
      </c>
      <c r="M9" s="362">
        <v>3850</v>
      </c>
      <c r="N9" s="361"/>
      <c r="O9" s="362">
        <v>0</v>
      </c>
      <c r="P9" s="537">
        <f t="shared" ref="P9:Q23" si="2">H9+J9+L9+N9</f>
        <v>1</v>
      </c>
      <c r="Q9" s="403">
        <f t="shared" si="2"/>
        <v>7700</v>
      </c>
      <c r="R9" s="663"/>
      <c r="S9" s="663"/>
      <c r="T9" s="663"/>
      <c r="U9" s="663"/>
    </row>
    <row r="10" spans="1:28" s="575" customFormat="1" ht="65.25" customHeight="1" x14ac:dyDescent="0.25">
      <c r="A10" s="675"/>
      <c r="B10" s="684"/>
      <c r="C10" s="583"/>
      <c r="D10" s="663"/>
      <c r="E10" s="670"/>
      <c r="F10" s="277" t="s">
        <v>1845</v>
      </c>
      <c r="G10" s="550" t="s">
        <v>1839</v>
      </c>
      <c r="H10" s="361">
        <v>0.25</v>
      </c>
      <c r="I10" s="362">
        <v>63400</v>
      </c>
      <c r="J10" s="361">
        <v>0.25</v>
      </c>
      <c r="K10" s="362">
        <v>63400</v>
      </c>
      <c r="L10" s="361">
        <v>0.25</v>
      </c>
      <c r="M10" s="362">
        <v>63400</v>
      </c>
      <c r="N10" s="361">
        <v>0.25</v>
      </c>
      <c r="O10" s="362">
        <v>63400</v>
      </c>
      <c r="P10" s="537">
        <f t="shared" si="2"/>
        <v>1</v>
      </c>
      <c r="Q10" s="403">
        <f t="shared" si="2"/>
        <v>253600</v>
      </c>
      <c r="R10" s="663"/>
      <c r="S10" s="663"/>
      <c r="T10" s="663"/>
      <c r="U10" s="663"/>
    </row>
    <row r="11" spans="1:28" s="575" customFormat="1" ht="66.75" customHeight="1" x14ac:dyDescent="0.25">
      <c r="A11" s="675"/>
      <c r="B11" s="684"/>
      <c r="C11" s="583"/>
      <c r="D11" s="663"/>
      <c r="E11" s="671"/>
      <c r="F11" s="277" t="s">
        <v>1847</v>
      </c>
      <c r="G11" s="523" t="s">
        <v>1950</v>
      </c>
      <c r="H11" s="361"/>
      <c r="I11" s="362"/>
      <c r="J11" s="361">
        <v>0.5</v>
      </c>
      <c r="K11" s="362">
        <v>24000</v>
      </c>
      <c r="L11" s="361">
        <v>0.5</v>
      </c>
      <c r="M11" s="362">
        <v>24000</v>
      </c>
      <c r="N11" s="361"/>
      <c r="O11" s="362">
        <v>0</v>
      </c>
      <c r="P11" s="537">
        <f t="shared" si="2"/>
        <v>1</v>
      </c>
      <c r="Q11" s="403">
        <f t="shared" si="2"/>
        <v>48000</v>
      </c>
      <c r="R11" s="663"/>
      <c r="S11" s="663"/>
      <c r="T11" s="663"/>
      <c r="U11" s="663"/>
    </row>
    <row r="12" spans="1:28" s="575" customFormat="1" ht="78.75" x14ac:dyDescent="0.25">
      <c r="A12" s="675"/>
      <c r="B12" s="684"/>
      <c r="C12" s="583"/>
      <c r="D12" s="664"/>
      <c r="E12" s="588" t="s">
        <v>1947</v>
      </c>
      <c r="F12" s="277" t="s">
        <v>1846</v>
      </c>
      <c r="G12" s="523" t="s">
        <v>1885</v>
      </c>
      <c r="H12" s="361">
        <v>0.25</v>
      </c>
      <c r="I12" s="362">
        <v>3140.75</v>
      </c>
      <c r="J12" s="361">
        <v>0.25</v>
      </c>
      <c r="K12" s="362">
        <v>3140.75</v>
      </c>
      <c r="L12" s="361">
        <v>0.25</v>
      </c>
      <c r="M12" s="362">
        <v>3140.75</v>
      </c>
      <c r="N12" s="361">
        <v>0.25</v>
      </c>
      <c r="O12" s="362">
        <v>3140.75</v>
      </c>
      <c r="P12" s="537">
        <f t="shared" si="2"/>
        <v>1</v>
      </c>
      <c r="Q12" s="403">
        <f t="shared" si="2"/>
        <v>12563</v>
      </c>
      <c r="R12" s="663"/>
      <c r="S12" s="663"/>
      <c r="T12" s="663"/>
      <c r="U12" s="663"/>
    </row>
    <row r="13" spans="1:28" s="575" customFormat="1" ht="46.9" customHeight="1" x14ac:dyDescent="0.25">
      <c r="A13" s="675"/>
      <c r="B13" s="684"/>
      <c r="C13" s="583"/>
      <c r="D13" s="662" t="s">
        <v>1953</v>
      </c>
      <c r="E13" s="686" t="s">
        <v>1948</v>
      </c>
      <c r="F13" s="277" t="s">
        <v>1859</v>
      </c>
      <c r="G13" s="523" t="s">
        <v>1850</v>
      </c>
      <c r="H13" s="361">
        <v>0.4</v>
      </c>
      <c r="I13" s="362">
        <v>34808</v>
      </c>
      <c r="J13" s="361">
        <v>0.2</v>
      </c>
      <c r="K13" s="362">
        <v>17404</v>
      </c>
      <c r="L13" s="361">
        <v>0.2</v>
      </c>
      <c r="M13" s="362">
        <v>17404</v>
      </c>
      <c r="N13" s="361">
        <v>0.2</v>
      </c>
      <c r="O13" s="362">
        <v>17404</v>
      </c>
      <c r="P13" s="537">
        <f t="shared" si="2"/>
        <v>1</v>
      </c>
      <c r="Q13" s="403">
        <f t="shared" si="2"/>
        <v>87020</v>
      </c>
      <c r="R13" s="663"/>
      <c r="S13" s="663"/>
      <c r="T13" s="663"/>
      <c r="U13" s="663"/>
    </row>
    <row r="14" spans="1:28" s="575" customFormat="1" ht="67.150000000000006" customHeight="1" x14ac:dyDescent="0.25">
      <c r="A14" s="675"/>
      <c r="B14" s="684"/>
      <c r="C14" s="583"/>
      <c r="D14" s="663"/>
      <c r="E14" s="687"/>
      <c r="F14" s="277" t="s">
        <v>1860</v>
      </c>
      <c r="G14" s="523" t="s">
        <v>1852</v>
      </c>
      <c r="H14" s="361">
        <v>0.25</v>
      </c>
      <c r="I14" s="362">
        <v>0</v>
      </c>
      <c r="J14" s="361">
        <v>0.25</v>
      </c>
      <c r="K14" s="362">
        <v>0</v>
      </c>
      <c r="L14" s="361">
        <v>0.25</v>
      </c>
      <c r="M14" s="362">
        <v>0</v>
      </c>
      <c r="N14" s="361">
        <v>0.25</v>
      </c>
      <c r="O14" s="362">
        <v>0</v>
      </c>
      <c r="P14" s="537">
        <f t="shared" ref="P14:P17" si="3">H14+J14+L14+N14</f>
        <v>1</v>
      </c>
      <c r="Q14" s="403">
        <f t="shared" ref="Q14:Q17" si="4">I14+K14+M14+O14</f>
        <v>0</v>
      </c>
      <c r="R14" s="663"/>
      <c r="S14" s="663"/>
      <c r="T14" s="663"/>
      <c r="U14" s="663"/>
    </row>
    <row r="15" spans="1:28" s="575" customFormat="1" ht="80.45" customHeight="1" x14ac:dyDescent="0.25">
      <c r="A15" s="675"/>
      <c r="B15" s="684"/>
      <c r="C15" s="583"/>
      <c r="D15" s="663"/>
      <c r="E15" s="687"/>
      <c r="F15" s="277" t="s">
        <v>1861</v>
      </c>
      <c r="G15" s="523" t="s">
        <v>1855</v>
      </c>
      <c r="H15" s="361"/>
      <c r="I15" s="362"/>
      <c r="J15" s="361">
        <v>0.4</v>
      </c>
      <c r="K15" s="362">
        <v>26558</v>
      </c>
      <c r="L15" s="361">
        <v>0.4</v>
      </c>
      <c r="M15" s="362">
        <v>26558</v>
      </c>
      <c r="N15" s="361">
        <v>0.2</v>
      </c>
      <c r="O15" s="362">
        <v>13279</v>
      </c>
      <c r="P15" s="537">
        <f t="shared" si="3"/>
        <v>1</v>
      </c>
      <c r="Q15" s="403">
        <f t="shared" si="4"/>
        <v>66395</v>
      </c>
      <c r="R15" s="663"/>
      <c r="S15" s="663"/>
      <c r="T15" s="663"/>
      <c r="U15" s="663"/>
    </row>
    <row r="16" spans="1:28" s="575" customFormat="1" ht="78.75" x14ac:dyDescent="0.25">
      <c r="A16" s="675"/>
      <c r="B16" s="684"/>
      <c r="C16" s="583"/>
      <c r="D16" s="663"/>
      <c r="E16" s="688"/>
      <c r="F16" s="277" t="s">
        <v>1862</v>
      </c>
      <c r="G16" s="523" t="s">
        <v>1856</v>
      </c>
      <c r="H16" s="361"/>
      <c r="I16" s="362"/>
      <c r="J16" s="361">
        <v>0.5</v>
      </c>
      <c r="K16" s="362">
        <v>114000</v>
      </c>
      <c r="L16" s="361"/>
      <c r="M16" s="362"/>
      <c r="N16" s="361">
        <v>0.5</v>
      </c>
      <c r="O16" s="362">
        <v>114000</v>
      </c>
      <c r="P16" s="537">
        <f t="shared" si="3"/>
        <v>1</v>
      </c>
      <c r="Q16" s="403">
        <f t="shared" si="4"/>
        <v>228000</v>
      </c>
      <c r="R16" s="663"/>
      <c r="S16" s="663"/>
      <c r="T16" s="663"/>
      <c r="U16" s="663"/>
    </row>
    <row r="17" spans="1:21" s="575" customFormat="1" ht="67.150000000000006" customHeight="1" x14ac:dyDescent="0.25">
      <c r="A17" s="675"/>
      <c r="B17" s="684"/>
      <c r="C17" s="583"/>
      <c r="D17" s="663"/>
      <c r="E17" s="669" t="s">
        <v>1951</v>
      </c>
      <c r="F17" s="324" t="s">
        <v>1863</v>
      </c>
      <c r="G17" s="550" t="s">
        <v>1952</v>
      </c>
      <c r="H17" s="361">
        <v>1</v>
      </c>
      <c r="I17" s="362">
        <v>1800</v>
      </c>
      <c r="J17" s="361"/>
      <c r="K17" s="362">
        <v>0</v>
      </c>
      <c r="L17" s="361"/>
      <c r="M17" s="362">
        <v>0</v>
      </c>
      <c r="N17" s="361"/>
      <c r="O17" s="362">
        <v>0</v>
      </c>
      <c r="P17" s="537">
        <f t="shared" si="3"/>
        <v>1</v>
      </c>
      <c r="Q17" s="403">
        <f t="shared" si="4"/>
        <v>1800</v>
      </c>
      <c r="R17" s="663"/>
      <c r="S17" s="663"/>
      <c r="T17" s="663"/>
      <c r="U17" s="663"/>
    </row>
    <row r="18" spans="1:21" s="575" customFormat="1" ht="80.45" customHeight="1" x14ac:dyDescent="0.25">
      <c r="A18" s="675"/>
      <c r="B18" s="684"/>
      <c r="C18" s="583"/>
      <c r="D18" s="663"/>
      <c r="E18" s="670"/>
      <c r="F18" s="277" t="s">
        <v>1864</v>
      </c>
      <c r="G18" s="523" t="s">
        <v>1848</v>
      </c>
      <c r="H18" s="361">
        <v>0.25</v>
      </c>
      <c r="I18" s="362"/>
      <c r="J18" s="361">
        <v>0.25</v>
      </c>
      <c r="K18" s="362"/>
      <c r="L18" s="361">
        <v>0.25</v>
      </c>
      <c r="M18" s="362"/>
      <c r="N18" s="361">
        <v>0.25</v>
      </c>
      <c r="O18" s="362"/>
      <c r="P18" s="537">
        <f t="shared" ref="P18:P20" si="5">H18+J18+L18+N18</f>
        <v>1</v>
      </c>
      <c r="Q18" s="403">
        <f t="shared" ref="Q18:Q20" si="6">I18+K18+M18+O18</f>
        <v>0</v>
      </c>
      <c r="R18" s="663"/>
      <c r="S18" s="663"/>
      <c r="T18" s="663"/>
      <c r="U18" s="663"/>
    </row>
    <row r="19" spans="1:21" s="575" customFormat="1" ht="47.25" x14ac:dyDescent="0.25">
      <c r="A19" s="675"/>
      <c r="B19" s="684"/>
      <c r="C19" s="583"/>
      <c r="D19" s="663"/>
      <c r="E19" s="670"/>
      <c r="F19" s="277" t="s">
        <v>1865</v>
      </c>
      <c r="G19" s="523" t="s">
        <v>1857</v>
      </c>
      <c r="H19" s="361"/>
      <c r="I19" s="362"/>
      <c r="J19" s="361">
        <v>1</v>
      </c>
      <c r="K19" s="362">
        <v>11000</v>
      </c>
      <c r="L19" s="361"/>
      <c r="M19" s="362"/>
      <c r="N19" s="361"/>
      <c r="O19" s="362"/>
      <c r="P19" s="537">
        <f t="shared" si="5"/>
        <v>1</v>
      </c>
      <c r="Q19" s="403">
        <f t="shared" si="6"/>
        <v>11000</v>
      </c>
      <c r="R19" s="663"/>
      <c r="S19" s="663"/>
      <c r="T19" s="663"/>
      <c r="U19" s="663"/>
    </row>
    <row r="20" spans="1:21" s="575" customFormat="1" ht="63" x14ac:dyDescent="0.25">
      <c r="A20" s="675"/>
      <c r="B20" s="684"/>
      <c r="C20" s="584"/>
      <c r="D20" s="663"/>
      <c r="E20" s="670"/>
      <c r="F20" s="277" t="s">
        <v>1866</v>
      </c>
      <c r="G20" s="523" t="s">
        <v>1858</v>
      </c>
      <c r="H20" s="361">
        <v>0.2</v>
      </c>
      <c r="I20" s="362">
        <v>30000</v>
      </c>
      <c r="J20" s="361">
        <v>0.4</v>
      </c>
      <c r="K20" s="362">
        <v>40000</v>
      </c>
      <c r="L20" s="361">
        <v>0.4</v>
      </c>
      <c r="M20" s="362">
        <v>40000</v>
      </c>
      <c r="N20" s="361"/>
      <c r="O20" s="362">
        <v>0</v>
      </c>
      <c r="P20" s="537">
        <f t="shared" si="5"/>
        <v>1</v>
      </c>
      <c r="Q20" s="403">
        <f t="shared" si="6"/>
        <v>110000</v>
      </c>
      <c r="R20" s="663"/>
      <c r="S20" s="663"/>
      <c r="T20" s="663"/>
      <c r="U20" s="663"/>
    </row>
    <row r="21" spans="1:21" s="575" customFormat="1" ht="63" x14ac:dyDescent="0.25">
      <c r="A21" s="675"/>
      <c r="B21" s="684"/>
      <c r="C21" s="583"/>
      <c r="D21" s="663"/>
      <c r="E21" s="670"/>
      <c r="F21" s="277" t="s">
        <v>1867</v>
      </c>
      <c r="G21" s="523" t="s">
        <v>1841</v>
      </c>
      <c r="H21" s="361"/>
      <c r="I21" s="362"/>
      <c r="J21" s="361">
        <v>0.5</v>
      </c>
      <c r="K21" s="362">
        <v>5000</v>
      </c>
      <c r="L21" s="361">
        <v>0.5</v>
      </c>
      <c r="M21" s="362">
        <v>5000</v>
      </c>
      <c r="N21" s="361"/>
      <c r="O21" s="362"/>
      <c r="P21" s="537">
        <f t="shared" si="2"/>
        <v>1</v>
      </c>
      <c r="Q21" s="403">
        <f t="shared" si="2"/>
        <v>10000</v>
      </c>
      <c r="R21" s="663"/>
      <c r="S21" s="663"/>
      <c r="T21" s="663"/>
      <c r="U21" s="663"/>
    </row>
    <row r="22" spans="1:21" s="575" customFormat="1" ht="64.900000000000006" customHeight="1" x14ac:dyDescent="0.25">
      <c r="A22" s="675"/>
      <c r="B22" s="684"/>
      <c r="C22" s="583"/>
      <c r="D22" s="663"/>
      <c r="E22" s="671"/>
      <c r="F22" s="277" t="s">
        <v>1868</v>
      </c>
      <c r="G22" s="523" t="s">
        <v>1840</v>
      </c>
      <c r="H22" s="361">
        <v>0.25</v>
      </c>
      <c r="I22" s="362">
        <v>2500</v>
      </c>
      <c r="J22" s="361">
        <v>0.25</v>
      </c>
      <c r="K22" s="362">
        <v>2500</v>
      </c>
      <c r="L22" s="361">
        <v>0.25</v>
      </c>
      <c r="M22" s="362">
        <v>2500</v>
      </c>
      <c r="N22" s="361">
        <v>0.25</v>
      </c>
      <c r="O22" s="362">
        <v>2500</v>
      </c>
      <c r="P22" s="537">
        <f t="shared" ref="P22" si="7">H22+J22+L22+N22</f>
        <v>1</v>
      </c>
      <c r="Q22" s="403">
        <f t="shared" ref="Q22" si="8">I22+K22+M22+O22</f>
        <v>10000</v>
      </c>
      <c r="R22" s="663"/>
      <c r="S22" s="663"/>
      <c r="T22" s="663"/>
      <c r="U22" s="663"/>
    </row>
    <row r="23" spans="1:21" s="575" customFormat="1" ht="78.75" x14ac:dyDescent="0.25">
      <c r="A23" s="675"/>
      <c r="B23" s="684"/>
      <c r="C23" s="583"/>
      <c r="D23" s="663"/>
      <c r="E23" s="686" t="s">
        <v>1949</v>
      </c>
      <c r="F23" s="277" t="s">
        <v>1869</v>
      </c>
      <c r="G23" s="523" t="s">
        <v>1854</v>
      </c>
      <c r="H23" s="361"/>
      <c r="I23" s="362"/>
      <c r="J23" s="361">
        <v>0.5</v>
      </c>
      <c r="K23" s="362">
        <v>635</v>
      </c>
      <c r="L23" s="361">
        <v>0.5</v>
      </c>
      <c r="M23" s="362">
        <v>635</v>
      </c>
      <c r="N23" s="361"/>
      <c r="O23" s="362"/>
      <c r="P23" s="537">
        <f t="shared" si="2"/>
        <v>1</v>
      </c>
      <c r="Q23" s="403">
        <f t="shared" si="2"/>
        <v>1270</v>
      </c>
      <c r="R23" s="663"/>
      <c r="S23" s="663"/>
      <c r="T23" s="663"/>
      <c r="U23" s="663"/>
    </row>
    <row r="24" spans="1:21" s="575" customFormat="1" ht="78.75" x14ac:dyDescent="0.25">
      <c r="A24" s="675"/>
      <c r="B24" s="684"/>
      <c r="C24" s="583"/>
      <c r="D24" s="663"/>
      <c r="E24" s="687"/>
      <c r="F24" s="324" t="s">
        <v>1954</v>
      </c>
      <c r="G24" s="523" t="s">
        <v>1842</v>
      </c>
      <c r="H24" s="361"/>
      <c r="I24" s="362"/>
      <c r="J24" s="361">
        <v>0.5</v>
      </c>
      <c r="K24" s="362">
        <v>11527.5</v>
      </c>
      <c r="L24" s="361">
        <v>0.5</v>
      </c>
      <c r="M24" s="362">
        <v>11527.5</v>
      </c>
      <c r="N24" s="361"/>
      <c r="O24" s="362"/>
      <c r="P24" s="537">
        <f t="shared" ref="P24" si="9">H24+J24+L24+N24</f>
        <v>1</v>
      </c>
      <c r="Q24" s="403">
        <f t="shared" ref="Q24" si="10">I24+K24+M24+O24</f>
        <v>23055</v>
      </c>
      <c r="R24" s="663"/>
      <c r="S24" s="663"/>
      <c r="T24" s="663"/>
      <c r="U24" s="663"/>
    </row>
    <row r="25" spans="1:21" s="575" customFormat="1" ht="63" x14ac:dyDescent="0.25">
      <c r="A25" s="675"/>
      <c r="B25" s="684"/>
      <c r="C25" s="583"/>
      <c r="D25" s="663"/>
      <c r="E25" s="687"/>
      <c r="F25" s="277" t="s">
        <v>1955</v>
      </c>
      <c r="G25" s="523" t="s">
        <v>1851</v>
      </c>
      <c r="H25" s="361"/>
      <c r="I25" s="362"/>
      <c r="J25" s="361">
        <v>0.33300000000000002</v>
      </c>
      <c r="K25" s="362">
        <v>20967</v>
      </c>
      <c r="L25" s="361">
        <v>0.33300000000000002</v>
      </c>
      <c r="M25" s="362">
        <v>20967</v>
      </c>
      <c r="N25" s="361">
        <v>0.33300000000000002</v>
      </c>
      <c r="O25" s="362">
        <v>20966</v>
      </c>
      <c r="P25" s="537">
        <f t="shared" ref="P25:P26" si="11">H25+J25+L25+N25</f>
        <v>0.99900000000000011</v>
      </c>
      <c r="Q25" s="403">
        <f t="shared" ref="Q25:Q26" si="12">I25+K25+M25+O25</f>
        <v>62900</v>
      </c>
      <c r="R25" s="663"/>
      <c r="S25" s="663"/>
      <c r="T25" s="663"/>
      <c r="U25" s="663"/>
    </row>
    <row r="26" spans="1:21" s="575" customFormat="1" ht="78.75" x14ac:dyDescent="0.25">
      <c r="A26" s="675"/>
      <c r="B26" s="684"/>
      <c r="C26" s="583"/>
      <c r="D26" s="664"/>
      <c r="E26" s="688"/>
      <c r="F26" s="277" t="s">
        <v>1956</v>
      </c>
      <c r="G26" s="523" t="s">
        <v>1853</v>
      </c>
      <c r="H26" s="361">
        <v>0.5</v>
      </c>
      <c r="I26" s="362">
        <v>2985</v>
      </c>
      <c r="J26" s="361">
        <v>0.5</v>
      </c>
      <c r="K26" s="362">
        <v>2985</v>
      </c>
      <c r="L26" s="361"/>
      <c r="M26" s="362"/>
      <c r="N26" s="361"/>
      <c r="O26" s="362"/>
      <c r="P26" s="537">
        <f t="shared" si="11"/>
        <v>1</v>
      </c>
      <c r="Q26" s="403">
        <f t="shared" si="12"/>
        <v>5970</v>
      </c>
      <c r="R26" s="663"/>
      <c r="S26" s="663"/>
      <c r="T26" s="663"/>
      <c r="U26" s="663"/>
    </row>
    <row r="27" spans="1:21" s="575" customFormat="1" ht="85.15" customHeight="1" x14ac:dyDescent="0.25">
      <c r="A27" s="675"/>
      <c r="B27" s="684"/>
      <c r="C27" s="662" t="s">
        <v>1647</v>
      </c>
      <c r="D27" s="662" t="s">
        <v>1742</v>
      </c>
      <c r="E27" s="669" t="s">
        <v>1929</v>
      </c>
      <c r="F27" s="544" t="s">
        <v>1743</v>
      </c>
      <c r="G27" s="517" t="s">
        <v>1744</v>
      </c>
      <c r="H27" s="547">
        <v>0.15</v>
      </c>
      <c r="I27" s="549">
        <v>11340</v>
      </c>
      <c r="J27" s="547">
        <v>0.3</v>
      </c>
      <c r="K27" s="549">
        <v>22680</v>
      </c>
      <c r="L27" s="547">
        <v>0.3</v>
      </c>
      <c r="M27" s="549">
        <v>22680</v>
      </c>
      <c r="N27" s="547">
        <v>0.25</v>
      </c>
      <c r="O27" s="549">
        <v>18904</v>
      </c>
      <c r="P27" s="576">
        <f t="shared" ref="P27:P45" si="13">H27+J27+L27+N27</f>
        <v>1</v>
      </c>
      <c r="Q27" s="577">
        <f>I27+K27+M27+O27</f>
        <v>75604</v>
      </c>
      <c r="R27" s="662" t="s">
        <v>1755</v>
      </c>
      <c r="S27" s="523" t="s">
        <v>1756</v>
      </c>
      <c r="T27" s="523" t="s">
        <v>1757</v>
      </c>
      <c r="U27" s="523" t="s">
        <v>1758</v>
      </c>
    </row>
    <row r="28" spans="1:21" s="575" customFormat="1" ht="65.45" customHeight="1" x14ac:dyDescent="0.25">
      <c r="A28" s="675"/>
      <c r="B28" s="684"/>
      <c r="C28" s="663"/>
      <c r="D28" s="663"/>
      <c r="E28" s="671"/>
      <c r="F28" s="544" t="s">
        <v>1745</v>
      </c>
      <c r="G28" s="573" t="s">
        <v>1746</v>
      </c>
      <c r="H28" s="547">
        <v>0.25</v>
      </c>
      <c r="I28" s="549">
        <v>0</v>
      </c>
      <c r="J28" s="547">
        <v>0.25</v>
      </c>
      <c r="K28" s="549">
        <v>0</v>
      </c>
      <c r="L28" s="547">
        <v>0.25</v>
      </c>
      <c r="M28" s="549">
        <v>0</v>
      </c>
      <c r="N28" s="547">
        <v>0.25</v>
      </c>
      <c r="O28" s="549">
        <v>0</v>
      </c>
      <c r="P28" s="576">
        <f t="shared" si="13"/>
        <v>1</v>
      </c>
      <c r="Q28" s="577">
        <f>+I28+K28+M28+O28</f>
        <v>0</v>
      </c>
      <c r="R28" s="663"/>
      <c r="S28" s="523" t="s">
        <v>1759</v>
      </c>
      <c r="T28" s="523" t="s">
        <v>1760</v>
      </c>
      <c r="U28" s="523" t="s">
        <v>1758</v>
      </c>
    </row>
    <row r="29" spans="1:21" s="575" customFormat="1" ht="63" x14ac:dyDescent="0.25">
      <c r="A29" s="675"/>
      <c r="B29" s="684"/>
      <c r="C29" s="663"/>
      <c r="D29" s="663"/>
      <c r="E29" s="669" t="s">
        <v>1930</v>
      </c>
      <c r="F29" s="544" t="s">
        <v>1747</v>
      </c>
      <c r="G29" s="573" t="s">
        <v>1748</v>
      </c>
      <c r="H29" s="547">
        <v>0.25</v>
      </c>
      <c r="I29" s="549">
        <v>2950</v>
      </c>
      <c r="J29" s="547">
        <v>0.25</v>
      </c>
      <c r="K29" s="549">
        <v>2950</v>
      </c>
      <c r="L29" s="547">
        <v>0.25</v>
      </c>
      <c r="M29" s="549">
        <v>2950</v>
      </c>
      <c r="N29" s="547">
        <v>0.25</v>
      </c>
      <c r="O29" s="549">
        <v>2950</v>
      </c>
      <c r="P29" s="576">
        <f t="shared" si="13"/>
        <v>1</v>
      </c>
      <c r="Q29" s="577">
        <f t="shared" ref="Q29:Q45" si="14">+I29+K29+M29+O29</f>
        <v>11800</v>
      </c>
      <c r="R29" s="663"/>
      <c r="S29" s="523" t="s">
        <v>1761</v>
      </c>
      <c r="T29" s="523" t="s">
        <v>1762</v>
      </c>
      <c r="U29" s="523" t="s">
        <v>1758</v>
      </c>
    </row>
    <row r="30" spans="1:21" s="575" customFormat="1" ht="80.45" customHeight="1" x14ac:dyDescent="0.25">
      <c r="A30" s="675"/>
      <c r="B30" s="684"/>
      <c r="C30" s="663"/>
      <c r="D30" s="663"/>
      <c r="E30" s="671"/>
      <c r="F30" s="544" t="s">
        <v>1749</v>
      </c>
      <c r="G30" s="545" t="s">
        <v>1750</v>
      </c>
      <c r="H30" s="547">
        <v>0.25</v>
      </c>
      <c r="I30" s="549">
        <v>0</v>
      </c>
      <c r="J30" s="547">
        <v>0.25</v>
      </c>
      <c r="K30" s="549">
        <v>0</v>
      </c>
      <c r="L30" s="547">
        <v>0.25</v>
      </c>
      <c r="M30" s="549">
        <v>0</v>
      </c>
      <c r="N30" s="547">
        <v>0.25</v>
      </c>
      <c r="O30" s="549">
        <v>0</v>
      </c>
      <c r="P30" s="576">
        <f t="shared" si="13"/>
        <v>1</v>
      </c>
      <c r="Q30" s="577">
        <f t="shared" si="14"/>
        <v>0</v>
      </c>
      <c r="R30" s="663"/>
      <c r="S30" s="523" t="s">
        <v>1763</v>
      </c>
      <c r="T30" s="523" t="s">
        <v>1762</v>
      </c>
      <c r="U30" s="523" t="s">
        <v>1758</v>
      </c>
    </row>
    <row r="31" spans="1:21" s="575" customFormat="1" ht="97.15" customHeight="1" x14ac:dyDescent="0.25">
      <c r="A31" s="675"/>
      <c r="B31" s="684"/>
      <c r="C31" s="663"/>
      <c r="D31" s="663"/>
      <c r="E31" s="586" t="s">
        <v>1931</v>
      </c>
      <c r="F31" s="544" t="s">
        <v>1751</v>
      </c>
      <c r="G31" s="523" t="s">
        <v>1752</v>
      </c>
      <c r="H31" s="547">
        <v>0.25</v>
      </c>
      <c r="I31" s="549">
        <v>0</v>
      </c>
      <c r="J31" s="547">
        <v>0.25</v>
      </c>
      <c r="K31" s="549">
        <v>0</v>
      </c>
      <c r="L31" s="547">
        <v>0.25</v>
      </c>
      <c r="M31" s="549">
        <v>0</v>
      </c>
      <c r="N31" s="547">
        <v>0.25</v>
      </c>
      <c r="O31" s="549">
        <v>0</v>
      </c>
      <c r="P31" s="576">
        <f t="shared" si="13"/>
        <v>1</v>
      </c>
      <c r="Q31" s="577">
        <f t="shared" si="14"/>
        <v>0</v>
      </c>
      <c r="R31" s="663"/>
      <c r="S31" s="523" t="s">
        <v>1764</v>
      </c>
      <c r="T31" s="523" t="s">
        <v>1760</v>
      </c>
      <c r="U31" s="523" t="s">
        <v>1758</v>
      </c>
    </row>
    <row r="32" spans="1:21" s="575" customFormat="1" ht="66" customHeight="1" x14ac:dyDescent="0.25">
      <c r="A32" s="675"/>
      <c r="B32" s="684"/>
      <c r="C32" s="663"/>
      <c r="D32" s="664"/>
      <c r="E32" s="586" t="s">
        <v>1932</v>
      </c>
      <c r="F32" s="544" t="s">
        <v>1753</v>
      </c>
      <c r="G32" s="523" t="s">
        <v>1754</v>
      </c>
      <c r="H32" s="547">
        <v>0.25</v>
      </c>
      <c r="I32" s="549">
        <v>750</v>
      </c>
      <c r="J32" s="547">
        <v>0.25</v>
      </c>
      <c r="K32" s="549">
        <v>750</v>
      </c>
      <c r="L32" s="547">
        <v>0.25</v>
      </c>
      <c r="M32" s="549">
        <v>750</v>
      </c>
      <c r="N32" s="547">
        <v>0.25</v>
      </c>
      <c r="O32" s="549">
        <v>750</v>
      </c>
      <c r="P32" s="576">
        <f t="shared" si="13"/>
        <v>1</v>
      </c>
      <c r="Q32" s="577">
        <f t="shared" si="14"/>
        <v>3000</v>
      </c>
      <c r="R32" s="664"/>
      <c r="S32" s="523" t="s">
        <v>1765</v>
      </c>
      <c r="T32" s="523" t="s">
        <v>1760</v>
      </c>
      <c r="U32" s="523" t="s">
        <v>1758</v>
      </c>
    </row>
    <row r="33" spans="1:21" s="575" customFormat="1" ht="128.44999999999999" customHeight="1" x14ac:dyDescent="0.25">
      <c r="A33" s="675"/>
      <c r="B33" s="684"/>
      <c r="C33" s="663"/>
      <c r="D33" s="662" t="s">
        <v>1818</v>
      </c>
      <c r="E33" s="669" t="s">
        <v>1933</v>
      </c>
      <c r="F33" s="531" t="s">
        <v>1766</v>
      </c>
      <c r="G33" s="523" t="s">
        <v>1767</v>
      </c>
      <c r="H33" s="547"/>
      <c r="I33" s="549"/>
      <c r="J33" s="547"/>
      <c r="K33" s="549"/>
      <c r="L33" s="547">
        <v>0.5</v>
      </c>
      <c r="M33" s="549">
        <v>68200</v>
      </c>
      <c r="N33" s="547">
        <v>0.5</v>
      </c>
      <c r="O33" s="549">
        <v>68200</v>
      </c>
      <c r="P33" s="576">
        <f t="shared" si="13"/>
        <v>1</v>
      </c>
      <c r="Q33" s="577">
        <f t="shared" si="14"/>
        <v>136400</v>
      </c>
      <c r="R33" s="523" t="s">
        <v>1768</v>
      </c>
      <c r="S33" s="523" t="s">
        <v>1769</v>
      </c>
      <c r="T33" s="523" t="s">
        <v>1760</v>
      </c>
      <c r="U33" s="523" t="s">
        <v>1758</v>
      </c>
    </row>
    <row r="34" spans="1:21" s="575" customFormat="1" ht="131.44999999999999" customHeight="1" x14ac:dyDescent="0.25">
      <c r="A34" s="675"/>
      <c r="B34" s="684"/>
      <c r="C34" s="663"/>
      <c r="D34" s="663"/>
      <c r="E34" s="670"/>
      <c r="F34" s="531" t="s">
        <v>1770</v>
      </c>
      <c r="G34" s="523" t="s">
        <v>1771</v>
      </c>
      <c r="H34" s="547"/>
      <c r="I34" s="549">
        <v>0</v>
      </c>
      <c r="J34" s="547"/>
      <c r="K34" s="549">
        <v>0</v>
      </c>
      <c r="L34" s="547">
        <v>1</v>
      </c>
      <c r="M34" s="549">
        <v>6900</v>
      </c>
      <c r="N34" s="547">
        <v>0</v>
      </c>
      <c r="O34" s="549"/>
      <c r="P34" s="576">
        <f t="shared" si="13"/>
        <v>1</v>
      </c>
      <c r="Q34" s="577">
        <f t="shared" si="14"/>
        <v>6900</v>
      </c>
      <c r="R34" s="523" t="s">
        <v>1772</v>
      </c>
      <c r="S34" s="523" t="s">
        <v>1769</v>
      </c>
      <c r="T34" s="523" t="s">
        <v>1760</v>
      </c>
      <c r="U34" s="523" t="s">
        <v>1758</v>
      </c>
    </row>
    <row r="35" spans="1:21" s="575" customFormat="1" ht="130.9" customHeight="1" x14ac:dyDescent="0.25">
      <c r="A35" s="675"/>
      <c r="B35" s="684"/>
      <c r="C35" s="663"/>
      <c r="D35" s="664"/>
      <c r="E35" s="671"/>
      <c r="F35" s="531" t="s">
        <v>1773</v>
      </c>
      <c r="G35" s="523" t="s">
        <v>1937</v>
      </c>
      <c r="H35" s="547"/>
      <c r="I35" s="549"/>
      <c r="J35" s="547"/>
      <c r="K35" s="549"/>
      <c r="L35" s="547"/>
      <c r="M35" s="578"/>
      <c r="N35" s="547">
        <v>1</v>
      </c>
      <c r="O35" s="549">
        <v>6900</v>
      </c>
      <c r="P35" s="576">
        <f t="shared" si="13"/>
        <v>1</v>
      </c>
      <c r="Q35" s="577">
        <f t="shared" si="14"/>
        <v>6900</v>
      </c>
      <c r="R35" s="523" t="s">
        <v>1774</v>
      </c>
      <c r="S35" s="523" t="s">
        <v>1769</v>
      </c>
      <c r="T35" s="523" t="s">
        <v>1760</v>
      </c>
      <c r="U35" s="523" t="s">
        <v>1758</v>
      </c>
    </row>
    <row r="36" spans="1:21" s="575" customFormat="1" ht="129.6" customHeight="1" x14ac:dyDescent="0.25">
      <c r="A36" s="675"/>
      <c r="B36" s="684"/>
      <c r="C36" s="663"/>
      <c r="D36" s="662" t="s">
        <v>1817</v>
      </c>
      <c r="E36" s="669" t="s">
        <v>1934</v>
      </c>
      <c r="F36" s="544" t="s">
        <v>1775</v>
      </c>
      <c r="G36" s="517" t="s">
        <v>1776</v>
      </c>
      <c r="H36" s="547">
        <v>0.25</v>
      </c>
      <c r="I36" s="549">
        <v>900</v>
      </c>
      <c r="J36" s="547">
        <v>0.25</v>
      </c>
      <c r="K36" s="549">
        <v>900</v>
      </c>
      <c r="L36" s="547">
        <v>0.25</v>
      </c>
      <c r="M36" s="549">
        <v>900</v>
      </c>
      <c r="N36" s="547">
        <v>0.25</v>
      </c>
      <c r="O36" s="549">
        <v>900</v>
      </c>
      <c r="P36" s="576">
        <f t="shared" si="13"/>
        <v>1</v>
      </c>
      <c r="Q36" s="577">
        <f t="shared" si="14"/>
        <v>3600</v>
      </c>
      <c r="R36" s="523" t="s">
        <v>1777</v>
      </c>
      <c r="S36" s="523" t="s">
        <v>1778</v>
      </c>
      <c r="T36" s="523" t="s">
        <v>1779</v>
      </c>
      <c r="U36" s="523" t="s">
        <v>1758</v>
      </c>
    </row>
    <row r="37" spans="1:21" s="575" customFormat="1" ht="97.15" customHeight="1" x14ac:dyDescent="0.25">
      <c r="A37" s="675"/>
      <c r="B37" s="684"/>
      <c r="C37" s="663"/>
      <c r="D37" s="663"/>
      <c r="E37" s="671"/>
      <c r="F37" s="544" t="s">
        <v>1780</v>
      </c>
      <c r="G37" s="523" t="s">
        <v>1781</v>
      </c>
      <c r="H37" s="547">
        <v>0.25</v>
      </c>
      <c r="I37" s="549">
        <v>1500</v>
      </c>
      <c r="J37" s="547">
        <v>0.25</v>
      </c>
      <c r="K37" s="549">
        <v>1500</v>
      </c>
      <c r="L37" s="547">
        <v>0.25</v>
      </c>
      <c r="M37" s="549">
        <v>1500</v>
      </c>
      <c r="N37" s="547">
        <v>0.25</v>
      </c>
      <c r="O37" s="549">
        <v>1500</v>
      </c>
      <c r="P37" s="576">
        <f t="shared" si="13"/>
        <v>1</v>
      </c>
      <c r="Q37" s="577">
        <f t="shared" si="14"/>
        <v>6000</v>
      </c>
      <c r="R37" s="523" t="s">
        <v>1782</v>
      </c>
      <c r="S37" s="523" t="s">
        <v>1778</v>
      </c>
      <c r="T37" s="523" t="s">
        <v>1783</v>
      </c>
      <c r="U37" s="523" t="s">
        <v>1758</v>
      </c>
    </row>
    <row r="38" spans="1:21" s="575" customFormat="1" ht="157.15" customHeight="1" x14ac:dyDescent="0.25">
      <c r="A38" s="675"/>
      <c r="B38" s="684"/>
      <c r="C38" s="663"/>
      <c r="D38" s="663"/>
      <c r="E38" s="669" t="s">
        <v>1935</v>
      </c>
      <c r="F38" s="544" t="s">
        <v>1784</v>
      </c>
      <c r="G38" s="523" t="s">
        <v>1785</v>
      </c>
      <c r="H38" s="547"/>
      <c r="I38" s="549"/>
      <c r="J38" s="547">
        <v>0.5</v>
      </c>
      <c r="K38" s="549">
        <v>5750</v>
      </c>
      <c r="L38" s="547">
        <v>0.5</v>
      </c>
      <c r="M38" s="549">
        <v>5750</v>
      </c>
      <c r="N38" s="547"/>
      <c r="O38" s="549"/>
      <c r="P38" s="576">
        <f t="shared" si="13"/>
        <v>1</v>
      </c>
      <c r="Q38" s="577">
        <f t="shared" si="14"/>
        <v>11500</v>
      </c>
      <c r="R38" s="523" t="s">
        <v>1786</v>
      </c>
      <c r="S38" s="523" t="s">
        <v>1787</v>
      </c>
      <c r="T38" s="523" t="s">
        <v>1760</v>
      </c>
      <c r="U38" s="523" t="s">
        <v>1758</v>
      </c>
    </row>
    <row r="39" spans="1:21" s="575" customFormat="1" ht="99.6" customHeight="1" x14ac:dyDescent="0.25">
      <c r="A39" s="675"/>
      <c r="B39" s="684"/>
      <c r="C39" s="663"/>
      <c r="D39" s="663"/>
      <c r="E39" s="670"/>
      <c r="F39" s="544" t="s">
        <v>1788</v>
      </c>
      <c r="G39" s="523" t="s">
        <v>1789</v>
      </c>
      <c r="H39" s="547"/>
      <c r="I39" s="549"/>
      <c r="J39" s="547">
        <v>0.5</v>
      </c>
      <c r="K39" s="549">
        <v>2400</v>
      </c>
      <c r="L39" s="547">
        <v>0.5</v>
      </c>
      <c r="M39" s="549">
        <v>2400</v>
      </c>
      <c r="N39" s="547"/>
      <c r="O39" s="549"/>
      <c r="P39" s="576">
        <f t="shared" si="13"/>
        <v>1</v>
      </c>
      <c r="Q39" s="577">
        <f t="shared" si="14"/>
        <v>4800</v>
      </c>
      <c r="R39" s="523" t="s">
        <v>1790</v>
      </c>
      <c r="S39" s="523" t="s">
        <v>1787</v>
      </c>
      <c r="T39" s="523" t="s">
        <v>1757</v>
      </c>
      <c r="U39" s="523" t="s">
        <v>1758</v>
      </c>
    </row>
    <row r="40" spans="1:21" s="575" customFormat="1" ht="161.44999999999999" customHeight="1" x14ac:dyDescent="0.25">
      <c r="A40" s="675"/>
      <c r="B40" s="684"/>
      <c r="C40" s="663"/>
      <c r="D40" s="663"/>
      <c r="E40" s="671"/>
      <c r="F40" s="544" t="s">
        <v>1791</v>
      </c>
      <c r="G40" s="523" t="s">
        <v>1792</v>
      </c>
      <c r="H40" s="547"/>
      <c r="I40" s="549"/>
      <c r="J40" s="547">
        <v>1</v>
      </c>
      <c r="K40" s="549">
        <v>5000</v>
      </c>
      <c r="L40" s="547"/>
      <c r="M40" s="549"/>
      <c r="N40" s="547"/>
      <c r="O40" s="549"/>
      <c r="P40" s="576">
        <f t="shared" si="13"/>
        <v>1</v>
      </c>
      <c r="Q40" s="577">
        <f t="shared" si="14"/>
        <v>5000</v>
      </c>
      <c r="R40" s="523" t="s">
        <v>1793</v>
      </c>
      <c r="S40" s="523" t="s">
        <v>1794</v>
      </c>
      <c r="T40" s="523" t="s">
        <v>1795</v>
      </c>
      <c r="U40" s="523" t="s">
        <v>1758</v>
      </c>
    </row>
    <row r="41" spans="1:21" s="575" customFormat="1" ht="81.599999999999994" customHeight="1" x14ac:dyDescent="0.25">
      <c r="A41" s="675"/>
      <c r="B41" s="684"/>
      <c r="C41" s="663"/>
      <c r="D41" s="664"/>
      <c r="E41" s="586" t="s">
        <v>1936</v>
      </c>
      <c r="F41" s="544" t="s">
        <v>1796</v>
      </c>
      <c r="G41" s="523" t="s">
        <v>1938</v>
      </c>
      <c r="H41" s="547">
        <v>0.25</v>
      </c>
      <c r="I41" s="549"/>
      <c r="J41" s="547">
        <v>0.25</v>
      </c>
      <c r="K41" s="549"/>
      <c r="L41" s="547">
        <v>0.25</v>
      </c>
      <c r="M41" s="549"/>
      <c r="N41" s="547">
        <v>0.25</v>
      </c>
      <c r="O41" s="549"/>
      <c r="P41" s="576">
        <f t="shared" si="13"/>
        <v>1</v>
      </c>
      <c r="Q41" s="577">
        <f t="shared" si="14"/>
        <v>0</v>
      </c>
      <c r="R41" s="548" t="s">
        <v>1797</v>
      </c>
      <c r="S41" s="523" t="s">
        <v>1798</v>
      </c>
      <c r="T41" s="523" t="s">
        <v>1795</v>
      </c>
      <c r="U41" s="523" t="s">
        <v>1758</v>
      </c>
    </row>
    <row r="42" spans="1:21" s="575" customFormat="1" ht="94.5" x14ac:dyDescent="0.25">
      <c r="A42" s="675"/>
      <c r="B42" s="684"/>
      <c r="C42" s="663"/>
      <c r="D42" s="662" t="s">
        <v>1816</v>
      </c>
      <c r="E42" s="669" t="s">
        <v>1939</v>
      </c>
      <c r="F42" s="544" t="s">
        <v>1799</v>
      </c>
      <c r="G42" s="523" t="s">
        <v>1800</v>
      </c>
      <c r="H42" s="547"/>
      <c r="I42" s="549"/>
      <c r="J42" s="547"/>
      <c r="K42" s="549"/>
      <c r="L42" s="547"/>
      <c r="M42" s="549"/>
      <c r="N42" s="547">
        <v>1</v>
      </c>
      <c r="O42" s="549">
        <v>0</v>
      </c>
      <c r="P42" s="576">
        <f t="shared" si="13"/>
        <v>1</v>
      </c>
      <c r="Q42" s="577">
        <f t="shared" si="14"/>
        <v>0</v>
      </c>
      <c r="R42" s="548" t="s">
        <v>1801</v>
      </c>
      <c r="S42" s="523" t="s">
        <v>1802</v>
      </c>
      <c r="T42" s="523" t="s">
        <v>1803</v>
      </c>
      <c r="U42" s="523" t="s">
        <v>1758</v>
      </c>
    </row>
    <row r="43" spans="1:21" s="575" customFormat="1" ht="159.6" customHeight="1" x14ac:dyDescent="0.25">
      <c r="A43" s="675"/>
      <c r="B43" s="684"/>
      <c r="C43" s="663"/>
      <c r="D43" s="663"/>
      <c r="E43" s="670"/>
      <c r="F43" s="544" t="s">
        <v>1804</v>
      </c>
      <c r="G43" s="523" t="s">
        <v>1957</v>
      </c>
      <c r="H43" s="547">
        <v>1</v>
      </c>
      <c r="I43" s="549">
        <v>358525</v>
      </c>
      <c r="J43" s="547"/>
      <c r="K43" s="549"/>
      <c r="L43" s="547"/>
      <c r="M43" s="549"/>
      <c r="N43" s="547"/>
      <c r="O43" s="549"/>
      <c r="P43" s="576">
        <f t="shared" si="13"/>
        <v>1</v>
      </c>
      <c r="Q43" s="577">
        <f t="shared" si="14"/>
        <v>358525</v>
      </c>
      <c r="R43" s="548" t="s">
        <v>1805</v>
      </c>
      <c r="S43" s="523" t="s">
        <v>1806</v>
      </c>
      <c r="T43" s="523" t="s">
        <v>1807</v>
      </c>
      <c r="U43" s="523" t="s">
        <v>1758</v>
      </c>
    </row>
    <row r="44" spans="1:21" s="575" customFormat="1" ht="78.75" x14ac:dyDescent="0.25">
      <c r="A44" s="675"/>
      <c r="B44" s="684"/>
      <c r="C44" s="663"/>
      <c r="D44" s="664"/>
      <c r="E44" s="671"/>
      <c r="F44" s="544" t="s">
        <v>1808</v>
      </c>
      <c r="G44" s="523" t="s">
        <v>1822</v>
      </c>
      <c r="H44" s="547">
        <v>0.25</v>
      </c>
      <c r="I44" s="549"/>
      <c r="J44" s="547">
        <v>0.75</v>
      </c>
      <c r="K44" s="549">
        <v>54000</v>
      </c>
      <c r="L44" s="547"/>
      <c r="M44" s="549"/>
      <c r="N44" s="547"/>
      <c r="O44" s="549"/>
      <c r="P44" s="576">
        <f t="shared" si="13"/>
        <v>1</v>
      </c>
      <c r="Q44" s="577">
        <f t="shared" si="14"/>
        <v>54000</v>
      </c>
      <c r="R44" s="523" t="s">
        <v>1809</v>
      </c>
      <c r="S44" s="523" t="s">
        <v>1810</v>
      </c>
      <c r="T44" s="523" t="s">
        <v>1807</v>
      </c>
      <c r="U44" s="523" t="s">
        <v>1758</v>
      </c>
    </row>
    <row r="45" spans="1:21" s="575" customFormat="1" ht="80.45" customHeight="1" x14ac:dyDescent="0.25">
      <c r="A45" s="675"/>
      <c r="B45" s="684"/>
      <c r="C45" s="663"/>
      <c r="D45" s="523" t="s">
        <v>1814</v>
      </c>
      <c r="E45" s="586" t="s">
        <v>1940</v>
      </c>
      <c r="F45" s="544" t="s">
        <v>1709</v>
      </c>
      <c r="G45" s="523" t="s">
        <v>1811</v>
      </c>
      <c r="H45" s="547"/>
      <c r="I45" s="549"/>
      <c r="J45" s="547"/>
      <c r="K45" s="549"/>
      <c r="L45" s="547">
        <v>0.5</v>
      </c>
      <c r="M45" s="549"/>
      <c r="N45" s="547">
        <v>0.5</v>
      </c>
      <c r="O45" s="549"/>
      <c r="P45" s="576">
        <f t="shared" si="13"/>
        <v>1</v>
      </c>
      <c r="Q45" s="577">
        <f t="shared" si="14"/>
        <v>0</v>
      </c>
      <c r="R45" s="574" t="s">
        <v>1812</v>
      </c>
      <c r="S45" s="523" t="s">
        <v>1813</v>
      </c>
      <c r="T45" s="523" t="s">
        <v>1758</v>
      </c>
      <c r="U45" s="523" t="s">
        <v>1758</v>
      </c>
    </row>
    <row r="46" spans="1:21" s="575" customFormat="1" ht="63" x14ac:dyDescent="0.25">
      <c r="A46" s="675"/>
      <c r="B46" s="685"/>
      <c r="C46" s="664"/>
      <c r="D46" s="587" t="s">
        <v>1698</v>
      </c>
      <c r="E46" s="586" t="s">
        <v>1699</v>
      </c>
      <c r="F46" s="324" t="s">
        <v>1815</v>
      </c>
      <c r="G46" s="548" t="s">
        <v>1701</v>
      </c>
      <c r="H46" s="361">
        <v>0.25</v>
      </c>
      <c r="I46" s="362">
        <v>27157.599999999999</v>
      </c>
      <c r="J46" s="361">
        <v>0.25</v>
      </c>
      <c r="K46" s="362">
        <v>27157.61</v>
      </c>
      <c r="L46" s="361">
        <v>0.25</v>
      </c>
      <c r="M46" s="362">
        <v>27157.599999999999</v>
      </c>
      <c r="N46" s="361">
        <v>0.25</v>
      </c>
      <c r="O46" s="362">
        <v>27157.61</v>
      </c>
      <c r="P46" s="537">
        <f t="shared" ref="P46" si="15">H46+J46+L46+N46</f>
        <v>1</v>
      </c>
      <c r="Q46" s="403">
        <f t="shared" ref="Q46" si="16">I46+K46+M46+O46</f>
        <v>108630.42</v>
      </c>
      <c r="R46" s="523" t="s">
        <v>1910</v>
      </c>
      <c r="S46" s="523" t="s">
        <v>1911</v>
      </c>
      <c r="T46" s="546" t="s">
        <v>1912</v>
      </c>
      <c r="U46" s="546" t="s">
        <v>1913</v>
      </c>
    </row>
    <row r="47" spans="1:21" s="575" customFormat="1" ht="78" customHeight="1" x14ac:dyDescent="0.25">
      <c r="A47" s="675"/>
      <c r="B47" s="676" t="s">
        <v>1517</v>
      </c>
      <c r="C47" s="662" t="s">
        <v>1648</v>
      </c>
      <c r="D47" s="662" t="s">
        <v>1707</v>
      </c>
      <c r="E47" s="669" t="s">
        <v>1702</v>
      </c>
      <c r="F47" s="277" t="s">
        <v>1700</v>
      </c>
      <c r="G47" s="517" t="s">
        <v>1704</v>
      </c>
      <c r="H47" s="361">
        <v>0.25</v>
      </c>
      <c r="I47" s="518">
        <v>6000</v>
      </c>
      <c r="J47" s="361">
        <v>0.25</v>
      </c>
      <c r="K47" s="519">
        <v>6000</v>
      </c>
      <c r="L47" s="520">
        <v>0.25</v>
      </c>
      <c r="M47" s="519">
        <v>6000</v>
      </c>
      <c r="N47" s="520">
        <v>0.25</v>
      </c>
      <c r="O47" s="519">
        <v>6000</v>
      </c>
      <c r="P47" s="537">
        <f>H47+J47+L47+N47</f>
        <v>1</v>
      </c>
      <c r="Q47" s="403">
        <f>I47+K47+M47+O47</f>
        <v>24000</v>
      </c>
      <c r="R47" s="523" t="s">
        <v>1914</v>
      </c>
      <c r="S47" s="523" t="s">
        <v>1915</v>
      </c>
      <c r="T47" s="523" t="s">
        <v>1916</v>
      </c>
      <c r="U47" s="662" t="s">
        <v>1917</v>
      </c>
    </row>
    <row r="48" spans="1:21" s="575" customFormat="1" ht="78.75" x14ac:dyDescent="0.25">
      <c r="A48" s="675"/>
      <c r="B48" s="683"/>
      <c r="C48" s="664"/>
      <c r="D48" s="664"/>
      <c r="E48" s="671"/>
      <c r="F48" s="277" t="s">
        <v>1708</v>
      </c>
      <c r="G48" s="517" t="s">
        <v>1706</v>
      </c>
      <c r="H48" s="487">
        <v>0.33329999999999999</v>
      </c>
      <c r="I48" s="518">
        <v>107036.3</v>
      </c>
      <c r="J48" s="521"/>
      <c r="K48" s="522"/>
      <c r="L48" s="521">
        <v>0.33329999999999999</v>
      </c>
      <c r="M48" s="518">
        <v>107036.3</v>
      </c>
      <c r="N48" s="521">
        <v>0.33329999999999999</v>
      </c>
      <c r="O48" s="518">
        <v>107036.31</v>
      </c>
      <c r="P48" s="537">
        <f>H48+J48+L48+N48</f>
        <v>0.99990000000000001</v>
      </c>
      <c r="Q48" s="403">
        <f>I48+K48+M48+O48</f>
        <v>321108.91000000003</v>
      </c>
      <c r="R48" s="523" t="s">
        <v>1918</v>
      </c>
      <c r="S48" s="523" t="s">
        <v>1756</v>
      </c>
      <c r="T48" s="523" t="s">
        <v>1916</v>
      </c>
      <c r="U48" s="664"/>
    </row>
    <row r="49" spans="1:21" s="575" customFormat="1" ht="46.9" customHeight="1" x14ac:dyDescent="0.25">
      <c r="A49" s="675"/>
      <c r="B49" s="676" t="s">
        <v>1518</v>
      </c>
      <c r="C49" s="672" t="s">
        <v>1649</v>
      </c>
      <c r="D49" s="669" t="s">
        <v>1731</v>
      </c>
      <c r="E49" s="667" t="s">
        <v>1941</v>
      </c>
      <c r="F49" s="531" t="s">
        <v>1703</v>
      </c>
      <c r="G49" s="517" t="s">
        <v>1717</v>
      </c>
      <c r="H49" s="487"/>
      <c r="I49" s="529"/>
      <c r="J49" s="487">
        <v>0.66</v>
      </c>
      <c r="K49" s="529">
        <v>40000</v>
      </c>
      <c r="L49" s="487">
        <v>0.34</v>
      </c>
      <c r="M49" s="529">
        <v>20000</v>
      </c>
      <c r="N49" s="487"/>
      <c r="O49" s="529"/>
      <c r="P49" s="537">
        <f t="shared" ref="P49:P54" si="17">H49+J49+L49+N49</f>
        <v>1</v>
      </c>
      <c r="Q49" s="403">
        <v>60000</v>
      </c>
      <c r="R49" s="669" t="s">
        <v>1919</v>
      </c>
      <c r="S49" s="669" t="s">
        <v>1920</v>
      </c>
      <c r="T49" s="669" t="s">
        <v>1921</v>
      </c>
      <c r="U49" s="692" t="s">
        <v>1922</v>
      </c>
    </row>
    <row r="50" spans="1:21" s="575" customFormat="1" ht="129.6" customHeight="1" x14ac:dyDescent="0.25">
      <c r="A50" s="675"/>
      <c r="B50" s="677"/>
      <c r="C50" s="673"/>
      <c r="D50" s="670"/>
      <c r="E50" s="668"/>
      <c r="F50" s="531" t="s">
        <v>1720</v>
      </c>
      <c r="G50" s="517" t="s">
        <v>1718</v>
      </c>
      <c r="H50" s="487"/>
      <c r="I50" s="529"/>
      <c r="J50" s="487"/>
      <c r="K50" s="529"/>
      <c r="L50" s="487">
        <v>1</v>
      </c>
      <c r="M50" s="529">
        <v>27900</v>
      </c>
      <c r="N50" s="487"/>
      <c r="O50" s="529"/>
      <c r="P50" s="537">
        <f t="shared" si="17"/>
        <v>1</v>
      </c>
      <c r="Q50" s="403">
        <f t="shared" ref="Q50" si="18">I50+K50+M50+O50</f>
        <v>27900</v>
      </c>
      <c r="R50" s="670"/>
      <c r="S50" s="670"/>
      <c r="T50" s="670"/>
      <c r="U50" s="693"/>
    </row>
    <row r="51" spans="1:21" s="575" customFormat="1" ht="94.5" x14ac:dyDescent="0.25">
      <c r="A51" s="675"/>
      <c r="B51" s="677"/>
      <c r="C51" s="673"/>
      <c r="D51" s="671"/>
      <c r="E51" s="582" t="s">
        <v>1942</v>
      </c>
      <c r="F51" s="532" t="s">
        <v>1721</v>
      </c>
      <c r="G51" s="530" t="s">
        <v>1719</v>
      </c>
      <c r="H51" s="487">
        <v>0.1</v>
      </c>
      <c r="I51" s="529">
        <v>1095</v>
      </c>
      <c r="J51" s="487">
        <v>0.3</v>
      </c>
      <c r="K51" s="529">
        <v>3483</v>
      </c>
      <c r="L51" s="487">
        <v>0.3</v>
      </c>
      <c r="M51" s="529">
        <v>3500</v>
      </c>
      <c r="N51" s="487">
        <v>0.3</v>
      </c>
      <c r="O51" s="529">
        <v>3500</v>
      </c>
      <c r="P51" s="537">
        <f t="shared" si="17"/>
        <v>1</v>
      </c>
      <c r="Q51" s="403">
        <f t="shared" ref="Q51:Q54" si="19">I51+K51+M51+O51</f>
        <v>11578</v>
      </c>
      <c r="R51" s="671"/>
      <c r="S51" s="671"/>
      <c r="T51" s="671"/>
      <c r="U51" s="694"/>
    </row>
    <row r="52" spans="1:21" s="575" customFormat="1" ht="57.6" customHeight="1" x14ac:dyDescent="0.25">
      <c r="A52" s="675"/>
      <c r="B52" s="677"/>
      <c r="C52" s="673"/>
      <c r="D52" s="669" t="s">
        <v>1732</v>
      </c>
      <c r="E52" s="669" t="s">
        <v>1943</v>
      </c>
      <c r="F52" s="533" t="s">
        <v>1705</v>
      </c>
      <c r="G52" s="517" t="s">
        <v>1737</v>
      </c>
      <c r="H52" s="487"/>
      <c r="I52" s="534"/>
      <c r="J52" s="535">
        <v>1</v>
      </c>
      <c r="K52" s="536">
        <v>27900</v>
      </c>
      <c r="L52" s="535"/>
      <c r="M52" s="536"/>
      <c r="N52" s="535"/>
      <c r="O52" s="536"/>
      <c r="P52" s="537">
        <f t="shared" si="17"/>
        <v>1</v>
      </c>
      <c r="Q52" s="403">
        <f t="shared" si="19"/>
        <v>27900</v>
      </c>
      <c r="R52" s="665" t="s">
        <v>1923</v>
      </c>
      <c r="S52" s="569" t="s">
        <v>1924</v>
      </c>
      <c r="T52" s="689" t="s">
        <v>1925</v>
      </c>
      <c r="U52" s="665" t="s">
        <v>1926</v>
      </c>
    </row>
    <row r="53" spans="1:21" s="575" customFormat="1" ht="45" x14ac:dyDescent="0.25">
      <c r="A53" s="675"/>
      <c r="B53" s="677"/>
      <c r="C53" s="673"/>
      <c r="D53" s="670"/>
      <c r="E53" s="670"/>
      <c r="F53" s="533" t="s">
        <v>1733</v>
      </c>
      <c r="G53" s="517" t="s">
        <v>1736</v>
      </c>
      <c r="H53" s="537"/>
      <c r="I53" s="534"/>
      <c r="J53" s="535">
        <v>0.5</v>
      </c>
      <c r="K53" s="534">
        <v>3200</v>
      </c>
      <c r="L53" s="535">
        <v>0.5</v>
      </c>
      <c r="M53" s="536">
        <v>3200</v>
      </c>
      <c r="N53" s="535"/>
      <c r="O53" s="536"/>
      <c r="P53" s="537">
        <f t="shared" si="17"/>
        <v>1</v>
      </c>
      <c r="Q53" s="403">
        <f t="shared" si="19"/>
        <v>6400</v>
      </c>
      <c r="R53" s="666"/>
      <c r="S53" s="569" t="s">
        <v>1927</v>
      </c>
      <c r="T53" s="690"/>
      <c r="U53" s="666"/>
    </row>
    <row r="54" spans="1:21" s="575" customFormat="1" ht="47.25" x14ac:dyDescent="0.25">
      <c r="A54" s="675"/>
      <c r="B54" s="677"/>
      <c r="C54" s="674"/>
      <c r="D54" s="671"/>
      <c r="E54" s="671"/>
      <c r="F54" s="532" t="s">
        <v>1734</v>
      </c>
      <c r="G54" s="517" t="s">
        <v>1735</v>
      </c>
      <c r="H54" s="537">
        <v>0.13</v>
      </c>
      <c r="I54" s="534">
        <v>7700</v>
      </c>
      <c r="J54" s="535">
        <v>0.35</v>
      </c>
      <c r="K54" s="536">
        <v>20000</v>
      </c>
      <c r="L54" s="535">
        <v>0.26</v>
      </c>
      <c r="M54" s="536">
        <v>15000</v>
      </c>
      <c r="N54" s="535">
        <v>0.26</v>
      </c>
      <c r="O54" s="536">
        <v>15000</v>
      </c>
      <c r="P54" s="537">
        <f t="shared" si="17"/>
        <v>1</v>
      </c>
      <c r="Q54" s="403">
        <f t="shared" si="19"/>
        <v>57700</v>
      </c>
      <c r="R54" s="666"/>
      <c r="S54" s="569" t="s">
        <v>1928</v>
      </c>
      <c r="T54" s="691"/>
      <c r="U54" s="666"/>
    </row>
    <row r="55" spans="1:21" s="575" customFormat="1" ht="15.75" x14ac:dyDescent="0.25">
      <c r="A55" s="678" t="s">
        <v>1345</v>
      </c>
      <c r="B55" s="679"/>
      <c r="C55" s="679"/>
      <c r="D55" s="679"/>
      <c r="E55" s="679"/>
      <c r="F55" s="679"/>
      <c r="G55" s="680"/>
      <c r="H55" s="579"/>
      <c r="I55" s="579">
        <f>SUM(I8:I54)</f>
        <v>674550.39</v>
      </c>
      <c r="J55" s="579"/>
      <c r="K55" s="579">
        <f>SUM(K8:K54)</f>
        <v>623689.73</v>
      </c>
      <c r="L55" s="579"/>
      <c r="M55" s="579">
        <f>SUM(M8:M54)</f>
        <v>611933.5</v>
      </c>
      <c r="N55" s="579"/>
      <c r="O55" s="579">
        <f>SUM(O8:O54)</f>
        <v>500600.41</v>
      </c>
      <c r="P55" s="579"/>
      <c r="Q55" s="579">
        <f>SUM(Q8:Q54)</f>
        <v>2410774.0299999998</v>
      </c>
      <c r="R55" s="580"/>
      <c r="S55" s="580"/>
      <c r="T55" s="580"/>
      <c r="U55" s="581"/>
    </row>
    <row r="56" spans="1:21" s="575" customFormat="1" x14ac:dyDescent="0.25"/>
    <row r="58" spans="1:21" x14ac:dyDescent="0.25">
      <c r="B58" s="461"/>
    </row>
    <row r="59" spans="1:21" x14ac:dyDescent="0.25">
      <c r="B59" s="461"/>
    </row>
    <row r="60" spans="1:21" x14ac:dyDescent="0.25">
      <c r="B60" s="461"/>
    </row>
    <row r="61" spans="1:21" x14ac:dyDescent="0.25">
      <c r="B61" s="461"/>
    </row>
  </sheetData>
  <mergeCells count="66">
    <mergeCell ref="D8:D12"/>
    <mergeCell ref="D13:D26"/>
    <mergeCell ref="E23:E26"/>
    <mergeCell ref="E17:E22"/>
    <mergeCell ref="E9:E11"/>
    <mergeCell ref="E13:E16"/>
    <mergeCell ref="U52:U54"/>
    <mergeCell ref="T52:T54"/>
    <mergeCell ref="U47:U48"/>
    <mergeCell ref="R49:R51"/>
    <mergeCell ref="S49:S51"/>
    <mergeCell ref="T49:T51"/>
    <mergeCell ref="U49:U51"/>
    <mergeCell ref="R27:R32"/>
    <mergeCell ref="R8:R12"/>
    <mergeCell ref="S8:S12"/>
    <mergeCell ref="T8:T12"/>
    <mergeCell ref="U8:U12"/>
    <mergeCell ref="R13:R26"/>
    <mergeCell ref="S13:S26"/>
    <mergeCell ref="T13:T26"/>
    <mergeCell ref="U13:U26"/>
    <mergeCell ref="B47:B48"/>
    <mergeCell ref="B8:B46"/>
    <mergeCell ref="G4:G6"/>
    <mergeCell ref="B4:B6"/>
    <mergeCell ref="C4:C6"/>
    <mergeCell ref="E4:E6"/>
    <mergeCell ref="F4:F6"/>
    <mergeCell ref="D4:D6"/>
    <mergeCell ref="E27:E28"/>
    <mergeCell ref="E29:E30"/>
    <mergeCell ref="E33:E35"/>
    <mergeCell ref="E36:E37"/>
    <mergeCell ref="E38:E40"/>
    <mergeCell ref="E42:E44"/>
    <mergeCell ref="C27:C46"/>
    <mergeCell ref="C47:C48"/>
    <mergeCell ref="A4:A6"/>
    <mergeCell ref="A8:A54"/>
    <mergeCell ref="B49:B54"/>
    <mergeCell ref="A55:G55"/>
    <mergeCell ref="A1:U1"/>
    <mergeCell ref="A2:U2"/>
    <mergeCell ref="T4:T6"/>
    <mergeCell ref="U4:U6"/>
    <mergeCell ref="H5:I5"/>
    <mergeCell ref="J5:K5"/>
    <mergeCell ref="L5:M5"/>
    <mergeCell ref="N5:O5"/>
    <mergeCell ref="H4:O4"/>
    <mergeCell ref="P4:Q5"/>
    <mergeCell ref="S4:S6"/>
    <mergeCell ref="R4:R6"/>
    <mergeCell ref="C49:C54"/>
    <mergeCell ref="D49:D51"/>
    <mergeCell ref="D52:D54"/>
    <mergeCell ref="D47:D48"/>
    <mergeCell ref="E47:E48"/>
    <mergeCell ref="D42:D44"/>
    <mergeCell ref="D36:D41"/>
    <mergeCell ref="D33:D35"/>
    <mergeCell ref="D27:D32"/>
    <mergeCell ref="R52:R54"/>
    <mergeCell ref="E49:E50"/>
    <mergeCell ref="E52:E5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47 C49 C27 C8">
      <formula1>$M$3:$P$3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1"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0" t="s">
        <v>1650</v>
      </c>
      <c r="C1" s="510" t="s">
        <v>1651</v>
      </c>
      <c r="D1" s="510" t="s">
        <v>1652</v>
      </c>
      <c r="E1" s="510" t="s">
        <v>1653</v>
      </c>
      <c r="F1" s="695" t="s">
        <v>1355</v>
      </c>
      <c r="G1" s="695"/>
      <c r="H1" s="695"/>
      <c r="I1" s="695"/>
      <c r="J1" s="695"/>
      <c r="K1" s="695"/>
      <c r="L1" s="695"/>
      <c r="M1" s="695"/>
      <c r="N1" s="290"/>
      <c r="O1" s="290"/>
      <c r="P1" s="290"/>
      <c r="Q1" s="290"/>
      <c r="R1" s="290"/>
      <c r="S1" s="290"/>
      <c r="T1" s="290"/>
      <c r="U1" s="290"/>
      <c r="V1" s="290"/>
      <c r="W1" s="290"/>
      <c r="X1" s="290"/>
      <c r="Y1" s="290"/>
      <c r="Z1" s="290"/>
      <c r="AA1" s="290"/>
      <c r="AB1" s="290"/>
    </row>
    <row r="2" spans="1:28" ht="18" x14ac:dyDescent="0.3">
      <c r="A2" s="316" t="s">
        <v>1354</v>
      </c>
      <c r="H2" s="290"/>
      <c r="J2" s="290"/>
      <c r="K2" s="290"/>
      <c r="L2" s="290"/>
      <c r="M2" s="290"/>
      <c r="N2" s="290"/>
      <c r="O2" s="290"/>
      <c r="P2" s="290"/>
      <c r="Q2" s="290"/>
      <c r="R2" s="290"/>
      <c r="S2" s="290"/>
      <c r="T2" s="290"/>
      <c r="U2" s="290"/>
      <c r="V2" s="290"/>
      <c r="W2" s="290"/>
      <c r="X2" s="290"/>
      <c r="Y2" s="290"/>
      <c r="Z2" s="290"/>
      <c r="AA2" s="290"/>
      <c r="AB2" s="290"/>
    </row>
    <row r="3" spans="1:28" s="364" customFormat="1" ht="18.75" x14ac:dyDescent="0.25">
      <c r="A3" s="316" t="s">
        <v>1427</v>
      </c>
      <c r="D3" s="461"/>
      <c r="H3" s="290"/>
      <c r="I3" s="233"/>
      <c r="J3" s="290"/>
      <c r="K3" s="290"/>
      <c r="L3" s="290"/>
      <c r="M3" s="290"/>
      <c r="N3" s="290"/>
      <c r="O3" s="290"/>
      <c r="P3" s="290"/>
      <c r="Q3" s="290"/>
      <c r="R3" s="290"/>
      <c r="S3" s="290"/>
      <c r="T3" s="290"/>
      <c r="U3" s="290"/>
      <c r="V3" s="290"/>
      <c r="W3" s="290"/>
      <c r="X3" s="290"/>
      <c r="Y3" s="290"/>
      <c r="Z3" s="290"/>
      <c r="AA3" s="290"/>
      <c r="AB3" s="290"/>
    </row>
    <row r="4" spans="1:28" s="364" customFormat="1" ht="18.75" x14ac:dyDescent="0.25">
      <c r="A4" s="316" t="s">
        <v>1428</v>
      </c>
      <c r="D4" s="461"/>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58" t="s">
        <v>1429</v>
      </c>
      <c r="B5" s="696"/>
      <c r="C5" s="696"/>
      <c r="D5" s="696"/>
      <c r="E5" s="696"/>
      <c r="F5" s="696"/>
      <c r="G5" s="696"/>
      <c r="H5" s="696"/>
      <c r="I5" s="696"/>
      <c r="J5" s="696"/>
      <c r="K5" s="696"/>
      <c r="L5" s="696"/>
      <c r="M5" s="696"/>
      <c r="N5" s="696"/>
      <c r="O5" s="696"/>
      <c r="P5" s="696"/>
      <c r="Q5" s="696"/>
      <c r="R5" s="696"/>
      <c r="S5" s="696"/>
      <c r="T5" s="696"/>
      <c r="U5" s="696"/>
      <c r="V5" s="696"/>
    </row>
    <row r="6" spans="1:28" ht="15" customHeight="1" x14ac:dyDescent="0.25">
      <c r="A6" s="614" t="s">
        <v>96</v>
      </c>
      <c r="B6" s="613" t="s">
        <v>110</v>
      </c>
      <c r="C6" s="616" t="s">
        <v>1535</v>
      </c>
      <c r="D6" s="616" t="s">
        <v>1536</v>
      </c>
      <c r="E6" s="616" t="s">
        <v>86</v>
      </c>
      <c r="F6" s="616" t="s">
        <v>391</v>
      </c>
      <c r="G6" s="616" t="s">
        <v>87</v>
      </c>
      <c r="H6" s="619" t="s">
        <v>99</v>
      </c>
      <c r="I6" s="625"/>
      <c r="J6" s="625"/>
      <c r="K6" s="625"/>
      <c r="L6" s="625"/>
      <c r="M6" s="625"/>
      <c r="N6" s="625"/>
      <c r="O6" s="620"/>
      <c r="P6" s="621" t="s">
        <v>100</v>
      </c>
      <c r="Q6" s="622"/>
      <c r="R6" s="613" t="s">
        <v>101</v>
      </c>
      <c r="S6" s="613" t="s">
        <v>102</v>
      </c>
      <c r="T6" s="613" t="s">
        <v>109</v>
      </c>
      <c r="U6" s="613" t="s">
        <v>108</v>
      </c>
      <c r="V6" s="610" t="s">
        <v>88</v>
      </c>
    </row>
    <row r="7" spans="1:28" ht="15" customHeight="1" x14ac:dyDescent="0.25">
      <c r="A7" s="614"/>
      <c r="B7" s="614"/>
      <c r="C7" s="617"/>
      <c r="D7" s="617"/>
      <c r="E7" s="617"/>
      <c r="F7" s="617"/>
      <c r="G7" s="617"/>
      <c r="H7" s="619" t="s">
        <v>103</v>
      </c>
      <c r="I7" s="620"/>
      <c r="J7" s="619" t="s">
        <v>104</v>
      </c>
      <c r="K7" s="620"/>
      <c r="L7" s="619" t="s">
        <v>105</v>
      </c>
      <c r="M7" s="620"/>
      <c r="N7" s="619" t="s">
        <v>106</v>
      </c>
      <c r="O7" s="620"/>
      <c r="P7" s="623"/>
      <c r="Q7" s="624"/>
      <c r="R7" s="614"/>
      <c r="S7" s="614"/>
      <c r="T7" s="614"/>
      <c r="U7" s="614"/>
      <c r="V7" s="611"/>
    </row>
    <row r="8" spans="1:28" ht="25.5" x14ac:dyDescent="0.25">
      <c r="A8" s="615"/>
      <c r="B8" s="615"/>
      <c r="C8" s="618"/>
      <c r="D8" s="618"/>
      <c r="E8" s="618"/>
      <c r="F8" s="618"/>
      <c r="G8" s="618"/>
      <c r="H8" s="437" t="s">
        <v>107</v>
      </c>
      <c r="I8" s="437" t="s">
        <v>12</v>
      </c>
      <c r="J8" s="437" t="s">
        <v>107</v>
      </c>
      <c r="K8" s="437" t="s">
        <v>12</v>
      </c>
      <c r="L8" s="437" t="s">
        <v>107</v>
      </c>
      <c r="M8" s="437" t="s">
        <v>12</v>
      </c>
      <c r="N8" s="437" t="s">
        <v>107</v>
      </c>
      <c r="O8" s="437" t="s">
        <v>12</v>
      </c>
      <c r="P8" s="437" t="s">
        <v>107</v>
      </c>
      <c r="Q8" s="437" t="s">
        <v>12</v>
      </c>
      <c r="R8" s="615"/>
      <c r="S8" s="615"/>
      <c r="T8" s="615"/>
      <c r="U8" s="615"/>
      <c r="V8" s="612"/>
    </row>
    <row r="9" spans="1:28" s="364" customFormat="1" ht="15.6" x14ac:dyDescent="0.3">
      <c r="A9" s="438"/>
      <c r="B9" s="439"/>
      <c r="C9" s="440"/>
      <c r="D9" s="440"/>
      <c r="E9" s="440"/>
      <c r="F9" s="441"/>
      <c r="G9" s="440"/>
      <c r="H9" s="442"/>
      <c r="I9" s="442"/>
      <c r="J9" s="442"/>
      <c r="K9" s="442"/>
      <c r="L9" s="442"/>
      <c r="M9" s="442"/>
      <c r="N9" s="442"/>
      <c r="O9" s="442"/>
      <c r="P9" s="442"/>
      <c r="Q9" s="442"/>
      <c r="R9" s="443"/>
      <c r="S9" s="443"/>
      <c r="T9" s="443"/>
      <c r="U9" s="443"/>
      <c r="V9" s="444"/>
    </row>
    <row r="10" spans="1:28" ht="15.75" x14ac:dyDescent="0.25">
      <c r="A10" s="697" t="s">
        <v>1431</v>
      </c>
      <c r="B10" s="697" t="s">
        <v>1430</v>
      </c>
      <c r="C10" s="324"/>
      <c r="D10" s="324"/>
      <c r="E10" s="324"/>
      <c r="F10" s="324"/>
      <c r="G10" s="324"/>
      <c r="H10" s="354"/>
      <c r="I10" s="355"/>
      <c r="J10" s="354"/>
      <c r="K10" s="355"/>
      <c r="L10" s="354"/>
      <c r="M10" s="355"/>
      <c r="N10" s="354"/>
      <c r="O10" s="355"/>
      <c r="P10" s="401">
        <f t="shared" ref="P10:Q10" si="0">H10+J10+L10+N10</f>
        <v>0</v>
      </c>
      <c r="Q10" s="399">
        <f t="shared" si="0"/>
        <v>0</v>
      </c>
      <c r="R10" s="324"/>
      <c r="S10" s="324"/>
      <c r="T10" s="324"/>
      <c r="U10" s="324"/>
      <c r="V10" s="324"/>
    </row>
    <row r="11" spans="1:28" s="364" customFormat="1" ht="15.75" x14ac:dyDescent="0.25">
      <c r="A11" s="697"/>
      <c r="B11" s="697"/>
      <c r="C11" s="324"/>
      <c r="D11" s="324"/>
      <c r="E11" s="324"/>
      <c r="F11" s="324"/>
      <c r="G11" s="324"/>
      <c r="H11" s="354"/>
      <c r="I11" s="355"/>
      <c r="J11" s="354"/>
      <c r="K11" s="355"/>
      <c r="L11" s="354"/>
      <c r="M11" s="355"/>
      <c r="N11" s="354"/>
      <c r="O11" s="355"/>
      <c r="P11" s="401">
        <f t="shared" ref="P11:P28" si="1">H11+J11+L11+N11</f>
        <v>0</v>
      </c>
      <c r="Q11" s="399">
        <f t="shared" ref="Q11:Q28" si="2">I11+K11+M11+O11</f>
        <v>0</v>
      </c>
      <c r="R11" s="324"/>
      <c r="S11" s="324"/>
      <c r="T11" s="324"/>
      <c r="U11" s="324"/>
      <c r="V11" s="324"/>
    </row>
    <row r="12" spans="1:28" s="364" customFormat="1" ht="15.75" x14ac:dyDescent="0.25">
      <c r="A12" s="697"/>
      <c r="B12" s="697"/>
      <c r="C12" s="324"/>
      <c r="D12" s="324"/>
      <c r="E12" s="324"/>
      <c r="F12" s="324"/>
      <c r="G12" s="324"/>
      <c r="H12" s="354"/>
      <c r="I12" s="355"/>
      <c r="J12" s="354"/>
      <c r="K12" s="355"/>
      <c r="L12" s="354"/>
      <c r="M12" s="355"/>
      <c r="N12" s="354"/>
      <c r="O12" s="355"/>
      <c r="P12" s="401">
        <f t="shared" si="1"/>
        <v>0</v>
      </c>
      <c r="Q12" s="399">
        <f t="shared" si="2"/>
        <v>0</v>
      </c>
      <c r="R12" s="324"/>
      <c r="S12" s="324"/>
      <c r="T12" s="324"/>
      <c r="U12" s="324"/>
      <c r="V12" s="324"/>
    </row>
    <row r="13" spans="1:28" s="364" customFormat="1" ht="15.75" x14ac:dyDescent="0.25">
      <c r="A13" s="697"/>
      <c r="B13" s="697"/>
      <c r="C13" s="324"/>
      <c r="D13" s="324"/>
      <c r="E13" s="324"/>
      <c r="F13" s="324"/>
      <c r="G13" s="324"/>
      <c r="H13" s="354"/>
      <c r="I13" s="355"/>
      <c r="J13" s="354"/>
      <c r="K13" s="355"/>
      <c r="L13" s="354"/>
      <c r="M13" s="355"/>
      <c r="N13" s="354"/>
      <c r="O13" s="355"/>
      <c r="P13" s="401">
        <f t="shared" si="1"/>
        <v>0</v>
      </c>
      <c r="Q13" s="399">
        <f t="shared" si="2"/>
        <v>0</v>
      </c>
      <c r="R13" s="324"/>
      <c r="S13" s="324"/>
      <c r="T13" s="324"/>
      <c r="U13" s="324"/>
      <c r="V13" s="324"/>
    </row>
    <row r="14" spans="1:28" s="364" customFormat="1" ht="15.75" x14ac:dyDescent="0.25">
      <c r="A14" s="697"/>
      <c r="B14" s="697"/>
      <c r="C14" s="324"/>
      <c r="D14" s="324"/>
      <c r="E14" s="324"/>
      <c r="F14" s="324"/>
      <c r="G14" s="324"/>
      <c r="H14" s="354"/>
      <c r="I14" s="355"/>
      <c r="J14" s="354"/>
      <c r="K14" s="355"/>
      <c r="L14" s="354"/>
      <c r="M14" s="355"/>
      <c r="N14" s="354"/>
      <c r="O14" s="355"/>
      <c r="P14" s="401">
        <f t="shared" si="1"/>
        <v>0</v>
      </c>
      <c r="Q14" s="399">
        <f t="shared" si="2"/>
        <v>0</v>
      </c>
      <c r="R14" s="324"/>
      <c r="S14" s="324"/>
      <c r="T14" s="324"/>
      <c r="U14" s="324"/>
      <c r="V14" s="324"/>
    </row>
    <row r="15" spans="1:28" s="364" customFormat="1" ht="15.75" x14ac:dyDescent="0.25">
      <c r="A15" s="697"/>
      <c r="B15" s="697"/>
      <c r="C15" s="324"/>
      <c r="D15" s="324"/>
      <c r="E15" s="324"/>
      <c r="F15" s="324"/>
      <c r="G15" s="324"/>
      <c r="H15" s="354"/>
      <c r="I15" s="355"/>
      <c r="J15" s="354"/>
      <c r="K15" s="355"/>
      <c r="L15" s="354"/>
      <c r="M15" s="355"/>
      <c r="N15" s="354"/>
      <c r="O15" s="355"/>
      <c r="P15" s="401">
        <f t="shared" si="1"/>
        <v>0</v>
      </c>
      <c r="Q15" s="399">
        <f t="shared" si="2"/>
        <v>0</v>
      </c>
      <c r="R15" s="324"/>
      <c r="S15" s="324"/>
      <c r="T15" s="324"/>
      <c r="U15" s="324"/>
      <c r="V15" s="324"/>
    </row>
    <row r="16" spans="1:28" ht="15.75" x14ac:dyDescent="0.25">
      <c r="A16" s="697"/>
      <c r="B16" s="697"/>
      <c r="C16" s="324"/>
      <c r="D16" s="324"/>
      <c r="E16" s="324"/>
      <c r="F16" s="324"/>
      <c r="G16" s="324"/>
      <c r="H16" s="354"/>
      <c r="I16" s="355"/>
      <c r="J16" s="354"/>
      <c r="K16" s="355"/>
      <c r="L16" s="354"/>
      <c r="M16" s="355"/>
      <c r="N16" s="354"/>
      <c r="O16" s="355"/>
      <c r="P16" s="401">
        <f t="shared" si="1"/>
        <v>0</v>
      </c>
      <c r="Q16" s="399">
        <f t="shared" si="2"/>
        <v>0</v>
      </c>
      <c r="R16" s="324"/>
      <c r="S16" s="324"/>
      <c r="T16" s="324"/>
      <c r="U16" s="324"/>
      <c r="V16" s="324"/>
    </row>
    <row r="17" spans="1:22" s="364" customFormat="1" ht="15.75" x14ac:dyDescent="0.25">
      <c r="A17" s="626" t="s">
        <v>1433</v>
      </c>
      <c r="B17" s="626" t="s">
        <v>116</v>
      </c>
      <c r="C17" s="324"/>
      <c r="D17" s="324"/>
      <c r="E17" s="324"/>
      <c r="F17" s="324"/>
      <c r="G17" s="324"/>
      <c r="H17" s="354"/>
      <c r="I17" s="355"/>
      <c r="J17" s="354"/>
      <c r="K17" s="355"/>
      <c r="L17" s="354"/>
      <c r="M17" s="355"/>
      <c r="N17" s="354"/>
      <c r="O17" s="355"/>
      <c r="P17" s="401">
        <f t="shared" si="1"/>
        <v>0</v>
      </c>
      <c r="Q17" s="399">
        <f t="shared" si="2"/>
        <v>0</v>
      </c>
      <c r="R17" s="324"/>
      <c r="S17" s="324"/>
      <c r="T17" s="324"/>
      <c r="U17" s="324"/>
      <c r="V17" s="324"/>
    </row>
    <row r="18" spans="1:22" s="364" customFormat="1" ht="15.75" x14ac:dyDescent="0.25">
      <c r="A18" s="627"/>
      <c r="B18" s="627"/>
      <c r="C18" s="324"/>
      <c r="D18" s="324"/>
      <c r="E18" s="324"/>
      <c r="F18" s="324"/>
      <c r="G18" s="324"/>
      <c r="H18" s="354"/>
      <c r="I18" s="355"/>
      <c r="J18" s="354"/>
      <c r="K18" s="355"/>
      <c r="L18" s="354"/>
      <c r="M18" s="355"/>
      <c r="N18" s="354"/>
      <c r="O18" s="355"/>
      <c r="P18" s="401">
        <f t="shared" si="1"/>
        <v>0</v>
      </c>
      <c r="Q18" s="399">
        <f t="shared" si="2"/>
        <v>0</v>
      </c>
      <c r="R18" s="324"/>
      <c r="S18" s="324"/>
      <c r="T18" s="324"/>
      <c r="U18" s="324"/>
      <c r="V18" s="324"/>
    </row>
    <row r="19" spans="1:22" s="364" customFormat="1" ht="15.75" x14ac:dyDescent="0.25">
      <c r="A19" s="627"/>
      <c r="B19" s="627"/>
      <c r="C19" s="324"/>
      <c r="D19" s="324"/>
      <c r="E19" s="324"/>
      <c r="F19" s="324"/>
      <c r="G19" s="324"/>
      <c r="H19" s="354"/>
      <c r="I19" s="355"/>
      <c r="J19" s="354"/>
      <c r="K19" s="355"/>
      <c r="L19" s="354"/>
      <c r="M19" s="355"/>
      <c r="N19" s="354"/>
      <c r="O19" s="355"/>
      <c r="P19" s="401">
        <f t="shared" si="1"/>
        <v>0</v>
      </c>
      <c r="Q19" s="399">
        <f t="shared" si="2"/>
        <v>0</v>
      </c>
      <c r="R19" s="324"/>
      <c r="S19" s="324"/>
      <c r="T19" s="324"/>
      <c r="U19" s="324"/>
      <c r="V19" s="324"/>
    </row>
    <row r="20" spans="1:22" s="364" customFormat="1" ht="15.75" x14ac:dyDescent="0.25">
      <c r="A20" s="627"/>
      <c r="B20" s="627"/>
      <c r="C20" s="324"/>
      <c r="D20" s="324"/>
      <c r="E20" s="324"/>
      <c r="F20" s="324"/>
      <c r="G20" s="324"/>
      <c r="H20" s="354"/>
      <c r="I20" s="355"/>
      <c r="J20" s="354"/>
      <c r="K20" s="355"/>
      <c r="L20" s="354"/>
      <c r="M20" s="355"/>
      <c r="N20" s="354"/>
      <c r="O20" s="355"/>
      <c r="P20" s="401">
        <f t="shared" si="1"/>
        <v>0</v>
      </c>
      <c r="Q20" s="399">
        <f t="shared" si="2"/>
        <v>0</v>
      </c>
      <c r="R20" s="324"/>
      <c r="S20" s="324"/>
      <c r="T20" s="324"/>
      <c r="U20" s="324"/>
      <c r="V20" s="324"/>
    </row>
    <row r="21" spans="1:22" s="364" customFormat="1" ht="15.75" x14ac:dyDescent="0.25">
      <c r="A21" s="627"/>
      <c r="B21" s="627"/>
      <c r="C21" s="324"/>
      <c r="D21" s="324"/>
      <c r="E21" s="324"/>
      <c r="F21" s="324"/>
      <c r="G21" s="324"/>
      <c r="H21" s="354"/>
      <c r="I21" s="355"/>
      <c r="J21" s="354"/>
      <c r="K21" s="355"/>
      <c r="L21" s="354"/>
      <c r="M21" s="355"/>
      <c r="N21" s="354"/>
      <c r="O21" s="355"/>
      <c r="P21" s="401">
        <f t="shared" si="1"/>
        <v>0</v>
      </c>
      <c r="Q21" s="399">
        <f t="shared" si="2"/>
        <v>0</v>
      </c>
      <c r="R21" s="324"/>
      <c r="S21" s="324"/>
      <c r="T21" s="324"/>
      <c r="U21" s="324"/>
      <c r="V21" s="324"/>
    </row>
    <row r="22" spans="1:22" s="364" customFormat="1" ht="15.75" x14ac:dyDescent="0.25">
      <c r="A22" s="628"/>
      <c r="B22" s="628"/>
      <c r="C22" s="324"/>
      <c r="D22" s="324"/>
      <c r="E22" s="324"/>
      <c r="F22" s="324"/>
      <c r="G22" s="324"/>
      <c r="H22" s="354"/>
      <c r="I22" s="355"/>
      <c r="J22" s="354"/>
      <c r="K22" s="355"/>
      <c r="L22" s="354"/>
      <c r="M22" s="355"/>
      <c r="N22" s="354"/>
      <c r="O22" s="355"/>
      <c r="P22" s="401">
        <f t="shared" si="1"/>
        <v>0</v>
      </c>
      <c r="Q22" s="399">
        <f t="shared" si="2"/>
        <v>0</v>
      </c>
      <c r="R22" s="324"/>
      <c r="S22" s="324"/>
      <c r="T22" s="324"/>
      <c r="U22" s="324"/>
      <c r="V22" s="324"/>
    </row>
    <row r="23" spans="1:22" s="364" customFormat="1" ht="15.75" x14ac:dyDescent="0.25">
      <c r="A23" s="697" t="s">
        <v>1434</v>
      </c>
      <c r="B23" s="626"/>
      <c r="C23" s="324"/>
      <c r="D23" s="324"/>
      <c r="E23" s="324"/>
      <c r="F23" s="324"/>
      <c r="G23" s="324"/>
      <c r="H23" s="354"/>
      <c r="I23" s="355"/>
      <c r="J23" s="354"/>
      <c r="K23" s="355"/>
      <c r="L23" s="354"/>
      <c r="M23" s="355"/>
      <c r="N23" s="354"/>
      <c r="O23" s="355"/>
      <c r="P23" s="401">
        <f t="shared" si="1"/>
        <v>0</v>
      </c>
      <c r="Q23" s="399">
        <f t="shared" si="2"/>
        <v>0</v>
      </c>
      <c r="R23" s="324"/>
      <c r="S23" s="324"/>
      <c r="T23" s="324"/>
      <c r="U23" s="324"/>
      <c r="V23" s="324"/>
    </row>
    <row r="24" spans="1:22" s="364" customFormat="1" ht="15.75" x14ac:dyDescent="0.25">
      <c r="A24" s="697"/>
      <c r="B24" s="627"/>
      <c r="C24" s="324"/>
      <c r="D24" s="324"/>
      <c r="E24" s="324"/>
      <c r="F24" s="324"/>
      <c r="G24" s="324"/>
      <c r="H24" s="354"/>
      <c r="I24" s="355"/>
      <c r="J24" s="354"/>
      <c r="K24" s="355"/>
      <c r="L24" s="354"/>
      <c r="M24" s="355"/>
      <c r="N24" s="354"/>
      <c r="O24" s="355"/>
      <c r="P24" s="401">
        <f t="shared" si="1"/>
        <v>0</v>
      </c>
      <c r="Q24" s="399">
        <f t="shared" si="2"/>
        <v>0</v>
      </c>
      <c r="R24" s="324"/>
      <c r="S24" s="324"/>
      <c r="T24" s="324"/>
      <c r="U24" s="324"/>
      <c r="V24" s="324"/>
    </row>
    <row r="25" spans="1:22" s="364" customFormat="1" ht="15.75" x14ac:dyDescent="0.25">
      <c r="A25" s="697"/>
      <c r="B25" s="627"/>
      <c r="C25" s="324"/>
      <c r="D25" s="324"/>
      <c r="E25" s="324"/>
      <c r="F25" s="324"/>
      <c r="G25" s="324"/>
      <c r="H25" s="354"/>
      <c r="I25" s="355"/>
      <c r="J25" s="354"/>
      <c r="K25" s="355"/>
      <c r="L25" s="354"/>
      <c r="M25" s="355"/>
      <c r="N25" s="354"/>
      <c r="O25" s="355"/>
      <c r="P25" s="401">
        <f t="shared" si="1"/>
        <v>0</v>
      </c>
      <c r="Q25" s="399">
        <f t="shared" si="2"/>
        <v>0</v>
      </c>
      <c r="R25" s="324"/>
      <c r="S25" s="324"/>
      <c r="T25" s="324"/>
      <c r="U25" s="324"/>
      <c r="V25" s="324"/>
    </row>
    <row r="26" spans="1:22" s="364" customFormat="1" ht="15.75" x14ac:dyDescent="0.25">
      <c r="A26" s="697"/>
      <c r="B26" s="627"/>
      <c r="C26" s="324"/>
      <c r="D26" s="324"/>
      <c r="E26" s="324"/>
      <c r="F26" s="324"/>
      <c r="G26" s="324"/>
      <c r="H26" s="354"/>
      <c r="I26" s="355"/>
      <c r="J26" s="354"/>
      <c r="K26" s="355"/>
      <c r="L26" s="354"/>
      <c r="M26" s="355"/>
      <c r="N26" s="354"/>
      <c r="O26" s="355"/>
      <c r="P26" s="401">
        <f t="shared" si="1"/>
        <v>0</v>
      </c>
      <c r="Q26" s="399">
        <f t="shared" si="2"/>
        <v>0</v>
      </c>
      <c r="R26" s="324"/>
      <c r="S26" s="324"/>
      <c r="T26" s="324"/>
      <c r="U26" s="324"/>
      <c r="V26" s="324"/>
    </row>
    <row r="27" spans="1:22" s="364" customFormat="1" ht="15.75" x14ac:dyDescent="0.25">
      <c r="A27" s="697"/>
      <c r="B27" s="627"/>
      <c r="C27" s="324"/>
      <c r="D27" s="324"/>
      <c r="E27" s="324"/>
      <c r="F27" s="324"/>
      <c r="G27" s="324"/>
      <c r="H27" s="354"/>
      <c r="I27" s="355"/>
      <c r="J27" s="354"/>
      <c r="K27" s="355"/>
      <c r="L27" s="354"/>
      <c r="M27" s="355"/>
      <c r="N27" s="354"/>
      <c r="O27" s="355"/>
      <c r="P27" s="401">
        <f t="shared" si="1"/>
        <v>0</v>
      </c>
      <c r="Q27" s="399">
        <f t="shared" si="2"/>
        <v>0</v>
      </c>
      <c r="R27" s="324"/>
      <c r="S27" s="324"/>
      <c r="T27" s="324"/>
      <c r="U27" s="324"/>
      <c r="V27" s="324"/>
    </row>
    <row r="28" spans="1:22" ht="15.75" x14ac:dyDescent="0.25">
      <c r="A28" s="697"/>
      <c r="B28" s="628"/>
      <c r="C28" s="324"/>
      <c r="D28" s="324"/>
      <c r="E28" s="324"/>
      <c r="F28" s="324"/>
      <c r="G28" s="324"/>
      <c r="H28" s="324"/>
      <c r="I28" s="355"/>
      <c r="J28" s="324"/>
      <c r="K28" s="355"/>
      <c r="L28" s="324"/>
      <c r="M28" s="355"/>
      <c r="N28" s="324"/>
      <c r="O28" s="355"/>
      <c r="P28" s="401">
        <f t="shared" si="1"/>
        <v>0</v>
      </c>
      <c r="Q28" s="399">
        <f t="shared" si="2"/>
        <v>0</v>
      </c>
      <c r="R28" s="324"/>
      <c r="S28" s="71"/>
      <c r="T28" s="324"/>
      <c r="U28" s="324"/>
      <c r="V28" s="324"/>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1"/>
    </row>
    <row r="33" spans="3:3" x14ac:dyDescent="0.25">
      <c r="C33" s="461"/>
    </row>
    <row r="34" spans="3:3" x14ac:dyDescent="0.25">
      <c r="C34" s="461"/>
    </row>
    <row r="35" spans="3:3" x14ac:dyDescent="0.25">
      <c r="C35" s="461"/>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64" customWidth="1"/>
    <col min="2" max="2" width="35.85546875" style="364" customWidth="1"/>
    <col min="3" max="3" width="27.42578125" style="364" customWidth="1"/>
    <col min="4" max="4" width="27.42578125" style="461" customWidth="1"/>
    <col min="5" max="7" width="27.42578125" style="364" customWidth="1"/>
    <col min="8" max="8" width="15.28515625" style="364" customWidth="1"/>
    <col min="9" max="9" width="11.42578125" style="233"/>
    <col min="10" max="10" width="15.28515625" style="364" customWidth="1"/>
    <col min="11" max="11" width="18.85546875" style="233" customWidth="1"/>
    <col min="12" max="12" width="11.42578125" style="364"/>
    <col min="13" max="13" width="11.42578125" style="233"/>
    <col min="14" max="14" width="11.42578125" style="364"/>
    <col min="15" max="15" width="11.42578125" style="233"/>
    <col min="16" max="16" width="15.28515625" style="364" customWidth="1"/>
    <col min="17" max="17" width="18.28515625" style="233" customWidth="1"/>
    <col min="18" max="20" width="14.140625" style="364" customWidth="1"/>
    <col min="21" max="21" width="17" style="364" customWidth="1"/>
    <col min="22" max="16384" width="11.42578125" style="364"/>
  </cols>
  <sheetData>
    <row r="1" spans="1:42" ht="24.75" customHeight="1" x14ac:dyDescent="0.25">
      <c r="A1" s="406"/>
      <c r="B1" s="406"/>
      <c r="C1" s="406"/>
      <c r="D1" s="406"/>
      <c r="E1" s="406"/>
      <c r="F1" s="698" t="s">
        <v>1479</v>
      </c>
      <c r="G1" s="698"/>
      <c r="H1" s="698"/>
      <c r="I1" s="698"/>
      <c r="J1" s="698"/>
      <c r="K1" s="698"/>
      <c r="L1" s="698"/>
      <c r="M1" s="698"/>
      <c r="N1" s="407"/>
      <c r="O1" s="461" t="s">
        <v>1654</v>
      </c>
      <c r="P1" s="461" t="s">
        <v>1655</v>
      </c>
      <c r="Q1" s="461" t="s">
        <v>1656</v>
      </c>
      <c r="R1" s="461" t="s">
        <v>1657</v>
      </c>
      <c r="S1" s="461" t="s">
        <v>1658</v>
      </c>
      <c r="T1" s="461" t="s">
        <v>1659</v>
      </c>
      <c r="U1" s="461" t="s">
        <v>1660</v>
      </c>
      <c r="V1" s="461" t="s">
        <v>1661</v>
      </c>
      <c r="W1" s="461" t="s">
        <v>1662</v>
      </c>
      <c r="X1" s="461" t="s">
        <v>1663</v>
      </c>
      <c r="Y1" s="461" t="s">
        <v>1664</v>
      </c>
      <c r="Z1" s="461" t="s">
        <v>1665</v>
      </c>
      <c r="AA1" s="461" t="s">
        <v>1666</v>
      </c>
      <c r="AB1" s="461" t="s">
        <v>1667</v>
      </c>
      <c r="AC1" s="461" t="s">
        <v>1668</v>
      </c>
      <c r="AD1" s="461" t="s">
        <v>1669</v>
      </c>
      <c r="AE1" s="461" t="s">
        <v>1670</v>
      </c>
      <c r="AF1" s="406"/>
      <c r="AG1" s="406"/>
      <c r="AH1" s="406"/>
      <c r="AI1" s="406"/>
      <c r="AJ1" s="406"/>
      <c r="AK1" s="406"/>
      <c r="AL1" s="406"/>
      <c r="AM1" s="406"/>
      <c r="AN1" s="406"/>
      <c r="AO1" s="406"/>
      <c r="AP1" s="406"/>
    </row>
    <row r="2" spans="1:42" ht="18" x14ac:dyDescent="0.3">
      <c r="A2" s="405" t="s">
        <v>1354</v>
      </c>
      <c r="B2" s="406"/>
      <c r="C2" s="406"/>
      <c r="D2" s="406"/>
      <c r="E2" s="406"/>
      <c r="F2" s="406"/>
      <c r="G2" s="406"/>
      <c r="H2" s="407"/>
      <c r="I2" s="408"/>
      <c r="J2" s="407"/>
      <c r="K2" s="407"/>
      <c r="L2" s="407"/>
      <c r="M2" s="407"/>
      <c r="N2" s="407"/>
      <c r="O2" s="407"/>
      <c r="P2" s="407"/>
      <c r="Q2" s="407"/>
      <c r="R2" s="407"/>
      <c r="S2" s="407"/>
      <c r="T2" s="407"/>
      <c r="U2" s="407"/>
      <c r="V2" s="407"/>
      <c r="W2" s="407"/>
      <c r="X2" s="407"/>
      <c r="Y2" s="407"/>
      <c r="Z2" s="407"/>
      <c r="AA2" s="407"/>
      <c r="AB2" s="406"/>
      <c r="AC2" s="406"/>
      <c r="AD2" s="406"/>
      <c r="AE2" s="406"/>
      <c r="AF2" s="406"/>
      <c r="AG2" s="406"/>
      <c r="AH2" s="406"/>
      <c r="AI2" s="406"/>
      <c r="AJ2" s="406"/>
      <c r="AK2" s="406"/>
      <c r="AL2" s="406"/>
      <c r="AM2" s="406"/>
      <c r="AN2" s="406"/>
      <c r="AO2" s="406"/>
      <c r="AP2" s="406"/>
    </row>
    <row r="3" spans="1:42" ht="18.75" x14ac:dyDescent="0.25">
      <c r="A3" s="405" t="s">
        <v>1485</v>
      </c>
      <c r="B3" s="406"/>
      <c r="C3" s="406"/>
      <c r="D3" s="406"/>
      <c r="E3" s="406"/>
      <c r="F3" s="406"/>
      <c r="G3" s="406"/>
      <c r="H3" s="407"/>
      <c r="I3" s="408"/>
      <c r="J3" s="407"/>
      <c r="K3" s="407"/>
      <c r="L3" s="407"/>
      <c r="M3" s="407"/>
      <c r="N3" s="407"/>
      <c r="O3" s="407"/>
      <c r="P3" s="407"/>
      <c r="Q3" s="407"/>
      <c r="R3" s="407"/>
      <c r="S3" s="407"/>
      <c r="T3" s="407"/>
      <c r="U3" s="407"/>
      <c r="V3" s="407"/>
      <c r="W3" s="407"/>
      <c r="X3" s="407"/>
      <c r="Y3" s="407"/>
      <c r="Z3" s="407"/>
      <c r="AA3" s="407"/>
      <c r="AB3" s="406"/>
      <c r="AC3" s="406"/>
      <c r="AD3" s="406"/>
      <c r="AE3" s="406"/>
      <c r="AF3" s="406"/>
      <c r="AG3" s="406"/>
      <c r="AH3" s="406"/>
      <c r="AI3" s="406"/>
      <c r="AJ3" s="406"/>
      <c r="AK3" s="406"/>
      <c r="AL3" s="406"/>
      <c r="AM3" s="406"/>
      <c r="AN3" s="406"/>
      <c r="AO3" s="406"/>
      <c r="AP3" s="406"/>
    </row>
    <row r="4" spans="1:42" s="406" customFormat="1" ht="18.75" x14ac:dyDescent="0.25">
      <c r="A4" s="405" t="s">
        <v>1496</v>
      </c>
      <c r="H4" s="407"/>
      <c r="I4" s="408"/>
      <c r="J4" s="407"/>
      <c r="K4" s="407"/>
      <c r="L4" s="407"/>
      <c r="M4" s="407"/>
      <c r="N4" s="407"/>
      <c r="O4" s="407"/>
      <c r="P4" s="407"/>
      <c r="Q4" s="407"/>
      <c r="R4" s="407"/>
      <c r="S4" s="407"/>
      <c r="T4" s="407"/>
      <c r="U4" s="407"/>
      <c r="V4" s="407"/>
      <c r="W4" s="407"/>
      <c r="X4" s="407"/>
      <c r="Y4" s="407"/>
      <c r="Z4" s="407"/>
      <c r="AA4" s="407"/>
    </row>
    <row r="5" spans="1:42" s="406" customFormat="1" ht="18.75" customHeight="1" x14ac:dyDescent="0.25">
      <c r="A5" s="409" t="s">
        <v>1486</v>
      </c>
      <c r="B5" s="410"/>
      <c r="C5" s="410"/>
      <c r="D5" s="410"/>
      <c r="E5" s="410"/>
      <c r="F5" s="410"/>
      <c r="G5" s="410"/>
      <c r="H5" s="410"/>
      <c r="I5" s="410"/>
      <c r="J5" s="410"/>
      <c r="K5" s="410"/>
      <c r="L5" s="410"/>
      <c r="M5" s="410"/>
      <c r="N5" s="410"/>
      <c r="O5" s="410"/>
      <c r="P5" s="410"/>
      <c r="Q5" s="410"/>
      <c r="R5" s="410"/>
      <c r="S5" s="410"/>
      <c r="T5" s="410"/>
      <c r="U5" s="410"/>
    </row>
    <row r="6" spans="1:42" ht="15" customHeight="1" x14ac:dyDescent="0.25">
      <c r="A6" s="614" t="s">
        <v>96</v>
      </c>
      <c r="B6" s="613" t="s">
        <v>110</v>
      </c>
      <c r="C6" s="616" t="s">
        <v>1535</v>
      </c>
      <c r="D6" s="616" t="s">
        <v>1536</v>
      </c>
      <c r="E6" s="616" t="s">
        <v>86</v>
      </c>
      <c r="F6" s="616" t="s">
        <v>391</v>
      </c>
      <c r="G6" s="616" t="s">
        <v>87</v>
      </c>
      <c r="H6" s="619" t="s">
        <v>99</v>
      </c>
      <c r="I6" s="625"/>
      <c r="J6" s="625"/>
      <c r="K6" s="625"/>
      <c r="L6" s="625"/>
      <c r="M6" s="625"/>
      <c r="N6" s="625"/>
      <c r="O6" s="620"/>
      <c r="P6" s="621" t="s">
        <v>100</v>
      </c>
      <c r="Q6" s="622"/>
      <c r="R6" s="613" t="s">
        <v>102</v>
      </c>
      <c r="S6" s="613" t="s">
        <v>109</v>
      </c>
      <c r="T6" s="613" t="s">
        <v>108</v>
      </c>
      <c r="U6" s="610" t="s">
        <v>88</v>
      </c>
    </row>
    <row r="7" spans="1:42" ht="15" customHeight="1" x14ac:dyDescent="0.25">
      <c r="A7" s="614"/>
      <c r="B7" s="614"/>
      <c r="C7" s="617"/>
      <c r="D7" s="617"/>
      <c r="E7" s="617"/>
      <c r="F7" s="617"/>
      <c r="G7" s="617"/>
      <c r="H7" s="619" t="s">
        <v>103</v>
      </c>
      <c r="I7" s="620"/>
      <c r="J7" s="619" t="s">
        <v>104</v>
      </c>
      <c r="K7" s="620"/>
      <c r="L7" s="619" t="s">
        <v>105</v>
      </c>
      <c r="M7" s="620"/>
      <c r="N7" s="619" t="s">
        <v>106</v>
      </c>
      <c r="O7" s="620"/>
      <c r="P7" s="623"/>
      <c r="Q7" s="624"/>
      <c r="R7" s="614"/>
      <c r="S7" s="614"/>
      <c r="T7" s="614"/>
      <c r="U7" s="611"/>
    </row>
    <row r="8" spans="1:42" ht="25.5" x14ac:dyDescent="0.25">
      <c r="A8" s="615"/>
      <c r="B8" s="615"/>
      <c r="C8" s="618"/>
      <c r="D8" s="618"/>
      <c r="E8" s="618"/>
      <c r="F8" s="618"/>
      <c r="G8" s="618"/>
      <c r="H8" s="437" t="s">
        <v>107</v>
      </c>
      <c r="I8" s="437" t="s">
        <v>12</v>
      </c>
      <c r="J8" s="437" t="s">
        <v>107</v>
      </c>
      <c r="K8" s="437" t="s">
        <v>12</v>
      </c>
      <c r="L8" s="437" t="s">
        <v>107</v>
      </c>
      <c r="M8" s="437" t="s">
        <v>12</v>
      </c>
      <c r="N8" s="437" t="s">
        <v>107</v>
      </c>
      <c r="O8" s="437" t="s">
        <v>12</v>
      </c>
      <c r="P8" s="437" t="s">
        <v>107</v>
      </c>
      <c r="Q8" s="437" t="s">
        <v>12</v>
      </c>
      <c r="R8" s="615"/>
      <c r="S8" s="615"/>
      <c r="T8" s="615"/>
      <c r="U8" s="612"/>
    </row>
    <row r="9" spans="1:42" ht="15.6" x14ac:dyDescent="0.3">
      <c r="A9" s="438"/>
      <c r="B9" s="439"/>
      <c r="C9" s="440"/>
      <c r="D9" s="440"/>
      <c r="E9" s="440"/>
      <c r="F9" s="441"/>
      <c r="G9" s="440"/>
      <c r="H9" s="442"/>
      <c r="I9" s="442"/>
      <c r="J9" s="442"/>
      <c r="K9" s="442"/>
      <c r="L9" s="442"/>
      <c r="M9" s="442"/>
      <c r="N9" s="442"/>
      <c r="O9" s="442"/>
      <c r="P9" s="442"/>
      <c r="Q9" s="442"/>
      <c r="R9" s="443"/>
      <c r="S9" s="443"/>
      <c r="T9" s="443"/>
      <c r="U9" s="444"/>
    </row>
    <row r="10" spans="1:42" ht="15.75" customHeight="1" x14ac:dyDescent="0.25">
      <c r="A10" s="626" t="s">
        <v>1487</v>
      </c>
      <c r="B10" s="626" t="s">
        <v>1488</v>
      </c>
      <c r="C10" s="324"/>
      <c r="D10" s="324"/>
      <c r="E10" s="324"/>
      <c r="F10" s="324"/>
      <c r="G10" s="324"/>
      <c r="H10" s="354"/>
      <c r="I10" s="355"/>
      <c r="J10" s="354"/>
      <c r="K10" s="355"/>
      <c r="L10" s="354"/>
      <c r="M10" s="355"/>
      <c r="N10" s="354"/>
      <c r="O10" s="355"/>
      <c r="P10" s="401">
        <f t="shared" ref="P10:Q62" si="0">H10+J10+L10+N10</f>
        <v>0</v>
      </c>
      <c r="Q10" s="399">
        <f t="shared" si="0"/>
        <v>0</v>
      </c>
      <c r="R10" s="324"/>
      <c r="S10" s="324"/>
      <c r="T10" s="324"/>
      <c r="U10" s="324"/>
    </row>
    <row r="11" spans="1:42" ht="15.75" x14ac:dyDescent="0.25">
      <c r="A11" s="627"/>
      <c r="B11" s="627"/>
      <c r="C11" s="324"/>
      <c r="D11" s="324"/>
      <c r="E11" s="324"/>
      <c r="F11" s="324"/>
      <c r="G11" s="324"/>
      <c r="H11" s="354"/>
      <c r="I11" s="355"/>
      <c r="J11" s="354"/>
      <c r="K11" s="355"/>
      <c r="L11" s="354"/>
      <c r="M11" s="355"/>
      <c r="N11" s="354"/>
      <c r="O11" s="355"/>
      <c r="P11" s="401">
        <f t="shared" si="0"/>
        <v>0</v>
      </c>
      <c r="Q11" s="399">
        <f t="shared" si="0"/>
        <v>0</v>
      </c>
      <c r="R11" s="324"/>
      <c r="S11" s="324"/>
      <c r="T11" s="324"/>
      <c r="U11" s="324"/>
    </row>
    <row r="12" spans="1:42" ht="15.75" x14ac:dyDescent="0.25">
      <c r="A12" s="627"/>
      <c r="B12" s="627"/>
      <c r="C12" s="324"/>
      <c r="D12" s="324"/>
      <c r="E12" s="324"/>
      <c r="F12" s="324"/>
      <c r="G12" s="324"/>
      <c r="H12" s="354"/>
      <c r="I12" s="355"/>
      <c r="J12" s="354"/>
      <c r="K12" s="355"/>
      <c r="L12" s="354"/>
      <c r="M12" s="355"/>
      <c r="N12" s="354"/>
      <c r="O12" s="355"/>
      <c r="P12" s="401">
        <f t="shared" si="0"/>
        <v>0</v>
      </c>
      <c r="Q12" s="399">
        <f t="shared" si="0"/>
        <v>0</v>
      </c>
      <c r="R12" s="324"/>
      <c r="S12" s="324"/>
      <c r="T12" s="324"/>
      <c r="U12" s="324"/>
    </row>
    <row r="13" spans="1:42" ht="15.75" x14ac:dyDescent="0.25">
      <c r="A13" s="627"/>
      <c r="B13" s="627"/>
      <c r="C13" s="324"/>
      <c r="D13" s="324"/>
      <c r="E13" s="324"/>
      <c r="F13" s="324"/>
      <c r="G13" s="324"/>
      <c r="H13" s="354"/>
      <c r="I13" s="355"/>
      <c r="J13" s="354"/>
      <c r="K13" s="355"/>
      <c r="L13" s="354"/>
      <c r="M13" s="355"/>
      <c r="N13" s="354"/>
      <c r="O13" s="355"/>
      <c r="P13" s="401">
        <f t="shared" ref="P13:P25" si="1">H13+J13+L13+N13</f>
        <v>0</v>
      </c>
      <c r="Q13" s="399">
        <f t="shared" ref="Q13:Q25" si="2">I13+K13+M13+O13</f>
        <v>0</v>
      </c>
      <c r="R13" s="324"/>
      <c r="S13" s="324"/>
      <c r="T13" s="324"/>
      <c r="U13" s="324"/>
    </row>
    <row r="14" spans="1:42" ht="15.75" x14ac:dyDescent="0.25">
      <c r="A14" s="627"/>
      <c r="B14" s="627"/>
      <c r="C14" s="324"/>
      <c r="D14" s="324"/>
      <c r="E14" s="324"/>
      <c r="F14" s="324"/>
      <c r="G14" s="324"/>
      <c r="H14" s="354"/>
      <c r="I14" s="355"/>
      <c r="J14" s="354"/>
      <c r="K14" s="355"/>
      <c r="L14" s="354"/>
      <c r="M14" s="355"/>
      <c r="N14" s="354"/>
      <c r="O14" s="355"/>
      <c r="P14" s="401">
        <f t="shared" si="1"/>
        <v>0</v>
      </c>
      <c r="Q14" s="399">
        <f t="shared" si="2"/>
        <v>0</v>
      </c>
      <c r="R14" s="324"/>
      <c r="S14" s="324"/>
      <c r="T14" s="324"/>
      <c r="U14" s="324"/>
    </row>
    <row r="15" spans="1:42" ht="15.75" x14ac:dyDescent="0.25">
      <c r="A15" s="627"/>
      <c r="B15" s="627"/>
      <c r="C15" s="324"/>
      <c r="D15" s="324"/>
      <c r="E15" s="324"/>
      <c r="F15" s="324"/>
      <c r="G15" s="324"/>
      <c r="H15" s="354"/>
      <c r="I15" s="355"/>
      <c r="J15" s="354"/>
      <c r="K15" s="355"/>
      <c r="L15" s="354"/>
      <c r="M15" s="355"/>
      <c r="N15" s="354"/>
      <c r="O15" s="355"/>
      <c r="P15" s="401">
        <f t="shared" si="1"/>
        <v>0</v>
      </c>
      <c r="Q15" s="399">
        <f t="shared" si="2"/>
        <v>0</v>
      </c>
      <c r="R15" s="324"/>
      <c r="S15" s="324"/>
      <c r="T15" s="324"/>
      <c r="U15" s="324"/>
    </row>
    <row r="16" spans="1:42" ht="15.75" x14ac:dyDescent="0.25">
      <c r="A16" s="627"/>
      <c r="B16" s="627"/>
      <c r="C16" s="324"/>
      <c r="D16" s="324"/>
      <c r="E16" s="324"/>
      <c r="F16" s="324"/>
      <c r="G16" s="324"/>
      <c r="H16" s="354"/>
      <c r="I16" s="355"/>
      <c r="J16" s="354"/>
      <c r="K16" s="355"/>
      <c r="L16" s="354"/>
      <c r="M16" s="355"/>
      <c r="N16" s="354"/>
      <c r="O16" s="355"/>
      <c r="P16" s="401">
        <f t="shared" si="1"/>
        <v>0</v>
      </c>
      <c r="Q16" s="399">
        <f t="shared" si="2"/>
        <v>0</v>
      </c>
      <c r="R16" s="324"/>
      <c r="S16" s="324"/>
      <c r="T16" s="324"/>
      <c r="U16" s="324"/>
    </row>
    <row r="17" spans="1:21" ht="15.75" x14ac:dyDescent="0.25">
      <c r="A17" s="627"/>
      <c r="B17" s="628"/>
      <c r="C17" s="324"/>
      <c r="D17" s="324"/>
      <c r="E17" s="324"/>
      <c r="F17" s="324"/>
      <c r="G17" s="324"/>
      <c r="H17" s="354"/>
      <c r="I17" s="355"/>
      <c r="J17" s="354"/>
      <c r="K17" s="355"/>
      <c r="L17" s="354"/>
      <c r="M17" s="355"/>
      <c r="N17" s="354"/>
      <c r="O17" s="355"/>
      <c r="P17" s="401">
        <f t="shared" si="1"/>
        <v>0</v>
      </c>
      <c r="Q17" s="399">
        <f t="shared" si="2"/>
        <v>0</v>
      </c>
      <c r="R17" s="324"/>
      <c r="S17" s="324"/>
      <c r="T17" s="324"/>
      <c r="U17" s="324"/>
    </row>
    <row r="18" spans="1:21" ht="15.75" x14ac:dyDescent="0.25">
      <c r="A18" s="627"/>
      <c r="B18" s="626" t="s">
        <v>1489</v>
      </c>
      <c r="C18" s="324"/>
      <c r="D18" s="324"/>
      <c r="E18" s="324"/>
      <c r="F18" s="324"/>
      <c r="G18" s="324"/>
      <c r="H18" s="354"/>
      <c r="I18" s="355"/>
      <c r="J18" s="354"/>
      <c r="K18" s="355"/>
      <c r="L18" s="354"/>
      <c r="M18" s="355"/>
      <c r="N18" s="354"/>
      <c r="O18" s="355"/>
      <c r="P18" s="401">
        <f t="shared" si="1"/>
        <v>0</v>
      </c>
      <c r="Q18" s="399">
        <f t="shared" si="2"/>
        <v>0</v>
      </c>
      <c r="R18" s="324"/>
      <c r="S18" s="324"/>
      <c r="T18" s="324"/>
      <c r="U18" s="324"/>
    </row>
    <row r="19" spans="1:21" ht="15.75" x14ac:dyDescent="0.25">
      <c r="A19" s="627"/>
      <c r="B19" s="627"/>
      <c r="C19" s="324"/>
      <c r="D19" s="324"/>
      <c r="E19" s="324"/>
      <c r="F19" s="324"/>
      <c r="G19" s="324"/>
      <c r="H19" s="354"/>
      <c r="I19" s="355"/>
      <c r="J19" s="354"/>
      <c r="K19" s="355"/>
      <c r="L19" s="354"/>
      <c r="M19" s="355"/>
      <c r="N19" s="354"/>
      <c r="O19" s="355"/>
      <c r="P19" s="401"/>
      <c r="Q19" s="399"/>
      <c r="R19" s="324"/>
      <c r="S19" s="324"/>
      <c r="T19" s="324"/>
      <c r="U19" s="324"/>
    </row>
    <row r="20" spans="1:21" ht="15.75" x14ac:dyDescent="0.25">
      <c r="A20" s="627"/>
      <c r="B20" s="627"/>
      <c r="C20" s="324"/>
      <c r="D20" s="324"/>
      <c r="E20" s="324"/>
      <c r="F20" s="324"/>
      <c r="G20" s="324"/>
      <c r="H20" s="354"/>
      <c r="I20" s="355"/>
      <c r="J20" s="354"/>
      <c r="K20" s="355"/>
      <c r="L20" s="354"/>
      <c r="M20" s="355"/>
      <c r="N20" s="354"/>
      <c r="O20" s="355"/>
      <c r="P20" s="401"/>
      <c r="Q20" s="399"/>
      <c r="R20" s="324"/>
      <c r="S20" s="324"/>
      <c r="T20" s="324"/>
      <c r="U20" s="324"/>
    </row>
    <row r="21" spans="1:21" ht="15.75" x14ac:dyDescent="0.25">
      <c r="A21" s="627"/>
      <c r="B21" s="627"/>
      <c r="C21" s="324"/>
      <c r="D21" s="324"/>
      <c r="E21" s="324"/>
      <c r="F21" s="324"/>
      <c r="G21" s="324"/>
      <c r="H21" s="354"/>
      <c r="I21" s="355"/>
      <c r="J21" s="354"/>
      <c r="K21" s="355"/>
      <c r="L21" s="354"/>
      <c r="M21" s="355"/>
      <c r="N21" s="354"/>
      <c r="O21" s="355"/>
      <c r="P21" s="401"/>
      <c r="Q21" s="399"/>
      <c r="R21" s="324"/>
      <c r="S21" s="324"/>
      <c r="T21" s="324"/>
      <c r="U21" s="324"/>
    </row>
    <row r="22" spans="1:21" ht="15.75" x14ac:dyDescent="0.25">
      <c r="A22" s="627"/>
      <c r="B22" s="627"/>
      <c r="C22" s="324"/>
      <c r="D22" s="324"/>
      <c r="E22" s="324"/>
      <c r="F22" s="324"/>
      <c r="G22" s="324"/>
      <c r="H22" s="354"/>
      <c r="I22" s="355"/>
      <c r="J22" s="354"/>
      <c r="K22" s="355"/>
      <c r="L22" s="354"/>
      <c r="M22" s="355"/>
      <c r="N22" s="354"/>
      <c r="O22" s="355"/>
      <c r="P22" s="401"/>
      <c r="Q22" s="399"/>
      <c r="R22" s="324"/>
      <c r="S22" s="324"/>
      <c r="T22" s="324"/>
      <c r="U22" s="324"/>
    </row>
    <row r="23" spans="1:21" ht="15.75" x14ac:dyDescent="0.25">
      <c r="A23" s="627"/>
      <c r="B23" s="627"/>
      <c r="C23" s="324"/>
      <c r="D23" s="324"/>
      <c r="E23" s="324"/>
      <c r="F23" s="324"/>
      <c r="G23" s="324"/>
      <c r="H23" s="354"/>
      <c r="I23" s="355"/>
      <c r="J23" s="354"/>
      <c r="K23" s="355"/>
      <c r="L23" s="354"/>
      <c r="M23" s="355"/>
      <c r="N23" s="354"/>
      <c r="O23" s="355"/>
      <c r="P23" s="401">
        <f t="shared" si="1"/>
        <v>0</v>
      </c>
      <c r="Q23" s="399">
        <f t="shared" si="2"/>
        <v>0</v>
      </c>
      <c r="R23" s="324"/>
      <c r="S23" s="324"/>
      <c r="T23" s="324"/>
      <c r="U23" s="324"/>
    </row>
    <row r="24" spans="1:21" ht="15.75" x14ac:dyDescent="0.25">
      <c r="A24" s="627"/>
      <c r="B24" s="628"/>
      <c r="C24" s="324"/>
      <c r="D24" s="324"/>
      <c r="E24" s="324"/>
      <c r="F24" s="324"/>
      <c r="G24" s="324"/>
      <c r="H24" s="354"/>
      <c r="I24" s="355"/>
      <c r="J24" s="354"/>
      <c r="K24" s="355"/>
      <c r="L24" s="354"/>
      <c r="M24" s="355"/>
      <c r="N24" s="354"/>
      <c r="O24" s="355"/>
      <c r="P24" s="401">
        <f t="shared" si="1"/>
        <v>0</v>
      </c>
      <c r="Q24" s="399">
        <f t="shared" si="2"/>
        <v>0</v>
      </c>
      <c r="R24" s="324"/>
      <c r="S24" s="324"/>
      <c r="T24" s="324"/>
      <c r="U24" s="324"/>
    </row>
    <row r="25" spans="1:21" ht="15.75" x14ac:dyDescent="0.25">
      <c r="A25" s="627"/>
      <c r="B25" s="626" t="s">
        <v>1490</v>
      </c>
      <c r="C25" s="324"/>
      <c r="D25" s="324"/>
      <c r="E25" s="324"/>
      <c r="F25" s="324"/>
      <c r="G25" s="324"/>
      <c r="H25" s="354"/>
      <c r="I25" s="355"/>
      <c r="J25" s="354"/>
      <c r="K25" s="355"/>
      <c r="L25" s="354"/>
      <c r="M25" s="355"/>
      <c r="N25" s="354"/>
      <c r="O25" s="355"/>
      <c r="P25" s="401">
        <f t="shared" si="1"/>
        <v>0</v>
      </c>
      <c r="Q25" s="399">
        <f t="shared" si="2"/>
        <v>0</v>
      </c>
      <c r="R25" s="324"/>
      <c r="S25" s="324"/>
      <c r="T25" s="324"/>
      <c r="U25" s="324"/>
    </row>
    <row r="26" spans="1:21" ht="15.75" x14ac:dyDescent="0.25">
      <c r="A26" s="627"/>
      <c r="B26" s="627"/>
      <c r="C26" s="324"/>
      <c r="D26" s="324"/>
      <c r="E26" s="324"/>
      <c r="F26" s="324"/>
      <c r="G26" s="324"/>
      <c r="H26" s="354"/>
      <c r="I26" s="355"/>
      <c r="J26" s="354"/>
      <c r="K26" s="355"/>
      <c r="L26" s="354"/>
      <c r="M26" s="355"/>
      <c r="N26" s="354"/>
      <c r="O26" s="355"/>
      <c r="P26" s="401">
        <f t="shared" si="0"/>
        <v>0</v>
      </c>
      <c r="Q26" s="399">
        <f t="shared" si="0"/>
        <v>0</v>
      </c>
      <c r="R26" s="324"/>
      <c r="S26" s="324"/>
      <c r="T26" s="324"/>
      <c r="U26" s="324"/>
    </row>
    <row r="27" spans="1:21" ht="15.75" x14ac:dyDescent="0.25">
      <c r="A27" s="627"/>
      <c r="B27" s="627"/>
      <c r="C27" s="324"/>
      <c r="D27" s="324"/>
      <c r="E27" s="324"/>
      <c r="F27" s="324"/>
      <c r="G27" s="324"/>
      <c r="H27" s="354"/>
      <c r="I27" s="355"/>
      <c r="J27" s="354"/>
      <c r="K27" s="355"/>
      <c r="L27" s="354"/>
      <c r="M27" s="355"/>
      <c r="N27" s="354"/>
      <c r="O27" s="355"/>
      <c r="P27" s="401">
        <f t="shared" si="0"/>
        <v>0</v>
      </c>
      <c r="Q27" s="399">
        <f t="shared" si="0"/>
        <v>0</v>
      </c>
      <c r="R27" s="324"/>
      <c r="S27" s="324"/>
      <c r="T27" s="324"/>
      <c r="U27" s="324"/>
    </row>
    <row r="28" spans="1:21" ht="15.75" x14ac:dyDescent="0.25">
      <c r="A28" s="627"/>
      <c r="B28" s="628"/>
      <c r="C28" s="324"/>
      <c r="D28" s="324"/>
      <c r="E28" s="324"/>
      <c r="F28" s="324"/>
      <c r="G28" s="324"/>
      <c r="H28" s="354"/>
      <c r="I28" s="355"/>
      <c r="J28" s="354"/>
      <c r="K28" s="355"/>
      <c r="L28" s="354"/>
      <c r="M28" s="355"/>
      <c r="N28" s="354"/>
      <c r="O28" s="355"/>
      <c r="P28" s="401">
        <f t="shared" si="0"/>
        <v>0</v>
      </c>
      <c r="Q28" s="399">
        <f t="shared" si="0"/>
        <v>0</v>
      </c>
      <c r="R28" s="324"/>
      <c r="S28" s="324"/>
      <c r="T28" s="324"/>
      <c r="U28" s="324"/>
    </row>
    <row r="29" spans="1:21" ht="15.75" x14ac:dyDescent="0.25">
      <c r="A29" s="627"/>
      <c r="B29" s="626" t="s">
        <v>1491</v>
      </c>
      <c r="C29" s="324"/>
      <c r="D29" s="324"/>
      <c r="E29" s="324"/>
      <c r="F29" s="324"/>
      <c r="G29" s="324"/>
      <c r="H29" s="354"/>
      <c r="I29" s="355"/>
      <c r="J29" s="354"/>
      <c r="K29" s="355"/>
      <c r="L29" s="354"/>
      <c r="M29" s="355"/>
      <c r="N29" s="354"/>
      <c r="O29" s="355"/>
      <c r="P29" s="401">
        <f t="shared" si="0"/>
        <v>0</v>
      </c>
      <c r="Q29" s="399">
        <f t="shared" si="0"/>
        <v>0</v>
      </c>
      <c r="R29" s="324"/>
      <c r="S29" s="324"/>
      <c r="T29" s="324"/>
      <c r="U29" s="324"/>
    </row>
    <row r="30" spans="1:21" ht="15.75" x14ac:dyDescent="0.25">
      <c r="A30" s="627"/>
      <c r="B30" s="627"/>
      <c r="C30" s="324"/>
      <c r="D30" s="324"/>
      <c r="E30" s="324"/>
      <c r="F30" s="324"/>
      <c r="G30" s="324"/>
      <c r="H30" s="354"/>
      <c r="I30" s="355"/>
      <c r="J30" s="354"/>
      <c r="K30" s="355"/>
      <c r="L30" s="354"/>
      <c r="M30" s="355"/>
      <c r="N30" s="354"/>
      <c r="O30" s="355"/>
      <c r="P30" s="401">
        <f t="shared" si="0"/>
        <v>0</v>
      </c>
      <c r="Q30" s="399">
        <f t="shared" si="0"/>
        <v>0</v>
      </c>
      <c r="R30" s="324"/>
      <c r="S30" s="324"/>
      <c r="T30" s="324"/>
      <c r="U30" s="324"/>
    </row>
    <row r="31" spans="1:21" ht="15.75" x14ac:dyDescent="0.25">
      <c r="A31" s="627"/>
      <c r="B31" s="627"/>
      <c r="C31" s="324"/>
      <c r="D31" s="324"/>
      <c r="E31" s="324"/>
      <c r="F31" s="324"/>
      <c r="G31" s="324"/>
      <c r="H31" s="354"/>
      <c r="I31" s="355"/>
      <c r="J31" s="354"/>
      <c r="K31" s="355"/>
      <c r="L31" s="354"/>
      <c r="M31" s="355"/>
      <c r="N31" s="354"/>
      <c r="O31" s="355"/>
      <c r="P31" s="401"/>
      <c r="Q31" s="399"/>
      <c r="R31" s="324"/>
      <c r="S31" s="324"/>
      <c r="T31" s="324"/>
      <c r="U31" s="324"/>
    </row>
    <row r="32" spans="1:21" ht="15.75" x14ac:dyDescent="0.25">
      <c r="A32" s="627"/>
      <c r="B32" s="627"/>
      <c r="C32" s="324"/>
      <c r="D32" s="324"/>
      <c r="E32" s="324"/>
      <c r="F32" s="324"/>
      <c r="G32" s="324"/>
      <c r="H32" s="354"/>
      <c r="I32" s="355"/>
      <c r="J32" s="354"/>
      <c r="K32" s="355"/>
      <c r="L32" s="354"/>
      <c r="M32" s="355"/>
      <c r="N32" s="354"/>
      <c r="O32" s="355"/>
      <c r="P32" s="401"/>
      <c r="Q32" s="399"/>
      <c r="R32" s="324"/>
      <c r="S32" s="324"/>
      <c r="T32" s="324"/>
      <c r="U32" s="324"/>
    </row>
    <row r="33" spans="1:21" ht="15.75" x14ac:dyDescent="0.25">
      <c r="A33" s="627"/>
      <c r="B33" s="627"/>
      <c r="C33" s="324"/>
      <c r="D33" s="324"/>
      <c r="E33" s="324"/>
      <c r="F33" s="324"/>
      <c r="G33" s="324"/>
      <c r="H33" s="354"/>
      <c r="I33" s="355"/>
      <c r="J33" s="354"/>
      <c r="K33" s="355"/>
      <c r="L33" s="354"/>
      <c r="M33" s="355"/>
      <c r="N33" s="354"/>
      <c r="O33" s="355"/>
      <c r="P33" s="401"/>
      <c r="Q33" s="399"/>
      <c r="R33" s="324"/>
      <c r="S33" s="324"/>
      <c r="T33" s="324"/>
      <c r="U33" s="324"/>
    </row>
    <row r="34" spans="1:21" ht="15.75" x14ac:dyDescent="0.25">
      <c r="A34" s="627"/>
      <c r="B34" s="627"/>
      <c r="C34" s="324"/>
      <c r="D34" s="324"/>
      <c r="E34" s="324"/>
      <c r="F34" s="324"/>
      <c r="G34" s="324"/>
      <c r="H34" s="354"/>
      <c r="I34" s="355"/>
      <c r="J34" s="354"/>
      <c r="K34" s="355"/>
      <c r="L34" s="354"/>
      <c r="M34" s="355"/>
      <c r="N34" s="354"/>
      <c r="O34" s="355"/>
      <c r="P34" s="401"/>
      <c r="Q34" s="399"/>
      <c r="R34" s="324"/>
      <c r="S34" s="324"/>
      <c r="T34" s="324"/>
      <c r="U34" s="324"/>
    </row>
    <row r="35" spans="1:21" ht="15.75" x14ac:dyDescent="0.25">
      <c r="A35" s="627"/>
      <c r="B35" s="627"/>
      <c r="C35" s="324"/>
      <c r="D35" s="324"/>
      <c r="E35" s="324"/>
      <c r="F35" s="324"/>
      <c r="G35" s="324"/>
      <c r="H35" s="354"/>
      <c r="I35" s="355"/>
      <c r="J35" s="354"/>
      <c r="K35" s="355"/>
      <c r="L35" s="354"/>
      <c r="M35" s="355"/>
      <c r="N35" s="354"/>
      <c r="O35" s="355"/>
      <c r="P35" s="401">
        <f t="shared" si="0"/>
        <v>0</v>
      </c>
      <c r="Q35" s="399">
        <f t="shared" si="0"/>
        <v>0</v>
      </c>
      <c r="R35" s="324"/>
      <c r="S35" s="324"/>
      <c r="T35" s="324"/>
      <c r="U35" s="324"/>
    </row>
    <row r="36" spans="1:21" ht="15.75" x14ac:dyDescent="0.25">
      <c r="A36" s="627"/>
      <c r="B36" s="627"/>
      <c r="C36" s="324"/>
      <c r="D36" s="324"/>
      <c r="E36" s="324"/>
      <c r="F36" s="324"/>
      <c r="G36" s="324"/>
      <c r="H36" s="354"/>
      <c r="I36" s="355"/>
      <c r="J36" s="354"/>
      <c r="K36" s="355"/>
      <c r="L36" s="354"/>
      <c r="M36" s="355"/>
      <c r="N36" s="354"/>
      <c r="O36" s="355"/>
      <c r="P36" s="401"/>
      <c r="Q36" s="399"/>
      <c r="R36" s="324"/>
      <c r="S36" s="324"/>
      <c r="T36" s="324"/>
      <c r="U36" s="324"/>
    </row>
    <row r="37" spans="1:21" ht="15.75" x14ac:dyDescent="0.25">
      <c r="A37" s="627"/>
      <c r="B37" s="627"/>
      <c r="C37" s="324"/>
      <c r="D37" s="324"/>
      <c r="E37" s="324"/>
      <c r="F37" s="324"/>
      <c r="G37" s="324"/>
      <c r="H37" s="354"/>
      <c r="I37" s="355"/>
      <c r="J37" s="354"/>
      <c r="K37" s="355"/>
      <c r="L37" s="354"/>
      <c r="M37" s="355"/>
      <c r="N37" s="354"/>
      <c r="O37" s="355"/>
      <c r="P37" s="401"/>
      <c r="Q37" s="399"/>
      <c r="R37" s="324"/>
      <c r="S37" s="324"/>
      <c r="T37" s="324"/>
      <c r="U37" s="324"/>
    </row>
    <row r="38" spans="1:21" ht="15.75" x14ac:dyDescent="0.25">
      <c r="A38" s="627"/>
      <c r="B38" s="627"/>
      <c r="C38" s="324"/>
      <c r="D38" s="324"/>
      <c r="E38" s="324"/>
      <c r="F38" s="324"/>
      <c r="G38" s="324"/>
      <c r="H38" s="354"/>
      <c r="I38" s="355"/>
      <c r="J38" s="354"/>
      <c r="K38" s="355"/>
      <c r="L38" s="354"/>
      <c r="M38" s="355"/>
      <c r="N38" s="354"/>
      <c r="O38" s="355"/>
      <c r="P38" s="401"/>
      <c r="Q38" s="399"/>
      <c r="R38" s="324"/>
      <c r="S38" s="324"/>
      <c r="T38" s="324"/>
      <c r="U38" s="324"/>
    </row>
    <row r="39" spans="1:21" ht="15.75" x14ac:dyDescent="0.25">
      <c r="A39" s="627"/>
      <c r="B39" s="627"/>
      <c r="C39" s="324"/>
      <c r="D39" s="324"/>
      <c r="E39" s="324"/>
      <c r="F39" s="324"/>
      <c r="G39" s="324"/>
      <c r="H39" s="354"/>
      <c r="I39" s="355"/>
      <c r="J39" s="354"/>
      <c r="K39" s="355"/>
      <c r="L39" s="354"/>
      <c r="M39" s="355"/>
      <c r="N39" s="354"/>
      <c r="O39" s="355"/>
      <c r="P39" s="401"/>
      <c r="Q39" s="399"/>
      <c r="R39" s="324"/>
      <c r="S39" s="324"/>
      <c r="T39" s="324"/>
      <c r="U39" s="324"/>
    </row>
    <row r="40" spans="1:21" ht="15.75" x14ac:dyDescent="0.25">
      <c r="A40" s="628"/>
      <c r="B40" s="628"/>
      <c r="C40" s="324"/>
      <c r="D40" s="324"/>
      <c r="E40" s="324"/>
      <c r="F40" s="324"/>
      <c r="G40" s="324"/>
      <c r="H40" s="354"/>
      <c r="I40" s="355"/>
      <c r="J40" s="354"/>
      <c r="K40" s="355"/>
      <c r="L40" s="354"/>
      <c r="M40" s="355"/>
      <c r="N40" s="354"/>
      <c r="O40" s="355"/>
      <c r="P40" s="401"/>
      <c r="Q40" s="399"/>
      <c r="R40" s="324"/>
      <c r="S40" s="324"/>
      <c r="T40" s="324"/>
      <c r="U40" s="324"/>
    </row>
    <row r="41" spans="1:21" ht="15.75" x14ac:dyDescent="0.25">
      <c r="A41" s="626" t="s">
        <v>1492</v>
      </c>
      <c r="B41" s="626" t="s">
        <v>1493</v>
      </c>
      <c r="C41" s="324"/>
      <c r="D41" s="324"/>
      <c r="E41" s="324"/>
      <c r="F41" s="324"/>
      <c r="G41" s="324"/>
      <c r="H41" s="354"/>
      <c r="I41" s="355"/>
      <c r="J41" s="354"/>
      <c r="K41" s="355"/>
      <c r="L41" s="354"/>
      <c r="M41" s="355"/>
      <c r="N41" s="354"/>
      <c r="O41" s="355"/>
      <c r="P41" s="401"/>
      <c r="Q41" s="399"/>
      <c r="R41" s="324"/>
      <c r="S41" s="324"/>
      <c r="T41" s="324"/>
      <c r="U41" s="324"/>
    </row>
    <row r="42" spans="1:21" ht="15.75" x14ac:dyDescent="0.25">
      <c r="A42" s="627"/>
      <c r="B42" s="627"/>
      <c r="C42" s="324"/>
      <c r="D42" s="324"/>
      <c r="E42" s="324"/>
      <c r="F42" s="324"/>
      <c r="G42" s="324"/>
      <c r="H42" s="354"/>
      <c r="I42" s="355"/>
      <c r="J42" s="354"/>
      <c r="K42" s="355"/>
      <c r="L42" s="354"/>
      <c r="M42" s="355"/>
      <c r="N42" s="354"/>
      <c r="O42" s="355"/>
      <c r="P42" s="401"/>
      <c r="Q42" s="399"/>
      <c r="R42" s="324"/>
      <c r="S42" s="324"/>
      <c r="T42" s="324"/>
      <c r="U42" s="324"/>
    </row>
    <row r="43" spans="1:21" ht="15.75" x14ac:dyDescent="0.25">
      <c r="A43" s="627"/>
      <c r="B43" s="627"/>
      <c r="C43" s="324"/>
      <c r="D43" s="324"/>
      <c r="E43" s="324"/>
      <c r="F43" s="324"/>
      <c r="G43" s="324"/>
      <c r="H43" s="354"/>
      <c r="I43" s="355"/>
      <c r="J43" s="354"/>
      <c r="K43" s="355"/>
      <c r="L43" s="354"/>
      <c r="M43" s="355"/>
      <c r="N43" s="354"/>
      <c r="O43" s="355"/>
      <c r="P43" s="401"/>
      <c r="Q43" s="399"/>
      <c r="R43" s="324"/>
      <c r="S43" s="324"/>
      <c r="T43" s="324"/>
      <c r="U43" s="324"/>
    </row>
    <row r="44" spans="1:21" ht="15.75" x14ac:dyDescent="0.25">
      <c r="A44" s="627"/>
      <c r="B44" s="627"/>
      <c r="C44" s="324"/>
      <c r="D44" s="324"/>
      <c r="E44" s="324"/>
      <c r="F44" s="324"/>
      <c r="G44" s="324"/>
      <c r="H44" s="354"/>
      <c r="I44" s="355"/>
      <c r="J44" s="354"/>
      <c r="K44" s="355"/>
      <c r="L44" s="354"/>
      <c r="M44" s="355"/>
      <c r="N44" s="354"/>
      <c r="O44" s="355"/>
      <c r="P44" s="401"/>
      <c r="Q44" s="399"/>
      <c r="R44" s="324"/>
      <c r="S44" s="324"/>
      <c r="T44" s="324"/>
      <c r="U44" s="324"/>
    </row>
    <row r="45" spans="1:21" ht="15.75" x14ac:dyDescent="0.25">
      <c r="A45" s="627"/>
      <c r="B45" s="627"/>
      <c r="C45" s="324"/>
      <c r="D45" s="324"/>
      <c r="E45" s="324"/>
      <c r="F45" s="324"/>
      <c r="G45" s="324"/>
      <c r="H45" s="354"/>
      <c r="I45" s="355"/>
      <c r="J45" s="354"/>
      <c r="K45" s="355"/>
      <c r="L45" s="354"/>
      <c r="M45" s="355"/>
      <c r="N45" s="354"/>
      <c r="O45" s="355"/>
      <c r="P45" s="401"/>
      <c r="Q45" s="399"/>
      <c r="R45" s="324"/>
      <c r="S45" s="324"/>
      <c r="T45" s="324"/>
      <c r="U45" s="324"/>
    </row>
    <row r="46" spans="1:21" ht="15.75" x14ac:dyDescent="0.25">
      <c r="A46" s="627"/>
      <c r="B46" s="627"/>
      <c r="C46" s="324"/>
      <c r="D46" s="324"/>
      <c r="E46" s="324"/>
      <c r="F46" s="324"/>
      <c r="G46" s="324"/>
      <c r="H46" s="354"/>
      <c r="I46" s="355"/>
      <c r="J46" s="354"/>
      <c r="K46" s="355"/>
      <c r="L46" s="354"/>
      <c r="M46" s="355"/>
      <c r="N46" s="354"/>
      <c r="O46" s="355"/>
      <c r="P46" s="401"/>
      <c r="Q46" s="399"/>
      <c r="R46" s="324"/>
      <c r="S46" s="324"/>
      <c r="T46" s="324"/>
      <c r="U46" s="324"/>
    </row>
    <row r="47" spans="1:21" ht="15.75" x14ac:dyDescent="0.25">
      <c r="A47" s="627"/>
      <c r="B47" s="627"/>
      <c r="C47" s="324"/>
      <c r="D47" s="324"/>
      <c r="E47" s="324"/>
      <c r="F47" s="324"/>
      <c r="G47" s="324"/>
      <c r="H47" s="354"/>
      <c r="I47" s="355"/>
      <c r="J47" s="354"/>
      <c r="K47" s="355"/>
      <c r="L47" s="354"/>
      <c r="M47" s="355"/>
      <c r="N47" s="354"/>
      <c r="O47" s="355"/>
      <c r="P47" s="401">
        <f t="shared" si="0"/>
        <v>0</v>
      </c>
      <c r="Q47" s="399">
        <f t="shared" si="0"/>
        <v>0</v>
      </c>
      <c r="R47" s="324"/>
      <c r="S47" s="324"/>
      <c r="T47" s="324"/>
      <c r="U47" s="324"/>
    </row>
    <row r="48" spans="1:21" ht="15.75" x14ac:dyDescent="0.25">
      <c r="A48" s="627"/>
      <c r="B48" s="627"/>
      <c r="C48" s="324"/>
      <c r="D48" s="324"/>
      <c r="E48" s="324"/>
      <c r="F48" s="324"/>
      <c r="G48" s="324"/>
      <c r="H48" s="354"/>
      <c r="I48" s="355"/>
      <c r="J48" s="354"/>
      <c r="K48" s="355"/>
      <c r="L48" s="354"/>
      <c r="M48" s="355"/>
      <c r="N48" s="354"/>
      <c r="O48" s="355"/>
      <c r="P48" s="401">
        <f t="shared" si="0"/>
        <v>0</v>
      </c>
      <c r="Q48" s="399">
        <f t="shared" si="0"/>
        <v>0</v>
      </c>
      <c r="R48" s="324"/>
      <c r="S48" s="324"/>
      <c r="T48" s="324"/>
      <c r="U48" s="324"/>
    </row>
    <row r="49" spans="1:21" ht="15.75" x14ac:dyDescent="0.25">
      <c r="A49" s="627"/>
      <c r="B49" s="628"/>
      <c r="C49" s="324"/>
      <c r="D49" s="324"/>
      <c r="E49" s="324"/>
      <c r="F49" s="324"/>
      <c r="G49" s="324"/>
      <c r="H49" s="354"/>
      <c r="I49" s="355"/>
      <c r="J49" s="354"/>
      <c r="K49" s="355"/>
      <c r="L49" s="354"/>
      <c r="M49" s="355"/>
      <c r="N49" s="354"/>
      <c r="O49" s="355"/>
      <c r="P49" s="401">
        <f t="shared" si="0"/>
        <v>0</v>
      </c>
      <c r="Q49" s="399">
        <f t="shared" si="0"/>
        <v>0</v>
      </c>
      <c r="R49" s="324"/>
      <c r="S49" s="324"/>
      <c r="T49" s="324"/>
      <c r="U49" s="324"/>
    </row>
    <row r="50" spans="1:21" ht="15.75" x14ac:dyDescent="0.25">
      <c r="A50" s="627"/>
      <c r="B50" s="626" t="s">
        <v>1494</v>
      </c>
      <c r="C50" s="324"/>
      <c r="D50" s="324"/>
      <c r="E50" s="324"/>
      <c r="F50" s="324"/>
      <c r="G50" s="324"/>
      <c r="H50" s="354"/>
      <c r="I50" s="355"/>
      <c r="J50" s="354"/>
      <c r="K50" s="355"/>
      <c r="L50" s="354"/>
      <c r="M50" s="355"/>
      <c r="N50" s="354"/>
      <c r="O50" s="355"/>
      <c r="P50" s="401">
        <f t="shared" si="0"/>
        <v>0</v>
      </c>
      <c r="Q50" s="399">
        <f t="shared" si="0"/>
        <v>0</v>
      </c>
      <c r="R50" s="324"/>
      <c r="S50" s="324"/>
      <c r="T50" s="324"/>
      <c r="U50" s="324"/>
    </row>
    <row r="51" spans="1:21" ht="15.75" x14ac:dyDescent="0.25">
      <c r="A51" s="627"/>
      <c r="B51" s="627"/>
      <c r="C51" s="324"/>
      <c r="D51" s="324"/>
      <c r="E51" s="324"/>
      <c r="F51" s="324"/>
      <c r="G51" s="324"/>
      <c r="H51" s="354"/>
      <c r="I51" s="355"/>
      <c r="J51" s="354"/>
      <c r="K51" s="355"/>
      <c r="L51" s="354"/>
      <c r="M51" s="355"/>
      <c r="N51" s="354"/>
      <c r="O51" s="355"/>
      <c r="P51" s="401"/>
      <c r="Q51" s="399"/>
      <c r="R51" s="324"/>
      <c r="S51" s="324"/>
      <c r="T51" s="324"/>
      <c r="U51" s="324"/>
    </row>
    <row r="52" spans="1:21" ht="15.75" x14ac:dyDescent="0.25">
      <c r="A52" s="627"/>
      <c r="B52" s="627"/>
      <c r="C52" s="324"/>
      <c r="D52" s="324"/>
      <c r="E52" s="324"/>
      <c r="F52" s="324"/>
      <c r="G52" s="324"/>
      <c r="H52" s="354"/>
      <c r="I52" s="355"/>
      <c r="J52" s="354"/>
      <c r="K52" s="355"/>
      <c r="L52" s="354"/>
      <c r="M52" s="355"/>
      <c r="N52" s="354"/>
      <c r="O52" s="355"/>
      <c r="P52" s="401"/>
      <c r="Q52" s="399"/>
      <c r="R52" s="324"/>
      <c r="S52" s="324"/>
      <c r="T52" s="324"/>
      <c r="U52" s="324"/>
    </row>
    <row r="53" spans="1:21" ht="15.75" x14ac:dyDescent="0.25">
      <c r="A53" s="627"/>
      <c r="B53" s="627"/>
      <c r="C53" s="324"/>
      <c r="D53" s="324"/>
      <c r="E53" s="324"/>
      <c r="F53" s="324"/>
      <c r="G53" s="324"/>
      <c r="H53" s="354"/>
      <c r="I53" s="355"/>
      <c r="J53" s="354"/>
      <c r="K53" s="355"/>
      <c r="L53" s="354"/>
      <c r="M53" s="355"/>
      <c r="N53" s="354"/>
      <c r="O53" s="355"/>
      <c r="P53" s="401"/>
      <c r="Q53" s="399"/>
      <c r="R53" s="324"/>
      <c r="S53" s="324"/>
      <c r="T53" s="324"/>
      <c r="U53" s="324"/>
    </row>
    <row r="54" spans="1:21" ht="15.75" x14ac:dyDescent="0.25">
      <c r="A54" s="627"/>
      <c r="B54" s="627"/>
      <c r="C54" s="324"/>
      <c r="D54" s="324"/>
      <c r="E54" s="324"/>
      <c r="F54" s="324"/>
      <c r="G54" s="324"/>
      <c r="H54" s="354"/>
      <c r="I54" s="355"/>
      <c r="J54" s="354"/>
      <c r="K54" s="355"/>
      <c r="L54" s="354"/>
      <c r="M54" s="355"/>
      <c r="N54" s="354"/>
      <c r="O54" s="355"/>
      <c r="P54" s="401"/>
      <c r="Q54" s="399"/>
      <c r="R54" s="324"/>
      <c r="S54" s="324"/>
      <c r="T54" s="324"/>
      <c r="U54" s="324"/>
    </row>
    <row r="55" spans="1:21" ht="15.75" x14ac:dyDescent="0.25">
      <c r="A55" s="627"/>
      <c r="B55" s="627"/>
      <c r="C55" s="324"/>
      <c r="D55" s="324"/>
      <c r="E55" s="324"/>
      <c r="F55" s="324"/>
      <c r="G55" s="324"/>
      <c r="H55" s="354"/>
      <c r="I55" s="355"/>
      <c r="J55" s="354"/>
      <c r="K55" s="355"/>
      <c r="L55" s="354"/>
      <c r="M55" s="355"/>
      <c r="N55" s="354"/>
      <c r="O55" s="355"/>
      <c r="P55" s="401"/>
      <c r="Q55" s="399"/>
      <c r="R55" s="324"/>
      <c r="S55" s="324"/>
      <c r="T55" s="324"/>
      <c r="U55" s="324"/>
    </row>
    <row r="56" spans="1:21" ht="15.75" x14ac:dyDescent="0.25">
      <c r="A56" s="627"/>
      <c r="B56" s="627"/>
      <c r="C56" s="324"/>
      <c r="D56" s="324"/>
      <c r="E56" s="324"/>
      <c r="F56" s="324"/>
      <c r="G56" s="324"/>
      <c r="H56" s="354"/>
      <c r="I56" s="355"/>
      <c r="J56" s="354"/>
      <c r="K56" s="355"/>
      <c r="L56" s="354"/>
      <c r="M56" s="355"/>
      <c r="N56" s="354"/>
      <c r="O56" s="355"/>
      <c r="P56" s="401"/>
      <c r="Q56" s="399"/>
      <c r="R56" s="324"/>
      <c r="S56" s="324"/>
      <c r="T56" s="324"/>
      <c r="U56" s="324"/>
    </row>
    <row r="57" spans="1:21" ht="15.75" x14ac:dyDescent="0.25">
      <c r="A57" s="627"/>
      <c r="B57" s="627"/>
      <c r="C57" s="324"/>
      <c r="D57" s="324"/>
      <c r="E57" s="324"/>
      <c r="F57" s="324"/>
      <c r="G57" s="324"/>
      <c r="H57" s="354"/>
      <c r="I57" s="355"/>
      <c r="J57" s="354"/>
      <c r="K57" s="355"/>
      <c r="L57" s="354"/>
      <c r="M57" s="355"/>
      <c r="N57" s="354"/>
      <c r="O57" s="355"/>
      <c r="P57" s="401"/>
      <c r="Q57" s="399"/>
      <c r="R57" s="324"/>
      <c r="S57" s="324"/>
      <c r="T57" s="324"/>
      <c r="U57" s="324"/>
    </row>
    <row r="58" spans="1:21" ht="15.75" x14ac:dyDescent="0.25">
      <c r="A58" s="627"/>
      <c r="B58" s="627"/>
      <c r="C58" s="324"/>
      <c r="D58" s="324"/>
      <c r="E58" s="324"/>
      <c r="F58" s="324"/>
      <c r="G58" s="324"/>
      <c r="H58" s="354"/>
      <c r="I58" s="355"/>
      <c r="J58" s="354"/>
      <c r="K58" s="355"/>
      <c r="L58" s="354"/>
      <c r="M58" s="355"/>
      <c r="N58" s="354"/>
      <c r="O58" s="355"/>
      <c r="P58" s="401"/>
      <c r="Q58" s="399"/>
      <c r="R58" s="324"/>
      <c r="S58" s="324"/>
      <c r="T58" s="324"/>
      <c r="U58" s="324"/>
    </row>
    <row r="59" spans="1:21" ht="15.75" x14ac:dyDescent="0.25">
      <c r="A59" s="627"/>
      <c r="B59" s="627"/>
      <c r="C59" s="324"/>
      <c r="D59" s="324"/>
      <c r="E59" s="324"/>
      <c r="F59" s="324"/>
      <c r="G59" s="324"/>
      <c r="H59" s="354"/>
      <c r="I59" s="355"/>
      <c r="J59" s="354"/>
      <c r="K59" s="355"/>
      <c r="L59" s="354"/>
      <c r="M59" s="355"/>
      <c r="N59" s="354"/>
      <c r="O59" s="355"/>
      <c r="P59" s="401"/>
      <c r="Q59" s="399"/>
      <c r="R59" s="324"/>
      <c r="S59" s="324"/>
      <c r="T59" s="324"/>
      <c r="U59" s="324"/>
    </row>
    <row r="60" spans="1:21" ht="15.75" x14ac:dyDescent="0.25">
      <c r="A60" s="627"/>
      <c r="B60" s="627"/>
      <c r="C60" s="324"/>
      <c r="D60" s="324"/>
      <c r="E60" s="324"/>
      <c r="F60" s="324"/>
      <c r="G60" s="324"/>
      <c r="H60" s="354"/>
      <c r="I60" s="355"/>
      <c r="J60" s="354"/>
      <c r="K60" s="355"/>
      <c r="L60" s="354"/>
      <c r="M60" s="355"/>
      <c r="N60" s="354"/>
      <c r="O60" s="355"/>
      <c r="P60" s="401"/>
      <c r="Q60" s="399"/>
      <c r="R60" s="324"/>
      <c r="S60" s="324"/>
      <c r="T60" s="324"/>
      <c r="U60" s="324"/>
    </row>
    <row r="61" spans="1:21" ht="15.75" x14ac:dyDescent="0.25">
      <c r="A61" s="627"/>
      <c r="B61" s="627"/>
      <c r="C61" s="324"/>
      <c r="D61" s="324"/>
      <c r="E61" s="324"/>
      <c r="F61" s="324"/>
      <c r="G61" s="324"/>
      <c r="H61" s="354"/>
      <c r="I61" s="355"/>
      <c r="J61" s="354"/>
      <c r="K61" s="355"/>
      <c r="L61" s="354"/>
      <c r="M61" s="355"/>
      <c r="N61" s="354"/>
      <c r="O61" s="355"/>
      <c r="P61" s="401"/>
      <c r="Q61" s="399"/>
      <c r="R61" s="324"/>
      <c r="S61" s="324"/>
      <c r="T61" s="324"/>
      <c r="U61" s="324"/>
    </row>
    <row r="62" spans="1:21" ht="15.75" x14ac:dyDescent="0.25">
      <c r="A62" s="628"/>
      <c r="B62" s="628"/>
      <c r="C62" s="324"/>
      <c r="D62" s="324"/>
      <c r="E62" s="324"/>
      <c r="F62" s="324"/>
      <c r="G62" s="324"/>
      <c r="H62" s="354"/>
      <c r="I62" s="355"/>
      <c r="J62" s="354"/>
      <c r="K62" s="355"/>
      <c r="L62" s="354"/>
      <c r="M62" s="355"/>
      <c r="N62" s="354"/>
      <c r="O62" s="355"/>
      <c r="P62" s="401">
        <f t="shared" si="0"/>
        <v>0</v>
      </c>
      <c r="Q62" s="399">
        <f t="shared" si="0"/>
        <v>0</v>
      </c>
      <c r="R62" s="324"/>
      <c r="S62" s="324"/>
      <c r="T62" s="324"/>
      <c r="U62" s="324"/>
    </row>
    <row r="63" spans="1:21" ht="15.75" x14ac:dyDescent="0.25">
      <c r="A63" s="626" t="s">
        <v>1495</v>
      </c>
      <c r="B63" s="411"/>
      <c r="C63" s="324"/>
      <c r="D63" s="324"/>
      <c r="E63" s="324"/>
      <c r="F63" s="324"/>
      <c r="G63" s="324"/>
      <c r="H63" s="354"/>
      <c r="I63" s="355"/>
      <c r="J63" s="354"/>
      <c r="K63" s="355"/>
      <c r="L63" s="354"/>
      <c r="M63" s="355"/>
      <c r="N63" s="354"/>
      <c r="O63" s="355"/>
      <c r="P63" s="401">
        <f t="shared" ref="P63:Q69" si="3">H63+J63+L63+N63</f>
        <v>0</v>
      </c>
      <c r="Q63" s="399">
        <f t="shared" si="3"/>
        <v>0</v>
      </c>
      <c r="R63" s="324"/>
      <c r="S63" s="324"/>
      <c r="T63" s="324"/>
      <c r="U63" s="324"/>
    </row>
    <row r="64" spans="1:21" ht="15.75" x14ac:dyDescent="0.25">
      <c r="A64" s="627"/>
      <c r="B64" s="411"/>
      <c r="C64" s="324"/>
      <c r="D64" s="324"/>
      <c r="E64" s="324"/>
      <c r="F64" s="324"/>
      <c r="G64" s="324"/>
      <c r="H64" s="354"/>
      <c r="I64" s="355"/>
      <c r="J64" s="354"/>
      <c r="K64" s="355"/>
      <c r="L64" s="354"/>
      <c r="M64" s="355"/>
      <c r="N64" s="354"/>
      <c r="O64" s="355"/>
      <c r="P64" s="401"/>
      <c r="Q64" s="399"/>
      <c r="R64" s="324"/>
      <c r="S64" s="324"/>
      <c r="T64" s="324"/>
      <c r="U64" s="324"/>
    </row>
    <row r="65" spans="1:21" ht="15.75" x14ac:dyDescent="0.25">
      <c r="A65" s="627"/>
      <c r="B65" s="411"/>
      <c r="C65" s="324"/>
      <c r="D65" s="324"/>
      <c r="E65" s="324"/>
      <c r="F65" s="324"/>
      <c r="G65" s="324"/>
      <c r="H65" s="354"/>
      <c r="I65" s="355"/>
      <c r="J65" s="354"/>
      <c r="K65" s="355"/>
      <c r="L65" s="354"/>
      <c r="M65" s="355"/>
      <c r="N65" s="354"/>
      <c r="O65" s="355"/>
      <c r="P65" s="401"/>
      <c r="Q65" s="399"/>
      <c r="R65" s="324"/>
      <c r="S65" s="324"/>
      <c r="T65" s="324"/>
      <c r="U65" s="324"/>
    </row>
    <row r="66" spans="1:21" ht="15.75" x14ac:dyDescent="0.25">
      <c r="A66" s="627"/>
      <c r="B66" s="411"/>
      <c r="C66" s="324"/>
      <c r="D66" s="324"/>
      <c r="E66" s="324"/>
      <c r="F66" s="324"/>
      <c r="G66" s="324"/>
      <c r="H66" s="354"/>
      <c r="I66" s="355"/>
      <c r="J66" s="354"/>
      <c r="K66" s="355"/>
      <c r="L66" s="354"/>
      <c r="M66" s="355"/>
      <c r="N66" s="354"/>
      <c r="O66" s="355"/>
      <c r="P66" s="401"/>
      <c r="Q66" s="399"/>
      <c r="R66" s="324"/>
      <c r="S66" s="324"/>
      <c r="T66" s="324"/>
      <c r="U66" s="324"/>
    </row>
    <row r="67" spans="1:21" ht="15.75" x14ac:dyDescent="0.25">
      <c r="A67" s="627"/>
      <c r="B67" s="411"/>
      <c r="C67" s="324"/>
      <c r="D67" s="324"/>
      <c r="E67" s="324"/>
      <c r="F67" s="324"/>
      <c r="G67" s="324"/>
      <c r="H67" s="354"/>
      <c r="I67" s="355"/>
      <c r="J67" s="354"/>
      <c r="K67" s="355"/>
      <c r="L67" s="354"/>
      <c r="M67" s="355"/>
      <c r="N67" s="354"/>
      <c r="O67" s="355"/>
      <c r="P67" s="401"/>
      <c r="Q67" s="399"/>
      <c r="R67" s="324"/>
      <c r="S67" s="324"/>
      <c r="T67" s="324"/>
      <c r="U67" s="324"/>
    </row>
    <row r="68" spans="1:21" ht="15.75" x14ac:dyDescent="0.25">
      <c r="A68" s="627"/>
      <c r="B68" s="411"/>
      <c r="C68" s="324"/>
      <c r="D68" s="324"/>
      <c r="E68" s="324"/>
      <c r="F68" s="324"/>
      <c r="G68" s="324"/>
      <c r="H68" s="354"/>
      <c r="I68" s="355"/>
      <c r="J68" s="354"/>
      <c r="K68" s="355"/>
      <c r="L68" s="354"/>
      <c r="M68" s="355"/>
      <c r="N68" s="354"/>
      <c r="O68" s="355"/>
      <c r="P68" s="401">
        <f t="shared" si="3"/>
        <v>0</v>
      </c>
      <c r="Q68" s="399">
        <f t="shared" si="3"/>
        <v>0</v>
      </c>
      <c r="R68" s="324"/>
      <c r="S68" s="324"/>
      <c r="T68" s="324"/>
      <c r="U68" s="324"/>
    </row>
    <row r="69" spans="1:21" ht="15.75" x14ac:dyDescent="0.25">
      <c r="A69" s="628"/>
      <c r="B69" s="411"/>
      <c r="C69" s="324"/>
      <c r="D69" s="324"/>
      <c r="E69" s="324"/>
      <c r="F69" s="324"/>
      <c r="G69" s="324"/>
      <c r="H69" s="324"/>
      <c r="I69" s="355"/>
      <c r="J69" s="324"/>
      <c r="K69" s="355"/>
      <c r="L69" s="324"/>
      <c r="M69" s="355"/>
      <c r="N69" s="324"/>
      <c r="O69" s="355"/>
      <c r="P69" s="401">
        <f t="shared" si="3"/>
        <v>0</v>
      </c>
      <c r="Q69" s="399">
        <f t="shared" si="3"/>
        <v>0</v>
      </c>
      <c r="R69" s="71"/>
      <c r="S69" s="324"/>
      <c r="T69" s="324"/>
      <c r="U69" s="324"/>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1"/>
    </row>
    <row r="78" spans="1:21" x14ac:dyDescent="0.25">
      <c r="C78" s="461"/>
    </row>
    <row r="79" spans="1:21" x14ac:dyDescent="0.25">
      <c r="C79" s="461"/>
    </row>
    <row r="80" spans="1:21" x14ac:dyDescent="0.25">
      <c r="C80" s="461"/>
    </row>
    <row r="81" spans="3:3" x14ac:dyDescent="0.25">
      <c r="C81" s="461"/>
    </row>
    <row r="82" spans="3:3" x14ac:dyDescent="0.25">
      <c r="C82" s="461"/>
    </row>
    <row r="83" spans="3:3" x14ac:dyDescent="0.25">
      <c r="C83" s="461"/>
    </row>
    <row r="84" spans="3:3" x14ac:dyDescent="0.25">
      <c r="C84" s="461"/>
    </row>
    <row r="85" spans="3:3" x14ac:dyDescent="0.25">
      <c r="C85" s="461"/>
    </row>
    <row r="86" spans="3:3" x14ac:dyDescent="0.25">
      <c r="C86" s="461"/>
    </row>
    <row r="87" spans="3:3" x14ac:dyDescent="0.25">
      <c r="C87" s="461"/>
    </row>
    <row r="88" spans="3:3" x14ac:dyDescent="0.25">
      <c r="C88" s="461"/>
    </row>
    <row r="89" spans="3:3" x14ac:dyDescent="0.25">
      <c r="C89" s="461"/>
    </row>
    <row r="90" spans="3:3" x14ac:dyDescent="0.25">
      <c r="C90" s="461"/>
    </row>
    <row r="91" spans="3:3" x14ac:dyDescent="0.25">
      <c r="C91" s="461"/>
    </row>
    <row r="92" spans="3:3" x14ac:dyDescent="0.25">
      <c r="C92" s="461"/>
    </row>
    <row r="93" spans="3:3" x14ac:dyDescent="0.25">
      <c r="C93" s="461"/>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51" activePane="bottomLeft" state="frozen"/>
      <selection activeCell="K7" sqref="K7"/>
      <selection pane="bottomLeft" activeCell="B58" sqref="B58:B61"/>
    </sheetView>
  </sheetViews>
  <sheetFormatPr baseColWidth="10" defaultColWidth="11.42578125" defaultRowHeight="15" x14ac:dyDescent="0.25"/>
  <cols>
    <col min="1" max="1" width="35.7109375" style="461" customWidth="1"/>
    <col min="2" max="2" width="35.85546875" style="461" customWidth="1"/>
    <col min="3" max="7" width="27.42578125" style="461" customWidth="1"/>
    <col min="8" max="8" width="15.28515625" style="461" customWidth="1"/>
    <col min="9" max="9" width="11.42578125" style="233"/>
    <col min="10" max="10" width="15.28515625" style="461" customWidth="1"/>
    <col min="11" max="11" width="18.85546875" style="233" customWidth="1"/>
    <col min="12" max="12" width="11.42578125" style="461"/>
    <col min="13" max="13" width="11.42578125" style="233"/>
    <col min="14" max="14" width="11.42578125" style="461"/>
    <col min="15" max="15" width="11.42578125" style="233"/>
    <col min="16" max="16" width="15.28515625" style="461" customWidth="1"/>
    <col min="17" max="17" width="18.28515625" style="233" customWidth="1"/>
    <col min="18" max="20" width="14.140625" style="461" customWidth="1"/>
    <col min="21" max="21" width="17" style="461" customWidth="1"/>
    <col min="22" max="16384" width="11.42578125" style="461"/>
  </cols>
  <sheetData>
    <row r="1" spans="1:42" ht="21" x14ac:dyDescent="0.25">
      <c r="A1" s="406"/>
      <c r="B1" s="406"/>
      <c r="C1" s="406"/>
      <c r="D1" s="406"/>
      <c r="E1" s="406"/>
      <c r="F1" s="698" t="s">
        <v>1511</v>
      </c>
      <c r="G1" s="698"/>
      <c r="H1" s="698"/>
      <c r="I1" s="698"/>
      <c r="J1" s="698"/>
      <c r="K1" s="698"/>
      <c r="L1" s="698"/>
      <c r="M1" s="698"/>
      <c r="N1" s="407"/>
      <c r="O1" s="407"/>
      <c r="P1" s="510" t="s">
        <v>1671</v>
      </c>
      <c r="Q1" s="510" t="s">
        <v>1672</v>
      </c>
      <c r="R1" s="510" t="s">
        <v>1673</v>
      </c>
      <c r="S1" s="510" t="s">
        <v>1674</v>
      </c>
      <c r="T1" s="510" t="s">
        <v>1675</v>
      </c>
      <c r="U1" s="510" t="s">
        <v>1676</v>
      </c>
      <c r="V1" s="510" t="s">
        <v>1677</v>
      </c>
      <c r="W1" s="510" t="s">
        <v>1678</v>
      </c>
      <c r="X1" s="510" t="s">
        <v>1679</v>
      </c>
      <c r="Y1" s="510" t="s">
        <v>1680</v>
      </c>
      <c r="Z1" s="510" t="s">
        <v>1681</v>
      </c>
      <c r="AA1" s="510" t="s">
        <v>1682</v>
      </c>
      <c r="AB1" s="510" t="s">
        <v>1683</v>
      </c>
      <c r="AC1" s="510" t="s">
        <v>1684</v>
      </c>
      <c r="AD1" s="510" t="s">
        <v>1685</v>
      </c>
      <c r="AE1" s="514"/>
      <c r="AF1" s="514"/>
      <c r="AG1" s="514"/>
      <c r="AH1" s="514"/>
      <c r="AI1" s="514"/>
      <c r="AJ1" s="514"/>
      <c r="AK1" s="514"/>
      <c r="AL1" s="406"/>
      <c r="AM1" s="406"/>
      <c r="AN1" s="406"/>
      <c r="AO1" s="406"/>
      <c r="AP1" s="406"/>
    </row>
    <row r="2" spans="1:42" ht="18" x14ac:dyDescent="0.3">
      <c r="A2" s="405" t="s">
        <v>1354</v>
      </c>
      <c r="B2" s="406"/>
      <c r="C2" s="406"/>
      <c r="D2" s="406"/>
      <c r="E2" s="406"/>
      <c r="F2" s="406"/>
      <c r="G2" s="406"/>
      <c r="H2" s="407"/>
      <c r="I2" s="408"/>
      <c r="J2" s="407"/>
      <c r="K2" s="407"/>
      <c r="L2" s="407"/>
      <c r="M2" s="407"/>
      <c r="N2" s="407"/>
      <c r="O2" s="407"/>
      <c r="P2" s="407"/>
      <c r="Q2" s="407"/>
      <c r="R2" s="407"/>
      <c r="S2" s="407"/>
      <c r="T2" s="407"/>
      <c r="U2" s="407"/>
      <c r="V2" s="407"/>
      <c r="W2" s="407"/>
      <c r="X2" s="407"/>
      <c r="Y2" s="407"/>
      <c r="Z2" s="407"/>
      <c r="AA2" s="407"/>
      <c r="AB2" s="406"/>
      <c r="AC2" s="406"/>
      <c r="AD2" s="406"/>
      <c r="AE2" s="406"/>
      <c r="AF2" s="406"/>
      <c r="AG2" s="406"/>
      <c r="AH2" s="406"/>
      <c r="AI2" s="406"/>
      <c r="AJ2" s="406"/>
      <c r="AK2" s="406"/>
      <c r="AL2" s="406"/>
      <c r="AM2" s="406"/>
      <c r="AN2" s="406"/>
      <c r="AO2" s="406"/>
      <c r="AP2" s="406"/>
    </row>
    <row r="3" spans="1:42" ht="18.75" x14ac:dyDescent="0.25">
      <c r="A3" s="405" t="s">
        <v>1507</v>
      </c>
      <c r="B3" s="406"/>
      <c r="C3" s="406"/>
      <c r="D3" s="406"/>
      <c r="E3" s="406"/>
      <c r="F3" s="406"/>
      <c r="G3" s="406"/>
      <c r="H3" s="407"/>
      <c r="I3" s="408"/>
      <c r="J3" s="407"/>
      <c r="K3" s="407"/>
      <c r="L3" s="407"/>
      <c r="M3" s="407"/>
      <c r="N3" s="407"/>
      <c r="O3" s="407"/>
      <c r="P3" s="407"/>
      <c r="Q3" s="407"/>
      <c r="R3" s="407"/>
      <c r="S3" s="407"/>
      <c r="T3" s="407"/>
      <c r="U3" s="407"/>
      <c r="V3" s="407"/>
      <c r="W3" s="407"/>
      <c r="X3" s="407"/>
      <c r="Y3" s="407"/>
      <c r="Z3" s="407"/>
      <c r="AA3" s="407"/>
      <c r="AB3" s="406"/>
      <c r="AC3" s="406"/>
      <c r="AD3" s="406"/>
      <c r="AE3" s="406"/>
      <c r="AF3" s="406"/>
      <c r="AG3" s="406"/>
      <c r="AH3" s="406"/>
      <c r="AI3" s="406"/>
      <c r="AJ3" s="406"/>
      <c r="AK3" s="406"/>
      <c r="AL3" s="406"/>
      <c r="AM3" s="406"/>
      <c r="AN3" s="406"/>
      <c r="AO3" s="406"/>
      <c r="AP3" s="406"/>
    </row>
    <row r="4" spans="1:42" s="406" customFormat="1" ht="18.75" x14ac:dyDescent="0.25">
      <c r="A4" s="405" t="s">
        <v>1508</v>
      </c>
      <c r="H4" s="407"/>
      <c r="I4" s="408"/>
      <c r="J4" s="407"/>
      <c r="K4" s="407"/>
      <c r="L4" s="407"/>
      <c r="M4" s="407"/>
      <c r="N4" s="407"/>
      <c r="O4" s="407"/>
      <c r="P4" s="407"/>
      <c r="Q4" s="407"/>
      <c r="R4" s="407"/>
      <c r="S4" s="407"/>
      <c r="T4" s="407"/>
      <c r="U4" s="407"/>
      <c r="V4" s="407"/>
      <c r="W4" s="407"/>
      <c r="X4" s="407"/>
      <c r="Y4" s="407"/>
      <c r="Z4" s="407"/>
      <c r="AA4" s="407"/>
    </row>
    <row r="5" spans="1:42" s="406" customFormat="1" ht="18.75" x14ac:dyDescent="0.25">
      <c r="A5" s="405" t="s">
        <v>1509</v>
      </c>
      <c r="H5" s="407"/>
      <c r="I5" s="408"/>
      <c r="J5" s="407"/>
      <c r="K5" s="407"/>
      <c r="L5" s="407"/>
      <c r="M5" s="407"/>
      <c r="N5" s="407"/>
      <c r="O5" s="407"/>
      <c r="P5" s="407"/>
      <c r="Q5" s="407"/>
      <c r="R5" s="407"/>
      <c r="S5" s="407"/>
      <c r="T5" s="407"/>
      <c r="U5" s="407"/>
      <c r="V5" s="407"/>
      <c r="W5" s="407"/>
      <c r="X5" s="407"/>
      <c r="Y5" s="407"/>
      <c r="Z5" s="407"/>
      <c r="AA5" s="407"/>
    </row>
    <row r="6" spans="1:42" s="406" customFormat="1" x14ac:dyDescent="0.25">
      <c r="A6" s="410" t="s">
        <v>1510</v>
      </c>
      <c r="B6" s="410"/>
      <c r="C6" s="410"/>
      <c r="D6" s="410"/>
      <c r="E6" s="410"/>
      <c r="F6" s="410"/>
      <c r="G6" s="410"/>
      <c r="H6" s="410"/>
      <c r="I6" s="410"/>
      <c r="J6" s="410"/>
      <c r="K6" s="410"/>
      <c r="L6" s="410"/>
      <c r="M6" s="410"/>
      <c r="N6" s="410"/>
      <c r="O6" s="410"/>
      <c r="P6" s="410"/>
      <c r="Q6" s="410"/>
      <c r="R6" s="410"/>
      <c r="S6" s="410"/>
      <c r="T6" s="410"/>
      <c r="U6" s="410"/>
    </row>
    <row r="7" spans="1:42" ht="15" customHeight="1" x14ac:dyDescent="0.25">
      <c r="A7" s="614" t="s">
        <v>96</v>
      </c>
      <c r="B7" s="613" t="s">
        <v>110</v>
      </c>
      <c r="C7" s="616" t="s">
        <v>1535</v>
      </c>
      <c r="D7" s="616" t="s">
        <v>1536</v>
      </c>
      <c r="E7" s="616" t="s">
        <v>86</v>
      </c>
      <c r="F7" s="616" t="s">
        <v>391</v>
      </c>
      <c r="G7" s="616" t="s">
        <v>87</v>
      </c>
      <c r="H7" s="619" t="s">
        <v>99</v>
      </c>
      <c r="I7" s="625"/>
      <c r="J7" s="625"/>
      <c r="K7" s="625"/>
      <c r="L7" s="625"/>
      <c r="M7" s="625"/>
      <c r="N7" s="625"/>
      <c r="O7" s="620"/>
      <c r="P7" s="621" t="s">
        <v>100</v>
      </c>
      <c r="Q7" s="622"/>
      <c r="R7" s="613" t="s">
        <v>102</v>
      </c>
      <c r="S7" s="613" t="s">
        <v>109</v>
      </c>
      <c r="T7" s="613" t="s">
        <v>108</v>
      </c>
      <c r="U7" s="610" t="s">
        <v>88</v>
      </c>
    </row>
    <row r="8" spans="1:42" ht="15" customHeight="1" x14ac:dyDescent="0.25">
      <c r="A8" s="614"/>
      <c r="B8" s="614"/>
      <c r="C8" s="617"/>
      <c r="D8" s="617"/>
      <c r="E8" s="617"/>
      <c r="F8" s="617"/>
      <c r="G8" s="617"/>
      <c r="H8" s="619" t="s">
        <v>103</v>
      </c>
      <c r="I8" s="620"/>
      <c r="J8" s="619" t="s">
        <v>104</v>
      </c>
      <c r="K8" s="620"/>
      <c r="L8" s="619" t="s">
        <v>105</v>
      </c>
      <c r="M8" s="620"/>
      <c r="N8" s="619" t="s">
        <v>106</v>
      </c>
      <c r="O8" s="620"/>
      <c r="P8" s="623"/>
      <c r="Q8" s="624"/>
      <c r="R8" s="614"/>
      <c r="S8" s="614"/>
      <c r="T8" s="614"/>
      <c r="U8" s="611"/>
    </row>
    <row r="9" spans="1:42" ht="25.5" x14ac:dyDescent="0.25">
      <c r="A9" s="615"/>
      <c r="B9" s="615"/>
      <c r="C9" s="618"/>
      <c r="D9" s="618"/>
      <c r="E9" s="618"/>
      <c r="F9" s="618"/>
      <c r="G9" s="618"/>
      <c r="H9" s="437" t="s">
        <v>107</v>
      </c>
      <c r="I9" s="437" t="s">
        <v>12</v>
      </c>
      <c r="J9" s="437" t="s">
        <v>107</v>
      </c>
      <c r="K9" s="437" t="s">
        <v>12</v>
      </c>
      <c r="L9" s="437" t="s">
        <v>107</v>
      </c>
      <c r="M9" s="437" t="s">
        <v>12</v>
      </c>
      <c r="N9" s="437" t="s">
        <v>107</v>
      </c>
      <c r="O9" s="437" t="s">
        <v>12</v>
      </c>
      <c r="P9" s="437" t="s">
        <v>107</v>
      </c>
      <c r="Q9" s="437" t="s">
        <v>12</v>
      </c>
      <c r="R9" s="615"/>
      <c r="S9" s="615"/>
      <c r="T9" s="615"/>
      <c r="U9" s="612"/>
    </row>
    <row r="10" spans="1:42" ht="15.6" x14ac:dyDescent="0.3">
      <c r="A10" s="500"/>
      <c r="B10" s="501"/>
      <c r="C10" s="440"/>
      <c r="D10" s="440"/>
      <c r="E10" s="440"/>
      <c r="F10" s="441"/>
      <c r="G10" s="440"/>
      <c r="H10" s="442"/>
      <c r="I10" s="442"/>
      <c r="J10" s="442"/>
      <c r="K10" s="442"/>
      <c r="L10" s="442"/>
      <c r="M10" s="442"/>
      <c r="N10" s="442"/>
      <c r="O10" s="442"/>
      <c r="P10" s="442"/>
      <c r="Q10" s="442"/>
      <c r="R10" s="443"/>
      <c r="S10" s="443"/>
      <c r="T10" s="443"/>
      <c r="U10" s="444"/>
    </row>
    <row r="11" spans="1:42" s="499" customFormat="1" ht="15.75" x14ac:dyDescent="0.25">
      <c r="A11" s="633" t="s">
        <v>1507</v>
      </c>
      <c r="B11" s="699" t="s">
        <v>1533</v>
      </c>
      <c r="C11" s="494"/>
      <c r="D11" s="494"/>
      <c r="E11" s="494"/>
      <c r="F11" s="495"/>
      <c r="G11" s="494"/>
      <c r="H11" s="496"/>
      <c r="I11" s="496"/>
      <c r="J11" s="496"/>
      <c r="K11" s="496"/>
      <c r="L11" s="496"/>
      <c r="M11" s="496"/>
      <c r="N11" s="496"/>
      <c r="O11" s="496"/>
      <c r="P11" s="496"/>
      <c r="Q11" s="496"/>
      <c r="R11" s="497"/>
      <c r="S11" s="497"/>
      <c r="T11" s="497"/>
      <c r="U11" s="498"/>
    </row>
    <row r="12" spans="1:42" s="499" customFormat="1" ht="15.75" x14ac:dyDescent="0.25">
      <c r="A12" s="633"/>
      <c r="B12" s="700"/>
      <c r="C12" s="494"/>
      <c r="D12" s="494"/>
      <c r="E12" s="494"/>
      <c r="F12" s="495"/>
      <c r="G12" s="494"/>
      <c r="H12" s="496"/>
      <c r="I12" s="496"/>
      <c r="J12" s="496"/>
      <c r="K12" s="496"/>
      <c r="L12" s="496"/>
      <c r="M12" s="496"/>
      <c r="N12" s="496"/>
      <c r="O12" s="496"/>
      <c r="P12" s="496"/>
      <c r="Q12" s="496"/>
      <c r="R12" s="497"/>
      <c r="S12" s="497"/>
      <c r="T12" s="497"/>
      <c r="U12" s="498"/>
    </row>
    <row r="13" spans="1:42" s="499" customFormat="1" ht="15.75" x14ac:dyDescent="0.25">
      <c r="A13" s="633"/>
      <c r="B13" s="700"/>
      <c r="C13" s="494"/>
      <c r="D13" s="494"/>
      <c r="E13" s="494"/>
      <c r="F13" s="495"/>
      <c r="G13" s="494"/>
      <c r="H13" s="496"/>
      <c r="I13" s="496"/>
      <c r="J13" s="496"/>
      <c r="K13" s="496"/>
      <c r="L13" s="496"/>
      <c r="M13" s="496"/>
      <c r="N13" s="496"/>
      <c r="O13" s="496"/>
      <c r="P13" s="496"/>
      <c r="Q13" s="496"/>
      <c r="R13" s="497"/>
      <c r="S13" s="497"/>
      <c r="T13" s="497"/>
      <c r="U13" s="498"/>
    </row>
    <row r="14" spans="1:42" s="499" customFormat="1" ht="15.75" x14ac:dyDescent="0.25">
      <c r="A14" s="633"/>
      <c r="B14" s="700"/>
      <c r="C14" s="494"/>
      <c r="D14" s="494"/>
      <c r="E14" s="494"/>
      <c r="F14" s="495"/>
      <c r="G14" s="494"/>
      <c r="H14" s="496"/>
      <c r="I14" s="496"/>
      <c r="J14" s="496"/>
      <c r="K14" s="496"/>
      <c r="L14" s="496"/>
      <c r="M14" s="496"/>
      <c r="N14" s="496"/>
      <c r="O14" s="496"/>
      <c r="P14" s="496"/>
      <c r="Q14" s="496"/>
      <c r="R14" s="497"/>
      <c r="S14" s="497"/>
      <c r="T14" s="497"/>
      <c r="U14" s="498"/>
    </row>
    <row r="15" spans="1:42" s="499" customFormat="1" ht="15.75" x14ac:dyDescent="0.25">
      <c r="A15" s="633"/>
      <c r="B15" s="700"/>
      <c r="C15" s="494"/>
      <c r="D15" s="494"/>
      <c r="E15" s="494"/>
      <c r="F15" s="495"/>
      <c r="G15" s="494"/>
      <c r="H15" s="496"/>
      <c r="I15" s="496"/>
      <c r="J15" s="496"/>
      <c r="K15" s="496"/>
      <c r="L15" s="496"/>
      <c r="M15" s="496"/>
      <c r="N15" s="496"/>
      <c r="O15" s="496"/>
      <c r="P15" s="496"/>
      <c r="Q15" s="496"/>
      <c r="R15" s="497"/>
      <c r="S15" s="497"/>
      <c r="T15" s="497"/>
      <c r="U15" s="498"/>
    </row>
    <row r="16" spans="1:42" s="499" customFormat="1" ht="15.75" x14ac:dyDescent="0.25">
      <c r="A16" s="633"/>
      <c r="B16" s="700"/>
      <c r="C16" s="494"/>
      <c r="D16" s="494"/>
      <c r="E16" s="494"/>
      <c r="F16" s="495"/>
      <c r="G16" s="494"/>
      <c r="H16" s="496"/>
      <c r="I16" s="496"/>
      <c r="J16" s="496"/>
      <c r="K16" s="496"/>
      <c r="L16" s="496"/>
      <c r="M16" s="496"/>
      <c r="N16" s="496"/>
      <c r="O16" s="496"/>
      <c r="P16" s="496"/>
      <c r="Q16" s="496"/>
      <c r="R16" s="497"/>
      <c r="S16" s="497"/>
      <c r="T16" s="497"/>
      <c r="U16" s="498"/>
    </row>
    <row r="17" spans="1:21" s="499" customFormat="1" ht="15.6" hidden="1" x14ac:dyDescent="0.3">
      <c r="A17" s="633"/>
      <c r="B17" s="701"/>
      <c r="C17" s="494"/>
      <c r="D17" s="494"/>
      <c r="E17" s="494"/>
      <c r="F17" s="495"/>
      <c r="G17" s="494"/>
      <c r="H17" s="496"/>
      <c r="I17" s="496"/>
      <c r="J17" s="496"/>
      <c r="K17" s="496"/>
      <c r="L17" s="496"/>
      <c r="M17" s="496"/>
      <c r="N17" s="496"/>
      <c r="O17" s="496"/>
      <c r="P17" s="496"/>
      <c r="Q17" s="496"/>
      <c r="R17" s="497"/>
      <c r="S17" s="497"/>
      <c r="T17" s="497"/>
      <c r="U17" s="498"/>
    </row>
    <row r="18" spans="1:21" ht="15.75" customHeight="1" x14ac:dyDescent="0.25">
      <c r="A18" s="633"/>
      <c r="B18" s="626" t="s">
        <v>1519</v>
      </c>
      <c r="C18" s="486"/>
      <c r="D18" s="486"/>
      <c r="E18" s="486"/>
      <c r="F18" s="486"/>
      <c r="G18" s="360"/>
      <c r="H18" s="487"/>
      <c r="I18" s="488"/>
      <c r="J18" s="487"/>
      <c r="K18" s="488"/>
      <c r="L18" s="487"/>
      <c r="M18" s="488"/>
      <c r="N18" s="487"/>
      <c r="O18" s="488"/>
      <c r="P18" s="401">
        <f t="shared" ref="P18:Q22" si="0">H18+J18+L18+N18</f>
        <v>0</v>
      </c>
      <c r="Q18" s="399">
        <f t="shared" si="0"/>
        <v>0</v>
      </c>
      <c r="R18" s="360"/>
      <c r="S18" s="360"/>
      <c r="T18" s="360"/>
      <c r="U18" s="360"/>
    </row>
    <row r="19" spans="1:21" ht="15.75" x14ac:dyDescent="0.25">
      <c r="A19" s="633"/>
      <c r="B19" s="627"/>
      <c r="C19" s="486"/>
      <c r="D19" s="486"/>
      <c r="E19" s="486"/>
      <c r="F19" s="486"/>
      <c r="G19" s="360"/>
      <c r="H19" s="487"/>
      <c r="I19" s="488"/>
      <c r="J19" s="487"/>
      <c r="K19" s="488"/>
      <c r="L19" s="487"/>
      <c r="M19" s="488"/>
      <c r="N19" s="487"/>
      <c r="O19" s="488"/>
      <c r="P19" s="401">
        <f t="shared" si="0"/>
        <v>0</v>
      </c>
      <c r="Q19" s="399">
        <f t="shared" si="0"/>
        <v>0</v>
      </c>
      <c r="R19" s="360"/>
      <c r="S19" s="360"/>
      <c r="T19" s="360"/>
      <c r="U19" s="360"/>
    </row>
    <row r="20" spans="1:21" ht="15.75" x14ac:dyDescent="0.25">
      <c r="A20" s="633"/>
      <c r="B20" s="627"/>
      <c r="C20" s="486"/>
      <c r="D20" s="486"/>
      <c r="E20" s="486"/>
      <c r="F20" s="486"/>
      <c r="G20" s="360"/>
      <c r="H20" s="487"/>
      <c r="I20" s="488"/>
      <c r="J20" s="487"/>
      <c r="K20" s="488"/>
      <c r="L20" s="487"/>
      <c r="M20" s="488"/>
      <c r="N20" s="487"/>
      <c r="O20" s="488"/>
      <c r="P20" s="401">
        <f t="shared" si="0"/>
        <v>0</v>
      </c>
      <c r="Q20" s="399">
        <f t="shared" si="0"/>
        <v>0</v>
      </c>
      <c r="R20" s="360"/>
      <c r="S20" s="360"/>
      <c r="T20" s="360"/>
      <c r="U20" s="360"/>
    </row>
    <row r="21" spans="1:21" ht="15.75" x14ac:dyDescent="0.25">
      <c r="A21" s="633"/>
      <c r="B21" s="627"/>
      <c r="C21" s="486"/>
      <c r="D21" s="486"/>
      <c r="E21" s="486"/>
      <c r="F21" s="486"/>
      <c r="G21" s="360"/>
      <c r="H21" s="487"/>
      <c r="I21" s="488"/>
      <c r="J21" s="487"/>
      <c r="K21" s="488"/>
      <c r="L21" s="487"/>
      <c r="M21" s="488"/>
      <c r="N21" s="487"/>
      <c r="O21" s="488"/>
      <c r="P21" s="401">
        <f t="shared" si="0"/>
        <v>0</v>
      </c>
      <c r="Q21" s="399">
        <f t="shared" si="0"/>
        <v>0</v>
      </c>
      <c r="R21" s="360"/>
      <c r="S21" s="360"/>
      <c r="T21" s="360"/>
      <c r="U21" s="360"/>
    </row>
    <row r="22" spans="1:21" ht="15.75" x14ac:dyDescent="0.25">
      <c r="A22" s="633"/>
      <c r="B22" s="626" t="s">
        <v>1520</v>
      </c>
      <c r="C22" s="486"/>
      <c r="D22" s="486"/>
      <c r="E22" s="486"/>
      <c r="F22" s="486"/>
      <c r="G22" s="360"/>
      <c r="H22" s="487"/>
      <c r="I22" s="488"/>
      <c r="J22" s="487"/>
      <c r="K22" s="488"/>
      <c r="L22" s="487"/>
      <c r="M22" s="488"/>
      <c r="N22" s="487"/>
      <c r="O22" s="488"/>
      <c r="P22" s="401">
        <f t="shared" si="0"/>
        <v>0</v>
      </c>
      <c r="Q22" s="399">
        <f t="shared" si="0"/>
        <v>0</v>
      </c>
      <c r="R22" s="360"/>
      <c r="S22" s="360"/>
      <c r="T22" s="360"/>
      <c r="U22" s="360"/>
    </row>
    <row r="23" spans="1:21" ht="15.75" x14ac:dyDescent="0.25">
      <c r="A23" s="633"/>
      <c r="B23" s="627"/>
      <c r="C23" s="486"/>
      <c r="D23" s="486"/>
      <c r="E23" s="486"/>
      <c r="F23" s="486"/>
      <c r="G23" s="360"/>
      <c r="H23" s="487"/>
      <c r="I23" s="488"/>
      <c r="J23" s="487"/>
      <c r="K23" s="488"/>
      <c r="L23" s="487"/>
      <c r="M23" s="488"/>
      <c r="N23" s="487"/>
      <c r="O23" s="488"/>
      <c r="P23" s="401">
        <f t="shared" ref="P23:P72" si="1">H23+J23+L23+N23</f>
        <v>0</v>
      </c>
      <c r="Q23" s="399">
        <f t="shared" ref="Q23:Q72" si="2">I23+K23+M23+O23</f>
        <v>0</v>
      </c>
      <c r="R23" s="360"/>
      <c r="S23" s="360"/>
      <c r="T23" s="360"/>
      <c r="U23" s="360"/>
    </row>
    <row r="24" spans="1:21" ht="15.75" x14ac:dyDescent="0.25">
      <c r="A24" s="633"/>
      <c r="B24" s="627"/>
      <c r="C24" s="486"/>
      <c r="D24" s="486"/>
      <c r="E24" s="486"/>
      <c r="F24" s="486"/>
      <c r="G24" s="360"/>
      <c r="H24" s="487"/>
      <c r="I24" s="488"/>
      <c r="J24" s="487"/>
      <c r="K24" s="488"/>
      <c r="L24" s="487"/>
      <c r="M24" s="488"/>
      <c r="N24" s="487"/>
      <c r="O24" s="488"/>
      <c r="P24" s="401">
        <f t="shared" si="1"/>
        <v>0</v>
      </c>
      <c r="Q24" s="399">
        <f t="shared" si="2"/>
        <v>0</v>
      </c>
      <c r="R24" s="360"/>
      <c r="S24" s="360"/>
      <c r="T24" s="360"/>
      <c r="U24" s="360"/>
    </row>
    <row r="25" spans="1:21" ht="15.75" x14ac:dyDescent="0.25">
      <c r="A25" s="633"/>
      <c r="B25" s="628"/>
      <c r="C25" s="486"/>
      <c r="D25" s="486"/>
      <c r="E25" s="486"/>
      <c r="F25" s="486"/>
      <c r="G25" s="360"/>
      <c r="H25" s="487"/>
      <c r="I25" s="488"/>
      <c r="J25" s="487"/>
      <c r="K25" s="488"/>
      <c r="L25" s="487"/>
      <c r="M25" s="488"/>
      <c r="N25" s="487"/>
      <c r="O25" s="488"/>
      <c r="P25" s="401">
        <f t="shared" si="1"/>
        <v>0</v>
      </c>
      <c r="Q25" s="399">
        <f t="shared" si="2"/>
        <v>0</v>
      </c>
      <c r="R25" s="360"/>
      <c r="S25" s="360"/>
      <c r="T25" s="360"/>
      <c r="U25" s="360"/>
    </row>
    <row r="26" spans="1:21" ht="15.75" x14ac:dyDescent="0.25">
      <c r="A26" s="633"/>
      <c r="B26" s="626" t="s">
        <v>1521</v>
      </c>
      <c r="C26" s="486"/>
      <c r="D26" s="486"/>
      <c r="E26" s="486"/>
      <c r="F26" s="486"/>
      <c r="G26" s="360"/>
      <c r="H26" s="487"/>
      <c r="I26" s="488"/>
      <c r="J26" s="487"/>
      <c r="K26" s="488"/>
      <c r="L26" s="487"/>
      <c r="M26" s="488"/>
      <c r="N26" s="487"/>
      <c r="O26" s="488"/>
      <c r="P26" s="401">
        <f t="shared" si="1"/>
        <v>0</v>
      </c>
      <c r="Q26" s="399">
        <f t="shared" si="2"/>
        <v>0</v>
      </c>
      <c r="R26" s="360"/>
      <c r="S26" s="360"/>
      <c r="T26" s="360"/>
      <c r="U26" s="360"/>
    </row>
    <row r="27" spans="1:21" ht="15.75" x14ac:dyDescent="0.25">
      <c r="A27" s="633"/>
      <c r="B27" s="627"/>
      <c r="C27" s="486"/>
      <c r="D27" s="486"/>
      <c r="E27" s="486"/>
      <c r="F27" s="486"/>
      <c r="G27" s="360"/>
      <c r="H27" s="487"/>
      <c r="I27" s="488"/>
      <c r="J27" s="487"/>
      <c r="K27" s="488"/>
      <c r="L27" s="487"/>
      <c r="M27" s="488"/>
      <c r="N27" s="487"/>
      <c r="O27" s="488"/>
      <c r="P27" s="401">
        <f t="shared" si="1"/>
        <v>0</v>
      </c>
      <c r="Q27" s="399">
        <f t="shared" si="2"/>
        <v>0</v>
      </c>
      <c r="R27" s="360"/>
      <c r="S27" s="360"/>
      <c r="T27" s="360"/>
      <c r="U27" s="360"/>
    </row>
    <row r="28" spans="1:21" ht="15.75" x14ac:dyDescent="0.25">
      <c r="A28" s="633"/>
      <c r="B28" s="627"/>
      <c r="C28" s="486"/>
      <c r="D28" s="486"/>
      <c r="E28" s="486"/>
      <c r="F28" s="486"/>
      <c r="G28" s="360"/>
      <c r="H28" s="487"/>
      <c r="I28" s="488"/>
      <c r="J28" s="487"/>
      <c r="K28" s="488"/>
      <c r="L28" s="487"/>
      <c r="M28" s="488"/>
      <c r="N28" s="487"/>
      <c r="O28" s="488"/>
      <c r="P28" s="401">
        <f t="shared" si="1"/>
        <v>0</v>
      </c>
      <c r="Q28" s="399">
        <f t="shared" si="2"/>
        <v>0</v>
      </c>
      <c r="R28" s="360"/>
      <c r="S28" s="360"/>
      <c r="T28" s="360"/>
      <c r="U28" s="360"/>
    </row>
    <row r="29" spans="1:21" ht="15.75" x14ac:dyDescent="0.25">
      <c r="A29" s="633"/>
      <c r="B29" s="628"/>
      <c r="C29" s="486"/>
      <c r="D29" s="486"/>
      <c r="E29" s="486"/>
      <c r="F29" s="486"/>
      <c r="G29" s="360"/>
      <c r="H29" s="487"/>
      <c r="I29" s="488"/>
      <c r="J29" s="487"/>
      <c r="K29" s="488"/>
      <c r="L29" s="487"/>
      <c r="M29" s="488"/>
      <c r="N29" s="487"/>
      <c r="O29" s="488"/>
      <c r="P29" s="401">
        <f t="shared" si="1"/>
        <v>0</v>
      </c>
      <c r="Q29" s="399">
        <f t="shared" si="2"/>
        <v>0</v>
      </c>
      <c r="R29" s="360"/>
      <c r="S29" s="360"/>
      <c r="T29" s="360"/>
      <c r="U29" s="360"/>
    </row>
    <row r="30" spans="1:21" ht="15.75" x14ac:dyDescent="0.25">
      <c r="A30" s="633"/>
      <c r="B30" s="697" t="s">
        <v>1522</v>
      </c>
      <c r="C30" s="486"/>
      <c r="D30" s="486"/>
      <c r="E30" s="486"/>
      <c r="F30" s="486"/>
      <c r="G30" s="360"/>
      <c r="H30" s="487"/>
      <c r="I30" s="488"/>
      <c r="J30" s="487"/>
      <c r="K30" s="488"/>
      <c r="L30" s="487"/>
      <c r="M30" s="488"/>
      <c r="N30" s="487"/>
      <c r="O30" s="488"/>
      <c r="P30" s="401">
        <f t="shared" si="1"/>
        <v>0</v>
      </c>
      <c r="Q30" s="399">
        <f t="shared" si="2"/>
        <v>0</v>
      </c>
      <c r="R30" s="360"/>
      <c r="S30" s="360"/>
      <c r="T30" s="360"/>
      <c r="U30" s="360"/>
    </row>
    <row r="31" spans="1:21" ht="15.75" x14ac:dyDescent="0.25">
      <c r="A31" s="633"/>
      <c r="B31" s="697"/>
      <c r="C31" s="486"/>
      <c r="D31" s="486"/>
      <c r="E31" s="486"/>
      <c r="F31" s="486"/>
      <c r="G31" s="360"/>
      <c r="H31" s="487"/>
      <c r="I31" s="488"/>
      <c r="J31" s="487"/>
      <c r="K31" s="488"/>
      <c r="L31" s="487"/>
      <c r="M31" s="488"/>
      <c r="N31" s="487"/>
      <c r="O31" s="488"/>
      <c r="P31" s="401">
        <f t="shared" si="1"/>
        <v>0</v>
      </c>
      <c r="Q31" s="399">
        <f t="shared" si="2"/>
        <v>0</v>
      </c>
      <c r="R31" s="360"/>
      <c r="S31" s="360"/>
      <c r="T31" s="360"/>
      <c r="U31" s="360"/>
    </row>
    <row r="32" spans="1:21" ht="15.75" x14ac:dyDescent="0.25">
      <c r="A32" s="633"/>
      <c r="B32" s="697"/>
      <c r="C32" s="486"/>
      <c r="D32" s="486"/>
      <c r="E32" s="486"/>
      <c r="F32" s="486"/>
      <c r="G32" s="360"/>
      <c r="H32" s="487"/>
      <c r="I32" s="488"/>
      <c r="J32" s="487"/>
      <c r="K32" s="488"/>
      <c r="L32" s="487"/>
      <c r="M32" s="488"/>
      <c r="N32" s="487"/>
      <c r="O32" s="488"/>
      <c r="P32" s="401">
        <f t="shared" si="1"/>
        <v>0</v>
      </c>
      <c r="Q32" s="399">
        <f t="shared" si="2"/>
        <v>0</v>
      </c>
      <c r="R32" s="360"/>
      <c r="S32" s="360"/>
      <c r="T32" s="360"/>
      <c r="U32" s="360"/>
    </row>
    <row r="33" spans="1:21" ht="15.75" x14ac:dyDescent="0.25">
      <c r="A33" s="633"/>
      <c r="B33" s="697"/>
      <c r="C33" s="486"/>
      <c r="D33" s="486"/>
      <c r="E33" s="486"/>
      <c r="F33" s="486"/>
      <c r="G33" s="360"/>
      <c r="H33" s="487"/>
      <c r="I33" s="488"/>
      <c r="J33" s="487"/>
      <c r="K33" s="488"/>
      <c r="L33" s="487"/>
      <c r="M33" s="488"/>
      <c r="N33" s="487"/>
      <c r="O33" s="488"/>
      <c r="P33" s="401">
        <f t="shared" si="1"/>
        <v>0</v>
      </c>
      <c r="Q33" s="399">
        <f t="shared" si="2"/>
        <v>0</v>
      </c>
      <c r="R33" s="360"/>
      <c r="S33" s="360"/>
      <c r="T33" s="360"/>
      <c r="U33" s="360"/>
    </row>
    <row r="34" spans="1:21" ht="15.75" x14ac:dyDescent="0.25">
      <c r="A34" s="633"/>
      <c r="B34" s="697" t="s">
        <v>1523</v>
      </c>
      <c r="C34" s="486"/>
      <c r="D34" s="486"/>
      <c r="E34" s="486"/>
      <c r="F34" s="486"/>
      <c r="G34" s="360"/>
      <c r="H34" s="487"/>
      <c r="I34" s="488"/>
      <c r="J34" s="487"/>
      <c r="K34" s="488"/>
      <c r="L34" s="487"/>
      <c r="M34" s="488"/>
      <c r="N34" s="487"/>
      <c r="O34" s="488"/>
      <c r="P34" s="401">
        <f t="shared" si="1"/>
        <v>0</v>
      </c>
      <c r="Q34" s="399">
        <f t="shared" si="2"/>
        <v>0</v>
      </c>
      <c r="R34" s="360"/>
      <c r="S34" s="360"/>
      <c r="T34" s="360"/>
      <c r="U34" s="360"/>
    </row>
    <row r="35" spans="1:21" ht="15.75" x14ac:dyDescent="0.25">
      <c r="A35" s="633"/>
      <c r="B35" s="697"/>
      <c r="C35" s="486"/>
      <c r="D35" s="486"/>
      <c r="E35" s="486"/>
      <c r="F35" s="486"/>
      <c r="G35" s="360"/>
      <c r="H35" s="487"/>
      <c r="I35" s="488"/>
      <c r="J35" s="487"/>
      <c r="K35" s="488"/>
      <c r="L35" s="487"/>
      <c r="M35" s="488"/>
      <c r="N35" s="487"/>
      <c r="O35" s="488"/>
      <c r="P35" s="401">
        <f t="shared" si="1"/>
        <v>0</v>
      </c>
      <c r="Q35" s="399">
        <f t="shared" si="2"/>
        <v>0</v>
      </c>
      <c r="R35" s="360"/>
      <c r="S35" s="360"/>
      <c r="T35" s="360"/>
      <c r="U35" s="360"/>
    </row>
    <row r="36" spans="1:21" ht="15.75" x14ac:dyDescent="0.25">
      <c r="A36" s="633"/>
      <c r="B36" s="697"/>
      <c r="C36" s="486"/>
      <c r="D36" s="486"/>
      <c r="E36" s="486"/>
      <c r="F36" s="486"/>
      <c r="G36" s="360"/>
      <c r="H36" s="487"/>
      <c r="I36" s="488"/>
      <c r="J36" s="487"/>
      <c r="K36" s="488"/>
      <c r="L36" s="487"/>
      <c r="M36" s="488"/>
      <c r="N36" s="487"/>
      <c r="O36" s="488"/>
      <c r="P36" s="401">
        <f t="shared" si="1"/>
        <v>0</v>
      </c>
      <c r="Q36" s="399">
        <f t="shared" si="2"/>
        <v>0</v>
      </c>
      <c r="R36" s="360"/>
      <c r="S36" s="360"/>
      <c r="T36" s="360"/>
      <c r="U36" s="360"/>
    </row>
    <row r="37" spans="1:21" ht="15.75" x14ac:dyDescent="0.25">
      <c r="A37" s="634"/>
      <c r="B37" s="697"/>
      <c r="C37" s="486"/>
      <c r="D37" s="486"/>
      <c r="E37" s="486"/>
      <c r="F37" s="486"/>
      <c r="G37" s="360"/>
      <c r="H37" s="487"/>
      <c r="I37" s="488"/>
      <c r="J37" s="487"/>
      <c r="K37" s="488"/>
      <c r="L37" s="487"/>
      <c r="M37" s="488"/>
      <c r="N37" s="487"/>
      <c r="O37" s="488"/>
      <c r="P37" s="401">
        <f t="shared" si="1"/>
        <v>0</v>
      </c>
      <c r="Q37" s="399">
        <f t="shared" si="2"/>
        <v>0</v>
      </c>
      <c r="R37" s="360"/>
      <c r="S37" s="360"/>
      <c r="T37" s="360"/>
      <c r="U37" s="360"/>
    </row>
    <row r="38" spans="1:21" ht="15.75" customHeight="1" x14ac:dyDescent="0.25">
      <c r="A38" s="697" t="s">
        <v>1508</v>
      </c>
      <c r="B38" s="626" t="s">
        <v>1524</v>
      </c>
      <c r="C38" s="486"/>
      <c r="D38" s="486"/>
      <c r="E38" s="486"/>
      <c r="F38" s="486"/>
      <c r="G38" s="360"/>
      <c r="H38" s="487"/>
      <c r="I38" s="488"/>
      <c r="J38" s="487"/>
      <c r="K38" s="488"/>
      <c r="L38" s="487"/>
      <c r="M38" s="488"/>
      <c r="N38" s="487"/>
      <c r="O38" s="488"/>
      <c r="P38" s="401">
        <f t="shared" si="1"/>
        <v>0</v>
      </c>
      <c r="Q38" s="399">
        <f t="shared" si="2"/>
        <v>0</v>
      </c>
      <c r="R38" s="360"/>
      <c r="S38" s="360"/>
      <c r="T38" s="360"/>
      <c r="U38" s="360"/>
    </row>
    <row r="39" spans="1:21" ht="15.75" x14ac:dyDescent="0.25">
      <c r="A39" s="697"/>
      <c r="B39" s="627"/>
      <c r="C39" s="486"/>
      <c r="D39" s="486"/>
      <c r="E39" s="486"/>
      <c r="F39" s="486"/>
      <c r="G39" s="360"/>
      <c r="H39" s="487"/>
      <c r="I39" s="488"/>
      <c r="J39" s="487"/>
      <c r="K39" s="488"/>
      <c r="L39" s="487"/>
      <c r="M39" s="488"/>
      <c r="N39" s="487"/>
      <c r="O39" s="488"/>
      <c r="P39" s="401">
        <f t="shared" si="1"/>
        <v>0</v>
      </c>
      <c r="Q39" s="399">
        <f t="shared" si="2"/>
        <v>0</v>
      </c>
      <c r="R39" s="360"/>
      <c r="S39" s="360"/>
      <c r="T39" s="360"/>
      <c r="U39" s="360"/>
    </row>
    <row r="40" spans="1:21" ht="15.75" x14ac:dyDescent="0.25">
      <c r="A40" s="697"/>
      <c r="B40" s="627"/>
      <c r="C40" s="486"/>
      <c r="D40" s="486"/>
      <c r="E40" s="486"/>
      <c r="F40" s="486"/>
      <c r="G40" s="360"/>
      <c r="H40" s="487"/>
      <c r="I40" s="488"/>
      <c r="J40" s="487"/>
      <c r="K40" s="488"/>
      <c r="L40" s="487"/>
      <c r="M40" s="488"/>
      <c r="N40" s="487"/>
      <c r="O40" s="488"/>
      <c r="P40" s="401">
        <f t="shared" si="1"/>
        <v>0</v>
      </c>
      <c r="Q40" s="399">
        <f t="shared" si="2"/>
        <v>0</v>
      </c>
      <c r="R40" s="360"/>
      <c r="S40" s="360"/>
      <c r="T40" s="360"/>
      <c r="U40" s="360"/>
    </row>
    <row r="41" spans="1:21" ht="15.75" x14ac:dyDescent="0.25">
      <c r="A41" s="697"/>
      <c r="B41" s="628"/>
      <c r="C41" s="486"/>
      <c r="D41" s="486"/>
      <c r="E41" s="486"/>
      <c r="F41" s="486"/>
      <c r="G41" s="360"/>
      <c r="H41" s="487"/>
      <c r="I41" s="488"/>
      <c r="J41" s="487"/>
      <c r="K41" s="488"/>
      <c r="L41" s="487"/>
      <c r="M41" s="488"/>
      <c r="N41" s="487"/>
      <c r="O41" s="488"/>
      <c r="P41" s="401">
        <f t="shared" si="1"/>
        <v>0</v>
      </c>
      <c r="Q41" s="399">
        <f t="shared" si="2"/>
        <v>0</v>
      </c>
      <c r="R41" s="360"/>
      <c r="S41" s="360"/>
      <c r="T41" s="360"/>
      <c r="U41" s="360"/>
    </row>
    <row r="42" spans="1:21" ht="15.75" x14ac:dyDescent="0.25">
      <c r="A42" s="697"/>
      <c r="B42" s="626" t="s">
        <v>1525</v>
      </c>
      <c r="C42" s="486"/>
      <c r="D42" s="486"/>
      <c r="E42" s="486"/>
      <c r="F42" s="486"/>
      <c r="G42" s="360"/>
      <c r="H42" s="487"/>
      <c r="I42" s="488"/>
      <c r="J42" s="487"/>
      <c r="K42" s="488"/>
      <c r="L42" s="487"/>
      <c r="M42" s="488"/>
      <c r="N42" s="487"/>
      <c r="O42" s="488"/>
      <c r="P42" s="401">
        <f t="shared" si="1"/>
        <v>0</v>
      </c>
      <c r="Q42" s="399">
        <f t="shared" si="2"/>
        <v>0</v>
      </c>
      <c r="R42" s="360"/>
      <c r="S42" s="360"/>
      <c r="T42" s="360"/>
      <c r="U42" s="360"/>
    </row>
    <row r="43" spans="1:21" ht="15.75" x14ac:dyDescent="0.25">
      <c r="A43" s="697"/>
      <c r="B43" s="627"/>
      <c r="C43" s="486"/>
      <c r="D43" s="486"/>
      <c r="E43" s="486"/>
      <c r="F43" s="486"/>
      <c r="G43" s="360"/>
      <c r="H43" s="487"/>
      <c r="I43" s="488"/>
      <c r="J43" s="487"/>
      <c r="K43" s="488"/>
      <c r="L43" s="487"/>
      <c r="M43" s="488"/>
      <c r="N43" s="487"/>
      <c r="O43" s="488"/>
      <c r="P43" s="401">
        <f t="shared" si="1"/>
        <v>0</v>
      </c>
      <c r="Q43" s="399">
        <f t="shared" si="2"/>
        <v>0</v>
      </c>
      <c r="R43" s="360"/>
      <c r="S43" s="360"/>
      <c r="T43" s="360"/>
      <c r="U43" s="360"/>
    </row>
    <row r="44" spans="1:21" ht="15.75" x14ac:dyDescent="0.25">
      <c r="A44" s="697"/>
      <c r="B44" s="627"/>
      <c r="C44" s="486"/>
      <c r="D44" s="486"/>
      <c r="E44" s="486"/>
      <c r="F44" s="486"/>
      <c r="G44" s="360"/>
      <c r="H44" s="487"/>
      <c r="I44" s="488"/>
      <c r="J44" s="487"/>
      <c r="K44" s="488"/>
      <c r="L44" s="487"/>
      <c r="M44" s="488"/>
      <c r="N44" s="487"/>
      <c r="O44" s="488"/>
      <c r="P44" s="401">
        <f t="shared" si="1"/>
        <v>0</v>
      </c>
      <c r="Q44" s="399">
        <f t="shared" si="2"/>
        <v>0</v>
      </c>
      <c r="R44" s="360"/>
      <c r="S44" s="360"/>
      <c r="T44" s="360"/>
      <c r="U44" s="360"/>
    </row>
    <row r="45" spans="1:21" ht="15.75" x14ac:dyDescent="0.25">
      <c r="A45" s="697"/>
      <c r="B45" s="628"/>
      <c r="C45" s="486"/>
      <c r="D45" s="486"/>
      <c r="E45" s="486"/>
      <c r="F45" s="486"/>
      <c r="G45" s="360"/>
      <c r="H45" s="487"/>
      <c r="I45" s="488"/>
      <c r="J45" s="487"/>
      <c r="K45" s="488"/>
      <c r="L45" s="487"/>
      <c r="M45" s="488"/>
      <c r="N45" s="487"/>
      <c r="O45" s="488"/>
      <c r="P45" s="401">
        <f t="shared" si="1"/>
        <v>0</v>
      </c>
      <c r="Q45" s="399">
        <f t="shared" si="2"/>
        <v>0</v>
      </c>
      <c r="R45" s="360"/>
      <c r="S45" s="360"/>
      <c r="T45" s="360"/>
      <c r="U45" s="360"/>
    </row>
    <row r="46" spans="1:21" ht="15.75" x14ac:dyDescent="0.25">
      <c r="A46" s="626" t="s">
        <v>1509</v>
      </c>
      <c r="B46" s="697" t="s">
        <v>1526</v>
      </c>
      <c r="C46" s="486"/>
      <c r="D46" s="486"/>
      <c r="E46" s="486"/>
      <c r="F46" s="486"/>
      <c r="G46" s="360"/>
      <c r="H46" s="487"/>
      <c r="I46" s="488"/>
      <c r="J46" s="487"/>
      <c r="K46" s="488"/>
      <c r="L46" s="487"/>
      <c r="M46" s="488"/>
      <c r="N46" s="487"/>
      <c r="O46" s="488"/>
      <c r="P46" s="401">
        <f t="shared" si="1"/>
        <v>0</v>
      </c>
      <c r="Q46" s="399">
        <f t="shared" si="2"/>
        <v>0</v>
      </c>
      <c r="R46" s="360"/>
      <c r="S46" s="360"/>
      <c r="T46" s="360"/>
      <c r="U46" s="360"/>
    </row>
    <row r="47" spans="1:21" ht="15.75" x14ac:dyDescent="0.25">
      <c r="A47" s="627"/>
      <c r="B47" s="697"/>
      <c r="C47" s="486"/>
      <c r="D47" s="486"/>
      <c r="E47" s="486"/>
      <c r="F47" s="486"/>
      <c r="G47" s="360"/>
      <c r="H47" s="487"/>
      <c r="I47" s="488"/>
      <c r="J47" s="487"/>
      <c r="K47" s="488"/>
      <c r="L47" s="487"/>
      <c r="M47" s="488"/>
      <c r="N47" s="487"/>
      <c r="O47" s="488"/>
      <c r="P47" s="401">
        <f t="shared" si="1"/>
        <v>0</v>
      </c>
      <c r="Q47" s="399">
        <f t="shared" si="2"/>
        <v>0</v>
      </c>
      <c r="R47" s="360"/>
      <c r="S47" s="360"/>
      <c r="T47" s="360"/>
      <c r="U47" s="360"/>
    </row>
    <row r="48" spans="1:21" ht="15.75" x14ac:dyDescent="0.25">
      <c r="A48" s="627"/>
      <c r="B48" s="697"/>
      <c r="C48" s="486"/>
      <c r="D48" s="486"/>
      <c r="E48" s="486"/>
      <c r="F48" s="486"/>
      <c r="G48" s="360"/>
      <c r="H48" s="487"/>
      <c r="I48" s="488"/>
      <c r="J48" s="487"/>
      <c r="K48" s="488"/>
      <c r="L48" s="487"/>
      <c r="M48" s="488"/>
      <c r="N48" s="487"/>
      <c r="O48" s="488"/>
      <c r="P48" s="401">
        <f t="shared" si="1"/>
        <v>0</v>
      </c>
      <c r="Q48" s="399">
        <f t="shared" si="2"/>
        <v>0</v>
      </c>
      <c r="R48" s="360"/>
      <c r="S48" s="360"/>
      <c r="T48" s="360"/>
      <c r="U48" s="360"/>
    </row>
    <row r="49" spans="1:21" ht="15.75" x14ac:dyDescent="0.25">
      <c r="A49" s="627"/>
      <c r="B49" s="697"/>
      <c r="C49" s="486"/>
      <c r="D49" s="486"/>
      <c r="E49" s="486"/>
      <c r="F49" s="486"/>
      <c r="G49" s="360"/>
      <c r="H49" s="487"/>
      <c r="I49" s="488"/>
      <c r="J49" s="487"/>
      <c r="K49" s="488"/>
      <c r="L49" s="487"/>
      <c r="M49" s="488"/>
      <c r="N49" s="487"/>
      <c r="O49" s="488"/>
      <c r="P49" s="401">
        <f t="shared" si="1"/>
        <v>0</v>
      </c>
      <c r="Q49" s="399">
        <f t="shared" si="2"/>
        <v>0</v>
      </c>
      <c r="R49" s="360"/>
      <c r="S49" s="360"/>
      <c r="T49" s="360"/>
      <c r="U49" s="360"/>
    </row>
    <row r="50" spans="1:21" ht="15.75" x14ac:dyDescent="0.25">
      <c r="A50" s="627"/>
      <c r="B50" s="697" t="s">
        <v>1527</v>
      </c>
      <c r="C50" s="486"/>
      <c r="D50" s="486"/>
      <c r="E50" s="486"/>
      <c r="F50" s="486"/>
      <c r="G50" s="360"/>
      <c r="H50" s="487"/>
      <c r="I50" s="488"/>
      <c r="J50" s="487"/>
      <c r="K50" s="488"/>
      <c r="L50" s="487"/>
      <c r="M50" s="488"/>
      <c r="N50" s="487"/>
      <c r="O50" s="488"/>
      <c r="P50" s="401">
        <f t="shared" si="1"/>
        <v>0</v>
      </c>
      <c r="Q50" s="399">
        <f t="shared" si="2"/>
        <v>0</v>
      </c>
      <c r="R50" s="360"/>
      <c r="S50" s="360"/>
      <c r="T50" s="360"/>
      <c r="U50" s="360"/>
    </row>
    <row r="51" spans="1:21" ht="15.75" x14ac:dyDescent="0.25">
      <c r="A51" s="627"/>
      <c r="B51" s="697"/>
      <c r="C51" s="486"/>
      <c r="D51" s="486"/>
      <c r="E51" s="486"/>
      <c r="F51" s="486"/>
      <c r="G51" s="360"/>
      <c r="H51" s="487"/>
      <c r="I51" s="488"/>
      <c r="J51" s="487"/>
      <c r="K51" s="488"/>
      <c r="L51" s="487"/>
      <c r="M51" s="488"/>
      <c r="N51" s="487"/>
      <c r="O51" s="488"/>
      <c r="P51" s="401">
        <f t="shared" si="1"/>
        <v>0</v>
      </c>
      <c r="Q51" s="399">
        <f t="shared" si="2"/>
        <v>0</v>
      </c>
      <c r="R51" s="360"/>
      <c r="S51" s="360"/>
      <c r="T51" s="360"/>
      <c r="U51" s="360"/>
    </row>
    <row r="52" spans="1:21" ht="15.75" x14ac:dyDescent="0.25">
      <c r="A52" s="627"/>
      <c r="B52" s="697"/>
      <c r="C52" s="486"/>
      <c r="D52" s="486"/>
      <c r="E52" s="486"/>
      <c r="F52" s="486"/>
      <c r="G52" s="360"/>
      <c r="H52" s="487"/>
      <c r="I52" s="488"/>
      <c r="J52" s="487"/>
      <c r="K52" s="488"/>
      <c r="L52" s="487"/>
      <c r="M52" s="488"/>
      <c r="N52" s="487"/>
      <c r="O52" s="488"/>
      <c r="P52" s="401">
        <f t="shared" si="1"/>
        <v>0</v>
      </c>
      <c r="Q52" s="399">
        <f t="shared" si="2"/>
        <v>0</v>
      </c>
      <c r="R52" s="360"/>
      <c r="S52" s="360"/>
      <c r="T52" s="360"/>
      <c r="U52" s="360"/>
    </row>
    <row r="53" spans="1:21" ht="15.75" x14ac:dyDescent="0.25">
      <c r="A53" s="627"/>
      <c r="B53" s="697"/>
      <c r="C53" s="486"/>
      <c r="D53" s="486"/>
      <c r="E53" s="486"/>
      <c r="F53" s="486"/>
      <c r="G53" s="360"/>
      <c r="H53" s="487"/>
      <c r="I53" s="488"/>
      <c r="J53" s="487"/>
      <c r="K53" s="488"/>
      <c r="L53" s="487"/>
      <c r="M53" s="488"/>
      <c r="N53" s="487"/>
      <c r="O53" s="488"/>
      <c r="P53" s="401">
        <f t="shared" si="1"/>
        <v>0</v>
      </c>
      <c r="Q53" s="399">
        <f t="shared" si="2"/>
        <v>0</v>
      </c>
      <c r="R53" s="360"/>
      <c r="S53" s="360"/>
      <c r="T53" s="360"/>
      <c r="U53" s="360"/>
    </row>
    <row r="54" spans="1:21" ht="15.75" x14ac:dyDescent="0.25">
      <c r="A54" s="627"/>
      <c r="B54" s="626" t="s">
        <v>1528</v>
      </c>
      <c r="C54" s="486"/>
      <c r="D54" s="486"/>
      <c r="E54" s="486"/>
      <c r="F54" s="486"/>
      <c r="G54" s="360"/>
      <c r="H54" s="487"/>
      <c r="I54" s="488"/>
      <c r="J54" s="487"/>
      <c r="K54" s="488"/>
      <c r="L54" s="487"/>
      <c r="M54" s="488"/>
      <c r="N54" s="487"/>
      <c r="O54" s="488"/>
      <c r="P54" s="401">
        <f t="shared" si="1"/>
        <v>0</v>
      </c>
      <c r="Q54" s="399">
        <f t="shared" si="2"/>
        <v>0</v>
      </c>
      <c r="R54" s="360"/>
      <c r="S54" s="360"/>
      <c r="T54" s="360"/>
      <c r="U54" s="360"/>
    </row>
    <row r="55" spans="1:21" ht="15.75" x14ac:dyDescent="0.25">
      <c r="A55" s="627"/>
      <c r="B55" s="627"/>
      <c r="C55" s="486"/>
      <c r="D55" s="486"/>
      <c r="E55" s="486"/>
      <c r="F55" s="486"/>
      <c r="G55" s="360"/>
      <c r="H55" s="487"/>
      <c r="I55" s="488"/>
      <c r="J55" s="487"/>
      <c r="K55" s="488"/>
      <c r="L55" s="487"/>
      <c r="M55" s="488"/>
      <c r="N55" s="487"/>
      <c r="O55" s="488"/>
      <c r="P55" s="401">
        <f t="shared" si="1"/>
        <v>0</v>
      </c>
      <c r="Q55" s="399">
        <f t="shared" si="2"/>
        <v>0</v>
      </c>
      <c r="R55" s="360"/>
      <c r="S55" s="360"/>
      <c r="T55" s="360"/>
      <c r="U55" s="360"/>
    </row>
    <row r="56" spans="1:21" ht="15.75" x14ac:dyDescent="0.25">
      <c r="A56" s="627"/>
      <c r="B56" s="627"/>
      <c r="C56" s="486"/>
      <c r="D56" s="486"/>
      <c r="E56" s="486"/>
      <c r="F56" s="486"/>
      <c r="G56" s="360"/>
      <c r="H56" s="487"/>
      <c r="I56" s="488"/>
      <c r="J56" s="487"/>
      <c r="K56" s="488"/>
      <c r="L56" s="487"/>
      <c r="M56" s="488"/>
      <c r="N56" s="487"/>
      <c r="O56" s="488"/>
      <c r="P56" s="401">
        <f t="shared" si="1"/>
        <v>0</v>
      </c>
      <c r="Q56" s="399">
        <f t="shared" si="2"/>
        <v>0</v>
      </c>
      <c r="R56" s="360"/>
      <c r="S56" s="360"/>
      <c r="T56" s="360"/>
      <c r="U56" s="360"/>
    </row>
    <row r="57" spans="1:21" ht="15.75" x14ac:dyDescent="0.25">
      <c r="A57" s="628"/>
      <c r="B57" s="628"/>
      <c r="C57" s="486"/>
      <c r="D57" s="486"/>
      <c r="E57" s="486"/>
      <c r="F57" s="486"/>
      <c r="G57" s="360"/>
      <c r="H57" s="487"/>
      <c r="I57" s="488"/>
      <c r="J57" s="487"/>
      <c r="K57" s="488"/>
      <c r="L57" s="487"/>
      <c r="M57" s="488"/>
      <c r="N57" s="487"/>
      <c r="O57" s="488"/>
      <c r="P57" s="401">
        <f t="shared" si="1"/>
        <v>0</v>
      </c>
      <c r="Q57" s="399">
        <f t="shared" si="2"/>
        <v>0</v>
      </c>
      <c r="R57" s="360"/>
      <c r="S57" s="360"/>
      <c r="T57" s="360"/>
      <c r="U57" s="360"/>
    </row>
    <row r="58" spans="1:21" ht="15.75" x14ac:dyDescent="0.25">
      <c r="A58" s="626" t="s">
        <v>1510</v>
      </c>
      <c r="B58" s="626" t="s">
        <v>1529</v>
      </c>
      <c r="C58" s="486"/>
      <c r="D58" s="486"/>
      <c r="E58" s="486"/>
      <c r="F58" s="486"/>
      <c r="G58" s="360"/>
      <c r="H58" s="487"/>
      <c r="I58" s="488"/>
      <c r="J58" s="487"/>
      <c r="K58" s="488"/>
      <c r="L58" s="487"/>
      <c r="M58" s="488"/>
      <c r="N58" s="487"/>
      <c r="O58" s="488"/>
      <c r="P58" s="401">
        <f t="shared" si="1"/>
        <v>0</v>
      </c>
      <c r="Q58" s="399">
        <f t="shared" si="2"/>
        <v>0</v>
      </c>
      <c r="R58" s="360"/>
      <c r="S58" s="360"/>
      <c r="T58" s="360"/>
      <c r="U58" s="360"/>
    </row>
    <row r="59" spans="1:21" ht="15.75" x14ac:dyDescent="0.25">
      <c r="A59" s="627"/>
      <c r="B59" s="627"/>
      <c r="C59" s="486"/>
      <c r="D59" s="486"/>
      <c r="E59" s="486"/>
      <c r="F59" s="486"/>
      <c r="G59" s="360"/>
      <c r="H59" s="487"/>
      <c r="I59" s="488"/>
      <c r="J59" s="487"/>
      <c r="K59" s="488"/>
      <c r="L59" s="487"/>
      <c r="M59" s="488"/>
      <c r="N59" s="487"/>
      <c r="O59" s="488"/>
      <c r="P59" s="401">
        <f t="shared" si="1"/>
        <v>0</v>
      </c>
      <c r="Q59" s="399">
        <f t="shared" si="2"/>
        <v>0</v>
      </c>
      <c r="R59" s="360"/>
      <c r="S59" s="360"/>
      <c r="T59" s="360"/>
      <c r="U59" s="360"/>
    </row>
    <row r="60" spans="1:21" ht="15.75" x14ac:dyDescent="0.25">
      <c r="A60" s="627"/>
      <c r="B60" s="627"/>
      <c r="C60" s="486"/>
      <c r="D60" s="486"/>
      <c r="E60" s="486"/>
      <c r="F60" s="486"/>
      <c r="G60" s="360"/>
      <c r="H60" s="487"/>
      <c r="I60" s="488"/>
      <c r="J60" s="487"/>
      <c r="K60" s="488"/>
      <c r="L60" s="487"/>
      <c r="M60" s="488"/>
      <c r="N60" s="487"/>
      <c r="O60" s="488"/>
      <c r="P60" s="401">
        <f t="shared" si="1"/>
        <v>0</v>
      </c>
      <c r="Q60" s="399">
        <f t="shared" si="2"/>
        <v>0</v>
      </c>
      <c r="R60" s="360"/>
      <c r="S60" s="360"/>
      <c r="T60" s="360"/>
      <c r="U60" s="360"/>
    </row>
    <row r="61" spans="1:21" ht="15.75" x14ac:dyDescent="0.25">
      <c r="A61" s="627"/>
      <c r="B61" s="628"/>
      <c r="C61" s="486"/>
      <c r="D61" s="486"/>
      <c r="E61" s="486"/>
      <c r="F61" s="486"/>
      <c r="G61" s="360"/>
      <c r="H61" s="487"/>
      <c r="I61" s="488"/>
      <c r="J61" s="487"/>
      <c r="K61" s="488"/>
      <c r="L61" s="487"/>
      <c r="M61" s="488"/>
      <c r="N61" s="487"/>
      <c r="O61" s="488"/>
      <c r="P61" s="401">
        <f t="shared" si="1"/>
        <v>0</v>
      </c>
      <c r="Q61" s="399">
        <f t="shared" si="2"/>
        <v>0</v>
      </c>
      <c r="R61" s="360"/>
      <c r="S61" s="360"/>
      <c r="T61" s="360"/>
      <c r="U61" s="360"/>
    </row>
    <row r="62" spans="1:21" ht="15.75" x14ac:dyDescent="0.25">
      <c r="A62" s="627"/>
      <c r="B62" s="626" t="s">
        <v>1530</v>
      </c>
      <c r="C62" s="486"/>
      <c r="D62" s="486"/>
      <c r="E62" s="486"/>
      <c r="F62" s="486"/>
      <c r="G62" s="360"/>
      <c r="H62" s="487"/>
      <c r="I62" s="488"/>
      <c r="J62" s="487"/>
      <c r="K62" s="488"/>
      <c r="L62" s="487"/>
      <c r="M62" s="488"/>
      <c r="N62" s="487"/>
      <c r="O62" s="488"/>
      <c r="P62" s="401">
        <f t="shared" si="1"/>
        <v>0</v>
      </c>
      <c r="Q62" s="399">
        <f t="shared" si="2"/>
        <v>0</v>
      </c>
      <c r="R62" s="360"/>
      <c r="S62" s="360"/>
      <c r="T62" s="360"/>
      <c r="U62" s="360"/>
    </row>
    <row r="63" spans="1:21" ht="15.75" x14ac:dyDescent="0.25">
      <c r="A63" s="627"/>
      <c r="B63" s="627"/>
      <c r="C63" s="486"/>
      <c r="D63" s="486"/>
      <c r="E63" s="486"/>
      <c r="F63" s="486"/>
      <c r="G63" s="360"/>
      <c r="H63" s="487"/>
      <c r="I63" s="488"/>
      <c r="J63" s="487"/>
      <c r="K63" s="488"/>
      <c r="L63" s="487"/>
      <c r="M63" s="488"/>
      <c r="N63" s="487"/>
      <c r="O63" s="488"/>
      <c r="P63" s="401">
        <f t="shared" si="1"/>
        <v>0</v>
      </c>
      <c r="Q63" s="399">
        <f t="shared" si="2"/>
        <v>0</v>
      </c>
      <c r="R63" s="360"/>
      <c r="S63" s="360"/>
      <c r="T63" s="360"/>
      <c r="U63" s="360"/>
    </row>
    <row r="64" spans="1:21" ht="15.75" x14ac:dyDescent="0.25">
      <c r="A64" s="627"/>
      <c r="B64" s="627"/>
      <c r="C64" s="486"/>
      <c r="D64" s="486"/>
      <c r="E64" s="486"/>
      <c r="F64" s="486"/>
      <c r="G64" s="360"/>
      <c r="H64" s="487"/>
      <c r="I64" s="488"/>
      <c r="J64" s="487"/>
      <c r="K64" s="488"/>
      <c r="L64" s="487"/>
      <c r="M64" s="488"/>
      <c r="N64" s="487"/>
      <c r="O64" s="488"/>
      <c r="P64" s="401">
        <f t="shared" si="1"/>
        <v>0</v>
      </c>
      <c r="Q64" s="399">
        <f t="shared" si="2"/>
        <v>0</v>
      </c>
      <c r="R64" s="360"/>
      <c r="S64" s="360"/>
      <c r="T64" s="360"/>
      <c r="U64" s="360"/>
    </row>
    <row r="65" spans="1:21" ht="15.75" x14ac:dyDescent="0.25">
      <c r="A65" s="627"/>
      <c r="B65" s="628"/>
      <c r="C65" s="486"/>
      <c r="D65" s="486"/>
      <c r="E65" s="486"/>
      <c r="F65" s="486"/>
      <c r="G65" s="360"/>
      <c r="H65" s="487"/>
      <c r="I65" s="488"/>
      <c r="J65" s="487"/>
      <c r="K65" s="488"/>
      <c r="L65" s="487"/>
      <c r="M65" s="488"/>
      <c r="N65" s="487"/>
      <c r="O65" s="488"/>
      <c r="P65" s="401">
        <f t="shared" si="1"/>
        <v>0</v>
      </c>
      <c r="Q65" s="399">
        <f t="shared" si="2"/>
        <v>0</v>
      </c>
      <c r="R65" s="360"/>
      <c r="S65" s="360"/>
      <c r="T65" s="360"/>
      <c r="U65" s="360"/>
    </row>
    <row r="66" spans="1:21" ht="15.75" x14ac:dyDescent="0.25">
      <c r="A66" s="627"/>
      <c r="B66" s="626" t="s">
        <v>1531</v>
      </c>
      <c r="C66" s="486"/>
      <c r="D66" s="486"/>
      <c r="E66" s="486"/>
      <c r="F66" s="486"/>
      <c r="G66" s="360"/>
      <c r="H66" s="487"/>
      <c r="I66" s="488"/>
      <c r="J66" s="487"/>
      <c r="K66" s="488"/>
      <c r="L66" s="487"/>
      <c r="M66" s="488"/>
      <c r="N66" s="487"/>
      <c r="O66" s="488"/>
      <c r="P66" s="401">
        <f t="shared" si="1"/>
        <v>0</v>
      </c>
      <c r="Q66" s="399">
        <f t="shared" si="2"/>
        <v>0</v>
      </c>
      <c r="R66" s="360"/>
      <c r="S66" s="360"/>
      <c r="T66" s="360"/>
      <c r="U66" s="360"/>
    </row>
    <row r="67" spans="1:21" ht="15.75" x14ac:dyDescent="0.25">
      <c r="A67" s="627"/>
      <c r="B67" s="627"/>
      <c r="C67" s="486"/>
      <c r="D67" s="486"/>
      <c r="E67" s="486"/>
      <c r="F67" s="486"/>
      <c r="G67" s="360"/>
      <c r="H67" s="487"/>
      <c r="I67" s="488"/>
      <c r="J67" s="487"/>
      <c r="K67" s="488"/>
      <c r="L67" s="487"/>
      <c r="M67" s="488"/>
      <c r="N67" s="487"/>
      <c r="O67" s="488"/>
      <c r="P67" s="401">
        <f t="shared" si="1"/>
        <v>0</v>
      </c>
      <c r="Q67" s="399">
        <f t="shared" si="2"/>
        <v>0</v>
      </c>
      <c r="R67" s="360"/>
      <c r="S67" s="360"/>
      <c r="T67" s="360"/>
      <c r="U67" s="360"/>
    </row>
    <row r="68" spans="1:21" ht="15.75" x14ac:dyDescent="0.25">
      <c r="A68" s="627"/>
      <c r="B68" s="627"/>
      <c r="C68" s="486"/>
      <c r="D68" s="486"/>
      <c r="E68" s="486"/>
      <c r="F68" s="486"/>
      <c r="G68" s="360"/>
      <c r="H68" s="487"/>
      <c r="I68" s="488"/>
      <c r="J68" s="487"/>
      <c r="K68" s="488"/>
      <c r="L68" s="487"/>
      <c r="M68" s="488"/>
      <c r="N68" s="487"/>
      <c r="O68" s="488"/>
      <c r="P68" s="401">
        <f t="shared" si="1"/>
        <v>0</v>
      </c>
      <c r="Q68" s="399">
        <f t="shared" si="2"/>
        <v>0</v>
      </c>
      <c r="R68" s="360"/>
      <c r="S68" s="360"/>
      <c r="T68" s="360"/>
      <c r="U68" s="360"/>
    </row>
    <row r="69" spans="1:21" ht="15.75" x14ac:dyDescent="0.25">
      <c r="A69" s="627"/>
      <c r="B69" s="628"/>
      <c r="C69" s="486"/>
      <c r="D69" s="486"/>
      <c r="E69" s="486"/>
      <c r="F69" s="486"/>
      <c r="G69" s="360"/>
      <c r="H69" s="487"/>
      <c r="I69" s="488"/>
      <c r="J69" s="487"/>
      <c r="K69" s="488"/>
      <c r="L69" s="487"/>
      <c r="M69" s="488"/>
      <c r="N69" s="487"/>
      <c r="O69" s="488"/>
      <c r="P69" s="401">
        <f t="shared" si="1"/>
        <v>0</v>
      </c>
      <c r="Q69" s="399">
        <f t="shared" si="2"/>
        <v>0</v>
      </c>
      <c r="R69" s="360"/>
      <c r="S69" s="360"/>
      <c r="T69" s="360"/>
      <c r="U69" s="360"/>
    </row>
    <row r="70" spans="1:21" ht="15.75" x14ac:dyDescent="0.25">
      <c r="A70" s="627"/>
      <c r="B70" s="626" t="s">
        <v>1532</v>
      </c>
      <c r="C70" s="486"/>
      <c r="D70" s="486"/>
      <c r="E70" s="486"/>
      <c r="F70" s="486"/>
      <c r="G70" s="360"/>
      <c r="H70" s="487"/>
      <c r="I70" s="488"/>
      <c r="J70" s="487"/>
      <c r="K70" s="488"/>
      <c r="L70" s="487"/>
      <c r="M70" s="488"/>
      <c r="N70" s="487"/>
      <c r="O70" s="488"/>
      <c r="P70" s="401">
        <f t="shared" si="1"/>
        <v>0</v>
      </c>
      <c r="Q70" s="399">
        <f t="shared" si="2"/>
        <v>0</v>
      </c>
      <c r="R70" s="360"/>
      <c r="S70" s="360"/>
      <c r="T70" s="360"/>
      <c r="U70" s="360"/>
    </row>
    <row r="71" spans="1:21" ht="15.75" x14ac:dyDescent="0.25">
      <c r="A71" s="627"/>
      <c r="B71" s="627"/>
      <c r="C71" s="486"/>
      <c r="D71" s="486"/>
      <c r="E71" s="486"/>
      <c r="F71" s="486"/>
      <c r="G71" s="360"/>
      <c r="H71" s="487"/>
      <c r="I71" s="488"/>
      <c r="J71" s="487"/>
      <c r="K71" s="488"/>
      <c r="L71" s="487"/>
      <c r="M71" s="488"/>
      <c r="N71" s="487"/>
      <c r="O71" s="488"/>
      <c r="P71" s="401">
        <f t="shared" si="1"/>
        <v>0</v>
      </c>
      <c r="Q71" s="399">
        <f t="shared" si="2"/>
        <v>0</v>
      </c>
      <c r="R71" s="360"/>
      <c r="S71" s="360"/>
      <c r="T71" s="360"/>
      <c r="U71" s="360"/>
    </row>
    <row r="72" spans="1:21" ht="15.75" x14ac:dyDescent="0.25">
      <c r="A72" s="627"/>
      <c r="B72" s="627"/>
      <c r="C72" s="486"/>
      <c r="D72" s="486"/>
      <c r="E72" s="486"/>
      <c r="F72" s="486"/>
      <c r="G72" s="360"/>
      <c r="H72" s="487"/>
      <c r="I72" s="488"/>
      <c r="J72" s="487"/>
      <c r="K72" s="488"/>
      <c r="L72" s="487"/>
      <c r="M72" s="488"/>
      <c r="N72" s="487"/>
      <c r="O72" s="488"/>
      <c r="P72" s="401">
        <f t="shared" si="1"/>
        <v>0</v>
      </c>
      <c r="Q72" s="399">
        <f t="shared" si="2"/>
        <v>0</v>
      </c>
      <c r="R72" s="360"/>
      <c r="S72" s="360"/>
      <c r="T72" s="360"/>
      <c r="U72" s="360"/>
    </row>
    <row r="73" spans="1:21" ht="15.75" x14ac:dyDescent="0.25">
      <c r="A73" s="628"/>
      <c r="B73" s="628"/>
      <c r="C73" s="486"/>
      <c r="D73" s="486"/>
      <c r="E73" s="486"/>
      <c r="F73" s="486"/>
      <c r="G73" s="360"/>
      <c r="H73" s="360"/>
      <c r="I73" s="488"/>
      <c r="J73" s="360"/>
      <c r="K73" s="488"/>
      <c r="L73" s="360"/>
      <c r="M73" s="488"/>
      <c r="N73" s="360"/>
      <c r="O73" s="488"/>
      <c r="P73" s="401">
        <f t="shared" ref="P73:Q73" si="3">H73+J73+L73+N73</f>
        <v>0</v>
      </c>
      <c r="Q73" s="399">
        <f t="shared" si="3"/>
        <v>0</v>
      </c>
      <c r="R73" s="489"/>
      <c r="S73" s="360"/>
      <c r="T73" s="360"/>
      <c r="U73" s="360"/>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75" zoomScaleNormal="75" workbookViewId="0">
      <pane ySplit="11" topLeftCell="A540" activePane="bottomLeft" state="frozen"/>
      <selection activeCell="A11" sqref="A11"/>
      <selection pane="bottomLeft" activeCell="D204" sqref="D204"/>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5.9" hidden="1" x14ac:dyDescent="0.3">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6"/>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t="14.45" hidden="1" x14ac:dyDescent="0.3">
      <c r="K2" s="160"/>
      <c r="Z2" s="463"/>
      <c r="AB2" s="122" t="s">
        <v>128</v>
      </c>
      <c r="AC2" s="122" t="s">
        <v>129</v>
      </c>
    </row>
    <row r="3" spans="1:571"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ht="14.45" x14ac:dyDescent="0.3">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ht="14.45" x14ac:dyDescent="0.3">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ht="14.45" x14ac:dyDescent="0.3">
      <c r="B8" s="91"/>
      <c r="C8" s="89" t="s">
        <v>1697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ht="14.45" x14ac:dyDescent="0.3">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5">
      <c r="K10" s="607" t="s">
        <v>392</v>
      </c>
      <c r="L10" s="607"/>
      <c r="M10" s="607"/>
      <c r="N10" s="607"/>
      <c r="O10" s="607"/>
      <c r="P10" s="607"/>
      <c r="Q10" s="607"/>
      <c r="R10" s="607"/>
      <c r="S10" s="607"/>
      <c r="T10" s="607"/>
      <c r="U10" s="607"/>
      <c r="V10" s="607"/>
      <c r="W10" s="607"/>
      <c r="X10" s="607"/>
      <c r="Y10" s="607"/>
      <c r="Z10" s="607"/>
      <c r="AA10" s="607"/>
    </row>
    <row r="11" spans="1:571" ht="79.5" thickBot="1" x14ac:dyDescent="0.3">
      <c r="A11" s="372"/>
      <c r="B11" s="321" t="s">
        <v>132</v>
      </c>
      <c r="C11" s="193" t="s">
        <v>131</v>
      </c>
      <c r="D11" s="194" t="s">
        <v>128</v>
      </c>
      <c r="E11" s="211" t="s">
        <v>1696</v>
      </c>
      <c r="F11" s="194" t="s">
        <v>247</v>
      </c>
      <c r="G11" s="194" t="s">
        <v>459</v>
      </c>
      <c r="H11" s="194" t="s">
        <v>461</v>
      </c>
      <c r="I11" s="211" t="s">
        <v>462</v>
      </c>
      <c r="J11" s="194" t="s">
        <v>460</v>
      </c>
      <c r="K11" s="339" t="s">
        <v>1356</v>
      </c>
      <c r="L11" s="339" t="s">
        <v>1358</v>
      </c>
      <c r="M11" s="339" t="s">
        <v>470</v>
      </c>
      <c r="N11" s="339" t="s">
        <v>1357</v>
      </c>
      <c r="O11" s="339" t="s">
        <v>1359</v>
      </c>
      <c r="P11" s="339" t="s">
        <v>471</v>
      </c>
      <c r="Q11" s="339" t="s">
        <v>1360</v>
      </c>
      <c r="R11" s="339" t="s">
        <v>1361</v>
      </c>
      <c r="S11" s="339" t="s">
        <v>1362</v>
      </c>
      <c r="T11" s="339" t="s">
        <v>1453</v>
      </c>
      <c r="U11" s="339" t="s">
        <v>1363</v>
      </c>
      <c r="V11" s="339" t="s">
        <v>1364</v>
      </c>
      <c r="W11" s="339" t="s">
        <v>1365</v>
      </c>
      <c r="X11" s="339" t="s">
        <v>1366</v>
      </c>
      <c r="Y11" s="339" t="s">
        <v>1367</v>
      </c>
      <c r="Z11" s="339" t="s">
        <v>1478</v>
      </c>
      <c r="AA11" s="339" t="s">
        <v>1513</v>
      </c>
      <c r="AB11" s="338"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ht="14.45" x14ac:dyDescent="0.3">
      <c r="A12" s="371"/>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ht="14.45" x14ac:dyDescent="0.3">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ht="14.45" x14ac:dyDescent="0.3">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t="14.45" x14ac:dyDescent="0.3">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ht="14.45" x14ac:dyDescent="0.3">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t="14.45" x14ac:dyDescent="0.3">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t="14.45" x14ac:dyDescent="0.3">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t="14.45" x14ac:dyDescent="0.3">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t="14.45" x14ac:dyDescent="0.3">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t="14.45" x14ac:dyDescent="0.3">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t="14.45" x14ac:dyDescent="0.3">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t="14.45" x14ac:dyDescent="0.3">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t="14.45" x14ac:dyDescent="0.3">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t="14.45" x14ac:dyDescent="0.3">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t="14.45" x14ac:dyDescent="0.3">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t="14.45" x14ac:dyDescent="0.3">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t="14.45" x14ac:dyDescent="0.3">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ht="14.45" x14ac:dyDescent="0.3">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ht="14.45" x14ac:dyDescent="0.3">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t="14.45" x14ac:dyDescent="0.3">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t="14.45" x14ac:dyDescent="0.3">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t="14.45" x14ac:dyDescent="0.3">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t="14.45" x14ac:dyDescent="0.3">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t="14.45" x14ac:dyDescent="0.3">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t="14.45" x14ac:dyDescent="0.3">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t="14.45" x14ac:dyDescent="0.3">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t="14.45" x14ac:dyDescent="0.3">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t="14.45" x14ac:dyDescent="0.3">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t="14.45" x14ac:dyDescent="0.3">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t="14.45" x14ac:dyDescent="0.3">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t="14.45" x14ac:dyDescent="0.3">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t="14.45" x14ac:dyDescent="0.3">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t="14.45" x14ac:dyDescent="0.3">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t="14.45" x14ac:dyDescent="0.3">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t="14.45" x14ac:dyDescent="0.3">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t="14.45" x14ac:dyDescent="0.3">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t="14.45" x14ac:dyDescent="0.3">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t="14.45" x14ac:dyDescent="0.3">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t="14.45" x14ac:dyDescent="0.3">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t="14.45" x14ac:dyDescent="0.3">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t="14.45" x14ac:dyDescent="0.3">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t="14.45" x14ac:dyDescent="0.3">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t="14.45" x14ac:dyDescent="0.3">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t="14.45" x14ac:dyDescent="0.3">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t="14.45" x14ac:dyDescent="0.3">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t="14.45" x14ac:dyDescent="0.3">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t="14.45" x14ac:dyDescent="0.3">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t="14.45" x14ac:dyDescent="0.3">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t="14.45" x14ac:dyDescent="0.3">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t="14.45" x14ac:dyDescent="0.3">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t="14.45" x14ac:dyDescent="0.3">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t="14.45" x14ac:dyDescent="0.3">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t="14.45" x14ac:dyDescent="0.3">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t="14.45" x14ac:dyDescent="0.3">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t="14.45" x14ac:dyDescent="0.3">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t="14.45" x14ac:dyDescent="0.3">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t="14.45" x14ac:dyDescent="0.3">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t="14.45" x14ac:dyDescent="0.3">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t="14.45" x14ac:dyDescent="0.3">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t="14.45" x14ac:dyDescent="0.3">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t="14.45" x14ac:dyDescent="0.3">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t="14.45" x14ac:dyDescent="0.3">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t="14.45" x14ac:dyDescent="0.3">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t="14.45" x14ac:dyDescent="0.3">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t="14.45" x14ac:dyDescent="0.3">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t="14.45" x14ac:dyDescent="0.3">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t="14.45" x14ac:dyDescent="0.3">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t="14.45" x14ac:dyDescent="0.3">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t="14.45" x14ac:dyDescent="0.3">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t="14.45" x14ac:dyDescent="0.3">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t="14.45" x14ac:dyDescent="0.3">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t="14.45" x14ac:dyDescent="0.3">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t="14.45" x14ac:dyDescent="0.3">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t="14.45" x14ac:dyDescent="0.3">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t="14.45" x14ac:dyDescent="0.3">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t="14.45" x14ac:dyDescent="0.3">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t="14.45" x14ac:dyDescent="0.3">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t="14.45" x14ac:dyDescent="0.3">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t="14.45" x14ac:dyDescent="0.3">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t="14.45" x14ac:dyDescent="0.3">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t="14.45" x14ac:dyDescent="0.3">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t="14.45" x14ac:dyDescent="0.3">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t="14.45" x14ac:dyDescent="0.3">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t="14.45" x14ac:dyDescent="0.3">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t="14.45" x14ac:dyDescent="0.3">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t="14.45" x14ac:dyDescent="0.3">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t="14.45" x14ac:dyDescent="0.3">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t="14.45" x14ac:dyDescent="0.3">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t="14.45" x14ac:dyDescent="0.3">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t="14.45" x14ac:dyDescent="0.3">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t="14.45" x14ac:dyDescent="0.3">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ht="14.45" x14ac:dyDescent="0.3">
      <c r="B106" s="178" t="s">
        <v>276</v>
      </c>
      <c r="C106" s="179" t="s">
        <v>160</v>
      </c>
      <c r="D106" s="180">
        <f>D107+D118+D133+D149+D164+D190+D207+D214</f>
        <v>1533323.0237500002</v>
      </c>
      <c r="E106" s="180">
        <f>E107+E118+E133+E149+E164+E190+E207+E214</f>
        <v>0</v>
      </c>
      <c r="F106" s="180">
        <f t="shared" si="0"/>
        <v>1533323.0237500002</v>
      </c>
      <c r="G106" s="180">
        <f>G107+G118+G133+G149+G164+G190+G207+G214</f>
        <v>0</v>
      </c>
      <c r="H106" s="180">
        <f t="shared" si="4"/>
        <v>1533323.0237500002</v>
      </c>
      <c r="I106" s="180">
        <f>I107+I118+I133+I149+I164+I190+I207+I214</f>
        <v>0</v>
      </c>
      <c r="J106" s="180">
        <f t="shared" si="5"/>
        <v>1533323.0237500002</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1383323.0237500002</v>
      </c>
      <c r="Y106" s="180">
        <f t="shared" ref="Y106:Z106" si="299">Y107+Y118+Y133+Y149+Y164+Y190+Y207+Y214</f>
        <v>0</v>
      </c>
      <c r="Z106" s="180">
        <f t="shared" si="299"/>
        <v>0</v>
      </c>
      <c r="AA106" s="180">
        <f t="shared" si="297"/>
        <v>100000</v>
      </c>
      <c r="AB106" s="180">
        <f t="shared" si="297"/>
        <v>498088.60750000004</v>
      </c>
      <c r="AC106" s="180">
        <f t="shared" si="297"/>
        <v>963530.41625000001</v>
      </c>
      <c r="AD106" s="180">
        <f t="shared" si="297"/>
        <v>12000</v>
      </c>
      <c r="AE106" s="180">
        <f t="shared" si="9"/>
        <v>1473619.0237500002</v>
      </c>
      <c r="AF106" s="180">
        <f>AF107+AF118+AF133+AF149+AF164+AF190+AF207+AF214</f>
        <v>22204</v>
      </c>
      <c r="AG106" s="180">
        <f>AG107+AG118+AG133+AG149+AG164+AG190+AG207+AG214</f>
        <v>0</v>
      </c>
      <c r="AH106" s="180">
        <f>AH107+AH118+AH133+AH149+AH164+AH190+AH207+AH214</f>
        <v>20000</v>
      </c>
      <c r="AI106" s="180">
        <f t="shared" si="10"/>
        <v>42204</v>
      </c>
      <c r="AJ106" s="180">
        <f>AJ107+AJ118+AJ133+AJ149+AJ164+AJ190+AJ207+AJ214</f>
        <v>5000</v>
      </c>
      <c r="AK106" s="180">
        <f>AK107+AK118+AK133+AK149+AK164+AK190+AK207+AK214</f>
        <v>0</v>
      </c>
      <c r="AL106" s="180">
        <f>AL107+AL118+AL133+AL149+AL164+AL190+AL207+AL214</f>
        <v>0</v>
      </c>
      <c r="AM106" s="180">
        <f t="shared" si="11"/>
        <v>5000</v>
      </c>
      <c r="AN106" s="180">
        <f>AN107+AN118+AN133+AN149+AN164+AN190+AN207+AN214</f>
        <v>0</v>
      </c>
      <c r="AO106" s="180">
        <f>AO107+AO118+AO133+AO149+AO164+AO190+AO207+AO214</f>
        <v>12500</v>
      </c>
      <c r="AP106" s="180">
        <f>AP107+AP118+AP133+AP149+AP164+AP190+AP207+AP214</f>
        <v>0</v>
      </c>
      <c r="AQ106" s="180">
        <f t="shared" si="12"/>
        <v>12500</v>
      </c>
      <c r="AR106" s="180">
        <f t="shared" si="13"/>
        <v>1533323.0237500002</v>
      </c>
    </row>
    <row r="107" spans="2:44" ht="14.45" x14ac:dyDescent="0.3">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t="14.45" x14ac:dyDescent="0.3">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t="14.45" x14ac:dyDescent="0.3">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t="14.45" x14ac:dyDescent="0.3">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t="14.45" x14ac:dyDescent="0.3">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t="14.45" x14ac:dyDescent="0.3">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t="14.45" x14ac:dyDescent="0.3">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t="14.45" x14ac:dyDescent="0.3">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t="14.45" x14ac:dyDescent="0.3">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t="14.45" x14ac:dyDescent="0.3">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t="14.45" x14ac:dyDescent="0.3">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t="14.45" x14ac:dyDescent="0.3">
      <c r="B118" s="190" t="s">
        <v>279</v>
      </c>
      <c r="C118" s="191" t="s">
        <v>163</v>
      </c>
      <c r="D118" s="192">
        <f>SUM(D119:D132)</f>
        <v>10000</v>
      </c>
      <c r="E118" s="192">
        <f>SUM(E119:E132)</f>
        <v>0</v>
      </c>
      <c r="F118" s="192">
        <f t="shared" si="300"/>
        <v>10000</v>
      </c>
      <c r="G118" s="192">
        <f t="shared" ref="G118:I118" si="337">SUM(G119:G132)</f>
        <v>0</v>
      </c>
      <c r="H118" s="192">
        <f t="shared" si="4"/>
        <v>10000</v>
      </c>
      <c r="I118" s="192">
        <f t="shared" si="337"/>
        <v>0</v>
      </c>
      <c r="J118" s="192">
        <f t="shared" si="5"/>
        <v>10000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10000</v>
      </c>
      <c r="Y118" s="192">
        <f t="shared" ref="Y118:Z118" si="342">SUM(Y119:Y132)</f>
        <v>0</v>
      </c>
      <c r="Z118" s="192">
        <f t="shared" si="342"/>
        <v>0</v>
      </c>
      <c r="AA118" s="192">
        <f t="shared" si="338"/>
        <v>0</v>
      </c>
      <c r="AB118" s="192">
        <f t="shared" si="338"/>
        <v>0</v>
      </c>
      <c r="AC118" s="192">
        <f t="shared" si="338"/>
        <v>10000</v>
      </c>
      <c r="AD118" s="192">
        <f t="shared" si="338"/>
        <v>0</v>
      </c>
      <c r="AE118" s="192">
        <f t="shared" si="9"/>
        <v>10000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10000</v>
      </c>
    </row>
    <row r="119" spans="2:44" ht="14.45" x14ac:dyDescent="0.3">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t="14.45" x14ac:dyDescent="0.3">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t="14.45" x14ac:dyDescent="0.3">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t="14.45" x14ac:dyDescent="0.3">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10000</v>
      </c>
      <c r="G122" s="183"/>
      <c r="H122" s="183">
        <f t="shared" si="351"/>
        <v>10000</v>
      </c>
      <c r="I122" s="183"/>
      <c r="J122" s="183">
        <f t="shared" si="352"/>
        <v>10000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10000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10000</v>
      </c>
    </row>
    <row r="123" spans="2:44" ht="14.45" x14ac:dyDescent="0.3">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t="14.45" x14ac:dyDescent="0.3">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t="14.45" x14ac:dyDescent="0.3">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t="14.45" x14ac:dyDescent="0.3">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t="14.45" x14ac:dyDescent="0.3">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t="14.45" x14ac:dyDescent="0.3">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t="14.45" x14ac:dyDescent="0.3">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t="14.45" x14ac:dyDescent="0.3">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t="14.45" x14ac:dyDescent="0.3">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t="14.45" x14ac:dyDescent="0.3">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ht="14.45" x14ac:dyDescent="0.3">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ht="14.45" x14ac:dyDescent="0.3">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t="14.45" x14ac:dyDescent="0.3">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t="14.45" x14ac:dyDescent="0.3">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t="14.45" x14ac:dyDescent="0.3">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t="14.45" x14ac:dyDescent="0.3">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t="14.45" x14ac:dyDescent="0.3">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t="14.45" x14ac:dyDescent="0.3">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t="14.45" x14ac:dyDescent="0.3">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t="14.45" x14ac:dyDescent="0.3">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t="14.45" x14ac:dyDescent="0.3">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t="14.45" x14ac:dyDescent="0.3">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t="14.45" x14ac:dyDescent="0.3">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t="14.45" x14ac:dyDescent="0.3">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t="14.45" x14ac:dyDescent="0.3">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ht="14.45" x14ac:dyDescent="0.3">
      <c r="B149" s="190" t="s">
        <v>286</v>
      </c>
      <c r="C149" s="191" t="s">
        <v>170</v>
      </c>
      <c r="D149" s="192">
        <f>SUM(D150:D163)</f>
        <v>10000</v>
      </c>
      <c r="E149" s="192">
        <f>SUM(E150:E163)</f>
        <v>0</v>
      </c>
      <c r="F149" s="192">
        <f t="shared" si="300"/>
        <v>10000</v>
      </c>
      <c r="G149" s="192">
        <f>SUM(G150:G163)</f>
        <v>0</v>
      </c>
      <c r="H149" s="192">
        <f t="shared" si="4"/>
        <v>10000</v>
      </c>
      <c r="I149" s="192">
        <f>SUM(I150:I163)</f>
        <v>0</v>
      </c>
      <c r="J149" s="192">
        <f t="shared" si="5"/>
        <v>10000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10000</v>
      </c>
      <c r="Y149" s="192">
        <f t="shared" ref="Y149:Z149" si="423">SUM(Y150:Y163)</f>
        <v>0</v>
      </c>
      <c r="Z149" s="192">
        <f t="shared" si="423"/>
        <v>0</v>
      </c>
      <c r="AA149" s="192">
        <f t="shared" si="419"/>
        <v>0</v>
      </c>
      <c r="AB149" s="192">
        <f t="shared" si="419"/>
        <v>0</v>
      </c>
      <c r="AC149" s="192">
        <f t="shared" si="419"/>
        <v>10000</v>
      </c>
      <c r="AD149" s="192">
        <f t="shared" si="419"/>
        <v>0</v>
      </c>
      <c r="AE149" s="192">
        <f t="shared" si="9"/>
        <v>10000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10000</v>
      </c>
    </row>
    <row r="150" spans="2:44" ht="14.45" x14ac:dyDescent="0.3">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t="14.45" x14ac:dyDescent="0.3">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t="14.45" x14ac:dyDescent="0.3">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t="14.45" x14ac:dyDescent="0.3">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t="14.45" x14ac:dyDescent="0.3">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t="14.45" x14ac:dyDescent="0.3">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t="14.45" x14ac:dyDescent="0.3">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ht="14.45" x14ac:dyDescent="0.3">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10000</v>
      </c>
      <c r="G158" s="183"/>
      <c r="H158" s="183">
        <f t="shared" si="432"/>
        <v>10000</v>
      </c>
      <c r="I158" s="183"/>
      <c r="J158" s="183">
        <f t="shared" si="433"/>
        <v>10000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10000</v>
      </c>
    </row>
    <row r="159" spans="2:44" ht="14.45" x14ac:dyDescent="0.3">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t="14.45" x14ac:dyDescent="0.3">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t="14.45" x14ac:dyDescent="0.3">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ht="14.45" x14ac:dyDescent="0.3">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t="14.45" x14ac:dyDescent="0.3">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ht="14.45" x14ac:dyDescent="0.3">
      <c r="B164" s="190" t="s">
        <v>291</v>
      </c>
      <c r="C164" s="191" t="s">
        <v>175</v>
      </c>
      <c r="D164" s="192">
        <f>SUM(D165:D189)</f>
        <v>607479</v>
      </c>
      <c r="E164" s="192">
        <f>SUM(E165:E189)</f>
        <v>0</v>
      </c>
      <c r="F164" s="192">
        <f t="shared" si="300"/>
        <v>607479</v>
      </c>
      <c r="G164" s="192">
        <f>SUM(G165:G189)</f>
        <v>0</v>
      </c>
      <c r="H164" s="192">
        <f t="shared" si="4"/>
        <v>607479</v>
      </c>
      <c r="I164" s="192">
        <f>SUM(I165:I189)</f>
        <v>0</v>
      </c>
      <c r="J164" s="192">
        <f t="shared" si="5"/>
        <v>607479</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557479</v>
      </c>
      <c r="Y164" s="192">
        <f t="shared" ref="Y164:Z164" si="451">SUM(Y165:Y189)</f>
        <v>0</v>
      </c>
      <c r="Z164" s="192">
        <f t="shared" si="451"/>
        <v>0</v>
      </c>
      <c r="AA164" s="192">
        <f t="shared" si="447"/>
        <v>0</v>
      </c>
      <c r="AB164" s="192">
        <f t="shared" si="447"/>
        <v>0</v>
      </c>
      <c r="AC164" s="192">
        <f t="shared" si="447"/>
        <v>557775</v>
      </c>
      <c r="AD164" s="192">
        <f t="shared" si="447"/>
        <v>12000</v>
      </c>
      <c r="AE164" s="192">
        <f t="shared" si="9"/>
        <v>569775</v>
      </c>
      <c r="AF164" s="192">
        <f>SUM(AF165:AF189)</f>
        <v>204</v>
      </c>
      <c r="AG164" s="192">
        <f>SUM(AG165:AG189)</f>
        <v>0</v>
      </c>
      <c r="AH164" s="192">
        <f>SUM(AH165:AH189)</f>
        <v>20000</v>
      </c>
      <c r="AI164" s="192">
        <f t="shared" si="10"/>
        <v>20204</v>
      </c>
      <c r="AJ164" s="192">
        <f>SUM(AJ165:AJ189)</f>
        <v>5000</v>
      </c>
      <c r="AK164" s="192">
        <f>SUM(AK165:AK189)</f>
        <v>0</v>
      </c>
      <c r="AL164" s="192">
        <f>SUM(AL165:AL189)</f>
        <v>0</v>
      </c>
      <c r="AM164" s="192">
        <f t="shared" si="11"/>
        <v>5000</v>
      </c>
      <c r="AN164" s="192">
        <f>SUM(AN165:AN189)</f>
        <v>0</v>
      </c>
      <c r="AO164" s="192">
        <f>SUM(AO165:AO189)</f>
        <v>12500</v>
      </c>
      <c r="AP164" s="192">
        <f>SUM(AP165:AP189)</f>
        <v>0</v>
      </c>
      <c r="AQ164" s="192">
        <f t="shared" si="12"/>
        <v>12500</v>
      </c>
      <c r="AR164" s="192">
        <f t="shared" si="13"/>
        <v>607479</v>
      </c>
    </row>
    <row r="165" spans="2:44" ht="14.45" x14ac:dyDescent="0.3">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t="14.45" x14ac:dyDescent="0.3">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t="14.45" x14ac:dyDescent="0.3">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5100</v>
      </c>
      <c r="G167" s="183"/>
      <c r="H167" s="183">
        <f t="shared" ref="H167" si="460">F167-G167</f>
        <v>5100</v>
      </c>
      <c r="I167" s="183"/>
      <c r="J167" s="183">
        <f t="shared" ref="J167" si="461">F167-I167</f>
        <v>5100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5100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5100</v>
      </c>
    </row>
    <row r="168" spans="2:44" ht="14.45" x14ac:dyDescent="0.3">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t="14.45" x14ac:dyDescent="0.3">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t="14.45" x14ac:dyDescent="0.3">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ht="14.45" x14ac:dyDescent="0.3">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402850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402850</v>
      </c>
      <c r="G171" s="183"/>
      <c r="H171" s="183">
        <f t="shared" si="468"/>
        <v>402850</v>
      </c>
      <c r="I171" s="183"/>
      <c r="J171" s="183">
        <f t="shared" si="469"/>
        <v>402850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352850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365350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365350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171" s="183">
        <f t="shared" si="471"/>
        <v>20000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5000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12500</v>
      </c>
      <c r="AR171" s="183">
        <f t="shared" si="474"/>
        <v>402850</v>
      </c>
    </row>
    <row r="172" spans="2:44" ht="14.45" x14ac:dyDescent="0.3">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t="14.45" x14ac:dyDescent="0.3">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t="14.45" x14ac:dyDescent="0.3">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t="14.45" x14ac:dyDescent="0.3">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t="14.45" x14ac:dyDescent="0.3">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t="14.45" x14ac:dyDescent="0.3">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t="14.45" x14ac:dyDescent="0.3">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t="14.45" x14ac:dyDescent="0.3">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t="14.45" x14ac:dyDescent="0.3">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t="14.45" x14ac:dyDescent="0.3">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t="14.45" x14ac:dyDescent="0.3">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ht="14.45" x14ac:dyDescent="0.3">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t="14.45" x14ac:dyDescent="0.3">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t="14.45" x14ac:dyDescent="0.3">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t="14.45" x14ac:dyDescent="0.3">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t="14.45" x14ac:dyDescent="0.3">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199529</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199529</v>
      </c>
      <c r="G187" s="183"/>
      <c r="H187" s="183">
        <f t="shared" si="484"/>
        <v>199529</v>
      </c>
      <c r="I187" s="183"/>
      <c r="J187" s="183">
        <f t="shared" si="485"/>
        <v>199529</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199529</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187325</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187" s="183">
        <f t="shared" si="486"/>
        <v>199325</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204</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204</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199529</v>
      </c>
    </row>
    <row r="188" spans="2:44" ht="14.45" x14ac:dyDescent="0.3">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t="14.45" x14ac:dyDescent="0.3">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ht="14.45" x14ac:dyDescent="0.3">
      <c r="B190" s="190" t="s">
        <v>298</v>
      </c>
      <c r="C190" s="191" t="s">
        <v>178</v>
      </c>
      <c r="D190" s="192">
        <f>D191+D199</f>
        <v>877019.02375000005</v>
      </c>
      <c r="E190" s="192">
        <f>E191+E199</f>
        <v>0</v>
      </c>
      <c r="F190" s="192">
        <f t="shared" si="300"/>
        <v>877019.02375000005</v>
      </c>
      <c r="G190" s="192">
        <f>G191+G199</f>
        <v>0</v>
      </c>
      <c r="H190" s="192">
        <f t="shared" si="4"/>
        <v>877019.02375000005</v>
      </c>
      <c r="I190" s="192">
        <f>I191+I199</f>
        <v>0</v>
      </c>
      <c r="J190" s="192">
        <f t="shared" si="5"/>
        <v>877019.02375000005</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777019.02375000005</v>
      </c>
      <c r="Y190" s="192">
        <f t="shared" ref="Y190:Z190" si="492">Y191+Y199</f>
        <v>0</v>
      </c>
      <c r="Z190" s="192">
        <f t="shared" si="492"/>
        <v>0</v>
      </c>
      <c r="AA190" s="192">
        <f t="shared" si="491"/>
        <v>100000</v>
      </c>
      <c r="AB190" s="192">
        <f t="shared" ref="AB190" si="493">AB191+AB199</f>
        <v>498088.60750000004</v>
      </c>
      <c r="AC190" s="192">
        <f t="shared" ref="AC190" si="494">AC191+AC199</f>
        <v>356930.41625000001</v>
      </c>
      <c r="AD190" s="192">
        <f t="shared" ref="AD190" si="495">AD191+AD199</f>
        <v>0</v>
      </c>
      <c r="AE190" s="192">
        <f t="shared" si="9"/>
        <v>855019.02375000005</v>
      </c>
      <c r="AF190" s="192">
        <f t="shared" ref="AF190" si="496">AF191+AF199</f>
        <v>22000</v>
      </c>
      <c r="AG190" s="192">
        <f t="shared" ref="AG190" si="497">AG191+AG199</f>
        <v>0</v>
      </c>
      <c r="AH190" s="192">
        <f t="shared" ref="AH190" si="498">AH191+AH199</f>
        <v>0</v>
      </c>
      <c r="AI190" s="192">
        <f t="shared" si="10"/>
        <v>22000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877019.02375000005</v>
      </c>
    </row>
    <row r="191" spans="2:44" ht="14.45" x14ac:dyDescent="0.3">
      <c r="B191" s="190" t="s">
        <v>299</v>
      </c>
      <c r="C191" s="191" t="s">
        <v>179</v>
      </c>
      <c r="D191" s="192">
        <f>SUM(D192:D198)</f>
        <v>481300</v>
      </c>
      <c r="E191" s="192">
        <f>SUM(E192:E198)</f>
        <v>0</v>
      </c>
      <c r="F191" s="192">
        <f>D191+E191</f>
        <v>481300</v>
      </c>
      <c r="G191" s="192">
        <f>SUM(G192:G198)</f>
        <v>0</v>
      </c>
      <c r="H191" s="192">
        <f>F191-G191</f>
        <v>481300</v>
      </c>
      <c r="I191" s="192">
        <f>SUM(I192:I198)</f>
        <v>0</v>
      </c>
      <c r="J191" s="192">
        <f>F191-I191</f>
        <v>481300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381300</v>
      </c>
      <c r="Y191" s="192">
        <f t="shared" ref="Y191:Z191" si="509">SUM(Y192:Y198)</f>
        <v>0</v>
      </c>
      <c r="Z191" s="192">
        <f t="shared" si="509"/>
        <v>0</v>
      </c>
      <c r="AA191" s="192">
        <f t="shared" si="505"/>
        <v>100000</v>
      </c>
      <c r="AB191" s="192">
        <f t="shared" si="505"/>
        <v>135400</v>
      </c>
      <c r="AC191" s="192">
        <f t="shared" si="505"/>
        <v>323900</v>
      </c>
      <c r="AD191" s="192">
        <f t="shared" si="505"/>
        <v>0</v>
      </c>
      <c r="AE191" s="192">
        <f>AB191+AC191+AD191</f>
        <v>459300</v>
      </c>
      <c r="AF191" s="192">
        <f>SUM(AF192:AF198)</f>
        <v>22000</v>
      </c>
      <c r="AG191" s="192">
        <f>SUM(AG192:AG198)</f>
        <v>0</v>
      </c>
      <c r="AH191" s="192">
        <f>SUM(AH192:AH198)</f>
        <v>0</v>
      </c>
      <c r="AI191" s="192">
        <f>AF191+AG191+AH191</f>
        <v>22000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481300</v>
      </c>
    </row>
    <row r="192" spans="2:44" ht="14.45" x14ac:dyDescent="0.3">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ht="14.45" x14ac:dyDescent="0.3">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68400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68400</v>
      </c>
      <c r="G193" s="183"/>
      <c r="H193" s="183">
        <f t="shared" ref="H193" si="512">F193-G193</f>
        <v>68400</v>
      </c>
      <c r="I193" s="183"/>
      <c r="J193" s="183">
        <f t="shared" ref="J193" si="513">F193-I193</f>
        <v>68400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68400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35400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46400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22000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68400</v>
      </c>
    </row>
    <row r="194" spans="2:44" ht="14.45" x14ac:dyDescent="0.3">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ht="14.45" x14ac:dyDescent="0.3">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ht="14.45" x14ac:dyDescent="0.3">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412900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412900</v>
      </c>
      <c r="G196" s="183"/>
      <c r="H196" s="183">
        <f t="shared" si="519"/>
        <v>412900</v>
      </c>
      <c r="I196" s="183"/>
      <c r="J196" s="183">
        <f t="shared" si="520"/>
        <v>412900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312900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312900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412900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412900</v>
      </c>
    </row>
    <row r="197" spans="2:44" ht="14.45" x14ac:dyDescent="0.3">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t="14.45" x14ac:dyDescent="0.3">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ht="14.45" x14ac:dyDescent="0.3">
      <c r="B199" s="190" t="s">
        <v>300</v>
      </c>
      <c r="C199" s="191" t="s">
        <v>180</v>
      </c>
      <c r="D199" s="192">
        <f>SUM(D200:D206)</f>
        <v>395719.02375000005</v>
      </c>
      <c r="E199" s="192">
        <f>SUM(E200:E206)</f>
        <v>0</v>
      </c>
      <c r="F199" s="192">
        <f>D199+E199</f>
        <v>395719.02375000005</v>
      </c>
      <c r="G199" s="192">
        <f t="shared" ref="G199:I199" si="535">SUM(G200:G206)</f>
        <v>0</v>
      </c>
      <c r="H199" s="192">
        <f>F199-G199</f>
        <v>395719.02375000005</v>
      </c>
      <c r="I199" s="192">
        <f t="shared" si="535"/>
        <v>0</v>
      </c>
      <c r="J199" s="192">
        <f>F199-I199</f>
        <v>395719.02375000005</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395719.02375000005</v>
      </c>
      <c r="Y199" s="192">
        <f t="shared" ref="Y199:Z199" si="540">SUM(Y200:Y206)</f>
        <v>0</v>
      </c>
      <c r="Z199" s="192">
        <f t="shared" si="540"/>
        <v>0</v>
      </c>
      <c r="AA199" s="192">
        <f t="shared" si="536"/>
        <v>0</v>
      </c>
      <c r="AB199" s="192">
        <f t="shared" si="536"/>
        <v>362688.60750000004</v>
      </c>
      <c r="AC199" s="192">
        <f t="shared" si="536"/>
        <v>33030.416250000002</v>
      </c>
      <c r="AD199" s="192">
        <f t="shared" si="536"/>
        <v>0</v>
      </c>
      <c r="AE199" s="192">
        <f>AB199+AC199+AD199</f>
        <v>395719.02375000005</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395719.02375000005</v>
      </c>
    </row>
    <row r="200" spans="2:44" ht="14.45" x14ac:dyDescent="0.3">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ht="14.45" x14ac:dyDescent="0.3">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76425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76425</v>
      </c>
      <c r="G201" s="183"/>
      <c r="H201" s="183">
        <f t="shared" si="541"/>
        <v>76425</v>
      </c>
      <c r="I201" s="183"/>
      <c r="J201" s="183">
        <f t="shared" si="542"/>
        <v>76425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76425</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76425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76425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76425</v>
      </c>
    </row>
    <row r="202" spans="2:44" ht="14.45" x14ac:dyDescent="0.3">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ht="14.45" x14ac:dyDescent="0.3">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ht="14.45" x14ac:dyDescent="0.3">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319294.02375000005</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319294.02375000005</v>
      </c>
      <c r="G204" s="183"/>
      <c r="H204" s="183">
        <f t="shared" si="549"/>
        <v>319294.02375000005</v>
      </c>
      <c r="I204" s="183"/>
      <c r="J204" s="183">
        <f t="shared" si="550"/>
        <v>319294.02375000005</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319294.02375000005</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286263.60750000004</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33030.416250000002</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319294.02375000005</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319294.02375000005</v>
      </c>
    </row>
    <row r="205" spans="2:44" ht="14.45" x14ac:dyDescent="0.3">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ht="14.45" x14ac:dyDescent="0.3">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ht="14.45" x14ac:dyDescent="0.3">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ht="14.45" x14ac:dyDescent="0.3">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ht="14.45" x14ac:dyDescent="0.3">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ht="14.45" x14ac:dyDescent="0.3">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ht="14.45" x14ac:dyDescent="0.3">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ht="14.45" x14ac:dyDescent="0.3">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ht="14.45" x14ac:dyDescent="0.3">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ht="14.45" x14ac:dyDescent="0.3">
      <c r="B214" s="190" t="s">
        <v>303</v>
      </c>
      <c r="C214" s="191" t="s">
        <v>183</v>
      </c>
      <c r="D214" s="192">
        <f>SUM(D215:D221)</f>
        <v>28825</v>
      </c>
      <c r="E214" s="192">
        <f>SUM(E215:E221)</f>
        <v>0</v>
      </c>
      <c r="F214" s="192">
        <f t="shared" si="300"/>
        <v>28825</v>
      </c>
      <c r="G214" s="192">
        <f>SUM(G215:G221)</f>
        <v>0</v>
      </c>
      <c r="H214" s="192">
        <f t="shared" si="4"/>
        <v>28825</v>
      </c>
      <c r="I214" s="192">
        <f>SUM(I215:I221)</f>
        <v>0</v>
      </c>
      <c r="J214" s="192">
        <f t="shared" si="5"/>
        <v>28825</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28825</v>
      </c>
      <c r="Y214" s="192">
        <f t="shared" ref="Y214:Z214" si="597">SUM(Y215:Y221)</f>
        <v>0</v>
      </c>
      <c r="Z214" s="192">
        <f t="shared" si="597"/>
        <v>0</v>
      </c>
      <c r="AA214" s="192">
        <f t="shared" si="593"/>
        <v>0</v>
      </c>
      <c r="AB214" s="192">
        <f t="shared" si="593"/>
        <v>0</v>
      </c>
      <c r="AC214" s="192">
        <f t="shared" si="593"/>
        <v>28825</v>
      </c>
      <c r="AD214" s="192">
        <f t="shared" si="593"/>
        <v>0</v>
      </c>
      <c r="AE214" s="192">
        <f t="shared" si="9"/>
        <v>28825</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28825</v>
      </c>
    </row>
    <row r="215" spans="2:44" ht="14.45" x14ac:dyDescent="0.3">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ht="14.45" x14ac:dyDescent="0.3">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28825</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28825</v>
      </c>
      <c r="G216" s="183"/>
      <c r="H216" s="183">
        <f t="shared" si="4"/>
        <v>28825</v>
      </c>
      <c r="I216" s="183"/>
      <c r="J216" s="183">
        <f t="shared" si="5"/>
        <v>28825</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28825</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28825</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28825</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28825</v>
      </c>
    </row>
    <row r="217" spans="2:44" ht="14.45" x14ac:dyDescent="0.3">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ht="14.45" x14ac:dyDescent="0.3">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ht="14.45" x14ac:dyDescent="0.3">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ht="14.45" x14ac:dyDescent="0.3">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ht="14.45" x14ac:dyDescent="0.3">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ht="14.45" x14ac:dyDescent="0.3">
      <c r="B222" s="178" t="s">
        <v>308</v>
      </c>
      <c r="C222" s="179" t="s">
        <v>187</v>
      </c>
      <c r="D222" s="180">
        <f>D223+D235+D243+D260+D267+D312</f>
        <v>865451</v>
      </c>
      <c r="E222" s="180">
        <f>E223+E235+E243+E260+E267+E312</f>
        <v>0</v>
      </c>
      <c r="F222" s="180">
        <f t="shared" ref="F222:F382" si="622">D222+E222</f>
        <v>865451</v>
      </c>
      <c r="G222" s="180">
        <f>G223+G235+G243+G260+G267+G312</f>
        <v>0</v>
      </c>
      <c r="H222" s="180">
        <f t="shared" ref="H222:H498" si="623">F222-G222</f>
        <v>865451</v>
      </c>
      <c r="I222" s="180">
        <f>I223+I235+I243+I260+I267+I312</f>
        <v>0</v>
      </c>
      <c r="J222" s="180">
        <f t="shared" ref="J222:J498" si="624">F222-I222</f>
        <v>865451</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785451</v>
      </c>
      <c r="Y222" s="180">
        <f t="shared" ref="Y222:Z222" si="627">Y223+Y235+Y243+Y260+Y267+Y312</f>
        <v>0</v>
      </c>
      <c r="Z222" s="180">
        <f t="shared" si="627"/>
        <v>0</v>
      </c>
      <c r="AA222" s="180">
        <f t="shared" si="625"/>
        <v>80000</v>
      </c>
      <c r="AB222" s="180">
        <f t="shared" si="625"/>
        <v>23575</v>
      </c>
      <c r="AC222" s="180">
        <f t="shared" si="625"/>
        <v>523691</v>
      </c>
      <c r="AD222" s="180">
        <f t="shared" si="625"/>
        <v>7200</v>
      </c>
      <c r="AE222" s="180">
        <f t="shared" ref="AE222:AE498" si="628">AB222+AC222+AD222</f>
        <v>554466</v>
      </c>
      <c r="AF222" s="180">
        <f>AF223+AF235+AF243+AF260+AF267+AF312</f>
        <v>282500</v>
      </c>
      <c r="AG222" s="180">
        <f>AG223+AG235+AG243+AG260+AG267+AG312</f>
        <v>0</v>
      </c>
      <c r="AH222" s="180">
        <f>AH223+AH235+AH243+AH260+AH267+AH312</f>
        <v>27900</v>
      </c>
      <c r="AI222" s="180">
        <f t="shared" ref="AI222:AI498" si="629">AF222+AG222+AH222</f>
        <v>310400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585</v>
      </c>
      <c r="AP222" s="180">
        <f>AP223+AP235+AP243+AP260+AP267+AP312</f>
        <v>0</v>
      </c>
      <c r="AQ222" s="180">
        <f t="shared" ref="AQ222:AQ498" si="631">AN222+AO222+AP222</f>
        <v>585</v>
      </c>
      <c r="AR222" s="180">
        <f t="shared" ref="AR222:AR498" si="632">AE222+AI222+AM222+AQ222</f>
        <v>865451</v>
      </c>
    </row>
    <row r="223" spans="2:44" ht="14.45" x14ac:dyDescent="0.3">
      <c r="B223" s="190" t="s">
        <v>309</v>
      </c>
      <c r="C223" s="191" t="s">
        <v>188</v>
      </c>
      <c r="D223" s="192">
        <f>SUM(D224:D234)</f>
        <v>357300</v>
      </c>
      <c r="E223" s="192">
        <f>SUM(E224:E234)</f>
        <v>0</v>
      </c>
      <c r="F223" s="192">
        <f t="shared" si="622"/>
        <v>357300</v>
      </c>
      <c r="G223" s="192">
        <f>SUM(G224:G234)</f>
        <v>0</v>
      </c>
      <c r="H223" s="192">
        <f t="shared" si="623"/>
        <v>357300</v>
      </c>
      <c r="I223" s="192">
        <f>SUM(I224:I234)</f>
        <v>0</v>
      </c>
      <c r="J223" s="192">
        <f t="shared" si="624"/>
        <v>357300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357300</v>
      </c>
      <c r="Y223" s="192">
        <f t="shared" ref="Y223:Z223" si="635">SUM(Y224:Y234)</f>
        <v>0</v>
      </c>
      <c r="Z223" s="192">
        <f t="shared" si="635"/>
        <v>0</v>
      </c>
      <c r="AA223" s="192">
        <f t="shared" si="633"/>
        <v>0</v>
      </c>
      <c r="AB223" s="192">
        <f t="shared" si="633"/>
        <v>21000</v>
      </c>
      <c r="AC223" s="192">
        <f t="shared" si="633"/>
        <v>30000</v>
      </c>
      <c r="AD223" s="192">
        <f t="shared" si="633"/>
        <v>0</v>
      </c>
      <c r="AE223" s="192">
        <f t="shared" si="628"/>
        <v>51000</v>
      </c>
      <c r="AF223" s="192">
        <f>SUM(AF224:AF234)</f>
        <v>278400</v>
      </c>
      <c r="AG223" s="192">
        <f>SUM(AG224:AG234)</f>
        <v>0</v>
      </c>
      <c r="AH223" s="192">
        <f>SUM(AH224:AH234)</f>
        <v>27900</v>
      </c>
      <c r="AI223" s="192">
        <f t="shared" si="629"/>
        <v>306300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357300</v>
      </c>
    </row>
    <row r="224" spans="2:44" ht="14.45" x14ac:dyDescent="0.3">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ht="14.45" x14ac:dyDescent="0.3">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357300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357300</v>
      </c>
      <c r="G225" s="183"/>
      <c r="H225" s="183">
        <f t="shared" si="623"/>
        <v>357300</v>
      </c>
      <c r="I225" s="183"/>
      <c r="J225" s="183">
        <f t="shared" si="624"/>
        <v>357300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357300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51000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278400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27900</v>
      </c>
      <c r="AI225" s="183">
        <f t="shared" si="629"/>
        <v>306300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357300</v>
      </c>
    </row>
    <row r="226" spans="2:44" ht="14.45" x14ac:dyDescent="0.3">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ht="14.45" x14ac:dyDescent="0.3">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ht="14.45" x14ac:dyDescent="0.3">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ht="14.45" x14ac:dyDescent="0.3">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ht="14.45" x14ac:dyDescent="0.3">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ht="14.45" x14ac:dyDescent="0.3">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ht="14.45" x14ac:dyDescent="0.3">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ht="14.45" x14ac:dyDescent="0.3">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ht="14.45" x14ac:dyDescent="0.3">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ht="14.45" x14ac:dyDescent="0.3">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ht="14.45" x14ac:dyDescent="0.3">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ht="14.45" x14ac:dyDescent="0.3">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ht="14.45" x14ac:dyDescent="0.3">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ht="14.45" x14ac:dyDescent="0.3">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ht="14.45" x14ac:dyDescent="0.3">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ht="14.45" x14ac:dyDescent="0.3">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ht="14.45" x14ac:dyDescent="0.3">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ht="14.45" x14ac:dyDescent="0.3">
      <c r="B243" s="190" t="s">
        <v>314</v>
      </c>
      <c r="C243" s="191" t="s">
        <v>191</v>
      </c>
      <c r="D243" s="192">
        <f>SUM(D244:D259)</f>
        <v>398026</v>
      </c>
      <c r="E243" s="192">
        <f>SUM(E244:E259)</f>
        <v>0</v>
      </c>
      <c r="F243" s="192">
        <f t="shared" si="622"/>
        <v>398026</v>
      </c>
      <c r="G243" s="192">
        <f>SUM(G244:G259)</f>
        <v>0</v>
      </c>
      <c r="H243" s="192">
        <f t="shared" si="623"/>
        <v>398026</v>
      </c>
      <c r="I243" s="192">
        <f>SUM(I244:I259)</f>
        <v>0</v>
      </c>
      <c r="J243" s="192">
        <f t="shared" si="624"/>
        <v>398026</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318026</v>
      </c>
      <c r="Y243" s="192">
        <f t="shared" ref="Y243:Z243" si="693">SUM(Y244:Y259)</f>
        <v>0</v>
      </c>
      <c r="Z243" s="192">
        <f t="shared" si="693"/>
        <v>0</v>
      </c>
      <c r="AA243" s="192">
        <f t="shared" si="689"/>
        <v>80000</v>
      </c>
      <c r="AB243" s="192">
        <f t="shared" si="689"/>
        <v>0</v>
      </c>
      <c r="AC243" s="192">
        <f t="shared" si="689"/>
        <v>397441</v>
      </c>
      <c r="AD243" s="192">
        <f t="shared" si="689"/>
        <v>0</v>
      </c>
      <c r="AE243" s="192">
        <f t="shared" si="628"/>
        <v>397441</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585</v>
      </c>
      <c r="AP243" s="192">
        <f>SUM(AP244:AP259)</f>
        <v>0</v>
      </c>
      <c r="AQ243" s="192">
        <f t="shared" si="631"/>
        <v>585</v>
      </c>
      <c r="AR243" s="192">
        <f t="shared" si="632"/>
        <v>398026</v>
      </c>
    </row>
    <row r="244" spans="2:44" ht="14.45" x14ac:dyDescent="0.3">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210</v>
      </c>
      <c r="G244" s="183"/>
      <c r="H244" s="183">
        <f t="shared" si="623"/>
        <v>210</v>
      </c>
      <c r="I244" s="183"/>
      <c r="J244" s="183">
        <f t="shared" si="624"/>
        <v>210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210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210</v>
      </c>
    </row>
    <row r="245" spans="2:44" ht="14.45" x14ac:dyDescent="0.3">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ht="14.45" x14ac:dyDescent="0.3">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393750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393750</v>
      </c>
      <c r="G246" s="183"/>
      <c r="H246" s="183">
        <f t="shared" si="695"/>
        <v>393750</v>
      </c>
      <c r="I246" s="183"/>
      <c r="J246" s="183">
        <f t="shared" si="696"/>
        <v>393750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313750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393750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393750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393750</v>
      </c>
    </row>
    <row r="247" spans="2:44" ht="14.45" x14ac:dyDescent="0.3">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ht="14.45" x14ac:dyDescent="0.3">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4066</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4066</v>
      </c>
      <c r="G248" s="183"/>
      <c r="H248" s="183">
        <f t="shared" si="695"/>
        <v>4066</v>
      </c>
      <c r="I248" s="183"/>
      <c r="J248" s="183">
        <f t="shared" si="696"/>
        <v>4066</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4066</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3481</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3481</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585</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585</v>
      </c>
      <c r="AR248" s="183">
        <f t="shared" si="701"/>
        <v>4066</v>
      </c>
    </row>
    <row r="249" spans="2:44" ht="14.45" x14ac:dyDescent="0.3">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ht="14.45" x14ac:dyDescent="0.3">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ht="14.45" x14ac:dyDescent="0.3">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ht="14.45" x14ac:dyDescent="0.3">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ht="14.45" x14ac:dyDescent="0.3">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ht="14.45" x14ac:dyDescent="0.3">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ht="14.45" x14ac:dyDescent="0.3">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ht="14.45" x14ac:dyDescent="0.3">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ht="14.45" x14ac:dyDescent="0.3">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ht="14.45" x14ac:dyDescent="0.3">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ht="14.45" x14ac:dyDescent="0.3">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ht="14.45" x14ac:dyDescent="0.3">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ht="14.45" x14ac:dyDescent="0.3">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ht="14.45" x14ac:dyDescent="0.3">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ht="14.45" x14ac:dyDescent="0.3">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ht="14.45" x14ac:dyDescent="0.3">
      <c r="B267" s="190" t="s">
        <v>321</v>
      </c>
      <c r="C267" s="191" t="s">
        <v>198</v>
      </c>
      <c r="D267" s="192">
        <f>SUM(D268:D311)</f>
        <v>16000</v>
      </c>
      <c r="E267" s="192">
        <f>SUM(E268:E311)</f>
        <v>0</v>
      </c>
      <c r="F267" s="192">
        <f t="shared" si="622"/>
        <v>16000</v>
      </c>
      <c r="G267" s="192">
        <f>SUM(G268:G311)</f>
        <v>0</v>
      </c>
      <c r="H267" s="192">
        <f t="shared" si="623"/>
        <v>16000</v>
      </c>
      <c r="I267" s="192">
        <f>SUM(I268:I311)</f>
        <v>0</v>
      </c>
      <c r="J267" s="192">
        <f t="shared" si="624"/>
        <v>16000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16000</v>
      </c>
      <c r="Y267" s="192">
        <f t="shared" ref="Y267:Z267" si="727">SUM(Y268:Y311)</f>
        <v>0</v>
      </c>
      <c r="Z267" s="192">
        <f t="shared" si="727"/>
        <v>0</v>
      </c>
      <c r="AA267" s="192">
        <f t="shared" si="723"/>
        <v>0</v>
      </c>
      <c r="AB267" s="192">
        <f t="shared" si="723"/>
        <v>0</v>
      </c>
      <c r="AC267" s="192">
        <f t="shared" si="723"/>
        <v>15400</v>
      </c>
      <c r="AD267" s="192">
        <f t="shared" si="723"/>
        <v>0</v>
      </c>
      <c r="AE267" s="192">
        <f t="shared" si="628"/>
        <v>15400</v>
      </c>
      <c r="AF267" s="192">
        <f>SUM(AF268:AF311)</f>
        <v>600</v>
      </c>
      <c r="AG267" s="192">
        <f>SUM(AG268:AG311)</f>
        <v>0</v>
      </c>
      <c r="AH267" s="192">
        <f>SUM(AH268:AH311)</f>
        <v>0</v>
      </c>
      <c r="AI267" s="192">
        <f t="shared" si="629"/>
        <v>600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16000</v>
      </c>
    </row>
    <row r="268" spans="2:44" ht="14.45" x14ac:dyDescent="0.3">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ht="14.45" x14ac:dyDescent="0.3">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ht="14.45" x14ac:dyDescent="0.3">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ht="14.45" x14ac:dyDescent="0.3">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ht="14.45" x14ac:dyDescent="0.3">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ht="14.45" x14ac:dyDescent="0.3">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ht="14.45" x14ac:dyDescent="0.3">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ht="14.45" x14ac:dyDescent="0.3">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ht="14.45" x14ac:dyDescent="0.3">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ht="14.45" x14ac:dyDescent="0.3">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16000</v>
      </c>
      <c r="G277" s="183"/>
      <c r="H277" s="183">
        <f t="shared" si="729"/>
        <v>16000</v>
      </c>
      <c r="I277" s="183"/>
      <c r="J277" s="183">
        <f t="shared" si="730"/>
        <v>16000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15400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600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16000</v>
      </c>
    </row>
    <row r="278" spans="2:44" ht="14.45" x14ac:dyDescent="0.3">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ht="14.45" x14ac:dyDescent="0.3">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ht="14.45" x14ac:dyDescent="0.3">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ht="14.45" x14ac:dyDescent="0.3">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ht="14.45" x14ac:dyDescent="0.3">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ht="14.45" x14ac:dyDescent="0.3">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ht="14.45" x14ac:dyDescent="0.3">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ht="14.45" x14ac:dyDescent="0.3">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ht="14.45" x14ac:dyDescent="0.3">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ht="14.45" x14ac:dyDescent="0.3">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ht="14.45" x14ac:dyDescent="0.3">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ht="14.45" x14ac:dyDescent="0.3">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ht="14.45" x14ac:dyDescent="0.3">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ht="14.45" x14ac:dyDescent="0.3">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ht="14.45" x14ac:dyDescent="0.3">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ht="14.45" x14ac:dyDescent="0.3">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ht="14.45" x14ac:dyDescent="0.3">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ht="14.45" x14ac:dyDescent="0.3">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ht="14.45" x14ac:dyDescent="0.3">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ht="14.45" x14ac:dyDescent="0.3">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ht="14.45" x14ac:dyDescent="0.3">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ht="14.45" x14ac:dyDescent="0.3">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ht="14.45" x14ac:dyDescent="0.3">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ht="14.45" x14ac:dyDescent="0.3">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ht="14.45" x14ac:dyDescent="0.3">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ht="14.45" x14ac:dyDescent="0.3">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ht="14.45" x14ac:dyDescent="0.3">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ht="14.45" x14ac:dyDescent="0.3">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ht="14.45" x14ac:dyDescent="0.3">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ht="14.45" x14ac:dyDescent="0.3">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ht="14.45" x14ac:dyDescent="0.3">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ht="14.45" x14ac:dyDescent="0.3">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ht="14.45" x14ac:dyDescent="0.3">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ht="14.45" x14ac:dyDescent="0.3">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ht="14.45" x14ac:dyDescent="0.3">
      <c r="B312" s="190" t="s">
        <v>325</v>
      </c>
      <c r="C312" s="191" t="s">
        <v>199</v>
      </c>
      <c r="D312" s="192">
        <f>SUM(D313:D326)</f>
        <v>94125</v>
      </c>
      <c r="E312" s="192">
        <f>SUM(E313:E326)</f>
        <v>0</v>
      </c>
      <c r="F312" s="192">
        <f t="shared" si="622"/>
        <v>94125</v>
      </c>
      <c r="G312" s="192">
        <f>SUM(G313:G326)</f>
        <v>0</v>
      </c>
      <c r="H312" s="192">
        <f t="shared" si="623"/>
        <v>94125</v>
      </c>
      <c r="I312" s="192">
        <f>SUM(I313:I326)</f>
        <v>0</v>
      </c>
      <c r="J312" s="192">
        <f t="shared" si="624"/>
        <v>94125</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94125</v>
      </c>
      <c r="Y312" s="192">
        <f t="shared" ref="Y312:Z312" si="748">SUM(Y313:Y326)</f>
        <v>0</v>
      </c>
      <c r="Z312" s="192">
        <f t="shared" si="748"/>
        <v>0</v>
      </c>
      <c r="AA312" s="192">
        <f t="shared" si="744"/>
        <v>0</v>
      </c>
      <c r="AB312" s="192">
        <f t="shared" si="744"/>
        <v>2575</v>
      </c>
      <c r="AC312" s="192">
        <f t="shared" si="744"/>
        <v>80850</v>
      </c>
      <c r="AD312" s="192">
        <f t="shared" si="744"/>
        <v>7200</v>
      </c>
      <c r="AE312" s="192">
        <f t="shared" si="628"/>
        <v>90625</v>
      </c>
      <c r="AF312" s="192">
        <f>SUM(AF313:AF326)</f>
        <v>3500</v>
      </c>
      <c r="AG312" s="192">
        <f>SUM(AG313:AG326)</f>
        <v>0</v>
      </c>
      <c r="AH312" s="192">
        <f>SUM(AH313:AH326)</f>
        <v>0</v>
      </c>
      <c r="AI312" s="192">
        <f t="shared" si="629"/>
        <v>3500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94125</v>
      </c>
    </row>
    <row r="313" spans="2:44" ht="14.45" x14ac:dyDescent="0.3">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73175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73175</v>
      </c>
      <c r="G315" s="183"/>
      <c r="H315" s="183">
        <f t="shared" si="623"/>
        <v>73175</v>
      </c>
      <c r="I315" s="183"/>
      <c r="J315" s="183">
        <f t="shared" si="624"/>
        <v>73175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73175</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67000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15" s="183">
        <f t="shared" si="628"/>
        <v>73175</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73175</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ht="14.45" x14ac:dyDescent="0.3">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ht="14.45" x14ac:dyDescent="0.3">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ht="14.45" x14ac:dyDescent="0.3">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ht="14.45" x14ac:dyDescent="0.3">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ht="14.45" x14ac:dyDescent="0.3">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ht="14.45" x14ac:dyDescent="0.3">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20950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20950</v>
      </c>
      <c r="G322" s="183"/>
      <c r="H322" s="183">
        <f t="shared" si="758"/>
        <v>20950</v>
      </c>
      <c r="I322" s="183"/>
      <c r="J322" s="183">
        <f t="shared" si="759"/>
        <v>20950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20950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13850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E322" s="183">
        <f t="shared" si="760"/>
        <v>17450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3500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20950</v>
      </c>
    </row>
    <row r="323" spans="2:44" ht="14.45" x14ac:dyDescent="0.3">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ht="14.45" x14ac:dyDescent="0.3">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ht="14.45" x14ac:dyDescent="0.3">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ht="14.45" x14ac:dyDescent="0.3">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ht="14.45" x14ac:dyDescent="0.3">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ht="14.45" x14ac:dyDescent="0.3">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ht="14.45" x14ac:dyDescent="0.3">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ht="14.45" x14ac:dyDescent="0.3">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ht="14.45" x14ac:dyDescent="0.3">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ht="14.45" x14ac:dyDescent="0.3">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ht="14.45" x14ac:dyDescent="0.3">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ht="14.45" x14ac:dyDescent="0.3">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ht="14.45" x14ac:dyDescent="0.3">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ht="14.45" x14ac:dyDescent="0.3">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ht="14.45" x14ac:dyDescent="0.3">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ht="14.45" x14ac:dyDescent="0.3">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ht="14.45" x14ac:dyDescent="0.3">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ht="14.45" x14ac:dyDescent="0.3">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ht="14.45" x14ac:dyDescent="0.3">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ht="14.45" x14ac:dyDescent="0.3">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ht="14.45" x14ac:dyDescent="0.3">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ht="14.45" x14ac:dyDescent="0.3">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ht="14.45" x14ac:dyDescent="0.3">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ht="14.45" x14ac:dyDescent="0.3">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ht="14.45" x14ac:dyDescent="0.3">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ht="14.45" x14ac:dyDescent="0.3">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ht="14.45" x14ac:dyDescent="0.3">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ht="14.45" x14ac:dyDescent="0.3">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ht="14.45" x14ac:dyDescent="0.3">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ht="14.45" x14ac:dyDescent="0.3">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ht="14.45" x14ac:dyDescent="0.3">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ht="14.45" x14ac:dyDescent="0.3">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ht="14.45" x14ac:dyDescent="0.3">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ht="14.45" x14ac:dyDescent="0.3">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ht="14.45" x14ac:dyDescent="0.3">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ht="14.45" x14ac:dyDescent="0.3">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ht="14.45" x14ac:dyDescent="0.3">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ht="14.45" x14ac:dyDescent="0.3">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ht="14.45" x14ac:dyDescent="0.3">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ht="14.45" x14ac:dyDescent="0.3">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ht="14.45" x14ac:dyDescent="0.3">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ht="14.45" x14ac:dyDescent="0.3">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ht="14.45" x14ac:dyDescent="0.3">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ht="14.45" x14ac:dyDescent="0.3">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ht="14.45" x14ac:dyDescent="0.3">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ht="14.45" x14ac:dyDescent="0.3">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ht="14.45" x14ac:dyDescent="0.3">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ht="14.45" x14ac:dyDescent="0.3">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ht="14.45" x14ac:dyDescent="0.3">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ht="14.45" x14ac:dyDescent="0.3">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ht="14.45" x14ac:dyDescent="0.3">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ht="14.45" x14ac:dyDescent="0.3">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ht="14.45" x14ac:dyDescent="0.3">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ht="14.45" x14ac:dyDescent="0.3">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ht="14.45" x14ac:dyDescent="0.3">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ht="14.45" x14ac:dyDescent="0.3">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ht="14.45" x14ac:dyDescent="0.3">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ht="14.45" x14ac:dyDescent="0.3">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ht="14.45" x14ac:dyDescent="0.3">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ht="14.45" x14ac:dyDescent="0.3">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ht="14.45" x14ac:dyDescent="0.3">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ht="14.45" x14ac:dyDescent="0.3">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ht="14.45" x14ac:dyDescent="0.3">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ht="14.45" x14ac:dyDescent="0.3">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ht="14.45" x14ac:dyDescent="0.3">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ht="14.45" x14ac:dyDescent="0.3">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ht="14.45" x14ac:dyDescent="0.3">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ht="14.45" x14ac:dyDescent="0.3">
      <c r="B397" s="178" t="s">
        <v>350</v>
      </c>
      <c r="C397" s="179" t="s">
        <v>218</v>
      </c>
      <c r="D397" s="180">
        <f>D398+D459+D467+D485+D489</f>
        <v>12000</v>
      </c>
      <c r="E397" s="180">
        <f>E398+E459+E467+E485+E489</f>
        <v>0</v>
      </c>
      <c r="F397" s="180">
        <f t="shared" si="830"/>
        <v>12000</v>
      </c>
      <c r="G397" s="180">
        <f>G398+G459+G467+G485+G489</f>
        <v>0</v>
      </c>
      <c r="H397" s="180">
        <f t="shared" si="623"/>
        <v>12000</v>
      </c>
      <c r="I397" s="180">
        <f>I398+I459+I467+I485+I489</f>
        <v>0</v>
      </c>
      <c r="J397" s="180">
        <f t="shared" si="624"/>
        <v>12000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12000</v>
      </c>
      <c r="Y397" s="180">
        <f t="shared" ref="Y397:Z397" si="873">Y398+Y459+Y467+Y485+Y489</f>
        <v>0</v>
      </c>
      <c r="Z397" s="180">
        <f t="shared" si="873"/>
        <v>0</v>
      </c>
      <c r="AA397" s="180">
        <f t="shared" si="871"/>
        <v>0</v>
      </c>
      <c r="AB397" s="180">
        <f t="shared" si="871"/>
        <v>0</v>
      </c>
      <c r="AC397" s="180">
        <f t="shared" si="871"/>
        <v>0</v>
      </c>
      <c r="AD397" s="180">
        <f t="shared" si="871"/>
        <v>12000</v>
      </c>
      <c r="AE397" s="180">
        <f t="shared" si="628"/>
        <v>12000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12000</v>
      </c>
    </row>
    <row r="398" spans="1:44" ht="14.45" x14ac:dyDescent="0.3">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ht="14.45" x14ac:dyDescent="0.3">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ht="14.45" x14ac:dyDescent="0.3">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ht="14.45" x14ac:dyDescent="0.3">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ht="14.45" x14ac:dyDescent="0.3">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ht="14.45" x14ac:dyDescent="0.3">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ht="14.45" x14ac:dyDescent="0.3">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ht="14.45" x14ac:dyDescent="0.3">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ht="14.45" x14ac:dyDescent="0.3">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ht="14.45" x14ac:dyDescent="0.3">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ht="14.45" x14ac:dyDescent="0.3">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ht="14.45" x14ac:dyDescent="0.3">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ht="14.45" x14ac:dyDescent="0.3">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ht="14.45" x14ac:dyDescent="0.3">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ht="14.45" x14ac:dyDescent="0.3">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ht="14.45" x14ac:dyDescent="0.3">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ht="14.45" x14ac:dyDescent="0.3">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ht="14.45" x14ac:dyDescent="0.3">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ht="14.45" x14ac:dyDescent="0.3">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ht="14.45" x14ac:dyDescent="0.3">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ht="14.45" x14ac:dyDescent="0.3">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ht="14.45" x14ac:dyDescent="0.3">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ht="14.45" x14ac:dyDescent="0.3">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ht="14.45" x14ac:dyDescent="0.3">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ht="14.45" x14ac:dyDescent="0.3">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ht="14.45" x14ac:dyDescent="0.3">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ht="14.45" x14ac:dyDescent="0.3">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ht="14.45" x14ac:dyDescent="0.3">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ht="14.45" x14ac:dyDescent="0.3">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ht="14.45" x14ac:dyDescent="0.3">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ht="14.45" x14ac:dyDescent="0.3">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ht="14.45" x14ac:dyDescent="0.3">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ht="14.45" x14ac:dyDescent="0.3">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ht="14.45" x14ac:dyDescent="0.3">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ht="14.45" x14ac:dyDescent="0.3">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ht="14.45" x14ac:dyDescent="0.3">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ht="14.45" x14ac:dyDescent="0.3">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ht="14.45" x14ac:dyDescent="0.3">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ht="14.45" x14ac:dyDescent="0.3">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ht="14.45" x14ac:dyDescent="0.3">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ht="14.45" x14ac:dyDescent="0.3">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ht="14.45" x14ac:dyDescent="0.3">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ht="14.45" x14ac:dyDescent="0.3">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ht="14.45" x14ac:dyDescent="0.3">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ht="14.45" x14ac:dyDescent="0.3">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ht="14.45" x14ac:dyDescent="0.3">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ht="14.45" x14ac:dyDescent="0.3">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ht="14.45" x14ac:dyDescent="0.3">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ht="14.45" x14ac:dyDescent="0.3">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ht="14.45" x14ac:dyDescent="0.3">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ht="14.45" x14ac:dyDescent="0.3">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ht="14.45" x14ac:dyDescent="0.3">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ht="14.45" x14ac:dyDescent="0.3">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ht="14.45" x14ac:dyDescent="0.3">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ht="14.45" x14ac:dyDescent="0.3">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ht="14.45" x14ac:dyDescent="0.3">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ht="14.45" x14ac:dyDescent="0.3">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ht="14.45" x14ac:dyDescent="0.3">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ht="14.45" x14ac:dyDescent="0.3">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ht="14.45" x14ac:dyDescent="0.3">
      <c r="B467" s="190" t="s">
        <v>357</v>
      </c>
      <c r="C467" s="191" t="s">
        <v>225</v>
      </c>
      <c r="D467" s="192">
        <f>SUM(D468:D484)</f>
        <v>12000</v>
      </c>
      <c r="E467" s="192">
        <f>SUM(E468:E484)</f>
        <v>0</v>
      </c>
      <c r="F467" s="192">
        <f t="shared" si="830"/>
        <v>12000</v>
      </c>
      <c r="G467" s="192">
        <f>SUM(G468:G484)</f>
        <v>0</v>
      </c>
      <c r="H467" s="192">
        <f t="shared" si="623"/>
        <v>12000</v>
      </c>
      <c r="I467" s="192">
        <f>SUM(I468:I484)</f>
        <v>0</v>
      </c>
      <c r="J467" s="192">
        <f t="shared" si="624"/>
        <v>12000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12000</v>
      </c>
      <c r="Y467" s="192">
        <f t="shared" ref="Y467:Z467" si="959">SUM(Y468:Y484)</f>
        <v>0</v>
      </c>
      <c r="Z467" s="192">
        <f t="shared" si="959"/>
        <v>0</v>
      </c>
      <c r="AA467" s="192">
        <f t="shared" si="957"/>
        <v>0</v>
      </c>
      <c r="AB467" s="192">
        <f t="shared" si="957"/>
        <v>0</v>
      </c>
      <c r="AC467" s="192">
        <f t="shared" si="957"/>
        <v>0</v>
      </c>
      <c r="AD467" s="192">
        <f t="shared" si="957"/>
        <v>12000</v>
      </c>
      <c r="AE467" s="192">
        <f t="shared" si="628"/>
        <v>12000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12000</v>
      </c>
    </row>
    <row r="468" spans="2:44" ht="14.45" x14ac:dyDescent="0.3">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ht="14.45" x14ac:dyDescent="0.3">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ht="14.45" x14ac:dyDescent="0.3">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ht="14.45" x14ac:dyDescent="0.3">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ht="14.45" x14ac:dyDescent="0.3">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ht="14.45" x14ac:dyDescent="0.3">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ht="14.45" x14ac:dyDescent="0.3">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ht="14.45" x14ac:dyDescent="0.3">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ht="14.45" x14ac:dyDescent="0.3">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ht="14.45" x14ac:dyDescent="0.3">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ht="14.45" x14ac:dyDescent="0.3">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ht="14.45" x14ac:dyDescent="0.3">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ht="14.45" x14ac:dyDescent="0.3">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ht="14.45" x14ac:dyDescent="0.3">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ht="14.45" x14ac:dyDescent="0.3">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ht="14.45" x14ac:dyDescent="0.3">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12000</v>
      </c>
      <c r="G483" s="183"/>
      <c r="H483" s="183">
        <f t="shared" ref="H483" si="985">F483-G483</f>
        <v>12000</v>
      </c>
      <c r="I483" s="183"/>
      <c r="J483" s="183">
        <f t="shared" ref="J483" si="986">F483-I483</f>
        <v>12000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483" s="183">
        <f t="shared" ref="AE483" si="987">AB483+AC483+AD483</f>
        <v>12000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12000</v>
      </c>
    </row>
    <row r="484" spans="2:44" ht="14.45" x14ac:dyDescent="0.3">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ht="14.45" x14ac:dyDescent="0.3">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ht="14.45" x14ac:dyDescent="0.3">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ht="14.45" x14ac:dyDescent="0.3">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ht="14.45" x14ac:dyDescent="0.3">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ht="14.45" x14ac:dyDescent="0.3">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ht="14.45" x14ac:dyDescent="0.3">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ht="14.45" x14ac:dyDescent="0.3">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ht="14.45" x14ac:dyDescent="0.3">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ht="14.45" x14ac:dyDescent="0.3">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ht="14.45" x14ac:dyDescent="0.3">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ht="14.45" x14ac:dyDescent="0.3">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ht="14.45" x14ac:dyDescent="0.3">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ht="14.45" x14ac:dyDescent="0.3">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ht="14.45" x14ac:dyDescent="0.3">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ht="14.45" x14ac:dyDescent="0.3">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ht="14.45" x14ac:dyDescent="0.3">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ht="14.45" x14ac:dyDescent="0.3">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ht="14.45" x14ac:dyDescent="0.3">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ht="14.45" x14ac:dyDescent="0.3">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ht="14.45" x14ac:dyDescent="0.3">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ht="14.45" x14ac:dyDescent="0.3">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ht="14.45" x14ac:dyDescent="0.3">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ht="14.45" x14ac:dyDescent="0.3">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ht="14.45" x14ac:dyDescent="0.3">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ht="14.45" x14ac:dyDescent="0.3">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ht="14.45" x14ac:dyDescent="0.3">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ht="14.45" x14ac:dyDescent="0.3">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ht="14.45" x14ac:dyDescent="0.3">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ht="14.45" x14ac:dyDescent="0.3">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ht="14.45" x14ac:dyDescent="0.3">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ht="14.45" x14ac:dyDescent="0.3">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ht="14.45" x14ac:dyDescent="0.3">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ht="14.45" x14ac:dyDescent="0.3">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ht="14.45" x14ac:dyDescent="0.3">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ht="14.45" x14ac:dyDescent="0.3">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ht="14.45" x14ac:dyDescent="0.3">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ht="14.45" x14ac:dyDescent="0.3">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ht="14.45" x14ac:dyDescent="0.3">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ht="14.45" x14ac:dyDescent="0.3">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ht="14.45" x14ac:dyDescent="0.3">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ht="14.45" x14ac:dyDescent="0.3">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ht="14.45" x14ac:dyDescent="0.3">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ht="14.45" x14ac:dyDescent="0.3">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ht="14.45" x14ac:dyDescent="0.3">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ht="14.45" x14ac:dyDescent="0.3">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ht="14.45" x14ac:dyDescent="0.3">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ht="14.45" x14ac:dyDescent="0.3">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ht="14.45" x14ac:dyDescent="0.3">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ht="14.45" x14ac:dyDescent="0.3">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ht="14.45" x14ac:dyDescent="0.3">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ht="14.45" x14ac:dyDescent="0.3">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ht="14.45" x14ac:dyDescent="0.3">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ht="14.45" x14ac:dyDescent="0.3">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ht="14.45" x14ac:dyDescent="0.3">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ht="14.45" x14ac:dyDescent="0.3">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ht="14.45" x14ac:dyDescent="0.3">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ht="14.45" x14ac:dyDescent="0.3">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ht="14.45" x14ac:dyDescent="0.3">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ht="14.45" x14ac:dyDescent="0.3">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ht="14.45" x14ac:dyDescent="0.3">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ht="14.45" x14ac:dyDescent="0.3">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ht="14.45" x14ac:dyDescent="0.3">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ht="14.45" x14ac:dyDescent="0.3">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ht="14.45" x14ac:dyDescent="0.3">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ht="14.45" x14ac:dyDescent="0.3">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2410774.0237500002</v>
      </c>
      <c r="E566" s="186">
        <f>E12+E106+E222+E327+E397+E499+E526+E560</f>
        <v>0</v>
      </c>
      <c r="F566" s="186">
        <f t="shared" si="1050"/>
        <v>2410774.0237500002</v>
      </c>
      <c r="G566" s="186">
        <f>G12+G106+G222+G327+G397+G499+G526+G560</f>
        <v>0</v>
      </c>
      <c r="H566" s="186">
        <f t="shared" si="1052"/>
        <v>2410774.0237500002</v>
      </c>
      <c r="I566" s="186">
        <f>I12+I106+I222+I327+I397+I499+I526+I560</f>
        <v>0</v>
      </c>
      <c r="J566" s="186">
        <f t="shared" si="1053"/>
        <v>2410774.0237500002</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2180774.0237500002</v>
      </c>
      <c r="Y566" s="186">
        <f t="shared" ref="Y566:Z566" si="1213">Y12+Y106+Y222+Y327+Y397+Y499+Y526+Y560</f>
        <v>0</v>
      </c>
      <c r="Z566" s="186">
        <f t="shared" si="1213"/>
        <v>0</v>
      </c>
      <c r="AA566" s="186">
        <f t="shared" si="1209"/>
        <v>180000</v>
      </c>
      <c r="AB566" s="186">
        <f t="shared" si="1209"/>
        <v>521663.60750000004</v>
      </c>
      <c r="AC566" s="186">
        <f t="shared" si="1209"/>
        <v>1487221.41625</v>
      </c>
      <c r="AD566" s="186">
        <f t="shared" si="1209"/>
        <v>31200</v>
      </c>
      <c r="AE566" s="186">
        <f t="shared" si="1059"/>
        <v>2040085.0237500002</v>
      </c>
      <c r="AF566" s="186">
        <f t="shared" ref="AF566:AH566" si="1214">AF12+AF106+AF222+AF327+AF397+AF499+AF526+AF560</f>
        <v>304704</v>
      </c>
      <c r="AG566" s="186">
        <f t="shared" si="1214"/>
        <v>0</v>
      </c>
      <c r="AH566" s="186">
        <f t="shared" si="1214"/>
        <v>47900</v>
      </c>
      <c r="AI566" s="186">
        <f t="shared" si="1060"/>
        <v>352604</v>
      </c>
      <c r="AJ566" s="186">
        <f t="shared" ref="AJ566:AL566" si="1215">AJ12+AJ106+AJ222+AJ327+AJ397+AJ499+AJ526+AJ560</f>
        <v>5000</v>
      </c>
      <c r="AK566" s="186">
        <f t="shared" si="1215"/>
        <v>0</v>
      </c>
      <c r="AL566" s="186">
        <f t="shared" si="1215"/>
        <v>0</v>
      </c>
      <c r="AM566" s="186">
        <f t="shared" si="1061"/>
        <v>5000</v>
      </c>
      <c r="AN566" s="186">
        <f t="shared" ref="AN566:AP566" si="1216">AN12+AN106+AN222+AN327+AN397+AN499+AN526+AN560</f>
        <v>0</v>
      </c>
      <c r="AO566" s="186">
        <f t="shared" si="1216"/>
        <v>13085</v>
      </c>
      <c r="AP566" s="186">
        <f t="shared" si="1216"/>
        <v>0</v>
      </c>
      <c r="AQ566" s="186">
        <f t="shared" si="1062"/>
        <v>13085</v>
      </c>
      <c r="AR566" s="186">
        <f t="shared" si="1063"/>
        <v>2410774.0237500002</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08"/>
  <sheetViews>
    <sheetView showGridLines="0" topLeftCell="A60" zoomScale="90" zoomScaleNormal="90" workbookViewId="0">
      <selection activeCell="F70" sqref="F70"/>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58" t="str">
        <f>+Presupuesto!D11</f>
        <v>Recurrente</v>
      </c>
      <c r="T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t="14.45" hidden="1" x14ac:dyDescent="0.3">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3">
      <c r="C5" s="195" t="s">
        <v>248</v>
      </c>
      <c r="D5" s="459">
        <f>SUMIF(C:C,$C$88,D:D)</f>
        <v>876470</v>
      </c>
    </row>
    <row r="6" spans="1:555" ht="14.45" x14ac:dyDescent="0.3">
      <c r="C6" s="70"/>
      <c r="D6" s="70"/>
      <c r="E6" s="70"/>
      <c r="F6" s="70"/>
      <c r="G6" s="70"/>
      <c r="H6" s="79"/>
      <c r="I6" s="70"/>
      <c r="J6" s="70"/>
    </row>
    <row r="7" spans="1:555" ht="14.45" x14ac:dyDescent="0.3">
      <c r="C7" s="70" t="s">
        <v>41</v>
      </c>
      <c r="D7" s="70"/>
      <c r="E7" s="70"/>
      <c r="F7" s="70"/>
      <c r="G7" s="70"/>
      <c r="H7" s="79"/>
      <c r="I7" s="70"/>
      <c r="J7" s="70"/>
    </row>
    <row r="8" spans="1:555" ht="14.45" x14ac:dyDescent="0.3">
      <c r="C8" s="70" t="s">
        <v>42</v>
      </c>
      <c r="D8" s="70"/>
      <c r="E8" s="70"/>
      <c r="F8" s="70"/>
      <c r="G8" s="70"/>
      <c r="H8" s="79"/>
      <c r="I8" s="70"/>
      <c r="J8" s="70"/>
    </row>
    <row r="9" spans="1:555" ht="14.45" x14ac:dyDescent="0.3">
      <c r="B9" s="93"/>
      <c r="C9" s="177"/>
      <c r="D9" s="177"/>
      <c r="E9" s="177"/>
      <c r="F9" s="177"/>
      <c r="G9" s="177"/>
      <c r="H9" s="79"/>
      <c r="I9" s="177"/>
      <c r="J9" s="177"/>
      <c r="K9" s="112"/>
    </row>
    <row r="10" spans="1:555" s="462" customFormat="1" thickBot="1" x14ac:dyDescent="0.35">
      <c r="B10" s="93"/>
      <c r="C10" s="177"/>
      <c r="D10" s="177"/>
      <c r="E10" s="177"/>
      <c r="F10" s="177"/>
      <c r="G10" s="177"/>
      <c r="H10" s="79"/>
      <c r="I10" s="177"/>
      <c r="J10" s="177"/>
      <c r="K10" s="112"/>
    </row>
    <row r="11" spans="1:555" s="462" customFormat="1" thickBot="1" x14ac:dyDescent="0.35">
      <c r="C11" s="29" t="s">
        <v>43</v>
      </c>
      <c r="D11" s="30">
        <f>SUM(G18:G27)</f>
        <v>48000</v>
      </c>
      <c r="E11" s="93"/>
      <c r="F11" s="93"/>
      <c r="G11" s="93"/>
      <c r="H11" s="76"/>
      <c r="I11" s="76"/>
      <c r="J11" s="76"/>
      <c r="K11" s="112"/>
    </row>
    <row r="12" spans="1:555" s="462" customFormat="1" ht="14.45" x14ac:dyDescent="0.3">
      <c r="C12" s="70"/>
      <c r="D12" s="31"/>
      <c r="E12" s="93"/>
      <c r="F12" s="93"/>
      <c r="G12" s="93"/>
      <c r="H12" s="76"/>
      <c r="I12" s="76"/>
      <c r="J12" s="76"/>
      <c r="K12" s="112"/>
    </row>
    <row r="13" spans="1:555" s="462" customFormat="1" ht="14.45" x14ac:dyDescent="0.3">
      <c r="C13" s="70"/>
      <c r="D13" s="31"/>
      <c r="E13" s="93"/>
      <c r="F13" s="93"/>
      <c r="G13" s="93"/>
      <c r="H13" s="76"/>
      <c r="I13" s="76"/>
      <c r="J13" s="76"/>
      <c r="K13" s="112"/>
    </row>
    <row r="14" spans="1:555" s="462" customFormat="1" ht="15.6" x14ac:dyDescent="0.3">
      <c r="C14" s="202" t="s">
        <v>391</v>
      </c>
      <c r="D14" s="366" t="s">
        <v>1847</v>
      </c>
      <c r="E14" s="93"/>
      <c r="F14" s="93"/>
      <c r="G14" s="93"/>
      <c r="H14" s="76"/>
      <c r="I14" s="76"/>
      <c r="J14" s="76"/>
      <c r="K14" s="112"/>
    </row>
    <row r="15" spans="1:555" s="462" customFormat="1" ht="18" x14ac:dyDescent="0.3">
      <c r="C15" s="210"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Posgrado'!$F:$G,2,FALSE),IFERROR(VLOOKUP(D14,'17. Gestión TIC'!$F:$G,2,FALSE),IFERROR(VLOOKUP(D14,'16. Desa. del Sistema Educ.Sup.'!$F:$G,2,FALSE),IFERROR(VLOOKUP(D14,'8. Cultura de Inno. Insti...'!$F:$G,2,FALSE),VLOOKUP(D14,'7. Lo Esencial de la Reforma U.'!$F:$G,2,0)))))))))))))))))</f>
        <v>Recepción de al menos dos expertos internacionales para gestión de alianzas</v>
      </c>
      <c r="D15" s="31"/>
      <c r="E15" s="93"/>
      <c r="F15" s="93"/>
      <c r="G15" s="93"/>
      <c r="H15" s="76"/>
      <c r="I15" s="76"/>
      <c r="J15" s="76"/>
      <c r="K15" s="112"/>
    </row>
    <row r="16" spans="1:555" s="462" customFormat="1" thickBot="1" x14ac:dyDescent="0.35">
      <c r="C16" s="70"/>
      <c r="D16" s="31"/>
      <c r="E16" s="93"/>
      <c r="F16" s="93"/>
      <c r="G16" s="93"/>
      <c r="H16" s="76"/>
      <c r="I16" s="76"/>
      <c r="J16" s="76"/>
      <c r="K16" s="112"/>
    </row>
    <row r="17" spans="2:12" s="462" customFormat="1" ht="30.75" thickBot="1" x14ac:dyDescent="0.3">
      <c r="C17" s="126" t="s">
        <v>44</v>
      </c>
      <c r="D17" s="129" t="s">
        <v>45</v>
      </c>
      <c r="E17" s="128" t="s">
        <v>55</v>
      </c>
      <c r="F17" s="128" t="s">
        <v>57</v>
      </c>
      <c r="G17" s="127" t="s">
        <v>27</v>
      </c>
      <c r="H17" s="133" t="s">
        <v>130</v>
      </c>
      <c r="I17" s="128" t="s">
        <v>46</v>
      </c>
      <c r="J17" s="128" t="s">
        <v>131</v>
      </c>
      <c r="K17" s="128" t="s">
        <v>409</v>
      </c>
      <c r="L17" s="128" t="s">
        <v>410</v>
      </c>
    </row>
    <row r="18" spans="2:12" s="462" customFormat="1" x14ac:dyDescent="0.25">
      <c r="C18" s="325" t="s">
        <v>47</v>
      </c>
      <c r="D18" s="608"/>
      <c r="E18" s="556"/>
      <c r="F18" s="555"/>
      <c r="G18" s="327">
        <f t="shared" ref="G18:G26" si="0">E18*F18</f>
        <v>0</v>
      </c>
      <c r="H18" s="328"/>
      <c r="I18" s="116" t="s">
        <v>698</v>
      </c>
      <c r="J18" s="116" t="str">
        <f>VLOOKUP(I18,Presupuesto!$B$11:$C$566,2,0)</f>
        <v>SERVICIOS DE CAPACITACION.</v>
      </c>
      <c r="K18" s="329" t="s">
        <v>1513</v>
      </c>
      <c r="L18" s="116" t="s">
        <v>393</v>
      </c>
    </row>
    <row r="19" spans="2:12" s="462" customFormat="1" x14ac:dyDescent="0.25">
      <c r="C19" s="99" t="s">
        <v>48</v>
      </c>
      <c r="D19" s="609"/>
      <c r="E19" s="556"/>
      <c r="F19" s="555"/>
      <c r="G19" s="97">
        <f t="shared" si="0"/>
        <v>0</v>
      </c>
      <c r="H19" s="161"/>
      <c r="I19" s="98" t="s">
        <v>716</v>
      </c>
      <c r="J19" s="98" t="str">
        <f>VLOOKUP(I19,Presupuesto!$B$11:$C$566,2,0)</f>
        <v>SERVICIOS DE IMPRENTA PUBLIC.Y REPRODUCCION</v>
      </c>
      <c r="K19" s="98" t="e">
        <f>#REF!</f>
        <v>#REF!</v>
      </c>
      <c r="L19" s="98" t="s">
        <v>411</v>
      </c>
    </row>
    <row r="20" spans="2:12" s="462" customFormat="1" x14ac:dyDescent="0.25">
      <c r="C20" s="99" t="s">
        <v>49</v>
      </c>
      <c r="D20" s="609"/>
      <c r="E20" s="556">
        <v>600</v>
      </c>
      <c r="F20" s="555">
        <v>80</v>
      </c>
      <c r="G20" s="97">
        <f t="shared" si="0"/>
        <v>48000</v>
      </c>
      <c r="H20" s="161" t="s">
        <v>128</v>
      </c>
      <c r="I20" s="98" t="s">
        <v>791</v>
      </c>
      <c r="J20" s="98" t="str">
        <f>VLOOKUP(I20,Presupuesto!$B$11:$C$566,2,0)</f>
        <v>ALIMENTOS B EBIDAS PARA PERSONAS</v>
      </c>
      <c r="K20" s="98" t="s">
        <v>1366</v>
      </c>
      <c r="L20" s="98" t="s">
        <v>395</v>
      </c>
    </row>
    <row r="21" spans="2:12" s="462" customFormat="1" x14ac:dyDescent="0.25">
      <c r="C21" s="99" t="s">
        <v>50</v>
      </c>
      <c r="D21" s="609"/>
      <c r="E21" s="556"/>
      <c r="F21" s="555"/>
      <c r="G21" s="97">
        <f t="shared" si="0"/>
        <v>0</v>
      </c>
      <c r="H21" s="161"/>
      <c r="I21" s="320" t="s">
        <v>299</v>
      </c>
      <c r="J21" s="98" t="str">
        <f>VLOOKUP(I21,Presupuesto!$B$11:$C$566,2,0)</f>
        <v>PASAJES (26100-00)</v>
      </c>
      <c r="K21" s="98" t="e">
        <f>#REF!</f>
        <v>#REF!</v>
      </c>
      <c r="L21" s="98" t="s">
        <v>411</v>
      </c>
    </row>
    <row r="22" spans="2:12" s="462" customFormat="1" x14ac:dyDescent="0.25">
      <c r="C22" s="99" t="s">
        <v>416</v>
      </c>
      <c r="D22" s="609"/>
      <c r="E22" s="556"/>
      <c r="F22" s="555"/>
      <c r="G22" s="97">
        <f t="shared" si="0"/>
        <v>0</v>
      </c>
      <c r="H22" s="161"/>
      <c r="I22" s="98" t="s">
        <v>820</v>
      </c>
      <c r="J22" s="98" t="str">
        <f>VLOOKUP(I22,Presupuesto!$B$11:$C$566,2,0)</f>
        <v>PRODUCTOS PAPEL Y CARTON</v>
      </c>
      <c r="K22" s="98" t="e">
        <f>#REF!</f>
        <v>#REF!</v>
      </c>
      <c r="L22" s="98" t="s">
        <v>411</v>
      </c>
    </row>
    <row r="23" spans="2:12" s="462" customFormat="1" x14ac:dyDescent="0.25">
      <c r="C23" s="99" t="s">
        <v>51</v>
      </c>
      <c r="D23" s="609"/>
      <c r="E23" s="556"/>
      <c r="F23" s="555"/>
      <c r="G23" s="97">
        <f t="shared" si="0"/>
        <v>0</v>
      </c>
      <c r="H23" s="161"/>
      <c r="I23" s="98" t="s">
        <v>820</v>
      </c>
      <c r="J23" s="98" t="str">
        <f>VLOOKUP(I23,Presupuesto!$B$11:$C$566,2,0)</f>
        <v>PRODUCTOS PAPEL Y CARTON</v>
      </c>
      <c r="K23" s="98" t="e">
        <f>#REF!</f>
        <v>#REF!</v>
      </c>
      <c r="L23" s="98" t="s">
        <v>411</v>
      </c>
    </row>
    <row r="24" spans="2:12" s="462" customFormat="1" x14ac:dyDescent="0.25">
      <c r="C24" s="99" t="s">
        <v>122</v>
      </c>
      <c r="D24" s="609"/>
      <c r="E24" s="556"/>
      <c r="F24" s="555"/>
      <c r="G24" s="97">
        <f t="shared" si="0"/>
        <v>0</v>
      </c>
      <c r="H24" s="161"/>
      <c r="I24" s="98" t="s">
        <v>941</v>
      </c>
      <c r="J24" s="98" t="str">
        <f>VLOOKUP(I24,Presupuesto!$B$11:$C$566,2,0)</f>
        <v>UTILES DE ESCRITORIO, OFICINA Y ENSE¥ANZA</v>
      </c>
      <c r="K24" s="98" t="e">
        <f>#REF!</f>
        <v>#REF!</v>
      </c>
      <c r="L24" s="98" t="s">
        <v>411</v>
      </c>
    </row>
    <row r="25" spans="2:12" s="462" customFormat="1" x14ac:dyDescent="0.25">
      <c r="C25" s="99" t="s">
        <v>34</v>
      </c>
      <c r="D25" s="609"/>
      <c r="E25" s="200">
        <f>D18/12</f>
        <v>0</v>
      </c>
      <c r="F25" s="100">
        <v>80</v>
      </c>
      <c r="G25" s="97">
        <f t="shared" si="0"/>
        <v>0</v>
      </c>
      <c r="H25" s="161"/>
      <c r="I25" s="98" t="s">
        <v>941</v>
      </c>
      <c r="J25" s="98" t="str">
        <f>VLOOKUP(I25,Presupuesto!$B$11:$C$566,2,0)</f>
        <v>UTILES DE ESCRITORIO, OFICINA Y ENSE¥ANZA</v>
      </c>
      <c r="K25" s="98" t="e">
        <f>#REF!</f>
        <v>#REF!</v>
      </c>
      <c r="L25" s="98" t="s">
        <v>411</v>
      </c>
    </row>
    <row r="26" spans="2:12" s="462" customFormat="1" x14ac:dyDescent="0.25">
      <c r="C26" s="109" t="s">
        <v>52</v>
      </c>
      <c r="D26" s="609"/>
      <c r="E26" s="212">
        <v>0</v>
      </c>
      <c r="F26" s="119">
        <v>25</v>
      </c>
      <c r="G26" s="97">
        <f t="shared" si="0"/>
        <v>0</v>
      </c>
      <c r="H26" s="161"/>
      <c r="I26" s="98" t="s">
        <v>941</v>
      </c>
      <c r="J26" s="98" t="str">
        <f>VLOOKUP(I26,Presupuesto!$B$11:$C$566,2,0)</f>
        <v>UTILES DE ESCRITORIO, OFICINA Y ENSE¥ANZA</v>
      </c>
      <c r="K26" s="98" t="e">
        <f>#REF!</f>
        <v>#REF!</v>
      </c>
      <c r="L26" s="98" t="s">
        <v>411</v>
      </c>
    </row>
    <row r="27" spans="2:12" s="462" customFormat="1" ht="15.75" thickBot="1" x14ac:dyDescent="0.3">
      <c r="C27" s="216" t="s">
        <v>429</v>
      </c>
      <c r="D27" s="217">
        <v>0</v>
      </c>
      <c r="E27" s="330">
        <v>0</v>
      </c>
      <c r="F27" s="104">
        <f>HLOOKUP(C27,$AH$2:$BU$3,2,0)</f>
        <v>1150</v>
      </c>
      <c r="G27" s="105">
        <f>D27*E27*F27</f>
        <v>0</v>
      </c>
      <c r="H27" s="331"/>
      <c r="I27" s="332" t="s">
        <v>300</v>
      </c>
      <c r="J27" s="106" t="str">
        <f>VLOOKUP(I27,Presupuesto!$B$11:$C$566,2,0)</f>
        <v>VIATICOS (26200-00)</v>
      </c>
      <c r="K27" s="333" t="e">
        <f>#REF!</f>
        <v>#REF!</v>
      </c>
      <c r="L27" s="333" t="s">
        <v>411</v>
      </c>
    </row>
    <row r="28" spans="2:12" s="462" customFormat="1" ht="14.45" x14ac:dyDescent="0.3">
      <c r="C28" s="93"/>
      <c r="E28" s="112"/>
      <c r="F28" s="112"/>
      <c r="G28" s="112"/>
      <c r="H28" s="174"/>
      <c r="I28" s="112"/>
      <c r="J28" s="112"/>
      <c r="K28" s="112"/>
    </row>
    <row r="29" spans="2:12" s="462" customFormat="1" thickBot="1" x14ac:dyDescent="0.35">
      <c r="B29" s="93"/>
      <c r="C29" s="177"/>
      <c r="D29" s="177"/>
      <c r="E29" s="177"/>
      <c r="F29" s="177"/>
      <c r="G29" s="177"/>
      <c r="H29" s="79"/>
      <c r="I29" s="177"/>
      <c r="J29" s="177"/>
      <c r="K29" s="112"/>
    </row>
    <row r="30" spans="2:12" s="462" customFormat="1" thickBot="1" x14ac:dyDescent="0.35">
      <c r="C30" s="29" t="s">
        <v>43</v>
      </c>
      <c r="D30" s="30">
        <f>SUM(G37:G46)</f>
        <v>228000</v>
      </c>
      <c r="E30" s="93"/>
      <c r="F30" s="93"/>
      <c r="G30" s="93"/>
      <c r="H30" s="76"/>
      <c r="I30" s="76"/>
      <c r="J30" s="76"/>
      <c r="K30" s="112"/>
    </row>
    <row r="31" spans="2:12" s="462" customFormat="1" ht="14.45" x14ac:dyDescent="0.3">
      <c r="C31" s="70"/>
      <c r="D31" s="31"/>
      <c r="E31" s="93"/>
      <c r="F31" s="93"/>
      <c r="G31" s="93"/>
      <c r="H31" s="76"/>
      <c r="I31" s="76"/>
      <c r="J31" s="76"/>
      <c r="K31" s="112"/>
    </row>
    <row r="32" spans="2:12" s="462" customFormat="1" ht="14.45" x14ac:dyDescent="0.3">
      <c r="C32" s="70"/>
      <c r="D32" s="31"/>
      <c r="E32" s="93"/>
      <c r="F32" s="93"/>
      <c r="G32" s="93"/>
      <c r="H32" s="76"/>
      <c r="I32" s="76"/>
      <c r="J32" s="76"/>
      <c r="K32" s="112"/>
    </row>
    <row r="33" spans="3:12" s="462" customFormat="1" ht="15.6" x14ac:dyDescent="0.3">
      <c r="C33" s="202" t="s">
        <v>391</v>
      </c>
      <c r="D33" s="366" t="s">
        <v>1862</v>
      </c>
      <c r="E33" s="93"/>
      <c r="F33" s="93"/>
      <c r="G33" s="93"/>
      <c r="H33" s="76"/>
      <c r="I33" s="76"/>
      <c r="J33" s="76"/>
      <c r="K33" s="112"/>
    </row>
    <row r="34" spans="3:12" s="462" customFormat="1" ht="18" x14ac:dyDescent="0.3">
      <c r="C34" s="210" t="str">
        <f>IFERROR(VLOOKUP(D33,'1. Desarrollo e Innov. Curricu.'!$F:$G,2,FALSE),IFERROR(VLOOKUP(D33,'2. Investigación Científica'!$F:$G,2,FALSE),IFERROR(VLOOKUP(D33,'3. Vinculación Univ. Sociedad'!$F:$G,2,FALSE),IFERROR(VLOOKUP(D33,'4. Docencia y Profesorado Univ.'!$F:$G,2,FALSE),IFERROR(VLOOKUP(D33,'5. Estudiantes y Graduados'!$F:$G,2,FALSE),IFERROR(VLOOKUP(D33,'11. Gestion Administrativa'!$F:$G,2,FALSE),IFERROR(VLOOKUP(D33,'13. Gestión Académica'!$F:$G,2,FALSE),IFERROR(VLOOKUP(D33,'9. Asegura. de la Calid. y M'!$F:$G,2,FALSE),IFERROR(VLOOKUP(D33,'6. Gestión del Conocimiento'!$F:$G,2,FALSE),IFERROR(VLOOKUP(D33,'15. Gobernabilidad y Proceso...'!$F:$G,2,FALSE),IFERROR(VLOOKUP(D33,'12. Gestión del Talento Humano'!$F:$G,2,FALSE),IFERROR(VLOOKUP(D33,'14. Internacional... de la E.S.'!$F:$G,2,FALSE),IFERROR(VLOOKUP(D33,'10. Posgrado'!$F:$G,2,FALSE),IFERROR(VLOOKUP(D33,'17. Gestión TIC'!$F:$G,2,FALSE),IFERROR(VLOOKUP(D33,'16. Desa. del Sistema Educ.Sup.'!$F:$G,2,FALSE),IFERROR(VLOOKUP(D33,'8. Cultura de Inno. Insti...'!$F:$G,2,FALSE),VLOOKUP(D33,'7. Lo Esencial de la Reforma U.'!$F:$G,2,0)))))))))))))))))</f>
        <v>Al menos dos evento para promocionar la movilidad, la excelencia académica y las actividades extracurriculares.</v>
      </c>
      <c r="D34" s="31"/>
      <c r="E34" s="93"/>
      <c r="F34" s="93"/>
      <c r="G34" s="93"/>
      <c r="H34" s="76"/>
      <c r="I34" s="76"/>
      <c r="J34" s="76"/>
      <c r="K34" s="112"/>
    </row>
    <row r="35" spans="3:12" s="462" customFormat="1" thickBot="1" x14ac:dyDescent="0.35">
      <c r="C35" s="70"/>
      <c r="D35" s="31"/>
      <c r="E35" s="93"/>
      <c r="F35" s="93"/>
      <c r="G35" s="93"/>
      <c r="H35" s="76"/>
      <c r="I35" s="76"/>
      <c r="J35" s="76"/>
      <c r="K35" s="112"/>
    </row>
    <row r="36" spans="3:12" s="462" customFormat="1" ht="30.75" thickBot="1" x14ac:dyDescent="0.3">
      <c r="C36" s="126" t="s">
        <v>44</v>
      </c>
      <c r="D36" s="129" t="s">
        <v>45</v>
      </c>
      <c r="E36" s="128" t="s">
        <v>55</v>
      </c>
      <c r="F36" s="128" t="s">
        <v>57</v>
      </c>
      <c r="G36" s="127" t="s">
        <v>27</v>
      </c>
      <c r="H36" s="133" t="s">
        <v>130</v>
      </c>
      <c r="I36" s="128" t="s">
        <v>46</v>
      </c>
      <c r="J36" s="128" t="s">
        <v>131</v>
      </c>
      <c r="K36" s="128" t="s">
        <v>409</v>
      </c>
      <c r="L36" s="128" t="s">
        <v>410</v>
      </c>
    </row>
    <row r="37" spans="3:12" s="462" customFormat="1" x14ac:dyDescent="0.25">
      <c r="C37" s="325" t="s">
        <v>47</v>
      </c>
      <c r="D37" s="608"/>
      <c r="E37" s="556">
        <v>4</v>
      </c>
      <c r="F37" s="555">
        <v>25000</v>
      </c>
      <c r="G37" s="327">
        <f t="shared" ref="G37:G42" si="1">E37*F37</f>
        <v>100000</v>
      </c>
      <c r="H37" s="328" t="s">
        <v>128</v>
      </c>
      <c r="I37" s="116" t="s">
        <v>754</v>
      </c>
      <c r="J37" s="116" t="str">
        <f>VLOOKUP(I37,[1]Presupuesto!$B$11:$C$566,2,0)</f>
        <v>PASAJES AL EXTERIOR</v>
      </c>
      <c r="K37" s="329" t="s">
        <v>1513</v>
      </c>
      <c r="L37" s="116" t="s">
        <v>393</v>
      </c>
    </row>
    <row r="38" spans="3:12" s="462" customFormat="1" x14ac:dyDescent="0.25">
      <c r="C38" s="99" t="s">
        <v>48</v>
      </c>
      <c r="D38" s="609"/>
      <c r="E38" s="556">
        <v>1000</v>
      </c>
      <c r="F38" s="555">
        <v>50</v>
      </c>
      <c r="G38" s="97">
        <f t="shared" si="1"/>
        <v>50000</v>
      </c>
      <c r="H38" s="161" t="s">
        <v>128</v>
      </c>
      <c r="I38" s="98" t="s">
        <v>716</v>
      </c>
      <c r="J38" s="98" t="str">
        <f>VLOOKUP(I38,[1]Presupuesto!$B$11:$C$566,2,0)</f>
        <v>SERVICIOS DE IMPRENTA PUBLIC.Y REPRODUCCION</v>
      </c>
      <c r="K38" s="98" t="e">
        <f>#REF!</f>
        <v>#REF!</v>
      </c>
      <c r="L38" s="98" t="s">
        <v>411</v>
      </c>
    </row>
    <row r="39" spans="3:12" s="462" customFormat="1" x14ac:dyDescent="0.25">
      <c r="C39" s="99" t="s">
        <v>49</v>
      </c>
      <c r="D39" s="609"/>
      <c r="E39" s="556">
        <v>525</v>
      </c>
      <c r="F39" s="555">
        <v>80</v>
      </c>
      <c r="G39" s="97">
        <f t="shared" si="1"/>
        <v>42000</v>
      </c>
      <c r="H39" s="161" t="s">
        <v>128</v>
      </c>
      <c r="I39" s="98" t="s">
        <v>791</v>
      </c>
      <c r="J39" s="98" t="str">
        <f>VLOOKUP(I39,[1]Presupuesto!$B$11:$C$566,2,0)</f>
        <v>ALIMENTOS B EBIDAS PARA PERSONAS</v>
      </c>
      <c r="K39" s="98" t="s">
        <v>1366</v>
      </c>
      <c r="L39" s="98" t="s">
        <v>395</v>
      </c>
    </row>
    <row r="40" spans="3:12" s="462" customFormat="1" x14ac:dyDescent="0.25">
      <c r="C40" s="99" t="s">
        <v>49</v>
      </c>
      <c r="D40" s="609"/>
      <c r="E40" s="556">
        <v>240</v>
      </c>
      <c r="F40" s="555">
        <v>150</v>
      </c>
      <c r="G40" s="97">
        <f t="shared" si="1"/>
        <v>36000</v>
      </c>
      <c r="H40" s="161" t="s">
        <v>128</v>
      </c>
      <c r="I40" s="98" t="s">
        <v>791</v>
      </c>
      <c r="J40" s="98" t="str">
        <f>VLOOKUP(I40,[1]Presupuesto!$B$11:$C$566,2,0)</f>
        <v>ALIMENTOS B EBIDAS PARA PERSONAS</v>
      </c>
      <c r="K40" s="98" t="s">
        <v>1366</v>
      </c>
      <c r="L40" s="98" t="s">
        <v>395</v>
      </c>
    </row>
    <row r="41" spans="3:12" s="462" customFormat="1" x14ac:dyDescent="0.25">
      <c r="C41" s="99" t="s">
        <v>49</v>
      </c>
      <c r="D41" s="609"/>
      <c r="E41" s="556"/>
      <c r="F41" s="555">
        <v>80</v>
      </c>
      <c r="G41" s="97">
        <f t="shared" si="1"/>
        <v>0</v>
      </c>
      <c r="H41" s="161"/>
      <c r="I41" s="98" t="s">
        <v>791</v>
      </c>
      <c r="J41" s="98" t="str">
        <f>VLOOKUP(I41,[1]Presupuesto!$B$11:$C$566,2,0)</f>
        <v>ALIMENTOS B EBIDAS PARA PERSONAS</v>
      </c>
      <c r="K41" s="98" t="s">
        <v>1366</v>
      </c>
      <c r="L41" s="98" t="s">
        <v>395</v>
      </c>
    </row>
    <row r="42" spans="3:12" s="462" customFormat="1" x14ac:dyDescent="0.25">
      <c r="C42" s="99" t="s">
        <v>51</v>
      </c>
      <c r="D42" s="609"/>
      <c r="E42" s="556"/>
      <c r="F42" s="555">
        <v>2450</v>
      </c>
      <c r="G42" s="97">
        <f t="shared" si="1"/>
        <v>0</v>
      </c>
      <c r="H42" s="161"/>
      <c r="I42" s="98" t="s">
        <v>820</v>
      </c>
      <c r="J42" s="98" t="str">
        <f>VLOOKUP(I42,[1]Presupuesto!$B$11:$C$566,2,0)</f>
        <v>PRODUCTOS PAPEL Y CARTON</v>
      </c>
      <c r="K42" s="98" t="e">
        <f>#REF!</f>
        <v>#REF!</v>
      </c>
      <c r="L42" s="98" t="s">
        <v>411</v>
      </c>
    </row>
    <row r="43" spans="3:12" s="462" customFormat="1" x14ac:dyDescent="0.25">
      <c r="C43" s="552" t="s">
        <v>1876</v>
      </c>
      <c r="D43" s="609"/>
      <c r="E43" s="556"/>
      <c r="F43" s="555">
        <v>3500</v>
      </c>
      <c r="G43" s="97">
        <f t="shared" ref="G43:G45" si="2">E43*F43</f>
        <v>0</v>
      </c>
      <c r="H43" s="161" t="s">
        <v>128</v>
      </c>
      <c r="I43" s="98" t="s">
        <v>791</v>
      </c>
      <c r="J43" s="98" t="str">
        <f>VLOOKUP(I43,Presupuesto!$B$11:$C$566,2,0)</f>
        <v>ALIMENTOS B EBIDAS PARA PERSONAS</v>
      </c>
      <c r="K43" s="98" t="s">
        <v>1366</v>
      </c>
      <c r="L43" s="98" t="s">
        <v>411</v>
      </c>
    </row>
    <row r="44" spans="3:12" s="462" customFormat="1" x14ac:dyDescent="0.25">
      <c r="C44" s="99"/>
      <c r="D44" s="609"/>
      <c r="E44" s="200">
        <f>D37/12</f>
        <v>0</v>
      </c>
      <c r="F44" s="100">
        <v>80</v>
      </c>
      <c r="G44" s="97">
        <f t="shared" si="2"/>
        <v>0</v>
      </c>
      <c r="H44" s="161"/>
      <c r="I44" s="98" t="s">
        <v>941</v>
      </c>
      <c r="J44" s="98" t="str">
        <f>VLOOKUP(I44,Presupuesto!$B$11:$C$566,2,0)</f>
        <v>UTILES DE ESCRITORIO, OFICINA Y ENSE¥ANZA</v>
      </c>
      <c r="K44" s="98" t="s">
        <v>1366</v>
      </c>
      <c r="L44" s="98" t="s">
        <v>411</v>
      </c>
    </row>
    <row r="45" spans="3:12" s="462" customFormat="1" x14ac:dyDescent="0.25">
      <c r="C45" s="109"/>
      <c r="D45" s="609"/>
      <c r="E45" s="212">
        <v>0</v>
      </c>
      <c r="F45" s="119">
        <v>25</v>
      </c>
      <c r="G45" s="97">
        <f t="shared" si="2"/>
        <v>0</v>
      </c>
      <c r="H45" s="161"/>
      <c r="I45" s="98" t="s">
        <v>941</v>
      </c>
      <c r="J45" s="98" t="str">
        <f>VLOOKUP(I45,Presupuesto!$B$11:$C$566,2,0)</f>
        <v>UTILES DE ESCRITORIO, OFICINA Y ENSE¥ANZA</v>
      </c>
      <c r="K45" s="98" t="e">
        <f>#REF!</f>
        <v>#REF!</v>
      </c>
      <c r="L45" s="98" t="s">
        <v>411</v>
      </c>
    </row>
    <row r="46" spans="3:12" s="462" customFormat="1" ht="15.75" thickBot="1" x14ac:dyDescent="0.3">
      <c r="C46" s="216" t="s">
        <v>429</v>
      </c>
      <c r="D46" s="217">
        <v>0</v>
      </c>
      <c r="E46" s="330">
        <v>0</v>
      </c>
      <c r="F46" s="104">
        <f>HLOOKUP(C46,$AH$2:$BU$3,2,0)</f>
        <v>1150</v>
      </c>
      <c r="G46" s="105">
        <f>D46*E46*F46</f>
        <v>0</v>
      </c>
      <c r="H46" s="331"/>
      <c r="I46" s="332" t="s">
        <v>300</v>
      </c>
      <c r="J46" s="106" t="str">
        <f>VLOOKUP(I46,Presupuesto!$B$11:$C$566,2,0)</f>
        <v>VIATICOS (26200-00)</v>
      </c>
      <c r="K46" s="333" t="e">
        <f>#REF!</f>
        <v>#REF!</v>
      </c>
      <c r="L46" s="333" t="s">
        <v>411</v>
      </c>
    </row>
    <row r="47" spans="3:12" s="462" customFormat="1" ht="14.45" x14ac:dyDescent="0.3">
      <c r="C47" s="93"/>
      <c r="E47" s="112"/>
      <c r="F47" s="112"/>
      <c r="G47" s="112"/>
      <c r="H47" s="174"/>
      <c r="I47" s="112"/>
      <c r="J47" s="112"/>
      <c r="K47" s="112"/>
    </row>
    <row r="48" spans="3:12" s="462" customFormat="1" ht="14.45" x14ac:dyDescent="0.3">
      <c r="H48" s="449"/>
    </row>
    <row r="49" spans="2:14" s="462" customFormat="1" thickBot="1" x14ac:dyDescent="0.35">
      <c r="B49" s="93"/>
      <c r="C49" s="177"/>
      <c r="D49" s="177"/>
      <c r="E49" s="177"/>
      <c r="F49" s="177"/>
      <c r="G49" s="177"/>
      <c r="H49" s="79"/>
      <c r="I49" s="177"/>
      <c r="J49" s="177"/>
      <c r="K49" s="112"/>
    </row>
    <row r="50" spans="2:14" s="462" customFormat="1" thickBot="1" x14ac:dyDescent="0.35">
      <c r="C50" s="29" t="s">
        <v>43</v>
      </c>
      <c r="D50" s="30">
        <f>SUM(G57:G66)</f>
        <v>11000</v>
      </c>
      <c r="E50" s="93"/>
      <c r="F50" s="93"/>
      <c r="G50" s="93"/>
      <c r="H50" s="76"/>
      <c r="I50" s="76"/>
      <c r="J50" s="76"/>
      <c r="K50" s="112"/>
    </row>
    <row r="51" spans="2:14" s="462" customFormat="1" ht="14.45" x14ac:dyDescent="0.3">
      <c r="C51" s="70"/>
      <c r="D51" s="31"/>
      <c r="E51" s="93"/>
      <c r="F51" s="93"/>
      <c r="G51" s="93"/>
      <c r="H51" s="76"/>
      <c r="I51" s="76"/>
      <c r="J51" s="76"/>
      <c r="K51" s="112"/>
    </row>
    <row r="52" spans="2:14" s="462" customFormat="1" ht="14.45" x14ac:dyDescent="0.3">
      <c r="C52" s="70"/>
      <c r="D52" s="31"/>
      <c r="E52" s="93"/>
      <c r="F52" s="93"/>
      <c r="G52" s="93"/>
      <c r="H52" s="76"/>
      <c r="I52" s="76"/>
      <c r="J52" s="76"/>
      <c r="K52" s="112"/>
    </row>
    <row r="53" spans="2:14" s="462" customFormat="1" ht="15.6" x14ac:dyDescent="0.3">
      <c r="C53" s="202" t="s">
        <v>391</v>
      </c>
      <c r="D53" s="366" t="s">
        <v>1865</v>
      </c>
      <c r="E53" s="93"/>
      <c r="F53" s="93"/>
      <c r="G53" s="93"/>
      <c r="H53" s="76"/>
      <c r="I53" s="76"/>
      <c r="J53" s="76"/>
      <c r="K53" s="112"/>
    </row>
    <row r="54" spans="2:14" s="462" customFormat="1" ht="18" x14ac:dyDescent="0.3">
      <c r="C54" s="210" t="str">
        <f>IFERROR(VLOOKUP(D53,'1. Desarrollo e Innov. Curricu.'!$F:$G,2,FALSE),IFERROR(VLOOKUP(D53,'2. Investigación Científica'!$F:$G,2,FALSE),IFERROR(VLOOKUP(D53,'3. Vinculación Univ. Sociedad'!$F:$G,2,FALSE),IFERROR(VLOOKUP(D53,'4. Docencia y Profesorado Univ.'!$F:$G,2,FALSE),IFERROR(VLOOKUP(D53,'5. Estudiantes y Graduados'!$F:$G,2,FALSE),IFERROR(VLOOKUP(D53,'11. Gestion Administrativa'!$F:$G,2,FALSE),IFERROR(VLOOKUP(D53,'13. Gestión Académica'!$F:$G,2,FALSE),IFERROR(VLOOKUP(D53,'9. Asegura. de la Calid. y M'!$F:$G,2,FALSE),IFERROR(VLOOKUP(D53,'6. Gestión del Conocimiento'!$F:$G,2,FALSE),IFERROR(VLOOKUP(D53,'15. Gobernabilidad y Proceso...'!$F:$G,2,FALSE),IFERROR(VLOOKUP(D53,'12. Gestión del Talento Humano'!$F:$G,2,FALSE),IFERROR(VLOOKUP(D53,'14. Internacional... de la E.S.'!$F:$G,2,FALSE),IFERROR(VLOOKUP(D53,'10. Posgrado'!$F:$G,2,FALSE),IFERROR(VLOOKUP(D53,'17. Gestión TIC'!$F:$G,2,FALSE),IFERROR(VLOOKUP(D53,'16. Desa. del Sistema Educ.Sup.'!$F:$G,2,FALSE),IFERROR(VLOOKUP(D53,'8. Cultura de Inno. Insti...'!$F:$G,2,FALSE),VLOOKUP(D53,'7. Lo Esencial de la Reforma U.'!$F:$G,2,0)))))))))))))))))</f>
        <v>Organización de talleres para enlances técnicos de internacionalización.</v>
      </c>
      <c r="D54" s="31"/>
      <c r="E54" s="93"/>
      <c r="F54" s="93"/>
      <c r="G54" s="93"/>
      <c r="H54" s="76"/>
      <c r="I54" s="76"/>
      <c r="J54" s="76"/>
      <c r="K54" s="112"/>
    </row>
    <row r="55" spans="2:14" s="462" customFormat="1" thickBot="1" x14ac:dyDescent="0.35">
      <c r="C55" s="70"/>
      <c r="D55" s="31"/>
      <c r="E55" s="93"/>
      <c r="F55" s="93"/>
      <c r="G55" s="93"/>
      <c r="H55" s="76"/>
      <c r="I55" s="76"/>
      <c r="J55" s="76"/>
      <c r="K55" s="112"/>
    </row>
    <row r="56" spans="2:14" s="462" customFormat="1" ht="32.25" customHeight="1" thickBot="1" x14ac:dyDescent="0.3">
      <c r="B56" s="93"/>
      <c r="C56" s="126" t="s">
        <v>44</v>
      </c>
      <c r="D56" s="129" t="s">
        <v>45</v>
      </c>
      <c r="E56" s="128" t="s">
        <v>55</v>
      </c>
      <c r="F56" s="128" t="s">
        <v>57</v>
      </c>
      <c r="G56" s="127" t="s">
        <v>27</v>
      </c>
      <c r="H56" s="133" t="s">
        <v>130</v>
      </c>
      <c r="I56" s="128" t="s">
        <v>46</v>
      </c>
      <c r="J56" s="128" t="s">
        <v>131</v>
      </c>
      <c r="K56" s="128" t="s">
        <v>409</v>
      </c>
      <c r="L56" s="128" t="s">
        <v>410</v>
      </c>
      <c r="N56" s="153"/>
    </row>
    <row r="57" spans="2:14" s="462" customFormat="1" x14ac:dyDescent="0.25">
      <c r="B57" s="93"/>
      <c r="C57" s="325" t="s">
        <v>47</v>
      </c>
      <c r="D57" s="608"/>
      <c r="E57" s="326"/>
      <c r="F57" s="115">
        <v>30000</v>
      </c>
      <c r="G57" s="327">
        <f t="shared" ref="G57:G64" si="3">E57*F57</f>
        <v>0</v>
      </c>
      <c r="H57" s="328"/>
      <c r="I57" s="116" t="s">
        <v>698</v>
      </c>
      <c r="J57" s="116" t="str">
        <f>VLOOKUP(I57,[1]Presupuesto!$B$11:$C$566,2,0)</f>
        <v>SERVICIOS DE CAPACITACION.</v>
      </c>
      <c r="K57" s="329" t="s">
        <v>1513</v>
      </c>
      <c r="L57" s="116" t="s">
        <v>393</v>
      </c>
      <c r="N57" s="153"/>
    </row>
    <row r="58" spans="2:14" s="462" customFormat="1" x14ac:dyDescent="0.25">
      <c r="B58" s="93"/>
      <c r="C58" s="99" t="s">
        <v>48</v>
      </c>
      <c r="D58" s="609"/>
      <c r="E58" s="200">
        <f>D57</f>
        <v>0</v>
      </c>
      <c r="F58" s="100">
        <v>50</v>
      </c>
      <c r="G58" s="97">
        <f t="shared" si="3"/>
        <v>0</v>
      </c>
      <c r="H58" s="161"/>
      <c r="I58" s="98" t="s">
        <v>716</v>
      </c>
      <c r="J58" s="98" t="str">
        <f>VLOOKUP(I58,[1]Presupuesto!$B$11:$C$566,2,0)</f>
        <v>SERVICIOS DE IMPRENTA PUBLIC.Y REPRODUCCION</v>
      </c>
      <c r="K58" s="98" t="str">
        <f t="shared" ref="K58:K64" si="4">$K$95</f>
        <v>Proceso integral de la internacionalización de la Educación Superior</v>
      </c>
      <c r="L58" s="98" t="s">
        <v>411</v>
      </c>
      <c r="N58" s="153"/>
    </row>
    <row r="59" spans="2:14" s="462" customFormat="1" x14ac:dyDescent="0.25">
      <c r="B59" s="93"/>
      <c r="C59" s="99" t="s">
        <v>49</v>
      </c>
      <c r="D59" s="609"/>
      <c r="E59" s="200">
        <f>D57</f>
        <v>0</v>
      </c>
      <c r="F59" s="100">
        <v>150</v>
      </c>
      <c r="G59" s="97">
        <f t="shared" si="3"/>
        <v>0</v>
      </c>
      <c r="H59" s="161"/>
      <c r="I59" s="98" t="s">
        <v>791</v>
      </c>
      <c r="J59" s="98" t="str">
        <f>VLOOKUP(I59,[1]Presupuesto!$B$11:$C$566,2,0)</f>
        <v>ALIMENTOS B EBIDAS PARA PERSONAS</v>
      </c>
      <c r="K59" s="98" t="str">
        <f t="shared" si="4"/>
        <v>Proceso integral de la internacionalización de la Educación Superior</v>
      </c>
      <c r="L59" s="98" t="s">
        <v>395</v>
      </c>
      <c r="N59" s="153"/>
    </row>
    <row r="60" spans="2:14" s="462" customFormat="1" x14ac:dyDescent="0.25">
      <c r="B60" s="93"/>
      <c r="C60" s="99" t="s">
        <v>50</v>
      </c>
      <c r="D60" s="609"/>
      <c r="E60" s="151">
        <v>11</v>
      </c>
      <c r="F60" s="118">
        <v>1000</v>
      </c>
      <c r="G60" s="97">
        <f t="shared" si="3"/>
        <v>11000</v>
      </c>
      <c r="H60" s="161" t="s">
        <v>128</v>
      </c>
      <c r="I60" s="320" t="s">
        <v>748</v>
      </c>
      <c r="J60" s="98" t="str">
        <f>VLOOKUP(I60,[1]Presupuesto!$B$11:$C$566,2,0)</f>
        <v>PASAJES NACIONALES</v>
      </c>
      <c r="K60" s="572" t="s">
        <v>1366</v>
      </c>
      <c r="L60" s="98" t="s">
        <v>411</v>
      </c>
      <c r="N60" s="153"/>
    </row>
    <row r="61" spans="2:14" s="462" customFormat="1" x14ac:dyDescent="0.25">
      <c r="B61" s="93"/>
      <c r="C61" s="99" t="s">
        <v>416</v>
      </c>
      <c r="D61" s="609"/>
      <c r="E61" s="151">
        <v>0</v>
      </c>
      <c r="F61" s="118">
        <v>250</v>
      </c>
      <c r="G61" s="97">
        <f t="shared" si="3"/>
        <v>0</v>
      </c>
      <c r="H61" s="161"/>
      <c r="I61" s="98" t="s">
        <v>820</v>
      </c>
      <c r="J61" s="98" t="str">
        <f>VLOOKUP(I61,[1]Presupuesto!$B$11:$C$566,2,0)</f>
        <v>PRODUCTOS PAPEL Y CARTON</v>
      </c>
      <c r="K61" s="98" t="str">
        <f t="shared" si="4"/>
        <v>Proceso integral de la internacionalización de la Educación Superior</v>
      </c>
      <c r="L61" s="98" t="s">
        <v>411</v>
      </c>
      <c r="N61" s="153"/>
    </row>
    <row r="62" spans="2:14" s="462" customFormat="1" x14ac:dyDescent="0.25">
      <c r="B62" s="93"/>
      <c r="C62" s="99" t="s">
        <v>51</v>
      </c>
      <c r="D62" s="609"/>
      <c r="E62" s="200">
        <f>(D57*25)/500</f>
        <v>0</v>
      </c>
      <c r="F62" s="100">
        <v>85</v>
      </c>
      <c r="G62" s="97">
        <f t="shared" si="3"/>
        <v>0</v>
      </c>
      <c r="H62" s="161"/>
      <c r="I62" s="98" t="s">
        <v>820</v>
      </c>
      <c r="J62" s="98" t="str">
        <f>VLOOKUP(I62,[1]Presupuesto!$B$11:$C$566,2,0)</f>
        <v>PRODUCTOS PAPEL Y CARTON</v>
      </c>
      <c r="K62" s="98" t="str">
        <f t="shared" si="4"/>
        <v>Proceso integral de la internacionalización de la Educación Superior</v>
      </c>
      <c r="L62" s="98" t="s">
        <v>411</v>
      </c>
      <c r="N62" s="153"/>
    </row>
    <row r="63" spans="2:14" s="462" customFormat="1" x14ac:dyDescent="0.25">
      <c r="B63" s="93"/>
      <c r="C63" s="99" t="s">
        <v>122</v>
      </c>
      <c r="D63" s="609"/>
      <c r="E63" s="200">
        <f>D57/12</f>
        <v>0</v>
      </c>
      <c r="F63" s="100">
        <v>36</v>
      </c>
      <c r="G63" s="97">
        <f t="shared" si="3"/>
        <v>0</v>
      </c>
      <c r="H63" s="161"/>
      <c r="I63" s="98" t="s">
        <v>941</v>
      </c>
      <c r="J63" s="98" t="str">
        <f>VLOOKUP(I63,[1]Presupuesto!$B$11:$C$566,2,0)</f>
        <v>UTILES DE ESCRITORIO, OFICINA Y ENSE¥ANZA</v>
      </c>
      <c r="K63" s="98" t="str">
        <f t="shared" si="4"/>
        <v>Proceso integral de la internacionalización de la Educación Superior</v>
      </c>
      <c r="L63" s="98" t="s">
        <v>411</v>
      </c>
      <c r="N63" s="153"/>
    </row>
    <row r="64" spans="2:14" s="462" customFormat="1" x14ac:dyDescent="0.25">
      <c r="B64" s="93"/>
      <c r="C64" s="99" t="s">
        <v>34</v>
      </c>
      <c r="D64" s="609"/>
      <c r="E64" s="200">
        <f>D57/12</f>
        <v>0</v>
      </c>
      <c r="F64" s="100">
        <v>80</v>
      </c>
      <c r="G64" s="97">
        <f t="shared" si="3"/>
        <v>0</v>
      </c>
      <c r="H64" s="161"/>
      <c r="I64" s="98" t="s">
        <v>941</v>
      </c>
      <c r="J64" s="98" t="str">
        <f>VLOOKUP(I64,[1]Presupuesto!$B$11:$C$566,2,0)</f>
        <v>UTILES DE ESCRITORIO, OFICINA Y ENSE¥ANZA</v>
      </c>
      <c r="K64" s="98" t="str">
        <f t="shared" si="4"/>
        <v>Proceso integral de la internacionalización de la Educación Superior</v>
      </c>
      <c r="L64" s="98" t="s">
        <v>411</v>
      </c>
      <c r="N64" s="153"/>
    </row>
    <row r="65" spans="3:12" s="462" customFormat="1" x14ac:dyDescent="0.25">
      <c r="C65" s="109" t="s">
        <v>52</v>
      </c>
      <c r="D65" s="609"/>
      <c r="E65" s="212">
        <v>0</v>
      </c>
      <c r="F65" s="119">
        <v>25</v>
      </c>
      <c r="G65" s="97">
        <f t="shared" ref="G65" si="5">E65*F65</f>
        <v>0</v>
      </c>
      <c r="H65" s="161"/>
      <c r="I65" s="98" t="s">
        <v>941</v>
      </c>
      <c r="J65" s="98" t="str">
        <f>VLOOKUP(I65,Presupuesto!$B$11:$C$566,2,0)</f>
        <v>UTILES DE ESCRITORIO, OFICINA Y ENSE¥ANZA</v>
      </c>
      <c r="K65" s="98" t="e">
        <f>#REF!</f>
        <v>#REF!</v>
      </c>
      <c r="L65" s="98" t="s">
        <v>411</v>
      </c>
    </row>
    <row r="66" spans="3:12" s="462" customFormat="1" ht="15.75" thickBot="1" x14ac:dyDescent="0.3">
      <c r="C66" s="216" t="s">
        <v>429</v>
      </c>
      <c r="D66" s="217">
        <v>0</v>
      </c>
      <c r="E66" s="330">
        <v>0</v>
      </c>
      <c r="F66" s="104">
        <f>HLOOKUP(C66,$AH$2:$BU$3,2,0)</f>
        <v>1150</v>
      </c>
      <c r="G66" s="105">
        <f>D66*E66*F66</f>
        <v>0</v>
      </c>
      <c r="H66" s="331"/>
      <c r="I66" s="332" t="s">
        <v>300</v>
      </c>
      <c r="J66" s="106" t="str">
        <f>VLOOKUP(I66,Presupuesto!$B$11:$C$566,2,0)</f>
        <v>VIATICOS (26200-00)</v>
      </c>
      <c r="K66" s="333" t="e">
        <f>#REF!</f>
        <v>#REF!</v>
      </c>
      <c r="L66" s="333" t="s">
        <v>411</v>
      </c>
    </row>
    <row r="67" spans="3:12" s="462" customFormat="1" ht="14.45" x14ac:dyDescent="0.3">
      <c r="C67" s="93"/>
      <c r="E67" s="112"/>
      <c r="F67" s="112"/>
      <c r="G67" s="112"/>
      <c r="H67" s="174"/>
      <c r="I67" s="112"/>
      <c r="J67" s="112"/>
      <c r="K67" s="112"/>
    </row>
    <row r="68" spans="3:12" s="462" customFormat="1" thickBot="1" x14ac:dyDescent="0.35">
      <c r="C68" s="93"/>
      <c r="E68" s="112"/>
      <c r="F68" s="112"/>
      <c r="G68" s="112"/>
      <c r="H68" s="174"/>
      <c r="I68" s="112"/>
      <c r="J68" s="112"/>
      <c r="K68" s="112"/>
    </row>
    <row r="69" spans="3:12" s="462" customFormat="1" thickBot="1" x14ac:dyDescent="0.35">
      <c r="C69" s="29" t="s">
        <v>43</v>
      </c>
      <c r="D69" s="30">
        <f>SUM(G76:G85)</f>
        <v>62900</v>
      </c>
      <c r="E69" s="93"/>
      <c r="F69" s="93"/>
      <c r="G69" s="93"/>
      <c r="H69" s="76"/>
      <c r="I69" s="76"/>
      <c r="J69" s="76"/>
      <c r="K69" s="112"/>
    </row>
    <row r="70" spans="3:12" s="462" customFormat="1" x14ac:dyDescent="0.25">
      <c r="C70" s="70"/>
      <c r="D70" s="31"/>
      <c r="E70" s="93"/>
      <c r="F70" s="93"/>
      <c r="G70" s="93"/>
      <c r="H70" s="76"/>
      <c r="I70" s="76"/>
      <c r="J70" s="76"/>
      <c r="K70" s="112"/>
    </row>
    <row r="71" spans="3:12" s="462" customFormat="1" x14ac:dyDescent="0.25">
      <c r="C71" s="70"/>
      <c r="D71" s="31"/>
      <c r="E71" s="93"/>
      <c r="F71" s="93"/>
      <c r="G71" s="93"/>
      <c r="H71" s="76"/>
      <c r="I71" s="76"/>
      <c r="J71" s="76"/>
      <c r="K71" s="112"/>
    </row>
    <row r="72" spans="3:12" s="462" customFormat="1" ht="15.75" x14ac:dyDescent="0.25">
      <c r="C72" s="202" t="s">
        <v>391</v>
      </c>
      <c r="D72" s="366" t="s">
        <v>1955</v>
      </c>
      <c r="E72" s="93"/>
      <c r="F72" s="93"/>
      <c r="G72" s="93"/>
      <c r="H72" s="76"/>
      <c r="I72" s="76"/>
      <c r="J72" s="76"/>
      <c r="K72" s="112"/>
    </row>
    <row r="73" spans="3:12" s="462" customFormat="1" ht="18.75" x14ac:dyDescent="0.25">
      <c r="C73" s="210" t="e">
        <f>IFERROR(VLOOKUP(D72,'[1]1. Desarrollo e Innov. Curricu.'!$F:$G,2,FALSE),IFERROR(VLOOKUP(D72,'[1]2. Investigación Científica'!$F:$G,2,FALSE),IFERROR(VLOOKUP(D72,'[1]3. Vinculación Univ. Sociedad'!$F:$G,2,FALSE),IFERROR(VLOOKUP(D72,'[1]4. Docencia y Profesorado Univ.'!$F:$G,2,FALSE),IFERROR(VLOOKUP(D72,'[1]5. Estudiantes y Graduados'!$F:$G,2,FALSE),IFERROR(VLOOKUP(D72,'[1]11. Gestion Administrativa'!$F:$G,2,FALSE),IFERROR(VLOOKUP(D72,'[1]13. Gestión Académica'!$F:$G,2,FALSE),IFERROR(VLOOKUP(D72,'[1]9. Asegura. de la Calid. y M'!$F:$G,2,FALSE),IFERROR(VLOOKUP(D72,'[1]6. Gestión del Conocimiento'!$F:$G,2,FALSE),IFERROR(VLOOKUP(D72,'[1]15. Gobernabilidad y Proceso...'!$F:$G,2,FALSE),IFERROR(VLOOKUP(D72,'[1]12. Gestión del Talento Humano'!$F:$G,2,FALSE),IFERROR(VLOOKUP(D72,'[1]14. Internacional... de la E.S.'!$F:$G,2,FALSE),IFERROR(VLOOKUP(D72,'[1]10. Posgrado'!$F:$G,2,FALSE),IFERROR(VLOOKUP(D72,'[1]17. Gestión TIC'!$F:$G,2,FALSE),IFERROR(VLOOKUP(D72,'[1]16. Desa. del Sistema Educ.Sup.'!$F:$G,2,FALSE),IFERROR(VLOOKUP(D72,'[1]8. Cultura de Inno. Insti...'!$F:$G,2,FALSE),VLOOKUP(D72,'[1]7. Lo Esencial de la Reforma U.'!$F:$G,2,0)))))))))))))))))</f>
        <v>#N/A</v>
      </c>
      <c r="D73" s="31"/>
      <c r="E73" s="93"/>
      <c r="F73" s="93"/>
      <c r="G73" s="93"/>
      <c r="H73" s="76"/>
      <c r="I73" s="76"/>
      <c r="J73" s="76"/>
      <c r="K73" s="112"/>
    </row>
    <row r="74" spans="3:12" s="462" customFormat="1" ht="15.75" thickBot="1" x14ac:dyDescent="0.3">
      <c r="C74" s="70"/>
      <c r="D74" s="31"/>
      <c r="E74" s="93"/>
      <c r="F74" s="93"/>
      <c r="G74" s="93"/>
      <c r="H74" s="76"/>
      <c r="I74" s="76"/>
      <c r="J74" s="76"/>
      <c r="K74" s="112"/>
    </row>
    <row r="75" spans="3:12" s="462" customFormat="1" ht="30.75" thickBot="1" x14ac:dyDescent="0.3">
      <c r="C75" s="126" t="s">
        <v>44</v>
      </c>
      <c r="D75" s="129" t="s">
        <v>45</v>
      </c>
      <c r="E75" s="128" t="s">
        <v>55</v>
      </c>
      <c r="F75" s="128" t="s">
        <v>57</v>
      </c>
      <c r="G75" s="127" t="s">
        <v>27</v>
      </c>
      <c r="H75" s="133" t="s">
        <v>130</v>
      </c>
      <c r="I75" s="128" t="s">
        <v>46</v>
      </c>
      <c r="J75" s="128" t="s">
        <v>131</v>
      </c>
      <c r="K75" s="128" t="s">
        <v>409</v>
      </c>
      <c r="L75" s="128" t="s">
        <v>410</v>
      </c>
    </row>
    <row r="76" spans="3:12" s="462" customFormat="1" x14ac:dyDescent="0.25">
      <c r="C76" s="552" t="s">
        <v>1870</v>
      </c>
      <c r="D76" s="608"/>
      <c r="E76" s="556">
        <v>140</v>
      </c>
      <c r="F76" s="555">
        <v>150</v>
      </c>
      <c r="G76" s="327">
        <f t="shared" ref="G76:G84" si="6">E76*F76</f>
        <v>21000</v>
      </c>
      <c r="H76" s="328" t="s">
        <v>128</v>
      </c>
      <c r="I76" s="116" t="s">
        <v>791</v>
      </c>
      <c r="J76" s="116" t="str">
        <f>VLOOKUP(I76,[1]Presupuesto!$B$11:$C$566,2,0)</f>
        <v>ALIMENTOS B EBIDAS PARA PERSONAS</v>
      </c>
      <c r="K76" s="329" t="s">
        <v>1366</v>
      </c>
      <c r="L76" s="116" t="s">
        <v>393</v>
      </c>
    </row>
    <row r="77" spans="3:12" s="462" customFormat="1" x14ac:dyDescent="0.25">
      <c r="C77" s="552" t="s">
        <v>1871</v>
      </c>
      <c r="D77" s="609"/>
      <c r="E77" s="556">
        <v>140</v>
      </c>
      <c r="F77" s="555">
        <v>80</v>
      </c>
      <c r="G77" s="97">
        <f t="shared" si="6"/>
        <v>11200</v>
      </c>
      <c r="H77" s="161" t="s">
        <v>128</v>
      </c>
      <c r="I77" s="98" t="s">
        <v>791</v>
      </c>
      <c r="J77" s="98" t="str">
        <f>VLOOKUP(I77,[1]Presupuesto!$B$11:$C$566,2,0)</f>
        <v>ALIMENTOS B EBIDAS PARA PERSONAS</v>
      </c>
      <c r="K77" s="98" t="s">
        <v>1366</v>
      </c>
      <c r="L77" s="98" t="s">
        <v>411</v>
      </c>
    </row>
    <row r="78" spans="3:12" s="462" customFormat="1" x14ac:dyDescent="0.25">
      <c r="C78" s="552" t="s">
        <v>1872</v>
      </c>
      <c r="D78" s="609"/>
      <c r="E78" s="556">
        <v>4</v>
      </c>
      <c r="F78" s="555">
        <v>150</v>
      </c>
      <c r="G78" s="97">
        <f t="shared" si="6"/>
        <v>600</v>
      </c>
      <c r="H78" s="161" t="s">
        <v>128</v>
      </c>
      <c r="I78" s="98" t="s">
        <v>870</v>
      </c>
      <c r="J78" s="98" t="str">
        <f>VLOOKUP(I78,[1]Presupuesto!$B$11:$C$566,2,0)</f>
        <v>GASOLINA</v>
      </c>
      <c r="K78" s="98" t="s">
        <v>1366</v>
      </c>
      <c r="L78" s="98" t="s">
        <v>395</v>
      </c>
    </row>
    <row r="79" spans="3:12" s="462" customFormat="1" x14ac:dyDescent="0.25">
      <c r="C79" s="552" t="s">
        <v>1873</v>
      </c>
      <c r="D79" s="609"/>
      <c r="E79" s="556">
        <v>6</v>
      </c>
      <c r="F79" s="555">
        <v>800</v>
      </c>
      <c r="G79" s="97">
        <f t="shared" si="6"/>
        <v>4800</v>
      </c>
      <c r="H79" s="161" t="s">
        <v>128</v>
      </c>
      <c r="I79" s="320" t="s">
        <v>742</v>
      </c>
      <c r="J79" s="98" t="str">
        <f>VLOOKUP(I79,[1]Presupuesto!$B$11:$C$566,2,0)</f>
        <v>OTROS SERVICIOS COMERCIALES Y FINANCIEROS</v>
      </c>
      <c r="K79" s="98" t="s">
        <v>1366</v>
      </c>
      <c r="L79" s="98" t="s">
        <v>411</v>
      </c>
    </row>
    <row r="80" spans="3:12" s="462" customFormat="1" x14ac:dyDescent="0.25">
      <c r="C80" s="552" t="s">
        <v>1874</v>
      </c>
      <c r="D80" s="609"/>
      <c r="E80" s="556">
        <v>200</v>
      </c>
      <c r="F80" s="555">
        <v>50</v>
      </c>
      <c r="G80" s="97">
        <f t="shared" si="6"/>
        <v>10000</v>
      </c>
      <c r="H80" s="161" t="s">
        <v>128</v>
      </c>
      <c r="I80" s="98" t="s">
        <v>716</v>
      </c>
      <c r="J80" s="98" t="str">
        <f>VLOOKUP(I80,[1]Presupuesto!$B$11:$C$566,2,0)</f>
        <v>SERVICIOS DE IMPRENTA PUBLIC.Y REPRODUCCION</v>
      </c>
      <c r="K80" s="98" t="s">
        <v>1366</v>
      </c>
      <c r="L80" s="98" t="s">
        <v>411</v>
      </c>
    </row>
    <row r="81" spans="2:14" s="462" customFormat="1" x14ac:dyDescent="0.25">
      <c r="C81" s="552" t="s">
        <v>1875</v>
      </c>
      <c r="D81" s="609"/>
      <c r="E81" s="556">
        <v>2</v>
      </c>
      <c r="F81" s="555">
        <v>2450</v>
      </c>
      <c r="G81" s="97">
        <f t="shared" si="6"/>
        <v>4900</v>
      </c>
      <c r="H81" s="161" t="s">
        <v>128</v>
      </c>
      <c r="I81" s="98" t="s">
        <v>791</v>
      </c>
      <c r="J81" s="98" t="str">
        <f>VLOOKUP(I81,[1]Presupuesto!$B$11:$C$566,2,0)</f>
        <v>ALIMENTOS B EBIDAS PARA PERSONAS</v>
      </c>
      <c r="K81" s="98" t="s">
        <v>1366</v>
      </c>
      <c r="L81" s="98" t="s">
        <v>411</v>
      </c>
    </row>
    <row r="82" spans="2:14" s="462" customFormat="1" x14ac:dyDescent="0.25">
      <c r="C82" s="552" t="s">
        <v>1876</v>
      </c>
      <c r="D82" s="609"/>
      <c r="E82" s="556">
        <v>2</v>
      </c>
      <c r="F82" s="555">
        <v>5200</v>
      </c>
      <c r="G82" s="97">
        <f t="shared" si="6"/>
        <v>10400</v>
      </c>
      <c r="H82" s="161" t="s">
        <v>128</v>
      </c>
      <c r="I82" s="98" t="s">
        <v>791</v>
      </c>
      <c r="J82" s="98" t="str">
        <f>VLOOKUP(I82,[1]Presupuesto!$B$11:$C$566,2,0)</f>
        <v>ALIMENTOS B EBIDAS PARA PERSONAS</v>
      </c>
      <c r="K82" s="98" t="s">
        <v>1366</v>
      </c>
      <c r="L82" s="98" t="s">
        <v>411</v>
      </c>
    </row>
    <row r="83" spans="2:14" s="462" customFormat="1" x14ac:dyDescent="0.25">
      <c r="C83" s="99"/>
      <c r="D83" s="609"/>
      <c r="E83" s="200">
        <f>D76/12</f>
        <v>0</v>
      </c>
      <c r="F83" s="100">
        <v>80</v>
      </c>
      <c r="G83" s="97">
        <f t="shared" si="6"/>
        <v>0</v>
      </c>
      <c r="H83" s="161"/>
      <c r="I83" s="98" t="s">
        <v>941</v>
      </c>
      <c r="J83" s="98" t="str">
        <f>VLOOKUP(I83,[1]Presupuesto!$B$11:$C$566,2,0)</f>
        <v>UTILES DE ESCRITORIO, OFICINA Y ENSE¥ANZA</v>
      </c>
      <c r="K83" s="98" t="s">
        <v>1366</v>
      </c>
      <c r="L83" s="98" t="s">
        <v>411</v>
      </c>
    </row>
    <row r="84" spans="2:14" s="462" customFormat="1" x14ac:dyDescent="0.25">
      <c r="C84" s="109"/>
      <c r="D84" s="609"/>
      <c r="E84" s="212">
        <v>0</v>
      </c>
      <c r="F84" s="119">
        <v>25</v>
      </c>
      <c r="G84" s="97">
        <f t="shared" si="6"/>
        <v>0</v>
      </c>
      <c r="H84" s="161"/>
      <c r="I84" s="98" t="s">
        <v>941</v>
      </c>
      <c r="J84" s="98" t="str">
        <f>VLOOKUP(I84,[1]Presupuesto!$B$11:$C$566,2,0)</f>
        <v>UTILES DE ESCRITORIO, OFICINA Y ENSE¥ANZA</v>
      </c>
      <c r="K84" s="98" t="e">
        <f>#REF!</f>
        <v>#REF!</v>
      </c>
      <c r="L84" s="98" t="s">
        <v>411</v>
      </c>
    </row>
    <row r="85" spans="2:14" s="462" customFormat="1" ht="15.75" thickBot="1" x14ac:dyDescent="0.3">
      <c r="C85" s="216" t="s">
        <v>429</v>
      </c>
      <c r="D85" s="217">
        <v>0</v>
      </c>
      <c r="E85" s="330">
        <v>0</v>
      </c>
      <c r="F85" s="104">
        <f>HLOOKUP(C85,$AH$2:$BU$3,2,0)</f>
        <v>1150</v>
      </c>
      <c r="G85" s="105">
        <f>D85*E85*F85</f>
        <v>0</v>
      </c>
      <c r="H85" s="331"/>
      <c r="I85" s="332" t="s">
        <v>300</v>
      </c>
      <c r="J85" s="106" t="str">
        <f>VLOOKUP(I85,[1]Presupuesto!$B$11:$C$566,2,0)</f>
        <v>VIATICOS (26200-00)</v>
      </c>
      <c r="K85" s="333" t="e">
        <f>#REF!</f>
        <v>#REF!</v>
      </c>
      <c r="L85" s="333" t="s">
        <v>411</v>
      </c>
    </row>
    <row r="86" spans="2:14" s="462" customFormat="1" x14ac:dyDescent="0.25">
      <c r="C86" s="93"/>
      <c r="E86" s="112"/>
      <c r="F86" s="112"/>
      <c r="G86" s="112"/>
      <c r="H86" s="174"/>
      <c r="I86" s="112"/>
      <c r="J86" s="112"/>
      <c r="K86" s="112"/>
    </row>
    <row r="87" spans="2:14" s="462" customFormat="1" ht="15.75" thickBot="1" x14ac:dyDescent="0.3">
      <c r="B87" s="93"/>
      <c r="C87" s="177"/>
      <c r="D87" s="177"/>
      <c r="E87" s="177"/>
      <c r="F87" s="177"/>
      <c r="G87" s="177"/>
      <c r="H87" s="79"/>
      <c r="I87" s="177"/>
      <c r="J87" s="177"/>
      <c r="K87" s="112"/>
    </row>
    <row r="88" spans="2:14" ht="15.75" thickBot="1" x14ac:dyDescent="0.3">
      <c r="B88" s="93"/>
      <c r="C88" s="29" t="s">
        <v>43</v>
      </c>
      <c r="D88" s="30">
        <f>SUM(G95:G102)</f>
        <v>5970</v>
      </c>
      <c r="E88" s="93"/>
      <c r="F88" s="93"/>
      <c r="G88" s="93"/>
      <c r="H88" s="76"/>
      <c r="I88" s="76"/>
      <c r="J88" s="76"/>
      <c r="K88" s="112"/>
    </row>
    <row r="89" spans="2:14" x14ac:dyDescent="0.25">
      <c r="B89" s="93"/>
      <c r="C89" s="70"/>
      <c r="D89" s="31"/>
      <c r="E89" s="93"/>
      <c r="F89" s="93"/>
      <c r="G89" s="93"/>
      <c r="H89" s="76"/>
      <c r="I89" s="76"/>
      <c r="J89" s="76"/>
      <c r="K89" s="112"/>
    </row>
    <row r="90" spans="2:14" x14ac:dyDescent="0.25">
      <c r="B90" s="93"/>
      <c r="C90" s="70"/>
      <c r="D90" s="31"/>
      <c r="E90" s="93"/>
      <c r="F90" s="93"/>
      <c r="G90" s="93"/>
      <c r="H90" s="76"/>
      <c r="I90" s="76"/>
      <c r="J90" s="76"/>
      <c r="K90" s="112"/>
      <c r="N90" s="153"/>
    </row>
    <row r="91" spans="2:14" ht="15.75" x14ac:dyDescent="0.25">
      <c r="B91" s="93"/>
      <c r="C91" s="202" t="s">
        <v>391</v>
      </c>
      <c r="D91" s="366" t="s">
        <v>1956</v>
      </c>
      <c r="E91" s="93"/>
      <c r="F91" s="93"/>
      <c r="G91" s="93"/>
      <c r="H91" s="76"/>
      <c r="I91" s="76"/>
      <c r="J91" s="76"/>
      <c r="K91" s="112"/>
      <c r="N91" s="153"/>
    </row>
    <row r="92" spans="2:14" ht="18.75" x14ac:dyDescent="0.25">
      <c r="B92" s="93"/>
      <c r="C92" s="210"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Asesoría y elaboración de documentación a la comunidad universitaria para internacionalización y movilidad internacional.</v>
      </c>
      <c r="D92" s="31"/>
      <c r="E92" s="93"/>
      <c r="F92" s="93"/>
      <c r="G92" s="93"/>
      <c r="H92" s="76"/>
      <c r="I92" s="76"/>
      <c r="J92" s="76"/>
      <c r="K92" s="112"/>
      <c r="N92" s="153"/>
    </row>
    <row r="93" spans="2:14" ht="15.75" thickBot="1" x14ac:dyDescent="0.3">
      <c r="B93" s="93"/>
      <c r="C93" s="70"/>
      <c r="D93" s="31"/>
      <c r="E93" s="93"/>
      <c r="F93" s="93"/>
      <c r="G93" s="93"/>
      <c r="H93" s="76"/>
      <c r="I93" s="76"/>
      <c r="J93" s="76"/>
      <c r="K93" s="112"/>
      <c r="N93" s="153"/>
    </row>
    <row r="94" spans="2:14" s="462" customFormat="1" ht="30.75" thickBot="1" x14ac:dyDescent="0.3">
      <c r="C94" s="126" t="s">
        <v>44</v>
      </c>
      <c r="D94" s="129" t="s">
        <v>45</v>
      </c>
      <c r="E94" s="128" t="s">
        <v>55</v>
      </c>
      <c r="F94" s="128" t="s">
        <v>57</v>
      </c>
      <c r="G94" s="127" t="s">
        <v>27</v>
      </c>
      <c r="H94" s="133" t="s">
        <v>130</v>
      </c>
      <c r="I94" s="128" t="s">
        <v>46</v>
      </c>
      <c r="J94" s="128" t="s">
        <v>131</v>
      </c>
      <c r="K94" s="128" t="s">
        <v>409</v>
      </c>
      <c r="L94" s="128" t="s">
        <v>410</v>
      </c>
    </row>
    <row r="95" spans="2:14" s="462" customFormat="1" x14ac:dyDescent="0.25">
      <c r="C95" s="557" t="s">
        <v>1903</v>
      </c>
      <c r="D95" s="608"/>
      <c r="E95" s="556">
        <v>2</v>
      </c>
      <c r="F95" s="555">
        <v>1200</v>
      </c>
      <c r="G95" s="327">
        <f t="shared" ref="G95:G101" si="7">E95*F95</f>
        <v>2400</v>
      </c>
      <c r="H95" s="328" t="s">
        <v>128</v>
      </c>
      <c r="I95" s="116" t="s">
        <v>954</v>
      </c>
      <c r="J95" s="116" t="str">
        <f>VLOOKUP(I95,[1]Presupuesto!$B$11:$C$566,2,0)</f>
        <v>OTROS RESPUESTOS Y ACCESORIOS MENORES</v>
      </c>
      <c r="K95" s="329" t="s">
        <v>1366</v>
      </c>
      <c r="L95" s="116" t="s">
        <v>393</v>
      </c>
    </row>
    <row r="96" spans="2:14" s="462" customFormat="1" x14ac:dyDescent="0.25">
      <c r="C96" s="551" t="s">
        <v>1902</v>
      </c>
      <c r="D96" s="609"/>
      <c r="E96" s="556">
        <v>1</v>
      </c>
      <c r="F96" s="555">
        <v>70</v>
      </c>
      <c r="G96" s="97">
        <f t="shared" si="7"/>
        <v>70</v>
      </c>
      <c r="H96" s="161" t="s">
        <v>128</v>
      </c>
      <c r="I96" s="98" t="s">
        <v>814</v>
      </c>
      <c r="J96" s="98" t="str">
        <f>VLOOKUP(I96,[1]Presupuesto!$B$11:$C$566,2,0)</f>
        <v>PAPEL DE ESCRITORIO</v>
      </c>
      <c r="K96" s="98" t="s">
        <v>1366</v>
      </c>
      <c r="L96" s="98" t="s">
        <v>411</v>
      </c>
    </row>
    <row r="97" spans="2:12" s="462" customFormat="1" x14ac:dyDescent="0.25">
      <c r="C97" s="551" t="s">
        <v>1906</v>
      </c>
      <c r="D97" s="609"/>
      <c r="E97" s="556">
        <v>1</v>
      </c>
      <c r="F97" s="555">
        <v>3500</v>
      </c>
      <c r="G97" s="97">
        <f t="shared" si="7"/>
        <v>3500</v>
      </c>
      <c r="H97" s="161" t="s">
        <v>128</v>
      </c>
      <c r="I97" s="98" t="s">
        <v>954</v>
      </c>
      <c r="J97" s="98" t="str">
        <f>VLOOKUP(I97,[1]Presupuesto!$B$11:$C$566,2,0)</f>
        <v>OTROS RESPUESTOS Y ACCESORIOS MENORES</v>
      </c>
      <c r="K97" s="98" t="s">
        <v>1366</v>
      </c>
      <c r="L97" s="98" t="s">
        <v>395</v>
      </c>
    </row>
    <row r="98" spans="2:12" s="462" customFormat="1" x14ac:dyDescent="0.25">
      <c r="C98" s="552"/>
      <c r="D98" s="609"/>
      <c r="E98" s="556"/>
      <c r="F98" s="555"/>
      <c r="G98" s="97">
        <f t="shared" si="7"/>
        <v>0</v>
      </c>
      <c r="H98" s="161"/>
      <c r="I98" s="320" t="s">
        <v>1129</v>
      </c>
      <c r="J98" s="98" t="str">
        <f>VLOOKUP(I98,[1]Presupuesto!$B$11:$C$566,2,0)</f>
        <v>AYUDAS SOCIALES A PERSONAS</v>
      </c>
      <c r="K98" s="98" t="s">
        <v>1366</v>
      </c>
      <c r="L98" s="98" t="s">
        <v>411</v>
      </c>
    </row>
    <row r="99" spans="2:12" s="462" customFormat="1" x14ac:dyDescent="0.25">
      <c r="C99" s="552"/>
      <c r="D99" s="609"/>
      <c r="E99" s="556"/>
      <c r="F99" s="555"/>
      <c r="G99" s="97">
        <f t="shared" si="7"/>
        <v>0</v>
      </c>
      <c r="H99" s="161"/>
      <c r="I99" s="98" t="s">
        <v>716</v>
      </c>
      <c r="J99" s="98" t="str">
        <f>VLOOKUP(I99,[1]Presupuesto!$B$11:$C$566,2,0)</f>
        <v>SERVICIOS DE IMPRENTA PUBLIC.Y REPRODUCCION</v>
      </c>
      <c r="K99" s="98" t="s">
        <v>1366</v>
      </c>
      <c r="L99" s="98" t="s">
        <v>411</v>
      </c>
    </row>
    <row r="100" spans="2:12" s="462" customFormat="1" x14ac:dyDescent="0.25">
      <c r="C100" s="552"/>
      <c r="D100" s="609"/>
      <c r="E100" s="556"/>
      <c r="F100" s="555"/>
      <c r="G100" s="97">
        <f t="shared" si="7"/>
        <v>0</v>
      </c>
      <c r="H100" s="161"/>
      <c r="I100" s="98" t="s">
        <v>1129</v>
      </c>
      <c r="J100" s="98" t="str">
        <f>VLOOKUP(I100,[1]Presupuesto!$B$11:$C$566,2,0)</f>
        <v>AYUDAS SOCIALES A PERSONAS</v>
      </c>
      <c r="K100" s="98" t="s">
        <v>1366</v>
      </c>
      <c r="L100" s="98" t="s">
        <v>411</v>
      </c>
    </row>
    <row r="101" spans="2:12" s="462" customFormat="1" x14ac:dyDescent="0.25">
      <c r="C101" s="552"/>
      <c r="D101" s="609"/>
      <c r="E101" s="556"/>
      <c r="F101" s="555"/>
      <c r="G101" s="97">
        <f t="shared" si="7"/>
        <v>0</v>
      </c>
      <c r="H101" s="161"/>
      <c r="I101" s="98" t="s">
        <v>791</v>
      </c>
      <c r="J101" s="98" t="str">
        <f>VLOOKUP(I101,[1]Presupuesto!$B$11:$C$566,2,0)</f>
        <v>ALIMENTOS B EBIDAS PARA PERSONAS</v>
      </c>
      <c r="K101" s="98" t="s">
        <v>1366</v>
      </c>
      <c r="L101" s="98" t="s">
        <v>411</v>
      </c>
    </row>
    <row r="102" spans="2:12" s="462" customFormat="1" ht="15.75" thickBot="1" x14ac:dyDescent="0.3">
      <c r="B102" s="93"/>
      <c r="C102" s="216" t="s">
        <v>431</v>
      </c>
      <c r="D102" s="217">
        <v>0</v>
      </c>
      <c r="E102" s="330">
        <v>0</v>
      </c>
      <c r="F102" s="104"/>
      <c r="G102" s="105">
        <f>D102*E102*F102</f>
        <v>0</v>
      </c>
      <c r="H102" s="331"/>
      <c r="I102" s="332" t="s">
        <v>300</v>
      </c>
      <c r="J102" s="106" t="str">
        <f>VLOOKUP(I102,Presupuesto!$B$11:$C$566,2,0)</f>
        <v>VIATICOS (26200-00)</v>
      </c>
      <c r="K102" s="333" t="str">
        <f>$K$95</f>
        <v>Proceso integral de la internacionalización de la Educación Superior</v>
      </c>
      <c r="L102" s="333" t="s">
        <v>411</v>
      </c>
    </row>
    <row r="103" spans="2:12" x14ac:dyDescent="0.25">
      <c r="B103" s="93"/>
      <c r="C103" s="93"/>
      <c r="E103" s="112"/>
      <c r="F103" s="112"/>
      <c r="G103" s="112"/>
      <c r="H103" s="174"/>
      <c r="I103" s="112"/>
      <c r="J103" s="112"/>
      <c r="K103" s="112"/>
    </row>
    <row r="104" spans="2:12" ht="15.75" thickBot="1" x14ac:dyDescent="0.3"/>
    <row r="105" spans="2:12" s="462" customFormat="1" ht="15.75" thickBot="1" x14ac:dyDescent="0.3">
      <c r="C105" s="29" t="s">
        <v>43</v>
      </c>
      <c r="D105" s="30">
        <f>SUM(G112:G121)</f>
        <v>10000</v>
      </c>
      <c r="E105" s="93"/>
      <c r="F105" s="93"/>
      <c r="G105" s="93"/>
      <c r="H105" s="76"/>
      <c r="I105" s="76"/>
      <c r="J105" s="76"/>
      <c r="K105" s="112"/>
    </row>
    <row r="106" spans="2:12" s="462" customFormat="1" x14ac:dyDescent="0.25">
      <c r="C106" s="70"/>
      <c r="D106" s="31"/>
      <c r="E106" s="93"/>
      <c r="F106" s="93"/>
      <c r="G106" s="93"/>
      <c r="H106" s="76"/>
      <c r="I106" s="76"/>
      <c r="J106" s="76"/>
      <c r="K106" s="112"/>
    </row>
    <row r="107" spans="2:12" s="462" customFormat="1" x14ac:dyDescent="0.25">
      <c r="C107" s="70"/>
      <c r="D107" s="31"/>
      <c r="E107" s="93"/>
      <c r="F107" s="93"/>
      <c r="G107" s="93"/>
      <c r="H107" s="76"/>
      <c r="I107" s="76"/>
      <c r="J107" s="76"/>
      <c r="K107" s="112"/>
    </row>
    <row r="108" spans="2:12" s="462" customFormat="1" ht="15.75" x14ac:dyDescent="0.25">
      <c r="C108" s="202" t="s">
        <v>391</v>
      </c>
      <c r="D108" s="366" t="s">
        <v>1743</v>
      </c>
      <c r="E108" s="93"/>
      <c r="F108" s="93"/>
      <c r="G108" s="93"/>
      <c r="H108" s="76"/>
      <c r="I108" s="76"/>
      <c r="J108" s="76"/>
      <c r="K108" s="112"/>
    </row>
    <row r="109" spans="2:12" s="462" customFormat="1" ht="18.75" x14ac:dyDescent="0.2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Talleres participativos para levantamiento de información y nuevas iniciativas de cooperación</v>
      </c>
      <c r="D109" s="31"/>
      <c r="E109" s="93"/>
      <c r="F109" s="93"/>
      <c r="G109" s="93"/>
      <c r="H109" s="76"/>
      <c r="I109" s="76"/>
      <c r="J109" s="76"/>
      <c r="K109" s="112"/>
    </row>
    <row r="110" spans="2:12" s="462" customFormat="1" ht="15.75" thickBot="1" x14ac:dyDescent="0.3">
      <c r="C110" s="70"/>
      <c r="D110" s="31"/>
      <c r="E110" s="93"/>
      <c r="F110" s="93"/>
      <c r="G110" s="93"/>
      <c r="H110" s="76"/>
      <c r="I110" s="76"/>
      <c r="J110" s="76"/>
      <c r="K110" s="112"/>
    </row>
    <row r="111" spans="2:12" s="462" customFormat="1"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2:12" s="462" customFormat="1" x14ac:dyDescent="0.25">
      <c r="C112" s="325" t="s">
        <v>47</v>
      </c>
      <c r="D112" s="515"/>
      <c r="E112" s="326"/>
      <c r="F112" s="115">
        <v>30000</v>
      </c>
      <c r="G112" s="327">
        <f t="shared" ref="G112:G120" si="8">E112*F112</f>
        <v>0</v>
      </c>
      <c r="H112" s="328"/>
      <c r="I112" s="116" t="s">
        <v>698</v>
      </c>
      <c r="J112" s="116" t="str">
        <f>VLOOKUP(I112,Presupuesto!$B$11:$C$566,2,0)</f>
        <v>SERVICIOS DE CAPACITACION.</v>
      </c>
      <c r="K112" s="329" t="s">
        <v>1366</v>
      </c>
      <c r="L112" s="116" t="s">
        <v>393</v>
      </c>
    </row>
    <row r="113" spans="3:12" s="462" customFormat="1" x14ac:dyDescent="0.25">
      <c r="C113" s="99" t="s">
        <v>48</v>
      </c>
      <c r="D113" s="516"/>
      <c r="E113" s="200">
        <f>D112</f>
        <v>0</v>
      </c>
      <c r="F113" s="100">
        <v>50</v>
      </c>
      <c r="G113" s="97">
        <f t="shared" si="8"/>
        <v>0</v>
      </c>
      <c r="H113" s="161"/>
      <c r="I113" s="98" t="s">
        <v>716</v>
      </c>
      <c r="J113" s="98" t="str">
        <f>VLOOKUP(I113,Presupuesto!$B$11:$C$566,2,0)</f>
        <v>SERVICIOS DE IMPRENTA PUBLIC.Y REPRODUCCION</v>
      </c>
      <c r="K113" s="98" t="str">
        <f>$K$246</f>
        <v>Proceso integral de la internacionalización de la Educación Superior</v>
      </c>
      <c r="L113" s="98" t="s">
        <v>411</v>
      </c>
    </row>
    <row r="114" spans="3:12" s="462" customFormat="1" x14ac:dyDescent="0.25">
      <c r="C114" s="99" t="s">
        <v>49</v>
      </c>
      <c r="D114" s="516"/>
      <c r="E114" s="200">
        <v>125</v>
      </c>
      <c r="F114" s="100">
        <v>80</v>
      </c>
      <c r="G114" s="97">
        <f t="shared" si="8"/>
        <v>10000</v>
      </c>
      <c r="H114" s="161" t="s">
        <v>128</v>
      </c>
      <c r="I114" s="98" t="s">
        <v>791</v>
      </c>
      <c r="J114" s="98" t="str">
        <f>VLOOKUP(I114,Presupuesto!$B$11:$C$566,2,0)</f>
        <v>ALIMENTOS B EBIDAS PARA PERSONAS</v>
      </c>
      <c r="K114" s="98" t="s">
        <v>1366</v>
      </c>
      <c r="L114" s="98" t="s">
        <v>395</v>
      </c>
    </row>
    <row r="115" spans="3:12" s="462" customFormat="1" x14ac:dyDescent="0.25">
      <c r="C115" s="99" t="s">
        <v>50</v>
      </c>
      <c r="D115" s="516"/>
      <c r="E115" s="151">
        <v>0</v>
      </c>
      <c r="F115" s="118">
        <v>10000</v>
      </c>
      <c r="G115" s="97">
        <f t="shared" si="8"/>
        <v>0</v>
      </c>
      <c r="H115" s="161"/>
      <c r="I115" s="320" t="s">
        <v>299</v>
      </c>
      <c r="J115" s="98" t="str">
        <f>VLOOKUP(I115,Presupuesto!$B$11:$C$566,2,0)</f>
        <v>PASAJES (26100-00)</v>
      </c>
      <c r="K115" s="98" t="str">
        <f t="shared" ref="K115:K121" si="9">$K$246</f>
        <v>Proceso integral de la internacionalización de la Educación Superior</v>
      </c>
      <c r="L115" s="98" t="s">
        <v>411</v>
      </c>
    </row>
    <row r="116" spans="3:12" s="462" customFormat="1" x14ac:dyDescent="0.25">
      <c r="C116" s="99" t="s">
        <v>416</v>
      </c>
      <c r="D116" s="516"/>
      <c r="E116" s="151">
        <v>0</v>
      </c>
      <c r="F116" s="118">
        <v>250</v>
      </c>
      <c r="G116" s="97">
        <f t="shared" si="8"/>
        <v>0</v>
      </c>
      <c r="H116" s="161"/>
      <c r="I116" s="98" t="s">
        <v>820</v>
      </c>
      <c r="J116" s="98" t="str">
        <f>VLOOKUP(I116,Presupuesto!$B$11:$C$566,2,0)</f>
        <v>PRODUCTOS PAPEL Y CARTON</v>
      </c>
      <c r="K116" s="98" t="str">
        <f t="shared" si="9"/>
        <v>Proceso integral de la internacionalización de la Educación Superior</v>
      </c>
      <c r="L116" s="98" t="s">
        <v>411</v>
      </c>
    </row>
    <row r="117" spans="3:12" s="462" customFormat="1" x14ac:dyDescent="0.25">
      <c r="C117" s="99" t="s">
        <v>51</v>
      </c>
      <c r="D117" s="516"/>
      <c r="E117" s="200">
        <f>(D112*25)/500</f>
        <v>0</v>
      </c>
      <c r="F117" s="100">
        <v>85</v>
      </c>
      <c r="G117" s="97">
        <f t="shared" si="8"/>
        <v>0</v>
      </c>
      <c r="H117" s="161"/>
      <c r="I117" s="98" t="s">
        <v>820</v>
      </c>
      <c r="J117" s="98" t="str">
        <f>VLOOKUP(I117,Presupuesto!$B$11:$C$566,2,0)</f>
        <v>PRODUCTOS PAPEL Y CARTON</v>
      </c>
      <c r="K117" s="98" t="str">
        <f t="shared" si="9"/>
        <v>Proceso integral de la internacionalización de la Educación Superior</v>
      </c>
      <c r="L117" s="98" t="s">
        <v>411</v>
      </c>
    </row>
    <row r="118" spans="3:12" s="462" customFormat="1" x14ac:dyDescent="0.25">
      <c r="C118" s="99" t="s">
        <v>122</v>
      </c>
      <c r="D118" s="516"/>
      <c r="E118" s="200">
        <f>D112/12</f>
        <v>0</v>
      </c>
      <c r="F118" s="100">
        <v>36</v>
      </c>
      <c r="G118" s="97">
        <f t="shared" si="8"/>
        <v>0</v>
      </c>
      <c r="H118" s="161"/>
      <c r="I118" s="98" t="s">
        <v>941</v>
      </c>
      <c r="J118" s="98" t="str">
        <f>VLOOKUP(I118,Presupuesto!$B$11:$C$566,2,0)</f>
        <v>UTILES DE ESCRITORIO, OFICINA Y ENSE¥ANZA</v>
      </c>
      <c r="K118" s="98" t="str">
        <f t="shared" si="9"/>
        <v>Proceso integral de la internacionalización de la Educación Superior</v>
      </c>
      <c r="L118" s="98" t="s">
        <v>411</v>
      </c>
    </row>
    <row r="119" spans="3:12" s="462" customFormat="1" x14ac:dyDescent="0.25">
      <c r="C119" s="99" t="s">
        <v>34</v>
      </c>
      <c r="D119" s="516"/>
      <c r="E119" s="200">
        <f>D112/12</f>
        <v>0</v>
      </c>
      <c r="F119" s="100">
        <v>80</v>
      </c>
      <c r="G119" s="97">
        <f t="shared" si="8"/>
        <v>0</v>
      </c>
      <c r="H119" s="161"/>
      <c r="I119" s="98" t="s">
        <v>941</v>
      </c>
      <c r="J119" s="98" t="str">
        <f>VLOOKUP(I119,Presupuesto!$B$11:$C$566,2,0)</f>
        <v>UTILES DE ESCRITORIO, OFICINA Y ENSE¥ANZA</v>
      </c>
      <c r="K119" s="98" t="str">
        <f t="shared" si="9"/>
        <v>Proceso integral de la internacionalización de la Educación Superior</v>
      </c>
      <c r="L119" s="98" t="s">
        <v>411</v>
      </c>
    </row>
    <row r="120" spans="3:12" s="462" customFormat="1" x14ac:dyDescent="0.25">
      <c r="C120" s="109" t="s">
        <v>52</v>
      </c>
      <c r="D120" s="516"/>
      <c r="E120" s="212">
        <v>0</v>
      </c>
      <c r="F120" s="119">
        <v>25</v>
      </c>
      <c r="G120" s="97">
        <f t="shared" si="8"/>
        <v>0</v>
      </c>
      <c r="H120" s="161"/>
      <c r="I120" s="98" t="s">
        <v>941</v>
      </c>
      <c r="J120" s="98" t="str">
        <f>VLOOKUP(I120,Presupuesto!$B$11:$C$566,2,0)</f>
        <v>UTILES DE ESCRITORIO, OFICINA Y ENSE¥ANZA</v>
      </c>
      <c r="K120" s="98" t="str">
        <f t="shared" si="9"/>
        <v>Proceso integral de la internacionalización de la Educación Superior</v>
      </c>
      <c r="L120" s="98" t="s">
        <v>411</v>
      </c>
    </row>
    <row r="121" spans="3:12" s="462" customFormat="1" ht="15.75" thickBot="1" x14ac:dyDescent="0.3">
      <c r="C121" s="216" t="s">
        <v>429</v>
      </c>
      <c r="D121" s="217">
        <v>0</v>
      </c>
      <c r="E121" s="330">
        <v>0</v>
      </c>
      <c r="F121" s="104">
        <f>HLOOKUP(C121,$AH$2:$BU$3,2,0)</f>
        <v>1150</v>
      </c>
      <c r="G121" s="105">
        <f>D121*E121*F121</f>
        <v>0</v>
      </c>
      <c r="H121" s="331"/>
      <c r="I121" s="332" t="s">
        <v>300</v>
      </c>
      <c r="J121" s="106" t="str">
        <f>VLOOKUP(I121,Presupuesto!$B$11:$C$566,2,0)</f>
        <v>VIATICOS (26200-00)</v>
      </c>
      <c r="K121" s="333" t="str">
        <f t="shared" si="9"/>
        <v>Proceso integral de la internacionalización de la Educación Superior</v>
      </c>
      <c r="L121" s="333" t="s">
        <v>411</v>
      </c>
    </row>
    <row r="122" spans="3:12" s="462" customFormat="1" x14ac:dyDescent="0.25">
      <c r="H122" s="449"/>
    </row>
    <row r="123" spans="3:12" s="462" customFormat="1" ht="15.75" thickBot="1" x14ac:dyDescent="0.3">
      <c r="H123" s="449"/>
    </row>
    <row r="124" spans="3:12" s="462" customFormat="1" ht="15.75" thickBot="1" x14ac:dyDescent="0.3">
      <c r="C124" s="29" t="s">
        <v>43</v>
      </c>
      <c r="D124" s="30">
        <f>SUM(G131:G140)</f>
        <v>136400</v>
      </c>
      <c r="E124" s="93"/>
      <c r="F124" s="93"/>
      <c r="G124" s="93"/>
      <c r="H124" s="76"/>
      <c r="I124" s="76"/>
      <c r="J124" s="76"/>
      <c r="K124" s="112"/>
    </row>
    <row r="125" spans="3:12" s="462" customFormat="1" x14ac:dyDescent="0.25">
      <c r="C125" s="70"/>
      <c r="D125" s="31"/>
      <c r="E125" s="93"/>
      <c r="F125" s="93"/>
      <c r="G125" s="93"/>
      <c r="H125" s="76"/>
      <c r="I125" s="76"/>
      <c r="J125" s="76"/>
      <c r="K125" s="112"/>
    </row>
    <row r="126" spans="3:12" s="462" customFormat="1" x14ac:dyDescent="0.25">
      <c r="C126" s="70"/>
      <c r="D126" s="31"/>
      <c r="E126" s="93"/>
      <c r="F126" s="93"/>
      <c r="G126" s="93"/>
      <c r="H126" s="76"/>
      <c r="I126" s="76"/>
      <c r="J126" s="76"/>
      <c r="K126" s="112"/>
    </row>
    <row r="127" spans="3:12" s="462" customFormat="1" ht="15.75" x14ac:dyDescent="0.25">
      <c r="C127" s="202" t="s">
        <v>391</v>
      </c>
      <c r="D127" s="366" t="s">
        <v>1766</v>
      </c>
      <c r="E127" s="93"/>
      <c r="F127" s="93"/>
      <c r="G127" s="93"/>
      <c r="H127" s="76"/>
      <c r="I127" s="76"/>
      <c r="J127" s="76"/>
      <c r="K127" s="112"/>
    </row>
    <row r="128" spans="3:12" s="462" customFormat="1"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 xml:space="preserve">Desarrollo de taller para los enlaces de la VRI y ejecutores de proyectos de facultades y centros regionales, direcciones sobre gestión de proyectos </v>
      </c>
      <c r="D128" s="31"/>
      <c r="E128" s="93"/>
      <c r="F128" s="93"/>
      <c r="G128" s="93"/>
      <c r="H128" s="76"/>
      <c r="I128" s="76"/>
      <c r="J128" s="76"/>
      <c r="K128" s="112"/>
    </row>
    <row r="129" spans="3:12" s="462" customFormat="1" ht="15.75" thickBot="1" x14ac:dyDescent="0.3">
      <c r="C129" s="70"/>
      <c r="D129" s="31"/>
      <c r="E129" s="93"/>
      <c r="F129" s="93"/>
      <c r="G129" s="93"/>
      <c r="H129" s="76"/>
      <c r="I129" s="76"/>
      <c r="J129" s="76"/>
      <c r="K129" s="112"/>
    </row>
    <row r="130" spans="3:12" s="462" customFormat="1"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s="462" customFormat="1" x14ac:dyDescent="0.25">
      <c r="C131" s="325" t="s">
        <v>47</v>
      </c>
      <c r="D131" s="515"/>
      <c r="E131" s="326"/>
      <c r="F131" s="115">
        <v>30000</v>
      </c>
      <c r="G131" s="327">
        <f t="shared" ref="G131:G139" si="10">E131*F131</f>
        <v>0</v>
      </c>
      <c r="H131" s="328"/>
      <c r="I131" s="116" t="s">
        <v>698</v>
      </c>
      <c r="J131" s="116" t="str">
        <f>VLOOKUP(I131,Presupuesto!$B$11:$C$566,2,0)</f>
        <v>SERVICIOS DE CAPACITACION.</v>
      </c>
      <c r="K131" s="329" t="s">
        <v>1366</v>
      </c>
      <c r="L131" s="116" t="s">
        <v>393</v>
      </c>
    </row>
    <row r="132" spans="3:12" s="462" customFormat="1" x14ac:dyDescent="0.25">
      <c r="C132" s="99" t="s">
        <v>1820</v>
      </c>
      <c r="D132" s="516"/>
      <c r="E132" s="200">
        <v>11</v>
      </c>
      <c r="F132" s="100">
        <v>10400</v>
      </c>
      <c r="G132" s="97">
        <f t="shared" si="10"/>
        <v>114400</v>
      </c>
      <c r="H132" s="161" t="s">
        <v>128</v>
      </c>
      <c r="I132" s="98" t="s">
        <v>742</v>
      </c>
      <c r="J132" s="98" t="str">
        <f>VLOOKUP(I132,Presupuesto!$B$11:$C$566,2,0)</f>
        <v>OTROS SERVICIOS COMERCIALES Y FINANCIEROS</v>
      </c>
      <c r="K132" s="98" t="s">
        <v>1366</v>
      </c>
      <c r="L132" s="98" t="s">
        <v>411</v>
      </c>
    </row>
    <row r="133" spans="3:12" s="462" customFormat="1" x14ac:dyDescent="0.25">
      <c r="C133" s="99" t="s">
        <v>1821</v>
      </c>
      <c r="D133" s="516"/>
      <c r="E133" s="200">
        <v>11</v>
      </c>
      <c r="F133" s="100">
        <v>2000</v>
      </c>
      <c r="G133" s="97">
        <f t="shared" si="10"/>
        <v>22000</v>
      </c>
      <c r="H133" s="161" t="s">
        <v>128</v>
      </c>
      <c r="I133" s="98" t="s">
        <v>748</v>
      </c>
      <c r="J133" s="98" t="str">
        <f>VLOOKUP(I133,Presupuesto!$B$11:$C$566,2,0)</f>
        <v>PASAJES NACIONALES</v>
      </c>
      <c r="K133" s="98" t="s">
        <v>1366</v>
      </c>
      <c r="L133" s="98" t="s">
        <v>395</v>
      </c>
    </row>
    <row r="134" spans="3:12" s="462" customFormat="1" x14ac:dyDescent="0.25">
      <c r="C134" s="99" t="s">
        <v>50</v>
      </c>
      <c r="D134" s="516"/>
      <c r="E134" s="151">
        <v>0</v>
      </c>
      <c r="F134" s="118">
        <v>10000</v>
      </c>
      <c r="G134" s="97">
        <f t="shared" si="10"/>
        <v>0</v>
      </c>
      <c r="H134" s="161"/>
      <c r="I134" s="320" t="s">
        <v>299</v>
      </c>
      <c r="J134" s="98" t="str">
        <f>VLOOKUP(I134,Presupuesto!$B$11:$C$566,2,0)</f>
        <v>PASAJES (26100-00)</v>
      </c>
      <c r="K134" s="98" t="str">
        <f t="shared" ref="K134:K140" si="11">$K$246</f>
        <v>Proceso integral de la internacionalización de la Educación Superior</v>
      </c>
      <c r="L134" s="98" t="s">
        <v>411</v>
      </c>
    </row>
    <row r="135" spans="3:12" s="462" customFormat="1" x14ac:dyDescent="0.25">
      <c r="C135" s="99" t="s">
        <v>416</v>
      </c>
      <c r="D135" s="516"/>
      <c r="E135" s="151">
        <v>0</v>
      </c>
      <c r="F135" s="118">
        <v>250</v>
      </c>
      <c r="G135" s="97">
        <f t="shared" si="10"/>
        <v>0</v>
      </c>
      <c r="H135" s="161"/>
      <c r="I135" s="98" t="s">
        <v>820</v>
      </c>
      <c r="J135" s="98" t="str">
        <f>VLOOKUP(I135,Presupuesto!$B$11:$C$566,2,0)</f>
        <v>PRODUCTOS PAPEL Y CARTON</v>
      </c>
      <c r="K135" s="98" t="str">
        <f t="shared" si="11"/>
        <v>Proceso integral de la internacionalización de la Educación Superior</v>
      </c>
      <c r="L135" s="98" t="s">
        <v>411</v>
      </c>
    </row>
    <row r="136" spans="3:12" s="462" customFormat="1" x14ac:dyDescent="0.25">
      <c r="C136" s="99" t="s">
        <v>51</v>
      </c>
      <c r="D136" s="516"/>
      <c r="E136" s="200">
        <f>(D131*25)/500</f>
        <v>0</v>
      </c>
      <c r="F136" s="100">
        <v>85</v>
      </c>
      <c r="G136" s="97">
        <f t="shared" si="10"/>
        <v>0</v>
      </c>
      <c r="H136" s="161"/>
      <c r="I136" s="98" t="s">
        <v>820</v>
      </c>
      <c r="J136" s="98" t="str">
        <f>VLOOKUP(I136,Presupuesto!$B$11:$C$566,2,0)</f>
        <v>PRODUCTOS PAPEL Y CARTON</v>
      </c>
      <c r="K136" s="98" t="str">
        <f t="shared" si="11"/>
        <v>Proceso integral de la internacionalización de la Educación Superior</v>
      </c>
      <c r="L136" s="98" t="s">
        <v>411</v>
      </c>
    </row>
    <row r="137" spans="3:12" s="462" customFormat="1" x14ac:dyDescent="0.25">
      <c r="C137" s="99" t="s">
        <v>122</v>
      </c>
      <c r="D137" s="516"/>
      <c r="E137" s="200">
        <f>D131/12</f>
        <v>0</v>
      </c>
      <c r="F137" s="100">
        <v>36</v>
      </c>
      <c r="G137" s="97">
        <f t="shared" si="10"/>
        <v>0</v>
      </c>
      <c r="H137" s="161"/>
      <c r="I137" s="98" t="s">
        <v>941</v>
      </c>
      <c r="J137" s="98" t="str">
        <f>VLOOKUP(I137,Presupuesto!$B$11:$C$566,2,0)</f>
        <v>UTILES DE ESCRITORIO, OFICINA Y ENSE¥ANZA</v>
      </c>
      <c r="K137" s="98" t="str">
        <f t="shared" si="11"/>
        <v>Proceso integral de la internacionalización de la Educación Superior</v>
      </c>
      <c r="L137" s="98" t="s">
        <v>411</v>
      </c>
    </row>
    <row r="138" spans="3:12" s="462" customFormat="1" x14ac:dyDescent="0.25">
      <c r="C138" s="99" t="s">
        <v>34</v>
      </c>
      <c r="D138" s="516"/>
      <c r="E138" s="200">
        <f>D131/12</f>
        <v>0</v>
      </c>
      <c r="F138" s="100">
        <v>80</v>
      </c>
      <c r="G138" s="97">
        <f t="shared" si="10"/>
        <v>0</v>
      </c>
      <c r="H138" s="161"/>
      <c r="I138" s="98" t="s">
        <v>941</v>
      </c>
      <c r="J138" s="98" t="str">
        <f>VLOOKUP(I138,Presupuesto!$B$11:$C$566,2,0)</f>
        <v>UTILES DE ESCRITORIO, OFICINA Y ENSE¥ANZA</v>
      </c>
      <c r="K138" s="98" t="str">
        <f t="shared" si="11"/>
        <v>Proceso integral de la internacionalización de la Educación Superior</v>
      </c>
      <c r="L138" s="98" t="s">
        <v>411</v>
      </c>
    </row>
    <row r="139" spans="3:12" s="462" customFormat="1" x14ac:dyDescent="0.25">
      <c r="C139" s="109" t="s">
        <v>52</v>
      </c>
      <c r="D139" s="516"/>
      <c r="E139" s="212">
        <v>0</v>
      </c>
      <c r="F139" s="119">
        <v>25</v>
      </c>
      <c r="G139" s="97">
        <f t="shared" si="10"/>
        <v>0</v>
      </c>
      <c r="H139" s="161"/>
      <c r="I139" s="98" t="s">
        <v>941</v>
      </c>
      <c r="J139" s="98" t="str">
        <f>VLOOKUP(I139,Presupuesto!$B$11:$C$566,2,0)</f>
        <v>UTILES DE ESCRITORIO, OFICINA Y ENSE¥ANZA</v>
      </c>
      <c r="K139" s="98" t="str">
        <f t="shared" si="11"/>
        <v>Proceso integral de la internacionalización de la Educación Superior</v>
      </c>
      <c r="L139" s="98" t="s">
        <v>411</v>
      </c>
    </row>
    <row r="140" spans="3:12" s="462" customFormat="1" ht="15.75" thickBot="1" x14ac:dyDescent="0.3">
      <c r="C140" s="216" t="s">
        <v>429</v>
      </c>
      <c r="D140" s="217">
        <v>0</v>
      </c>
      <c r="E140" s="330">
        <v>0</v>
      </c>
      <c r="F140" s="104">
        <f>HLOOKUP(C140,$AH$2:$BU$3,2,0)</f>
        <v>1150</v>
      </c>
      <c r="G140" s="105">
        <f>D140*E140*F140</f>
        <v>0</v>
      </c>
      <c r="H140" s="331"/>
      <c r="I140" s="332" t="s">
        <v>300</v>
      </c>
      <c r="J140" s="106" t="str">
        <f>VLOOKUP(I140,Presupuesto!$B$11:$C$566,2,0)</f>
        <v>VIATICOS (26200-00)</v>
      </c>
      <c r="K140" s="333" t="str">
        <f t="shared" si="11"/>
        <v>Proceso integral de la internacionalización de la Educación Superior</v>
      </c>
      <c r="L140" s="333" t="s">
        <v>411</v>
      </c>
    </row>
    <row r="141" spans="3:12" s="462" customFormat="1" x14ac:dyDescent="0.25">
      <c r="H141" s="449"/>
    </row>
    <row r="142" spans="3:12" s="462" customFormat="1" ht="15.75" thickBot="1" x14ac:dyDescent="0.3">
      <c r="H142" s="449"/>
    </row>
    <row r="143" spans="3:12" s="462" customFormat="1" ht="15.75" thickBot="1" x14ac:dyDescent="0.3">
      <c r="C143" s="29" t="s">
        <v>43</v>
      </c>
      <c r="D143" s="30">
        <f>SUM(G150:G159)</f>
        <v>6900</v>
      </c>
      <c r="E143" s="93"/>
      <c r="F143" s="93"/>
      <c r="G143" s="93"/>
      <c r="H143" s="76"/>
      <c r="I143" s="76"/>
      <c r="J143" s="76"/>
      <c r="K143" s="112"/>
    </row>
    <row r="144" spans="3:12" s="462" customFormat="1" x14ac:dyDescent="0.25">
      <c r="C144" s="70"/>
      <c r="D144" s="31"/>
      <c r="E144" s="93"/>
      <c r="F144" s="93"/>
      <c r="G144" s="93"/>
      <c r="H144" s="76"/>
      <c r="I144" s="76"/>
      <c r="J144" s="76"/>
      <c r="K144" s="112"/>
    </row>
    <row r="145" spans="3:12" s="462" customFormat="1" x14ac:dyDescent="0.25">
      <c r="C145" s="70"/>
      <c r="D145" s="31"/>
      <c r="E145" s="93"/>
      <c r="F145" s="93"/>
      <c r="G145" s="93"/>
      <c r="H145" s="76"/>
      <c r="I145" s="76"/>
      <c r="J145" s="76"/>
      <c r="K145" s="112"/>
    </row>
    <row r="146" spans="3:12" s="462" customFormat="1" ht="15.75" x14ac:dyDescent="0.25">
      <c r="C146" s="202" t="s">
        <v>391</v>
      </c>
      <c r="D146" s="366" t="s">
        <v>1770</v>
      </c>
      <c r="E146" s="93"/>
      <c r="F146" s="93"/>
      <c r="G146" s="93"/>
      <c r="H146" s="76"/>
      <c r="I146" s="76"/>
      <c r="J146" s="76"/>
      <c r="K146" s="112"/>
    </row>
    <row r="147" spans="3:12" s="462" customFormat="1"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Desarrollo de taller ejecutores de proyectos de facultades y centros regionales sobre administraciòn de proyectos.</v>
      </c>
      <c r="D147" s="31"/>
      <c r="E147" s="93"/>
      <c r="F147" s="93"/>
      <c r="G147" s="93"/>
      <c r="H147" s="76"/>
      <c r="I147" s="76"/>
      <c r="J147" s="76"/>
      <c r="K147" s="112"/>
    </row>
    <row r="148" spans="3:12" s="462" customFormat="1" ht="15.75" thickBot="1" x14ac:dyDescent="0.3">
      <c r="C148" s="70"/>
      <c r="D148" s="31"/>
      <c r="E148" s="93"/>
      <c r="F148" s="93"/>
      <c r="G148" s="93"/>
      <c r="H148" s="76"/>
      <c r="I148" s="76"/>
      <c r="J148" s="76"/>
      <c r="K148" s="112"/>
    </row>
    <row r="149" spans="3:12" s="462" customFormat="1"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s="462" customFormat="1" x14ac:dyDescent="0.25">
      <c r="C150" s="325" t="s">
        <v>47</v>
      </c>
      <c r="D150" s="515"/>
      <c r="E150" s="326"/>
      <c r="F150" s="115">
        <v>30000</v>
      </c>
      <c r="G150" s="327">
        <f t="shared" ref="G150:G158" si="12">E150*F150</f>
        <v>0</v>
      </c>
      <c r="H150" s="328"/>
      <c r="I150" s="116" t="s">
        <v>698</v>
      </c>
      <c r="J150" s="116" t="str">
        <f>VLOOKUP(I150,Presupuesto!$B$11:$C$566,2,0)</f>
        <v>SERVICIOS DE CAPACITACION.</v>
      </c>
      <c r="K150" s="329" t="s">
        <v>1513</v>
      </c>
      <c r="L150" s="116" t="s">
        <v>393</v>
      </c>
    </row>
    <row r="151" spans="3:12" s="462" customFormat="1" x14ac:dyDescent="0.25">
      <c r="C151" s="99" t="s">
        <v>48</v>
      </c>
      <c r="D151" s="516"/>
      <c r="E151" s="200">
        <f>D150</f>
        <v>0</v>
      </c>
      <c r="F151" s="100">
        <v>50</v>
      </c>
      <c r="G151" s="97">
        <f t="shared" si="12"/>
        <v>0</v>
      </c>
      <c r="H151" s="161"/>
      <c r="I151" s="98" t="s">
        <v>716</v>
      </c>
      <c r="J151" s="98" t="str">
        <f>VLOOKUP(I151,Presupuesto!$B$11:$C$566,2,0)</f>
        <v>SERVICIOS DE IMPRENTA PUBLIC.Y REPRODUCCION</v>
      </c>
      <c r="K151" s="98" t="str">
        <f>$K$246</f>
        <v>Proceso integral de la internacionalización de la Educación Superior</v>
      </c>
      <c r="L151" s="98" t="s">
        <v>411</v>
      </c>
    </row>
    <row r="152" spans="3:12" s="462" customFormat="1" x14ac:dyDescent="0.25">
      <c r="C152" s="99" t="s">
        <v>49</v>
      </c>
      <c r="D152" s="516"/>
      <c r="E152" s="200">
        <v>30</v>
      </c>
      <c r="F152" s="100">
        <v>230</v>
      </c>
      <c r="G152" s="97">
        <f t="shared" si="12"/>
        <v>6900</v>
      </c>
      <c r="H152" s="161" t="s">
        <v>128</v>
      </c>
      <c r="I152" s="98" t="s">
        <v>791</v>
      </c>
      <c r="J152" s="98" t="str">
        <f>VLOOKUP(I152,Presupuesto!$B$11:$C$566,2,0)</f>
        <v>ALIMENTOS B EBIDAS PARA PERSONAS</v>
      </c>
      <c r="K152" s="98" t="s">
        <v>1366</v>
      </c>
      <c r="L152" s="98" t="s">
        <v>395</v>
      </c>
    </row>
    <row r="153" spans="3:12" s="462" customFormat="1" x14ac:dyDescent="0.25">
      <c r="C153" s="99" t="s">
        <v>50</v>
      </c>
      <c r="D153" s="516"/>
      <c r="E153" s="151">
        <v>0</v>
      </c>
      <c r="F153" s="118">
        <v>10000</v>
      </c>
      <c r="G153" s="97">
        <f t="shared" si="12"/>
        <v>0</v>
      </c>
      <c r="H153" s="161"/>
      <c r="I153" s="320" t="s">
        <v>299</v>
      </c>
      <c r="J153" s="98" t="str">
        <f>VLOOKUP(I153,Presupuesto!$B$11:$C$566,2,0)</f>
        <v>PASAJES (26100-00)</v>
      </c>
      <c r="K153" s="98" t="str">
        <f t="shared" ref="K153:K159" si="13">$K$246</f>
        <v>Proceso integral de la internacionalización de la Educación Superior</v>
      </c>
      <c r="L153" s="98" t="s">
        <v>411</v>
      </c>
    </row>
    <row r="154" spans="3:12" s="462" customFormat="1" x14ac:dyDescent="0.25">
      <c r="C154" s="99" t="s">
        <v>416</v>
      </c>
      <c r="D154" s="516"/>
      <c r="E154" s="151">
        <v>0</v>
      </c>
      <c r="F154" s="118">
        <v>250</v>
      </c>
      <c r="G154" s="97">
        <f t="shared" si="12"/>
        <v>0</v>
      </c>
      <c r="H154" s="161"/>
      <c r="I154" s="98" t="s">
        <v>820</v>
      </c>
      <c r="J154" s="98" t="str">
        <f>VLOOKUP(I154,Presupuesto!$B$11:$C$566,2,0)</f>
        <v>PRODUCTOS PAPEL Y CARTON</v>
      </c>
      <c r="K154" s="98" t="str">
        <f t="shared" si="13"/>
        <v>Proceso integral de la internacionalización de la Educación Superior</v>
      </c>
      <c r="L154" s="98" t="s">
        <v>411</v>
      </c>
    </row>
    <row r="155" spans="3:12" s="462" customFormat="1" x14ac:dyDescent="0.25">
      <c r="C155" s="99" t="s">
        <v>51</v>
      </c>
      <c r="D155" s="516"/>
      <c r="E155" s="200">
        <f>(D150*25)/500</f>
        <v>0</v>
      </c>
      <c r="F155" s="100">
        <v>85</v>
      </c>
      <c r="G155" s="97">
        <f t="shared" si="12"/>
        <v>0</v>
      </c>
      <c r="H155" s="161"/>
      <c r="I155" s="98" t="s">
        <v>820</v>
      </c>
      <c r="J155" s="98" t="str">
        <f>VLOOKUP(I155,Presupuesto!$B$11:$C$566,2,0)</f>
        <v>PRODUCTOS PAPEL Y CARTON</v>
      </c>
      <c r="K155" s="98" t="str">
        <f t="shared" si="13"/>
        <v>Proceso integral de la internacionalización de la Educación Superior</v>
      </c>
      <c r="L155" s="98" t="s">
        <v>411</v>
      </c>
    </row>
    <row r="156" spans="3:12" s="462" customFormat="1" x14ac:dyDescent="0.25">
      <c r="C156" s="99" t="s">
        <v>122</v>
      </c>
      <c r="D156" s="516"/>
      <c r="E156" s="200">
        <f>D150/12</f>
        <v>0</v>
      </c>
      <c r="F156" s="100">
        <v>36</v>
      </c>
      <c r="G156" s="97">
        <f t="shared" si="12"/>
        <v>0</v>
      </c>
      <c r="H156" s="161"/>
      <c r="I156" s="98" t="s">
        <v>941</v>
      </c>
      <c r="J156" s="98" t="str">
        <f>VLOOKUP(I156,Presupuesto!$B$11:$C$566,2,0)</f>
        <v>UTILES DE ESCRITORIO, OFICINA Y ENSE¥ANZA</v>
      </c>
      <c r="K156" s="98" t="str">
        <f t="shared" si="13"/>
        <v>Proceso integral de la internacionalización de la Educación Superior</v>
      </c>
      <c r="L156" s="98" t="s">
        <v>411</v>
      </c>
    </row>
    <row r="157" spans="3:12" s="462" customFormat="1" x14ac:dyDescent="0.25">
      <c r="C157" s="99" t="s">
        <v>34</v>
      </c>
      <c r="D157" s="516"/>
      <c r="E157" s="200">
        <f>D150/12</f>
        <v>0</v>
      </c>
      <c r="F157" s="100">
        <v>80</v>
      </c>
      <c r="G157" s="97">
        <f t="shared" si="12"/>
        <v>0</v>
      </c>
      <c r="H157" s="161"/>
      <c r="I157" s="98" t="s">
        <v>941</v>
      </c>
      <c r="J157" s="98" t="str">
        <f>VLOOKUP(I157,Presupuesto!$B$11:$C$566,2,0)</f>
        <v>UTILES DE ESCRITORIO, OFICINA Y ENSE¥ANZA</v>
      </c>
      <c r="K157" s="98" t="str">
        <f t="shared" si="13"/>
        <v>Proceso integral de la internacionalización de la Educación Superior</v>
      </c>
      <c r="L157" s="98" t="s">
        <v>411</v>
      </c>
    </row>
    <row r="158" spans="3:12" s="462" customFormat="1" x14ac:dyDescent="0.25">
      <c r="C158" s="109" t="s">
        <v>52</v>
      </c>
      <c r="D158" s="516"/>
      <c r="E158" s="212">
        <v>0</v>
      </c>
      <c r="F158" s="119">
        <v>25</v>
      </c>
      <c r="G158" s="97">
        <f t="shared" si="12"/>
        <v>0</v>
      </c>
      <c r="H158" s="161"/>
      <c r="I158" s="98" t="s">
        <v>941</v>
      </c>
      <c r="J158" s="98" t="str">
        <f>VLOOKUP(I158,Presupuesto!$B$11:$C$566,2,0)</f>
        <v>UTILES DE ESCRITORIO, OFICINA Y ENSE¥ANZA</v>
      </c>
      <c r="K158" s="98" t="str">
        <f t="shared" si="13"/>
        <v>Proceso integral de la internacionalización de la Educación Superior</v>
      </c>
      <c r="L158" s="98" t="s">
        <v>411</v>
      </c>
    </row>
    <row r="159" spans="3:12" s="462" customFormat="1" ht="15.75" thickBot="1" x14ac:dyDescent="0.3">
      <c r="C159" s="216" t="s">
        <v>429</v>
      </c>
      <c r="D159" s="217">
        <v>0</v>
      </c>
      <c r="E159" s="330">
        <v>0</v>
      </c>
      <c r="F159" s="104">
        <f>HLOOKUP(C159,$AH$2:$BU$3,2,0)</f>
        <v>1150</v>
      </c>
      <c r="G159" s="105">
        <f>D159*E159*F159</f>
        <v>0</v>
      </c>
      <c r="H159" s="331"/>
      <c r="I159" s="332" t="s">
        <v>300</v>
      </c>
      <c r="J159" s="106" t="str">
        <f>VLOOKUP(I159,Presupuesto!$B$11:$C$566,2,0)</f>
        <v>VIATICOS (26200-00)</v>
      </c>
      <c r="K159" s="333" t="str">
        <f t="shared" si="13"/>
        <v>Proceso integral de la internacionalización de la Educación Superior</v>
      </c>
      <c r="L159" s="333" t="s">
        <v>411</v>
      </c>
    </row>
    <row r="160" spans="3:12" s="462" customFormat="1" x14ac:dyDescent="0.25">
      <c r="H160" s="449"/>
    </row>
    <row r="161" spans="3:12" s="462" customFormat="1" ht="15.75" thickBot="1" x14ac:dyDescent="0.3">
      <c r="H161" s="449"/>
    </row>
    <row r="162" spans="3:12" s="462" customFormat="1" ht="15.75" thickBot="1" x14ac:dyDescent="0.3">
      <c r="C162" s="29" t="s">
        <v>43</v>
      </c>
      <c r="D162" s="30">
        <f>SUM(G169:G178)</f>
        <v>6900</v>
      </c>
      <c r="E162" s="93"/>
      <c r="F162" s="93"/>
      <c r="G162" s="93"/>
      <c r="H162" s="76"/>
      <c r="I162" s="76"/>
      <c r="J162" s="76"/>
      <c r="K162" s="112"/>
    </row>
    <row r="163" spans="3:12" s="462" customFormat="1" ht="13.9" customHeight="1" x14ac:dyDescent="0.25">
      <c r="C163" s="70"/>
      <c r="D163" s="31"/>
      <c r="E163" s="93"/>
      <c r="F163" s="93"/>
      <c r="G163" s="93"/>
      <c r="H163" s="76"/>
      <c r="I163" s="76"/>
      <c r="J163" s="76"/>
      <c r="K163" s="112"/>
    </row>
    <row r="164" spans="3:12" s="462" customFormat="1" ht="13.9" customHeight="1" x14ac:dyDescent="0.25">
      <c r="C164" s="70"/>
      <c r="D164" s="31"/>
      <c r="E164" s="93"/>
      <c r="F164" s="93"/>
      <c r="G164" s="93"/>
      <c r="H164" s="76"/>
      <c r="I164" s="76"/>
      <c r="J164" s="76"/>
      <c r="K164" s="112"/>
    </row>
    <row r="165" spans="3:12" s="462" customFormat="1" ht="13.9" customHeight="1" x14ac:dyDescent="0.25">
      <c r="C165" s="202" t="s">
        <v>391</v>
      </c>
      <c r="D165" s="366" t="s">
        <v>1773</v>
      </c>
      <c r="E165" s="93"/>
      <c r="F165" s="93"/>
      <c r="G165" s="93"/>
      <c r="H165" s="76"/>
      <c r="I165" s="76"/>
      <c r="J165" s="76"/>
      <c r="K165" s="112"/>
    </row>
    <row r="166" spans="3:12" s="462" customFormat="1" ht="13.9" customHeight="1"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Desarrollo de taller para ejecutores de proyectos de facultades y centros regionales sobre herramientas y técnicas de gestión de cooperación</v>
      </c>
      <c r="D166" s="31"/>
      <c r="E166" s="93"/>
      <c r="F166" s="93"/>
      <c r="G166" s="93"/>
      <c r="H166" s="76"/>
      <c r="I166" s="76"/>
      <c r="J166" s="76"/>
      <c r="K166" s="112"/>
    </row>
    <row r="167" spans="3:12" s="462" customFormat="1" ht="13.9" customHeight="1" thickBot="1" x14ac:dyDescent="0.3">
      <c r="C167" s="70"/>
      <c r="D167" s="31"/>
      <c r="E167" s="93"/>
      <c r="F167" s="93"/>
      <c r="G167" s="93"/>
      <c r="H167" s="76"/>
      <c r="I167" s="76"/>
      <c r="J167" s="76"/>
      <c r="K167" s="112"/>
    </row>
    <row r="168" spans="3:12" s="462" customFormat="1" ht="13.9" customHeight="1"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s="462" customFormat="1" ht="13.9" customHeight="1" x14ac:dyDescent="0.25">
      <c r="C169" s="325" t="s">
        <v>47</v>
      </c>
      <c r="D169" s="515"/>
      <c r="E169" s="326"/>
      <c r="F169" s="115">
        <v>30000</v>
      </c>
      <c r="G169" s="327">
        <f t="shared" ref="G169:G177" si="14">E169*F169</f>
        <v>0</v>
      </c>
      <c r="H169" s="328"/>
      <c r="I169" s="116" t="s">
        <v>698</v>
      </c>
      <c r="J169" s="116" t="str">
        <f>VLOOKUP(I169,Presupuesto!$B$11:$C$566,2,0)</f>
        <v>SERVICIOS DE CAPACITACION.</v>
      </c>
      <c r="K169" s="329" t="s">
        <v>1513</v>
      </c>
      <c r="L169" s="116" t="s">
        <v>393</v>
      </c>
    </row>
    <row r="170" spans="3:12" s="462" customFormat="1" ht="13.9" customHeight="1" x14ac:dyDescent="0.25">
      <c r="C170" s="99" t="s">
        <v>48</v>
      </c>
      <c r="D170" s="516"/>
      <c r="E170" s="200">
        <f>D169</f>
        <v>0</v>
      </c>
      <c r="F170" s="100">
        <v>50</v>
      </c>
      <c r="G170" s="97">
        <f t="shared" si="14"/>
        <v>0</v>
      </c>
      <c r="H170" s="161"/>
      <c r="I170" s="98" t="s">
        <v>716</v>
      </c>
      <c r="J170" s="98" t="str">
        <f>VLOOKUP(I170,Presupuesto!$B$11:$C$566,2,0)</f>
        <v>SERVICIOS DE IMPRENTA PUBLIC.Y REPRODUCCION</v>
      </c>
      <c r="K170" s="98" t="str">
        <f>$K$246</f>
        <v>Proceso integral de la internacionalización de la Educación Superior</v>
      </c>
      <c r="L170" s="98" t="s">
        <v>411</v>
      </c>
    </row>
    <row r="171" spans="3:12" s="462" customFormat="1" ht="13.9" customHeight="1" x14ac:dyDescent="0.25">
      <c r="C171" s="99" t="s">
        <v>49</v>
      </c>
      <c r="D171" s="516"/>
      <c r="E171" s="200">
        <v>30</v>
      </c>
      <c r="F171" s="100">
        <v>230</v>
      </c>
      <c r="G171" s="97">
        <f t="shared" si="14"/>
        <v>6900</v>
      </c>
      <c r="H171" s="161" t="s">
        <v>128</v>
      </c>
      <c r="I171" s="98" t="s">
        <v>791</v>
      </c>
      <c r="J171" s="98" t="str">
        <f>VLOOKUP(I171,Presupuesto!$B$11:$C$566,2,0)</f>
        <v>ALIMENTOS B EBIDAS PARA PERSONAS</v>
      </c>
      <c r="K171" s="98" t="s">
        <v>1366</v>
      </c>
      <c r="L171" s="98" t="s">
        <v>395</v>
      </c>
    </row>
    <row r="172" spans="3:12" s="462" customFormat="1" ht="13.9" customHeight="1" x14ac:dyDescent="0.25">
      <c r="C172" s="99" t="s">
        <v>50</v>
      </c>
      <c r="D172" s="516"/>
      <c r="E172" s="151">
        <v>0</v>
      </c>
      <c r="F172" s="118">
        <v>10000</v>
      </c>
      <c r="G172" s="97">
        <f t="shared" si="14"/>
        <v>0</v>
      </c>
      <c r="H172" s="161"/>
      <c r="I172" s="320" t="s">
        <v>299</v>
      </c>
      <c r="J172" s="98" t="str">
        <f>VLOOKUP(I172,Presupuesto!$B$11:$C$566,2,0)</f>
        <v>PASAJES (26100-00)</v>
      </c>
      <c r="K172" s="98" t="str">
        <f t="shared" ref="K172:K178" si="15">$K$246</f>
        <v>Proceso integral de la internacionalización de la Educación Superior</v>
      </c>
      <c r="L172" s="98" t="s">
        <v>411</v>
      </c>
    </row>
    <row r="173" spans="3:12" s="462" customFormat="1" ht="13.9" customHeight="1" x14ac:dyDescent="0.25">
      <c r="C173" s="99" t="s">
        <v>416</v>
      </c>
      <c r="D173" s="516"/>
      <c r="E173" s="151">
        <v>0</v>
      </c>
      <c r="F173" s="118">
        <v>250</v>
      </c>
      <c r="G173" s="97">
        <f t="shared" si="14"/>
        <v>0</v>
      </c>
      <c r="H173" s="161"/>
      <c r="I173" s="98" t="s">
        <v>820</v>
      </c>
      <c r="J173" s="98" t="str">
        <f>VLOOKUP(I173,Presupuesto!$B$11:$C$566,2,0)</f>
        <v>PRODUCTOS PAPEL Y CARTON</v>
      </c>
      <c r="K173" s="98" t="str">
        <f t="shared" si="15"/>
        <v>Proceso integral de la internacionalización de la Educación Superior</v>
      </c>
      <c r="L173" s="98" t="s">
        <v>411</v>
      </c>
    </row>
    <row r="174" spans="3:12" s="462" customFormat="1" ht="13.9" customHeight="1" x14ac:dyDescent="0.25">
      <c r="C174" s="99" t="s">
        <v>51</v>
      </c>
      <c r="D174" s="516"/>
      <c r="E174" s="200">
        <f>(D169*25)/500</f>
        <v>0</v>
      </c>
      <c r="F174" s="100">
        <v>85</v>
      </c>
      <c r="G174" s="97">
        <f t="shared" si="14"/>
        <v>0</v>
      </c>
      <c r="H174" s="161"/>
      <c r="I174" s="98" t="s">
        <v>820</v>
      </c>
      <c r="J174" s="98" t="str">
        <f>VLOOKUP(I174,Presupuesto!$B$11:$C$566,2,0)</f>
        <v>PRODUCTOS PAPEL Y CARTON</v>
      </c>
      <c r="K174" s="98" t="str">
        <f t="shared" si="15"/>
        <v>Proceso integral de la internacionalización de la Educación Superior</v>
      </c>
      <c r="L174" s="98" t="s">
        <v>411</v>
      </c>
    </row>
    <row r="175" spans="3:12" s="462" customFormat="1" ht="13.9" customHeight="1" x14ac:dyDescent="0.25">
      <c r="C175" s="99" t="s">
        <v>122</v>
      </c>
      <c r="D175" s="516"/>
      <c r="E175" s="200">
        <f>D169/12</f>
        <v>0</v>
      </c>
      <c r="F175" s="100">
        <v>36</v>
      </c>
      <c r="G175" s="97">
        <f t="shared" si="14"/>
        <v>0</v>
      </c>
      <c r="H175" s="161"/>
      <c r="I175" s="98" t="s">
        <v>941</v>
      </c>
      <c r="J175" s="98" t="str">
        <f>VLOOKUP(I175,Presupuesto!$B$11:$C$566,2,0)</f>
        <v>UTILES DE ESCRITORIO, OFICINA Y ENSE¥ANZA</v>
      </c>
      <c r="K175" s="98" t="str">
        <f t="shared" si="15"/>
        <v>Proceso integral de la internacionalización de la Educación Superior</v>
      </c>
      <c r="L175" s="98" t="s">
        <v>411</v>
      </c>
    </row>
    <row r="176" spans="3:12" s="462" customFormat="1" ht="13.9" customHeight="1" x14ac:dyDescent="0.25">
      <c r="C176" s="99" t="s">
        <v>34</v>
      </c>
      <c r="D176" s="516"/>
      <c r="E176" s="200">
        <f>D169/12</f>
        <v>0</v>
      </c>
      <c r="F176" s="100">
        <v>80</v>
      </c>
      <c r="G176" s="97">
        <f t="shared" si="14"/>
        <v>0</v>
      </c>
      <c r="H176" s="161"/>
      <c r="I176" s="98" t="s">
        <v>941</v>
      </c>
      <c r="J176" s="98" t="str">
        <f>VLOOKUP(I176,Presupuesto!$B$11:$C$566,2,0)</f>
        <v>UTILES DE ESCRITORIO, OFICINA Y ENSE¥ANZA</v>
      </c>
      <c r="K176" s="98" t="str">
        <f t="shared" si="15"/>
        <v>Proceso integral de la internacionalización de la Educación Superior</v>
      </c>
      <c r="L176" s="98" t="s">
        <v>411</v>
      </c>
    </row>
    <row r="177" spans="3:12" s="462" customFormat="1" ht="13.9" customHeight="1" x14ac:dyDescent="0.25">
      <c r="C177" s="109" t="s">
        <v>52</v>
      </c>
      <c r="D177" s="516"/>
      <c r="E177" s="212">
        <v>0</v>
      </c>
      <c r="F177" s="119">
        <v>25</v>
      </c>
      <c r="G177" s="97">
        <f t="shared" si="14"/>
        <v>0</v>
      </c>
      <c r="H177" s="161"/>
      <c r="I177" s="98" t="s">
        <v>941</v>
      </c>
      <c r="J177" s="98" t="str">
        <f>VLOOKUP(I177,Presupuesto!$B$11:$C$566,2,0)</f>
        <v>UTILES DE ESCRITORIO, OFICINA Y ENSE¥ANZA</v>
      </c>
      <c r="K177" s="98" t="str">
        <f t="shared" si="15"/>
        <v>Proceso integral de la internacionalización de la Educación Superior</v>
      </c>
      <c r="L177" s="98" t="s">
        <v>411</v>
      </c>
    </row>
    <row r="178" spans="3:12" s="462" customFormat="1" ht="13.9" customHeight="1" thickBot="1" x14ac:dyDescent="0.3">
      <c r="C178" s="216" t="s">
        <v>429</v>
      </c>
      <c r="D178" s="217">
        <v>0</v>
      </c>
      <c r="E178" s="330">
        <v>0</v>
      </c>
      <c r="F178" s="104">
        <f>HLOOKUP(C178,$AH$2:$BU$3,2,0)</f>
        <v>1150</v>
      </c>
      <c r="G178" s="105">
        <f>D178*E178*F178</f>
        <v>0</v>
      </c>
      <c r="H178" s="331"/>
      <c r="I178" s="332" t="s">
        <v>300</v>
      </c>
      <c r="J178" s="106" t="str">
        <f>VLOOKUP(I178,Presupuesto!$B$11:$C$566,2,0)</f>
        <v>VIATICOS (26200-00)</v>
      </c>
      <c r="K178" s="333" t="str">
        <f t="shared" si="15"/>
        <v>Proceso integral de la internacionalización de la Educación Superior</v>
      </c>
      <c r="L178" s="333" t="s">
        <v>411</v>
      </c>
    </row>
    <row r="179" spans="3:12" s="462" customFormat="1" ht="13.9" customHeight="1" x14ac:dyDescent="0.25">
      <c r="H179" s="449"/>
    </row>
    <row r="180" spans="3:12" s="462" customFormat="1" ht="13.9" customHeight="1" x14ac:dyDescent="0.25">
      <c r="H180" s="449"/>
    </row>
    <row r="181" spans="3:12" s="462" customFormat="1" ht="13.9" customHeight="1" thickBot="1" x14ac:dyDescent="0.3">
      <c r="H181" s="449"/>
    </row>
    <row r="182" spans="3:12" s="462" customFormat="1" ht="15.75" thickBot="1" x14ac:dyDescent="0.3">
      <c r="C182" s="29" t="s">
        <v>43</v>
      </c>
      <c r="D182" s="30">
        <f>SUM(G189:G198)</f>
        <v>11500</v>
      </c>
      <c r="E182" s="93"/>
      <c r="F182" s="93"/>
      <c r="G182" s="93"/>
      <c r="H182" s="76"/>
      <c r="I182" s="76"/>
      <c r="J182" s="76"/>
      <c r="K182" s="112"/>
    </row>
    <row r="183" spans="3:12" s="462" customFormat="1" x14ac:dyDescent="0.25">
      <c r="C183" s="70"/>
      <c r="D183" s="31"/>
      <c r="E183" s="93"/>
      <c r="F183" s="93"/>
      <c r="G183" s="93"/>
      <c r="H183" s="76"/>
      <c r="I183" s="76"/>
      <c r="J183" s="76"/>
      <c r="K183" s="112"/>
    </row>
    <row r="184" spans="3:12" s="462" customFormat="1" x14ac:dyDescent="0.25">
      <c r="C184" s="70"/>
      <c r="D184" s="31"/>
      <c r="E184" s="93"/>
      <c r="F184" s="93"/>
      <c r="G184" s="93"/>
      <c r="H184" s="76"/>
      <c r="I184" s="76"/>
      <c r="J184" s="76"/>
      <c r="K184" s="112"/>
    </row>
    <row r="185" spans="3:12" s="462" customFormat="1" ht="15.75" x14ac:dyDescent="0.25">
      <c r="C185" s="202" t="s">
        <v>391</v>
      </c>
      <c r="D185" s="366" t="s">
        <v>1784</v>
      </c>
      <c r="E185" s="93"/>
      <c r="F185" s="93"/>
      <c r="G185" s="93"/>
      <c r="H185" s="76"/>
      <c r="I185" s="76"/>
      <c r="J185" s="76"/>
      <c r="K185" s="112"/>
    </row>
    <row r="186" spans="3:12" s="462" customFormat="1" ht="18.75" x14ac:dyDescent="0.25">
      <c r="C186" s="210" t="str">
        <f>IFERROR(VLOOKUP(D185,'1. Desarrollo e Innov. Curricu.'!$F:$G,2,FALSE),IFERROR(VLOOKUP(D185,'2. Investigación Científica'!$F:$G,2,FALSE),IFERROR(VLOOKUP(D185,'3. Vinculación Univ. Sociedad'!$F:$G,2,FALSE),IFERROR(VLOOKUP(D185,'4. Docencia y Profesorado Univ.'!$F:$G,2,FALSE),IFERROR(VLOOKUP(D185,'5. Estudiantes y Graduados'!$F:$G,2,FALSE),IFERROR(VLOOKUP(D185,'11. Gestion Administrativa'!$F:$G,2,FALSE),IFERROR(VLOOKUP(D185,'13. Gestión Académica'!$F:$G,2,FALSE),IFERROR(VLOOKUP(D185,'9. Asegura. de la Calid. y M'!$F:$G,2,FALSE),IFERROR(VLOOKUP(D185,'6. Gestión del Conocimiento'!$F:$G,2,FALSE),IFERROR(VLOOKUP(D185,'15. Gobernabilidad y Proceso...'!$F:$G,2,FALSE),IFERROR(VLOOKUP(D185,'12. Gestión del Talento Humano'!$F:$G,2,FALSE),IFERROR(VLOOKUP(D185,'14. Internacional... de la E.S.'!$F:$G,2,FALSE),IFERROR(VLOOKUP(D185,'10. Posgrado'!$F:$G,2,FALSE),IFERROR(VLOOKUP(D185,'17. Gestión TIC'!$F:$G,2,FALSE),IFERROR(VLOOKUP(D185,'16. Desa. del Sistema Educ.Sup.'!$F:$G,2,FALSE),IFERROR(VLOOKUP(D185,'8. Cultura de Inno. Insti...'!$F:$G,2,FALSE),VLOOKUP(D185,'7. Lo Esencial de la Reforma U.'!$F:$G,2,0)))))))))))))))))</f>
        <v>Talleres de formulación con las unidades involucradas y demás instancias interesadas</v>
      </c>
      <c r="D186" s="31"/>
      <c r="E186" s="93"/>
      <c r="F186" s="93"/>
      <c r="G186" s="93"/>
      <c r="H186" s="76"/>
      <c r="I186" s="76"/>
      <c r="J186" s="76"/>
      <c r="K186" s="112"/>
    </row>
    <row r="187" spans="3:12" s="462" customFormat="1" ht="15.75" thickBot="1" x14ac:dyDescent="0.3">
      <c r="C187" s="70"/>
      <c r="D187" s="31"/>
      <c r="E187" s="93"/>
      <c r="F187" s="93"/>
      <c r="G187" s="93"/>
      <c r="H187" s="76"/>
      <c r="I187" s="76"/>
      <c r="J187" s="76"/>
      <c r="K187" s="112"/>
    </row>
    <row r="188" spans="3:12" s="462" customFormat="1" ht="30.75" thickBot="1" x14ac:dyDescent="0.3">
      <c r="C188" s="126" t="s">
        <v>44</v>
      </c>
      <c r="D188" s="129" t="s">
        <v>45</v>
      </c>
      <c r="E188" s="128" t="s">
        <v>55</v>
      </c>
      <c r="F188" s="128" t="s">
        <v>57</v>
      </c>
      <c r="G188" s="127" t="s">
        <v>27</v>
      </c>
      <c r="H188" s="133" t="s">
        <v>130</v>
      </c>
      <c r="I188" s="128" t="s">
        <v>46</v>
      </c>
      <c r="J188" s="128" t="s">
        <v>131</v>
      </c>
      <c r="K188" s="128" t="s">
        <v>409</v>
      </c>
      <c r="L188" s="128" t="s">
        <v>410</v>
      </c>
    </row>
    <row r="189" spans="3:12" s="462" customFormat="1" x14ac:dyDescent="0.25">
      <c r="C189" s="325" t="s">
        <v>47</v>
      </c>
      <c r="D189" s="515"/>
      <c r="E189" s="326"/>
      <c r="F189" s="115">
        <v>30000</v>
      </c>
      <c r="G189" s="327">
        <f t="shared" ref="G189:G197" si="16">E189*F189</f>
        <v>0</v>
      </c>
      <c r="H189" s="328"/>
      <c r="I189" s="116" t="s">
        <v>698</v>
      </c>
      <c r="J189" s="116" t="str">
        <f>VLOOKUP(I189,Presupuesto!$B$11:$C$566,2,0)</f>
        <v>SERVICIOS DE CAPACITACION.</v>
      </c>
      <c r="K189" s="329" t="s">
        <v>1513</v>
      </c>
      <c r="L189" s="116" t="s">
        <v>393</v>
      </c>
    </row>
    <row r="190" spans="3:12" s="462" customFormat="1" x14ac:dyDescent="0.25">
      <c r="C190" s="99" t="s">
        <v>48</v>
      </c>
      <c r="D190" s="516"/>
      <c r="E190" s="200">
        <f>D189</f>
        <v>0</v>
      </c>
      <c r="F190" s="100">
        <v>50</v>
      </c>
      <c r="G190" s="97">
        <f t="shared" si="16"/>
        <v>0</v>
      </c>
      <c r="H190" s="161"/>
      <c r="I190" s="98" t="s">
        <v>716</v>
      </c>
      <c r="J190" s="98" t="str">
        <f>VLOOKUP(I190,Presupuesto!$B$11:$C$566,2,0)</f>
        <v>SERVICIOS DE IMPRENTA PUBLIC.Y REPRODUCCION</v>
      </c>
      <c r="K190" s="98" t="str">
        <f>$K$246</f>
        <v>Proceso integral de la internacionalización de la Educación Superior</v>
      </c>
      <c r="L190" s="98" t="s">
        <v>411</v>
      </c>
    </row>
    <row r="191" spans="3:12" s="462" customFormat="1" x14ac:dyDescent="0.25">
      <c r="C191" s="99" t="s">
        <v>49</v>
      </c>
      <c r="D191" s="516"/>
      <c r="E191" s="200">
        <v>50</v>
      </c>
      <c r="F191" s="100">
        <v>230</v>
      </c>
      <c r="G191" s="97">
        <f t="shared" si="16"/>
        <v>11500</v>
      </c>
      <c r="H191" s="161" t="s">
        <v>128</v>
      </c>
      <c r="I191" s="98" t="s">
        <v>791</v>
      </c>
      <c r="J191" s="98" t="str">
        <f>VLOOKUP(I191,Presupuesto!$B$11:$C$566,2,0)</f>
        <v>ALIMENTOS B EBIDAS PARA PERSONAS</v>
      </c>
      <c r="K191" s="98" t="s">
        <v>1366</v>
      </c>
      <c r="L191" s="98" t="s">
        <v>395</v>
      </c>
    </row>
    <row r="192" spans="3:12" s="462" customFormat="1" x14ac:dyDescent="0.25">
      <c r="C192" s="99" t="s">
        <v>50</v>
      </c>
      <c r="D192" s="516"/>
      <c r="E192" s="151">
        <v>0</v>
      </c>
      <c r="F192" s="118">
        <v>10000</v>
      </c>
      <c r="G192" s="97">
        <f t="shared" si="16"/>
        <v>0</v>
      </c>
      <c r="H192" s="161"/>
      <c r="I192" s="320" t="s">
        <v>299</v>
      </c>
      <c r="J192" s="98" t="str">
        <f>VLOOKUP(I192,Presupuesto!$B$11:$C$566,2,0)</f>
        <v>PASAJES (26100-00)</v>
      </c>
      <c r="K192" s="98" t="str">
        <f t="shared" ref="K192:K198" si="17">$K$246</f>
        <v>Proceso integral de la internacionalización de la Educación Superior</v>
      </c>
      <c r="L192" s="98" t="s">
        <v>411</v>
      </c>
    </row>
    <row r="193" spans="3:12" s="462" customFormat="1" x14ac:dyDescent="0.25">
      <c r="C193" s="99" t="s">
        <v>416</v>
      </c>
      <c r="D193" s="516"/>
      <c r="E193" s="151">
        <v>0</v>
      </c>
      <c r="F193" s="118">
        <v>250</v>
      </c>
      <c r="G193" s="97">
        <f t="shared" si="16"/>
        <v>0</v>
      </c>
      <c r="H193" s="161"/>
      <c r="I193" s="98" t="s">
        <v>820</v>
      </c>
      <c r="J193" s="98" t="str">
        <f>VLOOKUP(I193,Presupuesto!$B$11:$C$566,2,0)</f>
        <v>PRODUCTOS PAPEL Y CARTON</v>
      </c>
      <c r="K193" s="98" t="str">
        <f t="shared" si="17"/>
        <v>Proceso integral de la internacionalización de la Educación Superior</v>
      </c>
      <c r="L193" s="98" t="s">
        <v>411</v>
      </c>
    </row>
    <row r="194" spans="3:12" s="462" customFormat="1" x14ac:dyDescent="0.25">
      <c r="C194" s="99" t="s">
        <v>51</v>
      </c>
      <c r="D194" s="516"/>
      <c r="E194" s="200">
        <f>(D189*25)/500</f>
        <v>0</v>
      </c>
      <c r="F194" s="100">
        <v>85</v>
      </c>
      <c r="G194" s="97">
        <f t="shared" si="16"/>
        <v>0</v>
      </c>
      <c r="H194" s="161"/>
      <c r="I194" s="98" t="s">
        <v>820</v>
      </c>
      <c r="J194" s="98" t="str">
        <f>VLOOKUP(I194,Presupuesto!$B$11:$C$566,2,0)</f>
        <v>PRODUCTOS PAPEL Y CARTON</v>
      </c>
      <c r="K194" s="98" t="str">
        <f t="shared" si="17"/>
        <v>Proceso integral de la internacionalización de la Educación Superior</v>
      </c>
      <c r="L194" s="98" t="s">
        <v>411</v>
      </c>
    </row>
    <row r="195" spans="3:12" s="462" customFormat="1" x14ac:dyDescent="0.25">
      <c r="C195" s="99" t="s">
        <v>122</v>
      </c>
      <c r="D195" s="516"/>
      <c r="E195" s="200">
        <f>D189/12</f>
        <v>0</v>
      </c>
      <c r="F195" s="100">
        <v>36</v>
      </c>
      <c r="G195" s="97">
        <f t="shared" si="16"/>
        <v>0</v>
      </c>
      <c r="H195" s="161"/>
      <c r="I195" s="98" t="s">
        <v>941</v>
      </c>
      <c r="J195" s="98" t="str">
        <f>VLOOKUP(I195,Presupuesto!$B$11:$C$566,2,0)</f>
        <v>UTILES DE ESCRITORIO, OFICINA Y ENSE¥ANZA</v>
      </c>
      <c r="K195" s="98" t="str">
        <f t="shared" si="17"/>
        <v>Proceso integral de la internacionalización de la Educación Superior</v>
      </c>
      <c r="L195" s="98" t="s">
        <v>411</v>
      </c>
    </row>
    <row r="196" spans="3:12" s="462" customFormat="1" x14ac:dyDescent="0.25">
      <c r="C196" s="99" t="s">
        <v>34</v>
      </c>
      <c r="D196" s="516"/>
      <c r="E196" s="200">
        <f>D189/12</f>
        <v>0</v>
      </c>
      <c r="F196" s="100">
        <v>80</v>
      </c>
      <c r="G196" s="97">
        <f t="shared" si="16"/>
        <v>0</v>
      </c>
      <c r="H196" s="161"/>
      <c r="I196" s="98" t="s">
        <v>941</v>
      </c>
      <c r="J196" s="98" t="str">
        <f>VLOOKUP(I196,Presupuesto!$B$11:$C$566,2,0)</f>
        <v>UTILES DE ESCRITORIO, OFICINA Y ENSE¥ANZA</v>
      </c>
      <c r="K196" s="98" t="str">
        <f t="shared" si="17"/>
        <v>Proceso integral de la internacionalización de la Educación Superior</v>
      </c>
      <c r="L196" s="98" t="s">
        <v>411</v>
      </c>
    </row>
    <row r="197" spans="3:12" s="462" customFormat="1" x14ac:dyDescent="0.25">
      <c r="C197" s="109" t="s">
        <v>52</v>
      </c>
      <c r="D197" s="516"/>
      <c r="E197" s="212">
        <v>0</v>
      </c>
      <c r="F197" s="119">
        <v>25</v>
      </c>
      <c r="G197" s="97">
        <f t="shared" si="16"/>
        <v>0</v>
      </c>
      <c r="H197" s="161"/>
      <c r="I197" s="98" t="s">
        <v>941</v>
      </c>
      <c r="J197" s="98" t="str">
        <f>VLOOKUP(I197,Presupuesto!$B$11:$C$566,2,0)</f>
        <v>UTILES DE ESCRITORIO, OFICINA Y ENSE¥ANZA</v>
      </c>
      <c r="K197" s="98" t="str">
        <f t="shared" si="17"/>
        <v>Proceso integral de la internacionalización de la Educación Superior</v>
      </c>
      <c r="L197" s="98" t="s">
        <v>411</v>
      </c>
    </row>
    <row r="198" spans="3:12" s="462" customFormat="1" ht="15.75" thickBot="1" x14ac:dyDescent="0.3">
      <c r="C198" s="216" t="s">
        <v>429</v>
      </c>
      <c r="D198" s="217">
        <v>0</v>
      </c>
      <c r="E198" s="330">
        <v>0</v>
      </c>
      <c r="F198" s="104">
        <f>HLOOKUP(C198,$AH$2:$BU$3,2,0)</f>
        <v>1150</v>
      </c>
      <c r="G198" s="105">
        <f>D198*E198*F198</f>
        <v>0</v>
      </c>
      <c r="H198" s="331"/>
      <c r="I198" s="332" t="s">
        <v>300</v>
      </c>
      <c r="J198" s="106" t="str">
        <f>VLOOKUP(I198,Presupuesto!$B$11:$C$566,2,0)</f>
        <v>VIATICOS (26200-00)</v>
      </c>
      <c r="K198" s="333" t="str">
        <f t="shared" si="17"/>
        <v>Proceso integral de la internacionalización de la Educación Superior</v>
      </c>
      <c r="L198" s="333" t="s">
        <v>411</v>
      </c>
    </row>
    <row r="199" spans="3:12" s="462" customFormat="1" x14ac:dyDescent="0.25">
      <c r="H199" s="449"/>
    </row>
    <row r="200" spans="3:12" s="462" customFormat="1" ht="15.75" thickBot="1" x14ac:dyDescent="0.3">
      <c r="H200" s="449"/>
    </row>
    <row r="201" spans="3:12" s="462" customFormat="1" ht="15.75" thickBot="1" x14ac:dyDescent="0.3">
      <c r="C201" s="29" t="s">
        <v>43</v>
      </c>
      <c r="D201" s="30">
        <f>SUM(G208:G217)</f>
        <v>4800</v>
      </c>
      <c r="E201" s="93"/>
      <c r="F201" s="93"/>
      <c r="G201" s="93"/>
      <c r="H201" s="76"/>
      <c r="I201" s="76"/>
      <c r="J201" s="76"/>
      <c r="K201" s="112"/>
    </row>
    <row r="202" spans="3:12" s="462" customFormat="1" x14ac:dyDescent="0.25">
      <c r="C202" s="70"/>
      <c r="D202" s="31"/>
      <c r="E202" s="93"/>
      <c r="F202" s="93"/>
      <c r="G202" s="93"/>
      <c r="H202" s="76"/>
      <c r="I202" s="76"/>
      <c r="J202" s="76"/>
      <c r="K202" s="112"/>
    </row>
    <row r="203" spans="3:12" s="462" customFormat="1" x14ac:dyDescent="0.25">
      <c r="C203" s="70"/>
      <c r="D203" s="31"/>
      <c r="E203" s="93"/>
      <c r="F203" s="93"/>
      <c r="G203" s="93"/>
      <c r="H203" s="76"/>
      <c r="I203" s="76"/>
      <c r="J203" s="76"/>
      <c r="K203" s="112"/>
    </row>
    <row r="204" spans="3:12" s="462" customFormat="1" ht="15.75" x14ac:dyDescent="0.25">
      <c r="C204" s="202" t="s">
        <v>391</v>
      </c>
      <c r="D204" s="366" t="s">
        <v>1788</v>
      </c>
      <c r="E204" s="93"/>
      <c r="F204" s="93"/>
      <c r="G204" s="93"/>
      <c r="H204" s="76"/>
      <c r="I204" s="76"/>
      <c r="J204" s="76"/>
      <c r="K204" s="112"/>
    </row>
    <row r="205" spans="3:12" s="462" customFormat="1" ht="18.75" x14ac:dyDescent="0.25">
      <c r="C205" s="210" t="str">
        <f>IFERROR(VLOOKUP(D204,'1. Desarrollo e Innov. Curricu.'!$F:$G,2,FALSE),IFERROR(VLOOKUP(D204,'2. Investigación Científica'!$F:$G,2,FALSE),IFERROR(VLOOKUP(D204,'3. Vinculación Univ. Sociedad'!$F:$G,2,FALSE),IFERROR(VLOOKUP(D204,'4. Docencia y Profesorado Univ.'!$F:$G,2,FALSE),IFERROR(VLOOKUP(D204,'5. Estudiantes y Graduados'!$F:$G,2,FALSE),IFERROR(VLOOKUP(D204,'11. Gestion Administrativa'!$F:$G,2,FALSE),IFERROR(VLOOKUP(D204,'13. Gestión Académica'!$F:$G,2,FALSE),IFERROR(VLOOKUP(D204,'9. Asegura. de la Calid. y M'!$F:$G,2,FALSE),IFERROR(VLOOKUP(D204,'6. Gestión del Conocimiento'!$F:$G,2,FALSE),IFERROR(VLOOKUP(D204,'15. Gobernabilidad y Proceso...'!$F:$G,2,FALSE),IFERROR(VLOOKUP(D204,'12. Gestión del Talento Humano'!$F:$G,2,FALSE),IFERROR(VLOOKUP(D204,'14. Internacional... de la E.S.'!$F:$G,2,FALSE),IFERROR(VLOOKUP(D204,'10. Posgrado'!$F:$G,2,FALSE),IFERROR(VLOOKUP(D204,'17. Gestión TIC'!$F:$G,2,FALSE),IFERROR(VLOOKUP(D204,'16. Desa. del Sistema Educ.Sup.'!$F:$G,2,FALSE),IFERROR(VLOOKUP(D204,'8. Cultura de Inno. Insti...'!$F:$G,2,FALSE),VLOOKUP(D204,'7. Lo Esencial de la Reforma U.'!$F:$G,2,0)))))))))))))))))</f>
        <v>Presentación de convocatorias de proyectos a unidades específicas</v>
      </c>
      <c r="D205" s="31"/>
      <c r="E205" s="93"/>
      <c r="F205" s="93"/>
      <c r="G205" s="93"/>
      <c r="H205" s="76"/>
      <c r="I205" s="76"/>
      <c r="J205" s="76"/>
      <c r="K205" s="112"/>
    </row>
    <row r="206" spans="3:12" s="462" customFormat="1" ht="15.75" thickBot="1" x14ac:dyDescent="0.3">
      <c r="C206" s="70"/>
      <c r="D206" s="31"/>
      <c r="E206" s="93"/>
      <c r="F206" s="93"/>
      <c r="G206" s="93"/>
      <c r="H206" s="76"/>
      <c r="I206" s="76"/>
      <c r="J206" s="76"/>
      <c r="K206" s="112"/>
    </row>
    <row r="207" spans="3:12" s="462" customFormat="1" ht="30.75" thickBot="1" x14ac:dyDescent="0.3">
      <c r="C207" s="126" t="s">
        <v>44</v>
      </c>
      <c r="D207" s="129" t="s">
        <v>45</v>
      </c>
      <c r="E207" s="128" t="s">
        <v>55</v>
      </c>
      <c r="F207" s="128" t="s">
        <v>57</v>
      </c>
      <c r="G207" s="127" t="s">
        <v>27</v>
      </c>
      <c r="H207" s="133" t="s">
        <v>130</v>
      </c>
      <c r="I207" s="128" t="s">
        <v>46</v>
      </c>
      <c r="J207" s="128" t="s">
        <v>131</v>
      </c>
      <c r="K207" s="128" t="s">
        <v>409</v>
      </c>
      <c r="L207" s="128" t="s">
        <v>410</v>
      </c>
    </row>
    <row r="208" spans="3:12" s="462" customFormat="1" x14ac:dyDescent="0.25">
      <c r="C208" s="325" t="s">
        <v>47</v>
      </c>
      <c r="D208" s="515"/>
      <c r="E208" s="326"/>
      <c r="F208" s="115">
        <v>30000</v>
      </c>
      <c r="G208" s="327">
        <f t="shared" ref="G208:G216" si="18">E208*F208</f>
        <v>0</v>
      </c>
      <c r="H208" s="328"/>
      <c r="I208" s="116" t="s">
        <v>698</v>
      </c>
      <c r="J208" s="116" t="str">
        <f>VLOOKUP(I208,Presupuesto!$B$11:$C$566,2,0)</f>
        <v>SERVICIOS DE CAPACITACION.</v>
      </c>
      <c r="K208" s="329" t="s">
        <v>1513</v>
      </c>
      <c r="L208" s="116" t="s">
        <v>393</v>
      </c>
    </row>
    <row r="209" spans="3:12" s="462" customFormat="1" x14ac:dyDescent="0.25">
      <c r="C209" s="99" t="s">
        <v>48</v>
      </c>
      <c r="D209" s="516"/>
      <c r="E209" s="200">
        <f>D208</f>
        <v>0</v>
      </c>
      <c r="F209" s="100">
        <v>50</v>
      </c>
      <c r="G209" s="97">
        <f t="shared" si="18"/>
        <v>0</v>
      </c>
      <c r="H209" s="161"/>
      <c r="I209" s="98" t="s">
        <v>716</v>
      </c>
      <c r="J209" s="98" t="str">
        <f>VLOOKUP(I209,Presupuesto!$B$11:$C$566,2,0)</f>
        <v>SERVICIOS DE IMPRENTA PUBLIC.Y REPRODUCCION</v>
      </c>
      <c r="K209" s="98" t="str">
        <f>$K$246</f>
        <v>Proceso integral de la internacionalización de la Educación Superior</v>
      </c>
      <c r="L209" s="98" t="s">
        <v>411</v>
      </c>
    </row>
    <row r="210" spans="3:12" s="462" customFormat="1" x14ac:dyDescent="0.25">
      <c r="C210" s="99" t="s">
        <v>49</v>
      </c>
      <c r="D210" s="516"/>
      <c r="E210" s="200">
        <v>60</v>
      </c>
      <c r="F210" s="100">
        <v>80</v>
      </c>
      <c r="G210" s="97">
        <f t="shared" si="18"/>
        <v>4800</v>
      </c>
      <c r="H210" s="161" t="s">
        <v>128</v>
      </c>
      <c r="I210" s="98" t="s">
        <v>791</v>
      </c>
      <c r="J210" s="98" t="str">
        <f>VLOOKUP(I210,Presupuesto!$B$11:$C$566,2,0)</f>
        <v>ALIMENTOS B EBIDAS PARA PERSONAS</v>
      </c>
      <c r="K210" s="98" t="s">
        <v>1366</v>
      </c>
      <c r="L210" s="98" t="s">
        <v>395</v>
      </c>
    </row>
    <row r="211" spans="3:12" s="462" customFormat="1" x14ac:dyDescent="0.25">
      <c r="C211" s="99" t="s">
        <v>50</v>
      </c>
      <c r="D211" s="516"/>
      <c r="E211" s="151">
        <v>0</v>
      </c>
      <c r="F211" s="118">
        <v>10000</v>
      </c>
      <c r="G211" s="97">
        <f t="shared" si="18"/>
        <v>0</v>
      </c>
      <c r="H211" s="161"/>
      <c r="I211" s="320" t="s">
        <v>299</v>
      </c>
      <c r="J211" s="98" t="str">
        <f>VLOOKUP(I211,Presupuesto!$B$11:$C$566,2,0)</f>
        <v>PASAJES (26100-00)</v>
      </c>
      <c r="K211" s="98" t="str">
        <f t="shared" ref="K211:K217" si="19">$K$246</f>
        <v>Proceso integral de la internacionalización de la Educación Superior</v>
      </c>
      <c r="L211" s="98" t="s">
        <v>411</v>
      </c>
    </row>
    <row r="212" spans="3:12" s="462" customFormat="1" x14ac:dyDescent="0.25">
      <c r="C212" s="99" t="s">
        <v>416</v>
      </c>
      <c r="D212" s="516"/>
      <c r="E212" s="151">
        <v>0</v>
      </c>
      <c r="F212" s="118">
        <v>250</v>
      </c>
      <c r="G212" s="97">
        <f t="shared" si="18"/>
        <v>0</v>
      </c>
      <c r="H212" s="161"/>
      <c r="I212" s="98" t="s">
        <v>820</v>
      </c>
      <c r="J212" s="98" t="str">
        <f>VLOOKUP(I212,Presupuesto!$B$11:$C$566,2,0)</f>
        <v>PRODUCTOS PAPEL Y CARTON</v>
      </c>
      <c r="K212" s="98" t="str">
        <f t="shared" si="19"/>
        <v>Proceso integral de la internacionalización de la Educación Superior</v>
      </c>
      <c r="L212" s="98" t="s">
        <v>411</v>
      </c>
    </row>
    <row r="213" spans="3:12" s="462" customFormat="1" x14ac:dyDescent="0.25">
      <c r="C213" s="99" t="s">
        <v>51</v>
      </c>
      <c r="D213" s="516"/>
      <c r="E213" s="200">
        <f>(D208*25)/500</f>
        <v>0</v>
      </c>
      <c r="F213" s="100">
        <v>85</v>
      </c>
      <c r="G213" s="97">
        <f t="shared" si="18"/>
        <v>0</v>
      </c>
      <c r="H213" s="161"/>
      <c r="I213" s="98" t="s">
        <v>820</v>
      </c>
      <c r="J213" s="98" t="str">
        <f>VLOOKUP(I213,Presupuesto!$B$11:$C$566,2,0)</f>
        <v>PRODUCTOS PAPEL Y CARTON</v>
      </c>
      <c r="K213" s="98" t="str">
        <f t="shared" si="19"/>
        <v>Proceso integral de la internacionalización de la Educación Superior</v>
      </c>
      <c r="L213" s="98" t="s">
        <v>411</v>
      </c>
    </row>
    <row r="214" spans="3:12" s="462" customFormat="1" x14ac:dyDescent="0.25">
      <c r="C214" s="99" t="s">
        <v>122</v>
      </c>
      <c r="D214" s="516"/>
      <c r="E214" s="200">
        <f>D208/12</f>
        <v>0</v>
      </c>
      <c r="F214" s="100">
        <v>36</v>
      </c>
      <c r="G214" s="97">
        <f t="shared" si="18"/>
        <v>0</v>
      </c>
      <c r="H214" s="161"/>
      <c r="I214" s="98" t="s">
        <v>941</v>
      </c>
      <c r="J214" s="98" t="str">
        <f>VLOOKUP(I214,Presupuesto!$B$11:$C$566,2,0)</f>
        <v>UTILES DE ESCRITORIO, OFICINA Y ENSE¥ANZA</v>
      </c>
      <c r="K214" s="98" t="str">
        <f t="shared" si="19"/>
        <v>Proceso integral de la internacionalización de la Educación Superior</v>
      </c>
      <c r="L214" s="98" t="s">
        <v>411</v>
      </c>
    </row>
    <row r="215" spans="3:12" s="462" customFormat="1" x14ac:dyDescent="0.25">
      <c r="C215" s="99" t="s">
        <v>34</v>
      </c>
      <c r="D215" s="516"/>
      <c r="E215" s="200">
        <f>D208/12</f>
        <v>0</v>
      </c>
      <c r="F215" s="100">
        <v>80</v>
      </c>
      <c r="G215" s="97">
        <f t="shared" si="18"/>
        <v>0</v>
      </c>
      <c r="H215" s="161"/>
      <c r="I215" s="98" t="s">
        <v>941</v>
      </c>
      <c r="J215" s="98" t="str">
        <f>VLOOKUP(I215,Presupuesto!$B$11:$C$566,2,0)</f>
        <v>UTILES DE ESCRITORIO, OFICINA Y ENSE¥ANZA</v>
      </c>
      <c r="K215" s="98" t="str">
        <f t="shared" si="19"/>
        <v>Proceso integral de la internacionalización de la Educación Superior</v>
      </c>
      <c r="L215" s="98" t="s">
        <v>411</v>
      </c>
    </row>
    <row r="216" spans="3:12" s="462" customFormat="1" x14ac:dyDescent="0.25">
      <c r="C216" s="109" t="s">
        <v>52</v>
      </c>
      <c r="D216" s="516"/>
      <c r="E216" s="212">
        <v>0</v>
      </c>
      <c r="F216" s="119">
        <v>25</v>
      </c>
      <c r="G216" s="97">
        <f t="shared" si="18"/>
        <v>0</v>
      </c>
      <c r="H216" s="161"/>
      <c r="I216" s="98" t="s">
        <v>941</v>
      </c>
      <c r="J216" s="98" t="str">
        <f>VLOOKUP(I216,Presupuesto!$B$11:$C$566,2,0)</f>
        <v>UTILES DE ESCRITORIO, OFICINA Y ENSE¥ANZA</v>
      </c>
      <c r="K216" s="98" t="str">
        <f t="shared" si="19"/>
        <v>Proceso integral de la internacionalización de la Educación Superior</v>
      </c>
      <c r="L216" s="98" t="s">
        <v>411</v>
      </c>
    </row>
    <row r="217" spans="3:12" s="462" customFormat="1" ht="15.75" thickBot="1" x14ac:dyDescent="0.3">
      <c r="C217" s="216" t="s">
        <v>429</v>
      </c>
      <c r="D217" s="217">
        <v>0</v>
      </c>
      <c r="E217" s="330">
        <v>0</v>
      </c>
      <c r="F217" s="104">
        <f>HLOOKUP(C217,$AH$2:$BU$3,2,0)</f>
        <v>1150</v>
      </c>
      <c r="G217" s="105">
        <f>D217*E217*F217</f>
        <v>0</v>
      </c>
      <c r="H217" s="331"/>
      <c r="I217" s="332" t="s">
        <v>300</v>
      </c>
      <c r="J217" s="106" t="str">
        <f>VLOOKUP(I217,Presupuesto!$B$11:$C$566,2,0)</f>
        <v>VIATICOS (26200-00)</v>
      </c>
      <c r="K217" s="333" t="str">
        <f t="shared" si="19"/>
        <v>Proceso integral de la internacionalización de la Educación Superior</v>
      </c>
      <c r="L217" s="333" t="s">
        <v>411</v>
      </c>
    </row>
    <row r="218" spans="3:12" s="462" customFormat="1" x14ac:dyDescent="0.25">
      <c r="H218" s="449"/>
    </row>
    <row r="219" spans="3:12" s="462" customFormat="1" ht="15.75" thickBot="1" x14ac:dyDescent="0.3">
      <c r="H219" s="449"/>
    </row>
    <row r="220" spans="3:12" s="462" customFormat="1" ht="15.75" thickBot="1" x14ac:dyDescent="0.3">
      <c r="C220" s="29" t="s">
        <v>43</v>
      </c>
      <c r="D220" s="30">
        <f>SUM(G227:G236)</f>
        <v>0</v>
      </c>
      <c r="E220" s="93"/>
      <c r="F220" s="93"/>
      <c r="G220" s="93"/>
      <c r="H220" s="76"/>
      <c r="I220" s="76"/>
      <c r="J220" s="76"/>
      <c r="K220" s="112"/>
    </row>
    <row r="221" spans="3:12" s="462" customFormat="1" x14ac:dyDescent="0.25">
      <c r="C221" s="70"/>
      <c r="D221" s="31"/>
      <c r="E221" s="93"/>
      <c r="F221" s="93"/>
      <c r="G221" s="93"/>
      <c r="H221" s="76"/>
      <c r="I221" s="76"/>
      <c r="J221" s="76"/>
      <c r="K221" s="112"/>
    </row>
    <row r="222" spans="3:12" s="462" customFormat="1" x14ac:dyDescent="0.25">
      <c r="C222" s="70"/>
      <c r="D222" s="31"/>
      <c r="E222" s="93"/>
      <c r="F222" s="93"/>
      <c r="G222" s="93"/>
      <c r="H222" s="76"/>
      <c r="I222" s="76"/>
      <c r="J222" s="76"/>
      <c r="K222" s="112"/>
    </row>
    <row r="223" spans="3:12" s="462" customFormat="1" ht="15.75" x14ac:dyDescent="0.25">
      <c r="C223" s="202" t="s">
        <v>391</v>
      </c>
      <c r="D223" s="366" t="s">
        <v>1799</v>
      </c>
      <c r="E223" s="93"/>
      <c r="F223" s="93"/>
      <c r="G223" s="93"/>
      <c r="H223" s="76"/>
      <c r="I223" s="76"/>
      <c r="J223" s="76"/>
      <c r="K223" s="112"/>
    </row>
    <row r="224" spans="3:12" s="462" customFormat="1" ht="18.75" x14ac:dyDescent="0.25">
      <c r="C224" s="210" t="str">
        <f>IFERROR(VLOOKUP(D223,'1. Desarrollo e Innov. Curricu.'!$F:$G,2,FALSE),IFERROR(VLOOKUP(D223,'2. Investigación Científica'!$F:$G,2,FALSE),IFERROR(VLOOKUP(D223,'3. Vinculación Univ. Sociedad'!$F:$G,2,FALSE),IFERROR(VLOOKUP(D223,'4. Docencia y Profesorado Univ.'!$F:$G,2,FALSE),IFERROR(VLOOKUP(D223,'5. Estudiantes y Graduados'!$F:$G,2,FALSE),IFERROR(VLOOKUP(D223,'11. Gestion Administrativa'!$F:$G,2,FALSE),IFERROR(VLOOKUP(D223,'13. Gestión Académica'!$F:$G,2,FALSE),IFERROR(VLOOKUP(D223,'9. Asegura. de la Calid. y M'!$F:$G,2,FALSE),IFERROR(VLOOKUP(D223,'6. Gestión del Conocimiento'!$F:$G,2,FALSE),IFERROR(VLOOKUP(D223,'15. Gobernabilidad y Proceso...'!$F:$G,2,FALSE),IFERROR(VLOOKUP(D223,'12. Gestión del Talento Humano'!$F:$G,2,FALSE),IFERROR(VLOOKUP(D223,'14. Internacional... de la E.S.'!$F:$G,2,FALSE),IFERROR(VLOOKUP(D223,'10. Posgrado'!$F:$G,2,FALSE),IFERROR(VLOOKUP(D223,'17. Gestión TIC'!$F:$G,2,FALSE),IFERROR(VLOOKUP(D223,'16. Desa. del Sistema Educ.Sup.'!$F:$G,2,FALSE),IFERROR(VLOOKUP(D223,'8. Cultura de Inno. Insti...'!$F:$G,2,FALSE),VLOOKUP(D223,'7. Lo Esencial de la Reforma U.'!$F:$G,2,0)))))))))))))))))</f>
        <v>Encuentro virtual con enlaces VRI de Centros Regionales y Facultades en buenas practicas</v>
      </c>
      <c r="D224" s="31"/>
      <c r="E224" s="93"/>
      <c r="F224" s="93"/>
      <c r="G224" s="93"/>
      <c r="H224" s="76"/>
      <c r="I224" s="76"/>
      <c r="J224" s="76"/>
      <c r="K224" s="112"/>
    </row>
    <row r="225" spans="2:13" s="462" customFormat="1" ht="15.75" thickBot="1" x14ac:dyDescent="0.3">
      <c r="C225" s="70"/>
      <c r="D225" s="31"/>
      <c r="E225" s="93"/>
      <c r="F225" s="93"/>
      <c r="G225" s="93"/>
      <c r="H225" s="76"/>
      <c r="I225" s="76"/>
      <c r="J225" s="76"/>
      <c r="K225" s="112"/>
    </row>
    <row r="226" spans="2:13" s="462" customFormat="1" ht="30.75" thickBot="1" x14ac:dyDescent="0.3">
      <c r="C226" s="126" t="s">
        <v>44</v>
      </c>
      <c r="D226" s="129" t="s">
        <v>45</v>
      </c>
      <c r="E226" s="128" t="s">
        <v>55</v>
      </c>
      <c r="F226" s="128" t="s">
        <v>57</v>
      </c>
      <c r="G226" s="127" t="s">
        <v>27</v>
      </c>
      <c r="H226" s="133" t="s">
        <v>130</v>
      </c>
      <c r="I226" s="128" t="s">
        <v>46</v>
      </c>
      <c r="J226" s="128" t="s">
        <v>131</v>
      </c>
      <c r="K226" s="128" t="s">
        <v>409</v>
      </c>
      <c r="L226" s="128" t="s">
        <v>410</v>
      </c>
    </row>
    <row r="227" spans="2:13" s="462" customFormat="1" x14ac:dyDescent="0.25">
      <c r="C227" s="325" t="s">
        <v>47</v>
      </c>
      <c r="D227" s="515"/>
      <c r="E227" s="326"/>
      <c r="F227" s="115">
        <v>30000</v>
      </c>
      <c r="G227" s="327">
        <f t="shared" ref="G227:G235" si="20">E227*F227</f>
        <v>0</v>
      </c>
      <c r="H227" s="328"/>
      <c r="I227" s="116" t="s">
        <v>698</v>
      </c>
      <c r="J227" s="116" t="str">
        <f>VLOOKUP(I227,Presupuesto!$B$11:$C$566,2,0)</f>
        <v>SERVICIOS DE CAPACITACION.</v>
      </c>
      <c r="K227" s="329" t="s">
        <v>1513</v>
      </c>
      <c r="L227" s="116" t="s">
        <v>393</v>
      </c>
    </row>
    <row r="228" spans="2:13" s="462" customFormat="1" x14ac:dyDescent="0.25">
      <c r="C228" s="99" t="s">
        <v>48</v>
      </c>
      <c r="D228" s="516"/>
      <c r="E228" s="200">
        <f>D227</f>
        <v>0</v>
      </c>
      <c r="F228" s="100">
        <v>50</v>
      </c>
      <c r="G228" s="97">
        <f t="shared" si="20"/>
        <v>0</v>
      </c>
      <c r="H228" s="161"/>
      <c r="I228" s="98" t="s">
        <v>716</v>
      </c>
      <c r="J228" s="98" t="str">
        <f>VLOOKUP(I228,Presupuesto!$B$11:$C$566,2,0)</f>
        <v>SERVICIOS DE IMPRENTA PUBLIC.Y REPRODUCCION</v>
      </c>
      <c r="K228" s="98" t="str">
        <f>$K$246</f>
        <v>Proceso integral de la internacionalización de la Educación Superior</v>
      </c>
      <c r="L228" s="98" t="s">
        <v>411</v>
      </c>
    </row>
    <row r="229" spans="2:13" s="462" customFormat="1" x14ac:dyDescent="0.25">
      <c r="C229" s="99" t="s">
        <v>49</v>
      </c>
      <c r="D229" s="516"/>
      <c r="E229" s="200"/>
      <c r="F229" s="100">
        <v>80</v>
      </c>
      <c r="G229" s="97">
        <f t="shared" si="20"/>
        <v>0</v>
      </c>
      <c r="H229" s="161" t="s">
        <v>128</v>
      </c>
      <c r="I229" s="98" t="s">
        <v>791</v>
      </c>
      <c r="J229" s="98" t="str">
        <f>VLOOKUP(I229,Presupuesto!$B$11:$C$566,2,0)</f>
        <v>ALIMENTOS B EBIDAS PARA PERSONAS</v>
      </c>
      <c r="K229" s="98" t="s">
        <v>1366</v>
      </c>
      <c r="L229" s="98" t="s">
        <v>395</v>
      </c>
    </row>
    <row r="230" spans="2:13" s="462" customFormat="1" x14ac:dyDescent="0.25">
      <c r="C230" s="99" t="s">
        <v>50</v>
      </c>
      <c r="D230" s="516"/>
      <c r="E230" s="151">
        <v>0</v>
      </c>
      <c r="F230" s="118">
        <v>10000</v>
      </c>
      <c r="G230" s="97">
        <f t="shared" si="20"/>
        <v>0</v>
      </c>
      <c r="H230" s="161"/>
      <c r="I230" s="320" t="s">
        <v>299</v>
      </c>
      <c r="J230" s="98" t="str">
        <f>VLOOKUP(I230,Presupuesto!$B$11:$C$566,2,0)</f>
        <v>PASAJES (26100-00)</v>
      </c>
      <c r="K230" s="98" t="str">
        <f t="shared" ref="K230:K236" si="21">$K$246</f>
        <v>Proceso integral de la internacionalización de la Educación Superior</v>
      </c>
      <c r="L230" s="98" t="s">
        <v>411</v>
      </c>
    </row>
    <row r="231" spans="2:13" s="462" customFormat="1" x14ac:dyDescent="0.25">
      <c r="C231" s="99" t="s">
        <v>416</v>
      </c>
      <c r="D231" s="516"/>
      <c r="E231" s="151">
        <v>0</v>
      </c>
      <c r="F231" s="118">
        <v>250</v>
      </c>
      <c r="G231" s="97">
        <f t="shared" si="20"/>
        <v>0</v>
      </c>
      <c r="H231" s="161"/>
      <c r="I231" s="98" t="s">
        <v>820</v>
      </c>
      <c r="J231" s="98" t="str">
        <f>VLOOKUP(I231,Presupuesto!$B$11:$C$566,2,0)</f>
        <v>PRODUCTOS PAPEL Y CARTON</v>
      </c>
      <c r="K231" s="98" t="str">
        <f t="shared" si="21"/>
        <v>Proceso integral de la internacionalización de la Educación Superior</v>
      </c>
      <c r="L231" s="98" t="s">
        <v>411</v>
      </c>
    </row>
    <row r="232" spans="2:13" s="462" customFormat="1" x14ac:dyDescent="0.25">
      <c r="C232" s="99" t="s">
        <v>51</v>
      </c>
      <c r="D232" s="516"/>
      <c r="E232" s="200">
        <f>(D227*25)/500</f>
        <v>0</v>
      </c>
      <c r="F232" s="100">
        <v>85</v>
      </c>
      <c r="G232" s="97">
        <f t="shared" si="20"/>
        <v>0</v>
      </c>
      <c r="H232" s="161"/>
      <c r="I232" s="98" t="s">
        <v>820</v>
      </c>
      <c r="J232" s="98" t="str">
        <f>VLOOKUP(I232,Presupuesto!$B$11:$C$566,2,0)</f>
        <v>PRODUCTOS PAPEL Y CARTON</v>
      </c>
      <c r="K232" s="98" t="str">
        <f t="shared" si="21"/>
        <v>Proceso integral de la internacionalización de la Educación Superior</v>
      </c>
      <c r="L232" s="98" t="s">
        <v>411</v>
      </c>
    </row>
    <row r="233" spans="2:13" s="462" customFormat="1" x14ac:dyDescent="0.25">
      <c r="C233" s="99" t="s">
        <v>122</v>
      </c>
      <c r="D233" s="516"/>
      <c r="E233" s="200">
        <f>D227/12</f>
        <v>0</v>
      </c>
      <c r="F233" s="100">
        <v>36</v>
      </c>
      <c r="G233" s="97">
        <f t="shared" si="20"/>
        <v>0</v>
      </c>
      <c r="H233" s="161"/>
      <c r="I233" s="98" t="s">
        <v>941</v>
      </c>
      <c r="J233" s="98" t="str">
        <f>VLOOKUP(I233,Presupuesto!$B$11:$C$566,2,0)</f>
        <v>UTILES DE ESCRITORIO, OFICINA Y ENSE¥ANZA</v>
      </c>
      <c r="K233" s="98" t="str">
        <f t="shared" si="21"/>
        <v>Proceso integral de la internacionalización de la Educación Superior</v>
      </c>
      <c r="L233" s="98" t="s">
        <v>411</v>
      </c>
    </row>
    <row r="234" spans="2:13" s="462" customFormat="1" x14ac:dyDescent="0.25">
      <c r="C234" s="99" t="s">
        <v>34</v>
      </c>
      <c r="D234" s="516"/>
      <c r="E234" s="200">
        <f>D227/12</f>
        <v>0</v>
      </c>
      <c r="F234" s="100">
        <v>80</v>
      </c>
      <c r="G234" s="97">
        <f t="shared" si="20"/>
        <v>0</v>
      </c>
      <c r="H234" s="161"/>
      <c r="I234" s="98" t="s">
        <v>941</v>
      </c>
      <c r="J234" s="98" t="str">
        <f>VLOOKUP(I234,Presupuesto!$B$11:$C$566,2,0)</f>
        <v>UTILES DE ESCRITORIO, OFICINA Y ENSE¥ANZA</v>
      </c>
      <c r="K234" s="98" t="str">
        <f t="shared" si="21"/>
        <v>Proceso integral de la internacionalización de la Educación Superior</v>
      </c>
      <c r="L234" s="98" t="s">
        <v>411</v>
      </c>
    </row>
    <row r="235" spans="2:13" s="462" customFormat="1" x14ac:dyDescent="0.25">
      <c r="C235" s="109" t="s">
        <v>52</v>
      </c>
      <c r="D235" s="516"/>
      <c r="E235" s="212">
        <v>0</v>
      </c>
      <c r="F235" s="119">
        <v>25</v>
      </c>
      <c r="G235" s="97">
        <f t="shared" si="20"/>
        <v>0</v>
      </c>
      <c r="H235" s="161"/>
      <c r="I235" s="98" t="s">
        <v>941</v>
      </c>
      <c r="J235" s="98" t="str">
        <f>VLOOKUP(I235,Presupuesto!$B$11:$C$566,2,0)</f>
        <v>UTILES DE ESCRITORIO, OFICINA Y ENSE¥ANZA</v>
      </c>
      <c r="K235" s="98" t="str">
        <f t="shared" si="21"/>
        <v>Proceso integral de la internacionalización de la Educación Superior</v>
      </c>
      <c r="L235" s="98" t="s">
        <v>411</v>
      </c>
    </row>
    <row r="236" spans="2:13" s="462" customFormat="1" ht="15.75" thickBot="1" x14ac:dyDescent="0.3">
      <c r="C236" s="216" t="s">
        <v>429</v>
      </c>
      <c r="D236" s="217">
        <v>0</v>
      </c>
      <c r="E236" s="330">
        <v>0</v>
      </c>
      <c r="F236" s="104">
        <f>HLOOKUP(C236,$AH$2:$BU$3,2,0)</f>
        <v>1150</v>
      </c>
      <c r="G236" s="105">
        <f>D236*E236*F236</f>
        <v>0</v>
      </c>
      <c r="H236" s="331"/>
      <c r="I236" s="332" t="s">
        <v>300</v>
      </c>
      <c r="J236" s="106" t="str">
        <f>VLOOKUP(I236,Presupuesto!$B$11:$C$566,2,0)</f>
        <v>VIATICOS (26200-00)</v>
      </c>
      <c r="K236" s="333" t="str">
        <f t="shared" si="21"/>
        <v>Proceso integral de la internacionalización de la Educación Superior</v>
      </c>
      <c r="L236" s="333" t="s">
        <v>411</v>
      </c>
    </row>
    <row r="237" spans="2:13" s="462" customFormat="1" x14ac:dyDescent="0.25">
      <c r="H237" s="449"/>
    </row>
    <row r="238" spans="2:13" s="462" customFormat="1" ht="15.75" thickBot="1" x14ac:dyDescent="0.3">
      <c r="H238" s="449"/>
    </row>
    <row r="239" spans="2:13" ht="15.75" thickBot="1" x14ac:dyDescent="0.3">
      <c r="B239" s="462"/>
      <c r="C239" s="29" t="s">
        <v>43</v>
      </c>
      <c r="D239" s="30">
        <f>SUM(G246:G255)</f>
        <v>281900</v>
      </c>
      <c r="E239" s="93"/>
      <c r="F239" s="93"/>
      <c r="G239" s="93"/>
      <c r="H239" s="76"/>
      <c r="I239" s="76"/>
      <c r="J239" s="76"/>
      <c r="K239" s="112"/>
      <c r="L239" s="462"/>
      <c r="M239" s="462"/>
    </row>
    <row r="240" spans="2:13" x14ac:dyDescent="0.25">
      <c r="B240" s="462"/>
      <c r="C240" s="70"/>
      <c r="D240" s="31"/>
      <c r="E240" s="93"/>
      <c r="F240" s="93"/>
      <c r="G240" s="93"/>
      <c r="H240" s="76"/>
      <c r="I240" s="76"/>
      <c r="J240" s="76"/>
      <c r="K240" s="112"/>
      <c r="L240" s="462"/>
      <c r="M240" s="462"/>
    </row>
    <row r="241" spans="2:13" x14ac:dyDescent="0.25">
      <c r="B241" s="462"/>
      <c r="C241" s="70"/>
      <c r="D241" s="31"/>
      <c r="E241" s="93"/>
      <c r="F241" s="93"/>
      <c r="G241" s="93"/>
      <c r="H241" s="76"/>
      <c r="I241" s="76"/>
      <c r="J241" s="76"/>
      <c r="K241" s="112"/>
      <c r="L241" s="462"/>
      <c r="M241" s="462"/>
    </row>
    <row r="242" spans="2:13" ht="15.75" x14ac:dyDescent="0.25">
      <c r="B242" s="462"/>
      <c r="C242" s="202" t="s">
        <v>391</v>
      </c>
      <c r="D242" s="366" t="s">
        <v>1804</v>
      </c>
      <c r="E242" s="93"/>
      <c r="F242" s="93"/>
      <c r="G242" s="93"/>
      <c r="H242" s="76"/>
      <c r="I242" s="76"/>
      <c r="J242" s="76"/>
      <c r="K242" s="112"/>
      <c r="L242" s="462"/>
      <c r="M242" s="462"/>
    </row>
    <row r="243" spans="2:13" ht="18.75" x14ac:dyDescent="0.25">
      <c r="B243" s="462"/>
      <c r="C243" s="210" t="str">
        <f>IFERROR(VLOOKUP(D242,'1. Desarrollo e Innov. Curricu.'!$F:$G,2,FALSE),IFERROR(VLOOKUP(D242,'2. Investigación Científica'!$F:$G,2,FALSE),IFERROR(VLOOKUP(D242,'3. Vinculación Univ. Sociedad'!$F:$G,2,FALSE),IFERROR(VLOOKUP(D242,'4. Docencia y Profesorado Univ.'!$F:$G,2,FALSE),IFERROR(VLOOKUP(D242,'5. Estudiantes y Graduados'!$F:$G,2,FALSE),IFERROR(VLOOKUP(D242,'11. Gestion Administrativa'!$F:$G,2,FALSE),IFERROR(VLOOKUP(D242,'13. Gestión Académica'!$F:$G,2,FALSE),IFERROR(VLOOKUP(D242,'9. Asegura. de la Calid. y M'!$F:$G,2,FALSE),IFERROR(VLOOKUP(D242,'6. Gestión del Conocimiento'!$F:$G,2,FALSE),IFERROR(VLOOKUP(D242,'15. Gobernabilidad y Proceso...'!$F:$G,2,FALSE),IFERROR(VLOOKUP(D242,'12. Gestión del Talento Humano'!$F:$G,2,FALSE),IFERROR(VLOOKUP(D242,'14. Internacional... de la E.S.'!$F:$G,2,FALSE),IFERROR(VLOOKUP(D242,'10. Posgrado'!$F:$G,2,FALSE),IFERROR(VLOOKUP(D242,'17. Gestión TIC'!$F:$G,2,FALSE),IFERROR(VLOOKUP(D242,'16. Desa. del Sistema Educ.Sup.'!$F:$G,2,FALSE),IFERROR(VLOOKUP(D242,'8. Cultura de Inno. Insti...'!$F:$G,2,FALSE),VLOOKUP(D242,'7. Lo Esencial de la Reforma U.'!$F:$G,2,0)))))))))))))))))</f>
        <v>I Congreso de internacionalización de la educación superior</v>
      </c>
      <c r="D243" s="31"/>
      <c r="E243" s="93"/>
      <c r="F243" s="93"/>
      <c r="G243" s="93"/>
      <c r="H243" s="76"/>
      <c r="I243" s="76"/>
      <c r="J243" s="76"/>
      <c r="K243" s="112"/>
      <c r="L243" s="462"/>
      <c r="M243" s="462"/>
    </row>
    <row r="244" spans="2:13" ht="15.75" thickBot="1" x14ac:dyDescent="0.3">
      <c r="B244" s="462"/>
      <c r="C244" s="70"/>
      <c r="D244" s="31"/>
      <c r="E244" s="93"/>
      <c r="F244" s="93"/>
      <c r="G244" s="93"/>
      <c r="H244" s="76"/>
      <c r="I244" s="76"/>
      <c r="J244" s="76"/>
      <c r="K244" s="112"/>
      <c r="L244" s="462"/>
      <c r="M244" s="462"/>
    </row>
    <row r="245" spans="2:13" ht="30.75" thickBot="1" x14ac:dyDescent="0.3">
      <c r="B245" s="462"/>
      <c r="C245" s="126" t="s">
        <v>44</v>
      </c>
      <c r="D245" s="129" t="s">
        <v>45</v>
      </c>
      <c r="E245" s="128" t="s">
        <v>55</v>
      </c>
      <c r="F245" s="128" t="s">
        <v>57</v>
      </c>
      <c r="G245" s="127" t="s">
        <v>27</v>
      </c>
      <c r="H245" s="133" t="s">
        <v>130</v>
      </c>
      <c r="I245" s="128" t="s">
        <v>46</v>
      </c>
      <c r="J245" s="128" t="s">
        <v>131</v>
      </c>
      <c r="K245" s="128" t="s">
        <v>409</v>
      </c>
      <c r="L245" s="128" t="s">
        <v>410</v>
      </c>
      <c r="M245" s="462"/>
    </row>
    <row r="246" spans="2:13" x14ac:dyDescent="0.25">
      <c r="B246" s="462"/>
      <c r="C246" s="325" t="s">
        <v>47</v>
      </c>
      <c r="D246" s="515"/>
      <c r="E246" s="326"/>
      <c r="F246" s="115">
        <v>30000</v>
      </c>
      <c r="G246" s="327">
        <f t="shared" ref="G246:G254" si="22">E246*F246</f>
        <v>0</v>
      </c>
      <c r="H246" s="328"/>
      <c r="I246" s="116" t="s">
        <v>698</v>
      </c>
      <c r="J246" s="116" t="str">
        <f>VLOOKUP(I246,Presupuesto!$B$11:$C$566,2,0)</f>
        <v>SERVICIOS DE CAPACITACION.</v>
      </c>
      <c r="K246" s="329" t="s">
        <v>1366</v>
      </c>
      <c r="L246" s="116" t="s">
        <v>393</v>
      </c>
      <c r="M246" s="462"/>
    </row>
    <row r="247" spans="2:13" x14ac:dyDescent="0.25">
      <c r="B247" s="462"/>
      <c r="C247" s="99" t="s">
        <v>48</v>
      </c>
      <c r="D247" s="516"/>
      <c r="E247" s="200">
        <v>250</v>
      </c>
      <c r="F247" s="100">
        <v>50</v>
      </c>
      <c r="G247" s="97">
        <f t="shared" si="22"/>
        <v>12500</v>
      </c>
      <c r="H247" s="161" t="s">
        <v>128</v>
      </c>
      <c r="I247" s="98" t="s">
        <v>716</v>
      </c>
      <c r="J247" s="98" t="str">
        <f>VLOOKUP(I247,Presupuesto!$B$11:$C$566,2,0)</f>
        <v>SERVICIOS DE IMPRENTA PUBLIC.Y REPRODUCCION</v>
      </c>
      <c r="K247" s="98" t="s">
        <v>1366</v>
      </c>
      <c r="L247" s="98" t="s">
        <v>402</v>
      </c>
      <c r="M247" s="462"/>
    </row>
    <row r="248" spans="2:13" x14ac:dyDescent="0.25">
      <c r="B248" s="462"/>
      <c r="C248" s="99" t="s">
        <v>49</v>
      </c>
      <c r="D248" s="516"/>
      <c r="E248" s="200">
        <v>200</v>
      </c>
      <c r="F248" s="100">
        <v>390</v>
      </c>
      <c r="G248" s="97">
        <f t="shared" si="22"/>
        <v>78000</v>
      </c>
      <c r="H248" s="161" t="s">
        <v>128</v>
      </c>
      <c r="I248" s="98" t="s">
        <v>791</v>
      </c>
      <c r="J248" s="98" t="str">
        <f>VLOOKUP(I248,Presupuesto!$B$11:$C$566,2,0)</f>
        <v>ALIMENTOS B EBIDAS PARA PERSONAS</v>
      </c>
      <c r="K248" s="98" t="s">
        <v>1366</v>
      </c>
      <c r="L248" s="98" t="s">
        <v>395</v>
      </c>
      <c r="M248" s="462"/>
    </row>
    <row r="249" spans="2:13" x14ac:dyDescent="0.25">
      <c r="B249" s="462"/>
      <c r="C249" s="99" t="s">
        <v>50</v>
      </c>
      <c r="D249" s="516"/>
      <c r="E249" s="151">
        <v>5</v>
      </c>
      <c r="F249" s="118">
        <v>25000</v>
      </c>
      <c r="G249" s="97">
        <f t="shared" si="22"/>
        <v>125000</v>
      </c>
      <c r="H249" s="161" t="s">
        <v>128</v>
      </c>
      <c r="I249" s="320" t="s">
        <v>754</v>
      </c>
      <c r="J249" s="98" t="str">
        <f>VLOOKUP(I249,Presupuesto!$B$11:$C$566,2,0)</f>
        <v>PASAJES AL EXTERIOR</v>
      </c>
      <c r="K249" s="98" t="s">
        <v>1366</v>
      </c>
      <c r="L249" s="98" t="s">
        <v>411</v>
      </c>
      <c r="M249" s="462"/>
    </row>
    <row r="250" spans="2:13" x14ac:dyDescent="0.25">
      <c r="B250" s="462"/>
      <c r="C250" s="99" t="s">
        <v>1821</v>
      </c>
      <c r="D250" s="516"/>
      <c r="E250" s="151">
        <v>4</v>
      </c>
      <c r="F250" s="118">
        <v>150</v>
      </c>
      <c r="G250" s="97">
        <f t="shared" si="22"/>
        <v>600</v>
      </c>
      <c r="H250" s="161" t="s">
        <v>128</v>
      </c>
      <c r="I250" s="98" t="s">
        <v>710</v>
      </c>
      <c r="J250" s="98" t="str">
        <f>VLOOKUP(I250,Presupuesto!$B$11:$C$566,2,0)</f>
        <v>SERVICIO DE TRANSPORTE EVENTUALES</v>
      </c>
      <c r="K250" s="98" t="s">
        <v>1366</v>
      </c>
      <c r="L250" s="98" t="s">
        <v>411</v>
      </c>
      <c r="M250" s="462"/>
    </row>
    <row r="251" spans="2:13" x14ac:dyDescent="0.25">
      <c r="B251" s="462"/>
      <c r="C251" s="99" t="s">
        <v>1820</v>
      </c>
      <c r="D251" s="516"/>
      <c r="E251" s="200">
        <v>3</v>
      </c>
      <c r="F251" s="100">
        <v>1600</v>
      </c>
      <c r="G251" s="97">
        <f t="shared" si="22"/>
        <v>4800</v>
      </c>
      <c r="H251" s="161" t="s">
        <v>128</v>
      </c>
      <c r="I251" s="98" t="s">
        <v>742</v>
      </c>
      <c r="J251" s="98" t="str">
        <f>VLOOKUP(I251,Presupuesto!$B$11:$C$566,2,0)</f>
        <v>OTROS SERVICIOS COMERCIALES Y FINANCIEROS</v>
      </c>
      <c r="K251" s="98" t="s">
        <v>1366</v>
      </c>
      <c r="L251" s="98" t="s">
        <v>411</v>
      </c>
      <c r="M251" s="462"/>
    </row>
    <row r="252" spans="2:13" x14ac:dyDescent="0.25">
      <c r="B252" s="462"/>
      <c r="C252" s="99" t="s">
        <v>122</v>
      </c>
      <c r="D252" s="516"/>
      <c r="E252" s="200">
        <v>200</v>
      </c>
      <c r="F252" s="100">
        <v>25</v>
      </c>
      <c r="G252" s="97">
        <f t="shared" si="22"/>
        <v>5000</v>
      </c>
      <c r="H252" s="161" t="s">
        <v>128</v>
      </c>
      <c r="I252" s="98" t="s">
        <v>941</v>
      </c>
      <c r="J252" s="98" t="str">
        <f>VLOOKUP(I252,Presupuesto!$B$11:$C$566,2,0)</f>
        <v>UTILES DE ESCRITORIO, OFICINA Y ENSE¥ANZA</v>
      </c>
      <c r="K252" s="98" t="s">
        <v>1366</v>
      </c>
      <c r="L252" s="98" t="s">
        <v>411</v>
      </c>
      <c r="M252" s="462"/>
    </row>
    <row r="253" spans="2:13" x14ac:dyDescent="0.25">
      <c r="B253" s="462"/>
      <c r="C253" s="99" t="s">
        <v>34</v>
      </c>
      <c r="D253" s="516"/>
      <c r="E253" s="200">
        <f>D246/12</f>
        <v>0</v>
      </c>
      <c r="F253" s="100">
        <v>80</v>
      </c>
      <c r="G253" s="97">
        <f t="shared" si="22"/>
        <v>0</v>
      </c>
      <c r="H253" s="161"/>
      <c r="I253" s="98" t="s">
        <v>941</v>
      </c>
      <c r="J253" s="98" t="str">
        <f>VLOOKUP(I253,Presupuesto!$B$11:$C$566,2,0)</f>
        <v>UTILES DE ESCRITORIO, OFICINA Y ENSE¥ANZA</v>
      </c>
      <c r="K253" s="98" t="str">
        <f>$K$246</f>
        <v>Proceso integral de la internacionalización de la Educación Superior</v>
      </c>
      <c r="L253" s="98" t="s">
        <v>411</v>
      </c>
      <c r="M253" s="462"/>
    </row>
    <row r="254" spans="2:13" x14ac:dyDescent="0.25">
      <c r="B254" s="462"/>
      <c r="C254" s="109" t="s">
        <v>52</v>
      </c>
      <c r="D254" s="516"/>
      <c r="E254" s="212">
        <v>200</v>
      </c>
      <c r="F254" s="119">
        <v>280</v>
      </c>
      <c r="G254" s="97">
        <f t="shared" si="22"/>
        <v>56000</v>
      </c>
      <c r="H254" s="161" t="s">
        <v>128</v>
      </c>
      <c r="I254" s="98" t="s">
        <v>941</v>
      </c>
      <c r="J254" s="98" t="str">
        <f>VLOOKUP(I254,Presupuesto!$B$11:$C$566,2,0)</f>
        <v>UTILES DE ESCRITORIO, OFICINA Y ENSE¥ANZA</v>
      </c>
      <c r="K254" s="98" t="s">
        <v>1366</v>
      </c>
      <c r="L254" s="98" t="s">
        <v>411</v>
      </c>
      <c r="M254" s="462"/>
    </row>
    <row r="255" spans="2:13" ht="15.75" thickBot="1" x14ac:dyDescent="0.3">
      <c r="B255" s="462"/>
      <c r="C255" s="216" t="s">
        <v>429</v>
      </c>
      <c r="D255" s="217">
        <v>0</v>
      </c>
      <c r="E255" s="330">
        <v>0</v>
      </c>
      <c r="F255" s="104">
        <f>HLOOKUP(C255,$AH$2:$BU$3,2,0)</f>
        <v>1150</v>
      </c>
      <c r="G255" s="105">
        <f>D255*E255*F255</f>
        <v>0</v>
      </c>
      <c r="H255" s="331"/>
      <c r="I255" s="332" t="s">
        <v>300</v>
      </c>
      <c r="J255" s="106" t="str">
        <f>VLOOKUP(I255,Presupuesto!$B$11:$C$566,2,0)</f>
        <v>VIATICOS (26200-00)</v>
      </c>
      <c r="K255" s="333" t="str">
        <f>$K$246</f>
        <v>Proceso integral de la internacionalización de la Educación Superior</v>
      </c>
      <c r="L255" s="333" t="s">
        <v>411</v>
      </c>
      <c r="M255" s="462"/>
    </row>
    <row r="256" spans="2:13" x14ac:dyDescent="0.25">
      <c r="B256" s="462"/>
      <c r="C256" s="462"/>
      <c r="D256" s="462"/>
      <c r="E256" s="462"/>
      <c r="F256" s="462"/>
      <c r="G256" s="462"/>
      <c r="H256" s="449"/>
      <c r="I256" s="462"/>
      <c r="J256" s="462"/>
      <c r="K256" s="462"/>
      <c r="L256" s="462"/>
      <c r="M256" s="462"/>
    </row>
    <row r="257" spans="3:12" ht="15.75" thickBot="1" x14ac:dyDescent="0.3">
      <c r="C257" s="462"/>
      <c r="D257" s="462"/>
      <c r="E257" s="462"/>
      <c r="F257" s="462"/>
      <c r="G257" s="462"/>
      <c r="H257" s="449"/>
      <c r="I257" s="462"/>
      <c r="J257" s="462"/>
      <c r="K257" s="462"/>
      <c r="L257" s="462"/>
    </row>
    <row r="258" spans="3:12" ht="15.75" thickBot="1" x14ac:dyDescent="0.3">
      <c r="C258" s="29" t="s">
        <v>43</v>
      </c>
      <c r="D258" s="30">
        <f>SUM(G265:G275)</f>
        <v>27900</v>
      </c>
      <c r="E258" s="93"/>
      <c r="F258" s="93"/>
      <c r="G258" s="93"/>
      <c r="H258" s="76"/>
      <c r="I258" s="76"/>
      <c r="J258" s="76"/>
      <c r="K258" s="112"/>
      <c r="L258" s="462"/>
    </row>
    <row r="259" spans="3:12" x14ac:dyDescent="0.25">
      <c r="C259" s="70"/>
      <c r="D259" s="31"/>
      <c r="E259" s="93"/>
      <c r="F259" s="93"/>
      <c r="G259" s="93"/>
      <c r="H259" s="76"/>
      <c r="I259" s="76"/>
      <c r="J259" s="76" t="s">
        <v>1819</v>
      </c>
      <c r="K259" s="112"/>
      <c r="L259" s="462"/>
    </row>
    <row r="260" spans="3:12" x14ac:dyDescent="0.25">
      <c r="C260" s="70"/>
      <c r="D260" s="31"/>
      <c r="E260" s="93"/>
      <c r="F260" s="93"/>
      <c r="G260" s="93"/>
      <c r="H260" s="76"/>
      <c r="I260" s="76"/>
      <c r="J260" s="76"/>
      <c r="K260" s="112"/>
      <c r="L260" s="462"/>
    </row>
    <row r="261" spans="3:12" ht="15.75" x14ac:dyDescent="0.25">
      <c r="C261" s="202" t="s">
        <v>391</v>
      </c>
      <c r="D261" s="366" t="s">
        <v>1720</v>
      </c>
      <c r="E261" s="93"/>
      <c r="F261" s="93"/>
      <c r="G261" s="93"/>
      <c r="H261" s="76"/>
      <c r="I261" s="76"/>
      <c r="J261" s="76"/>
      <c r="K261" s="112"/>
      <c r="L261" s="462"/>
    </row>
    <row r="262" spans="3:12" ht="18.75" x14ac:dyDescent="0.25">
      <c r="C262" s="210" t="str">
        <f>IFERROR(VLOOKUP(D261,'1. Desarrollo e Innov. Curricu.'!$F:$G,2,FALSE),IFERROR(VLOOKUP(D261,'2. Investigación Científica'!$F:$G,2,FALSE),IFERROR(VLOOKUP(D261,'3. Vinculación Univ. Sociedad'!$F:$G,2,FALSE),IFERROR(VLOOKUP(D261,'4. Docencia y Profesorado Univ.'!$F:$G,2,FALSE),IFERROR(VLOOKUP(D261,'5. Estudiantes y Graduados'!$F:$G,2,FALSE),IFERROR(VLOOKUP(D261,'11. Gestion Administrativa'!$F:$G,2,FALSE),IFERROR(VLOOKUP(D261,'13. Gestión Académica'!$F:$G,2,FALSE),IFERROR(VLOOKUP(D261,'9. Asegura. de la Calid. y M'!$F:$G,2,FALSE),IFERROR(VLOOKUP(D261,'6. Gestión del Conocimiento'!$F:$G,2,FALSE),IFERROR(VLOOKUP(D261,'15. Gobernabilidad y Proceso...'!$F:$G,2,FALSE),IFERROR(VLOOKUP(D261,'12. Gestión del Talento Humano'!$F:$G,2,FALSE),IFERROR(VLOOKUP(D261,'14. Internacional... de la E.S.'!$F:$G,2,FALSE),IFERROR(VLOOKUP(D261,'10. Posgrado'!$F:$G,2,FALSE),IFERROR(VLOOKUP(D261,'17. Gestión TIC'!$F:$G,2,FALSE),IFERROR(VLOOKUP(D261,'16. Desa. del Sistema Educ.Sup.'!$F:$G,2,FALSE),IFERROR(VLOOKUP(D261,'8. Cultura de Inno. Insti...'!$F:$G,2,FALSE),VLOOKUP(D261,'7. Lo Esencial de la Reforma U.'!$F:$G,2,0)))))))))))))))))</f>
        <v>Socialización y capacitación sobre el uso del sistema de información de internacionalización  (Centros Regionales y  unidades académicas y administrativas  de CU)</v>
      </c>
      <c r="D262" s="31"/>
      <c r="E262" s="93"/>
      <c r="F262" s="93"/>
      <c r="G262" s="93"/>
      <c r="H262" s="76"/>
      <c r="I262" s="76"/>
      <c r="J262" s="76"/>
      <c r="K262" s="112"/>
      <c r="L262" s="462"/>
    </row>
    <row r="263" spans="3:12" ht="15.75" thickBot="1" x14ac:dyDescent="0.3">
      <c r="C263" s="70"/>
      <c r="D263" s="31"/>
      <c r="E263" s="93"/>
      <c r="F263" s="93"/>
      <c r="G263" s="93"/>
      <c r="H263" s="76"/>
      <c r="I263" s="76"/>
      <c r="J263" s="76"/>
      <c r="K263" s="112"/>
      <c r="L263" s="462"/>
    </row>
    <row r="264" spans="3:12" ht="30.75" thickBot="1" x14ac:dyDescent="0.3">
      <c r="C264" s="126" t="s">
        <v>44</v>
      </c>
      <c r="D264" s="129" t="s">
        <v>45</v>
      </c>
      <c r="E264" s="128" t="s">
        <v>55</v>
      </c>
      <c r="F264" s="128" t="s">
        <v>57</v>
      </c>
      <c r="G264" s="127" t="s">
        <v>27</v>
      </c>
      <c r="H264" s="133" t="s">
        <v>130</v>
      </c>
      <c r="I264" s="128" t="s">
        <v>46</v>
      </c>
      <c r="J264" s="128" t="s">
        <v>131</v>
      </c>
      <c r="K264" s="128" t="s">
        <v>409</v>
      </c>
      <c r="L264" s="128" t="s">
        <v>410</v>
      </c>
    </row>
    <row r="265" spans="3:12" x14ac:dyDescent="0.25">
      <c r="C265" s="325" t="s">
        <v>47</v>
      </c>
      <c r="D265" s="608"/>
      <c r="E265" s="326"/>
      <c r="F265" s="115">
        <v>30000</v>
      </c>
      <c r="G265" s="327">
        <f t="shared" ref="G265:G274" si="23">E265*F265</f>
        <v>0</v>
      </c>
      <c r="H265" s="328"/>
      <c r="I265" s="116" t="s">
        <v>698</v>
      </c>
      <c r="J265" s="116" t="str">
        <f>VLOOKUP(I265,Presupuesto!$B$11:$C$566,2,0)</f>
        <v>SERVICIOS DE CAPACITACION.</v>
      </c>
      <c r="K265" s="329" t="s">
        <v>1366</v>
      </c>
      <c r="L265" s="116" t="s">
        <v>393</v>
      </c>
    </row>
    <row r="266" spans="3:12" x14ac:dyDescent="0.25">
      <c r="C266" s="99" t="s">
        <v>48</v>
      </c>
      <c r="D266" s="609"/>
      <c r="E266" s="200"/>
      <c r="F266" s="100">
        <v>50</v>
      </c>
      <c r="G266" s="97">
        <f t="shared" si="23"/>
        <v>0</v>
      </c>
      <c r="H266" s="161"/>
      <c r="I266" s="98" t="s">
        <v>716</v>
      </c>
      <c r="J266" s="98" t="str">
        <f>VLOOKUP(I266,Presupuesto!$B$11:$C$566,2,0)</f>
        <v>SERVICIOS DE IMPRENTA PUBLIC.Y REPRODUCCION</v>
      </c>
      <c r="K266" s="98" t="str">
        <f>$K$265</f>
        <v>Proceso integral de la internacionalización de la Educación Superior</v>
      </c>
      <c r="L266" s="98" t="s">
        <v>411</v>
      </c>
    </row>
    <row r="267" spans="3:12" x14ac:dyDescent="0.25">
      <c r="C267" s="99" t="s">
        <v>49</v>
      </c>
      <c r="D267" s="609"/>
      <c r="E267" s="200">
        <v>90</v>
      </c>
      <c r="F267" s="100">
        <v>150</v>
      </c>
      <c r="G267" s="97">
        <f t="shared" si="23"/>
        <v>13500</v>
      </c>
      <c r="H267" s="161" t="s">
        <v>128</v>
      </c>
      <c r="I267" s="98" t="s">
        <v>791</v>
      </c>
      <c r="J267" s="98" t="str">
        <f>VLOOKUP(I267,Presupuesto!$B$11:$C$566,2,0)</f>
        <v>ALIMENTOS B EBIDAS PARA PERSONAS</v>
      </c>
      <c r="K267" s="98" t="str">
        <f t="shared" ref="K267:K275" si="24">$K$265</f>
        <v>Proceso integral de la internacionalización de la Educación Superior</v>
      </c>
      <c r="L267" s="98" t="s">
        <v>397</v>
      </c>
    </row>
    <row r="268" spans="3:12" s="462" customFormat="1" x14ac:dyDescent="0.25">
      <c r="C268" s="99" t="s">
        <v>49</v>
      </c>
      <c r="D268" s="609"/>
      <c r="E268" s="200">
        <v>180</v>
      </c>
      <c r="F268" s="100">
        <v>80</v>
      </c>
      <c r="G268" s="97">
        <f t="shared" ref="G268" si="25">E268*F268</f>
        <v>14400</v>
      </c>
      <c r="H268" s="161" t="s">
        <v>128</v>
      </c>
      <c r="I268" s="98" t="s">
        <v>791</v>
      </c>
      <c r="J268" s="98" t="str">
        <f>VLOOKUP(I268,Presupuesto!$B$11:$C$566,2,0)</f>
        <v>ALIMENTOS B EBIDAS PARA PERSONAS</v>
      </c>
      <c r="K268" s="98" t="str">
        <f t="shared" si="24"/>
        <v>Proceso integral de la internacionalización de la Educación Superior</v>
      </c>
      <c r="L268" s="98" t="s">
        <v>397</v>
      </c>
    </row>
    <row r="269" spans="3:12" x14ac:dyDescent="0.25">
      <c r="C269" s="99" t="s">
        <v>50</v>
      </c>
      <c r="D269" s="609"/>
      <c r="E269" s="151">
        <v>0</v>
      </c>
      <c r="F269" s="118">
        <v>10000</v>
      </c>
      <c r="G269" s="97">
        <f t="shared" si="23"/>
        <v>0</v>
      </c>
      <c r="H269" s="161"/>
      <c r="I269" s="320" t="s">
        <v>299</v>
      </c>
      <c r="J269" s="98" t="str">
        <f>VLOOKUP(I269,Presupuesto!$B$11:$C$566,2,0)</f>
        <v>PASAJES (26100-00)</v>
      </c>
      <c r="K269" s="98" t="str">
        <f t="shared" si="24"/>
        <v>Proceso integral de la internacionalización de la Educación Superior</v>
      </c>
      <c r="L269" s="98" t="s">
        <v>411</v>
      </c>
    </row>
    <row r="270" spans="3:12" x14ac:dyDescent="0.25">
      <c r="C270" s="99" t="s">
        <v>416</v>
      </c>
      <c r="D270" s="609"/>
      <c r="E270" s="151">
        <v>0</v>
      </c>
      <c r="F270" s="118">
        <v>250</v>
      </c>
      <c r="G270" s="97">
        <f t="shared" si="23"/>
        <v>0</v>
      </c>
      <c r="H270" s="161"/>
      <c r="I270" s="98" t="s">
        <v>820</v>
      </c>
      <c r="J270" s="98" t="str">
        <f>VLOOKUP(I270,Presupuesto!$B$11:$C$566,2,0)</f>
        <v>PRODUCTOS PAPEL Y CARTON</v>
      </c>
      <c r="K270" s="98" t="str">
        <f t="shared" si="24"/>
        <v>Proceso integral de la internacionalización de la Educación Superior</v>
      </c>
      <c r="L270" s="98" t="s">
        <v>411</v>
      </c>
    </row>
    <row r="271" spans="3:12" x14ac:dyDescent="0.25">
      <c r="C271" s="99" t="s">
        <v>51</v>
      </c>
      <c r="D271" s="609"/>
      <c r="E271" s="200"/>
      <c r="F271" s="100">
        <v>85</v>
      </c>
      <c r="G271" s="97">
        <f t="shared" si="23"/>
        <v>0</v>
      </c>
      <c r="H271" s="161"/>
      <c r="I271" s="98" t="s">
        <v>820</v>
      </c>
      <c r="J271" s="98" t="str">
        <f>VLOOKUP(I271,Presupuesto!$B$11:$C$566,2,0)</f>
        <v>PRODUCTOS PAPEL Y CARTON</v>
      </c>
      <c r="K271" s="98" t="str">
        <f t="shared" si="24"/>
        <v>Proceso integral de la internacionalización de la Educación Superior</v>
      </c>
      <c r="L271" s="98" t="s">
        <v>411</v>
      </c>
    </row>
    <row r="272" spans="3:12" x14ac:dyDescent="0.25">
      <c r="C272" s="99" t="s">
        <v>122</v>
      </c>
      <c r="D272" s="609"/>
      <c r="E272" s="200"/>
      <c r="F272" s="100">
        <v>36</v>
      </c>
      <c r="G272" s="97">
        <f t="shared" si="23"/>
        <v>0</v>
      </c>
      <c r="H272" s="161"/>
      <c r="I272" s="98" t="s">
        <v>941</v>
      </c>
      <c r="J272" s="98" t="str">
        <f>VLOOKUP(I272,Presupuesto!$B$11:$C$566,2,0)</f>
        <v>UTILES DE ESCRITORIO, OFICINA Y ENSE¥ANZA</v>
      </c>
      <c r="K272" s="98" t="str">
        <f t="shared" si="24"/>
        <v>Proceso integral de la internacionalización de la Educación Superior</v>
      </c>
      <c r="L272" s="98" t="s">
        <v>411</v>
      </c>
    </row>
    <row r="273" spans="3:12" x14ac:dyDescent="0.25">
      <c r="C273" s="99" t="s">
        <v>34</v>
      </c>
      <c r="D273" s="609"/>
      <c r="E273" s="200"/>
      <c r="F273" s="100">
        <v>80</v>
      </c>
      <c r="G273" s="97">
        <f t="shared" si="23"/>
        <v>0</v>
      </c>
      <c r="H273" s="161"/>
      <c r="I273" s="98" t="s">
        <v>941</v>
      </c>
      <c r="J273" s="98" t="str">
        <f>VLOOKUP(I273,Presupuesto!$B$11:$C$566,2,0)</f>
        <v>UTILES DE ESCRITORIO, OFICINA Y ENSE¥ANZA</v>
      </c>
      <c r="K273" s="98" t="str">
        <f t="shared" si="24"/>
        <v>Proceso integral de la internacionalización de la Educación Superior</v>
      </c>
      <c r="L273" s="98" t="s">
        <v>411</v>
      </c>
    </row>
    <row r="274" spans="3:12" x14ac:dyDescent="0.25">
      <c r="C274" s="109" t="s">
        <v>52</v>
      </c>
      <c r="D274" s="609"/>
      <c r="E274" s="212">
        <v>0</v>
      </c>
      <c r="F274" s="119">
        <v>25</v>
      </c>
      <c r="G274" s="97">
        <f t="shared" si="23"/>
        <v>0</v>
      </c>
      <c r="H274" s="161"/>
      <c r="I274" s="98" t="s">
        <v>941</v>
      </c>
      <c r="J274" s="98" t="str">
        <f>VLOOKUP(I274,Presupuesto!$B$11:$C$566,2,0)</f>
        <v>UTILES DE ESCRITORIO, OFICINA Y ENSE¥ANZA</v>
      </c>
      <c r="K274" s="98" t="str">
        <f t="shared" si="24"/>
        <v>Proceso integral de la internacionalización de la Educación Superior</v>
      </c>
      <c r="L274" s="98" t="s">
        <v>411</v>
      </c>
    </row>
    <row r="275" spans="3:12" ht="15.75" thickBot="1" x14ac:dyDescent="0.3">
      <c r="C275" s="216" t="s">
        <v>429</v>
      </c>
      <c r="D275" s="217">
        <v>0</v>
      </c>
      <c r="E275" s="330">
        <v>0</v>
      </c>
      <c r="F275" s="104">
        <f>HLOOKUP(C275,$AH$2:$BU$3,2,0)</f>
        <v>1150</v>
      </c>
      <c r="G275" s="105">
        <f>D275*E275*F275</f>
        <v>0</v>
      </c>
      <c r="H275" s="331"/>
      <c r="I275" s="332" t="s">
        <v>300</v>
      </c>
      <c r="J275" s="106" t="str">
        <f>VLOOKUP(I275,Presupuesto!$B$11:$C$566,2,0)</f>
        <v>VIATICOS (26200-00)</v>
      </c>
      <c r="K275" s="333" t="str">
        <f t="shared" si="24"/>
        <v>Proceso integral de la internacionalización de la Educación Superior</v>
      </c>
      <c r="L275" s="333" t="s">
        <v>411</v>
      </c>
    </row>
    <row r="276" spans="3:12" x14ac:dyDescent="0.25">
      <c r="C276" s="93"/>
      <c r="D276" s="462"/>
      <c r="E276" s="112"/>
      <c r="F276" s="112"/>
      <c r="G276" s="112"/>
      <c r="H276" s="174"/>
      <c r="I276" s="112"/>
      <c r="J276" s="112"/>
      <c r="K276" s="112"/>
      <c r="L276" s="462"/>
    </row>
    <row r="277" spans="3:12" ht="15.75" thickBot="1" x14ac:dyDescent="0.3">
      <c r="C277" s="462"/>
      <c r="D277" s="462"/>
      <c r="E277" s="462"/>
      <c r="F277" s="462"/>
      <c r="G277" s="462"/>
      <c r="H277" s="449"/>
      <c r="I277" s="462"/>
      <c r="J277" s="462"/>
      <c r="K277" s="462"/>
      <c r="L277" s="462"/>
    </row>
    <row r="278" spans="3:12" ht="15.75" thickBot="1" x14ac:dyDescent="0.3">
      <c r="C278" s="29" t="s">
        <v>43</v>
      </c>
      <c r="D278" s="30">
        <f>SUM(G285:G294)</f>
        <v>27900</v>
      </c>
      <c r="E278" s="93"/>
      <c r="F278" s="93"/>
      <c r="G278" s="93"/>
      <c r="H278" s="76"/>
      <c r="I278" s="76"/>
      <c r="J278" s="76"/>
      <c r="K278" s="112"/>
      <c r="L278" s="462"/>
    </row>
    <row r="279" spans="3:12" x14ac:dyDescent="0.25">
      <c r="C279" s="70"/>
      <c r="D279" s="31"/>
      <c r="E279" s="93"/>
      <c r="F279" s="93"/>
      <c r="G279" s="93"/>
      <c r="H279" s="76"/>
      <c r="I279" s="76"/>
      <c r="J279" s="76"/>
      <c r="K279" s="112"/>
      <c r="L279" s="462"/>
    </row>
    <row r="280" spans="3:12" x14ac:dyDescent="0.25">
      <c r="C280" s="70"/>
      <c r="D280" s="31"/>
      <c r="E280" s="93"/>
      <c r="F280" s="93"/>
      <c r="G280" s="93"/>
      <c r="H280" s="76"/>
      <c r="I280" s="76"/>
      <c r="J280" s="76"/>
      <c r="K280" s="112"/>
      <c r="L280" s="462"/>
    </row>
    <row r="281" spans="3:12" ht="15.75" x14ac:dyDescent="0.25">
      <c r="C281" s="202" t="s">
        <v>391</v>
      </c>
      <c r="D281" s="366" t="s">
        <v>1705</v>
      </c>
      <c r="E281" s="93"/>
      <c r="F281" s="93"/>
      <c r="G281" s="93"/>
      <c r="H281" s="76"/>
      <c r="I281" s="76"/>
      <c r="J281" s="76"/>
      <c r="K281" s="112"/>
      <c r="L281" s="462"/>
    </row>
    <row r="282" spans="3:12" ht="18.75" x14ac:dyDescent="0.25">
      <c r="C282" s="210" t="str">
        <f>IFERROR(VLOOKUP(D281,'1. Desarrollo e Innov. Curricu.'!$F:$G,2,FALSE),IFERROR(VLOOKUP(D281,'2. Investigación Científica'!$F:$G,2,FALSE),IFERROR(VLOOKUP(D281,'3. Vinculación Univ. Sociedad'!$F:$G,2,FALSE),IFERROR(VLOOKUP(D281,'4. Docencia y Profesorado Univ.'!$F:$G,2,FALSE),IFERROR(VLOOKUP(D281,'5. Estudiantes y Graduados'!$F:$G,2,FALSE),IFERROR(VLOOKUP(D281,'11. Gestion Administrativa'!$F:$G,2,FALSE),IFERROR(VLOOKUP(D281,'13. Gestión Académica'!$F:$G,2,FALSE),IFERROR(VLOOKUP(D281,'9. Asegura. de la Calid. y M'!$F:$G,2,FALSE),IFERROR(VLOOKUP(D281,'6. Gestión del Conocimiento'!$F:$G,2,FALSE),IFERROR(VLOOKUP(D281,'15. Gobernabilidad y Proceso...'!$F:$G,2,FALSE),IFERROR(VLOOKUP(D281,'12. Gestión del Talento Humano'!$F:$G,2,FALSE),IFERROR(VLOOKUP(D281,'14. Internacional... de la E.S.'!$F:$G,2,FALSE),IFERROR(VLOOKUP(D281,'10. Posgrado'!$F:$G,2,FALSE),IFERROR(VLOOKUP(D281,'17. Gestión TIC'!$F:$G,2,FALSE),IFERROR(VLOOKUP(D281,'16. Desa. del Sistema Educ.Sup.'!$F:$G,2,FALSE),IFERROR(VLOOKUP(D281,'8. Cultura de Inno. Insti...'!$F:$G,2,FALSE),VLOOKUP(D281,'7. Lo Esencial de la Reforma U.'!$F:$G,2,0)))))))))))))))))</f>
        <v>Socialización de instrumentos de internacionalización</v>
      </c>
      <c r="D282" s="31"/>
      <c r="E282" s="93"/>
      <c r="F282" s="93"/>
      <c r="G282" s="93"/>
      <c r="H282" s="76"/>
      <c r="I282" s="76"/>
      <c r="J282" s="76"/>
      <c r="K282" s="112"/>
      <c r="L282" s="462"/>
    </row>
    <row r="283" spans="3:12" ht="15.75" thickBot="1" x14ac:dyDescent="0.3">
      <c r="C283" s="70"/>
      <c r="D283" s="31"/>
      <c r="E283" s="93"/>
      <c r="F283" s="93"/>
      <c r="G283" s="93"/>
      <c r="H283" s="76"/>
      <c r="I283" s="76"/>
      <c r="J283" s="76"/>
      <c r="K283" s="112"/>
      <c r="L283" s="462"/>
    </row>
    <row r="284" spans="3:12" ht="30.75" thickBot="1" x14ac:dyDescent="0.3">
      <c r="C284" s="126" t="s">
        <v>44</v>
      </c>
      <c r="D284" s="129" t="s">
        <v>45</v>
      </c>
      <c r="E284" s="128" t="s">
        <v>55</v>
      </c>
      <c r="F284" s="128" t="s">
        <v>57</v>
      </c>
      <c r="G284" s="127" t="s">
        <v>27</v>
      </c>
      <c r="H284" s="133" t="s">
        <v>130</v>
      </c>
      <c r="I284" s="128" t="s">
        <v>46</v>
      </c>
      <c r="J284" s="128" t="s">
        <v>131</v>
      </c>
      <c r="K284" s="128" t="s">
        <v>409</v>
      </c>
      <c r="L284" s="128" t="s">
        <v>410</v>
      </c>
    </row>
    <row r="285" spans="3:12" x14ac:dyDescent="0.25">
      <c r="C285" s="325" t="s">
        <v>47</v>
      </c>
      <c r="D285" s="608"/>
      <c r="E285" s="326"/>
      <c r="F285" s="115">
        <v>30000</v>
      </c>
      <c r="G285" s="327">
        <f t="shared" ref="G285:G293" si="26">E285*F285</f>
        <v>0</v>
      </c>
      <c r="H285" s="328"/>
      <c r="I285" s="116" t="s">
        <v>698</v>
      </c>
      <c r="J285" s="116" t="str">
        <f>VLOOKUP(I285,Presupuesto!$B$11:$C$566,2,0)</f>
        <v>SERVICIOS DE CAPACITACION.</v>
      </c>
      <c r="K285" s="329" t="s">
        <v>1366</v>
      </c>
      <c r="L285" s="116" t="s">
        <v>393</v>
      </c>
    </row>
    <row r="286" spans="3:12" x14ac:dyDescent="0.25">
      <c r="C286" s="99" t="s">
        <v>48</v>
      </c>
      <c r="D286" s="609"/>
      <c r="E286" s="200">
        <f>D285</f>
        <v>0</v>
      </c>
      <c r="F286" s="100">
        <v>50</v>
      </c>
      <c r="G286" s="97">
        <f t="shared" si="26"/>
        <v>0</v>
      </c>
      <c r="H286" s="161"/>
      <c r="I286" s="98" t="s">
        <v>716</v>
      </c>
      <c r="J286" s="98" t="str">
        <f>VLOOKUP(I286,Presupuesto!$B$11:$C$566,2,0)</f>
        <v>SERVICIOS DE IMPRENTA PUBLIC.Y REPRODUCCION</v>
      </c>
      <c r="K286" s="98" t="str">
        <f>$K$285</f>
        <v>Proceso integral de la internacionalización de la Educación Superior</v>
      </c>
      <c r="L286" s="98" t="s">
        <v>411</v>
      </c>
    </row>
    <row r="287" spans="3:12" x14ac:dyDescent="0.25">
      <c r="C287" s="99" t="s">
        <v>49</v>
      </c>
      <c r="D287" s="609"/>
      <c r="E287" s="200">
        <v>90</v>
      </c>
      <c r="F287" s="100">
        <v>150</v>
      </c>
      <c r="G287" s="97">
        <f t="shared" si="26"/>
        <v>13500</v>
      </c>
      <c r="H287" s="161" t="s">
        <v>128</v>
      </c>
      <c r="I287" s="98" t="s">
        <v>791</v>
      </c>
      <c r="J287" s="98" t="str">
        <f>VLOOKUP(I287,Presupuesto!$B$11:$C$566,2,0)</f>
        <v>ALIMENTOS B EBIDAS PARA PERSONAS</v>
      </c>
      <c r="K287" s="98" t="str">
        <f t="shared" ref="K287:K294" si="27">$K$285</f>
        <v>Proceso integral de la internacionalización de la Educación Superior</v>
      </c>
      <c r="L287" s="98" t="s">
        <v>395</v>
      </c>
    </row>
    <row r="288" spans="3:12" s="462" customFormat="1" x14ac:dyDescent="0.25">
      <c r="C288" s="99" t="s">
        <v>49</v>
      </c>
      <c r="D288" s="609"/>
      <c r="E288" s="200">
        <v>180</v>
      </c>
      <c r="F288" s="100">
        <v>80</v>
      </c>
      <c r="G288" s="97">
        <f t="shared" ref="G288" si="28">E288*F288</f>
        <v>14400</v>
      </c>
      <c r="H288" s="161" t="s">
        <v>128</v>
      </c>
      <c r="I288" s="98" t="s">
        <v>791</v>
      </c>
      <c r="J288" s="98" t="str">
        <f>VLOOKUP(I288,Presupuesto!$B$11:$C$566,2,0)</f>
        <v>ALIMENTOS B EBIDAS PARA PERSONAS</v>
      </c>
      <c r="K288" s="98" t="str">
        <f t="shared" si="27"/>
        <v>Proceso integral de la internacionalización de la Educación Superior</v>
      </c>
      <c r="L288" s="98" t="s">
        <v>395</v>
      </c>
    </row>
    <row r="289" spans="3:12" x14ac:dyDescent="0.25">
      <c r="C289" s="99" t="s">
        <v>416</v>
      </c>
      <c r="D289" s="609"/>
      <c r="E289" s="151">
        <v>0</v>
      </c>
      <c r="F289" s="118">
        <v>250</v>
      </c>
      <c r="G289" s="97">
        <f t="shared" si="26"/>
        <v>0</v>
      </c>
      <c r="H289" s="161"/>
      <c r="I289" s="98" t="s">
        <v>820</v>
      </c>
      <c r="J289" s="98" t="str">
        <f>VLOOKUP(I289,Presupuesto!$B$11:$C$566,2,0)</f>
        <v>PRODUCTOS PAPEL Y CARTON</v>
      </c>
      <c r="K289" s="98" t="str">
        <f t="shared" si="27"/>
        <v>Proceso integral de la internacionalización de la Educación Superior</v>
      </c>
      <c r="L289" s="98" t="s">
        <v>411</v>
      </c>
    </row>
    <row r="290" spans="3:12" x14ac:dyDescent="0.25">
      <c r="C290" s="99" t="s">
        <v>51</v>
      </c>
      <c r="D290" s="609"/>
      <c r="E290" s="200">
        <f>(D285*25)/500</f>
        <v>0</v>
      </c>
      <c r="F290" s="100">
        <v>85</v>
      </c>
      <c r="G290" s="97">
        <f t="shared" si="26"/>
        <v>0</v>
      </c>
      <c r="H290" s="161"/>
      <c r="I290" s="98" t="s">
        <v>820</v>
      </c>
      <c r="J290" s="98" t="str">
        <f>VLOOKUP(I290,Presupuesto!$B$11:$C$566,2,0)</f>
        <v>PRODUCTOS PAPEL Y CARTON</v>
      </c>
      <c r="K290" s="98" t="str">
        <f t="shared" si="27"/>
        <v>Proceso integral de la internacionalización de la Educación Superior</v>
      </c>
      <c r="L290" s="98" t="s">
        <v>411</v>
      </c>
    </row>
    <row r="291" spans="3:12" x14ac:dyDescent="0.25">
      <c r="C291" s="99" t="s">
        <v>122</v>
      </c>
      <c r="D291" s="609"/>
      <c r="E291" s="200">
        <f>D285/12</f>
        <v>0</v>
      </c>
      <c r="F291" s="100">
        <v>36</v>
      </c>
      <c r="G291" s="97">
        <f t="shared" si="26"/>
        <v>0</v>
      </c>
      <c r="H291" s="161"/>
      <c r="I291" s="98" t="s">
        <v>941</v>
      </c>
      <c r="J291" s="98" t="str">
        <f>VLOOKUP(I291,Presupuesto!$B$11:$C$566,2,0)</f>
        <v>UTILES DE ESCRITORIO, OFICINA Y ENSE¥ANZA</v>
      </c>
      <c r="K291" s="98" t="str">
        <f t="shared" si="27"/>
        <v>Proceso integral de la internacionalización de la Educación Superior</v>
      </c>
      <c r="L291" s="98" t="s">
        <v>411</v>
      </c>
    </row>
    <row r="292" spans="3:12" x14ac:dyDescent="0.25">
      <c r="C292" s="99" t="s">
        <v>34</v>
      </c>
      <c r="D292" s="609"/>
      <c r="E292" s="200">
        <f>D285/12</f>
        <v>0</v>
      </c>
      <c r="F292" s="100">
        <v>80</v>
      </c>
      <c r="G292" s="97">
        <f t="shared" si="26"/>
        <v>0</v>
      </c>
      <c r="H292" s="161"/>
      <c r="I292" s="98" t="s">
        <v>941</v>
      </c>
      <c r="J292" s="98" t="str">
        <f>VLOOKUP(I292,Presupuesto!$B$11:$C$566,2,0)</f>
        <v>UTILES DE ESCRITORIO, OFICINA Y ENSE¥ANZA</v>
      </c>
      <c r="K292" s="98" t="str">
        <f t="shared" si="27"/>
        <v>Proceso integral de la internacionalización de la Educación Superior</v>
      </c>
      <c r="L292" s="98" t="s">
        <v>411</v>
      </c>
    </row>
    <row r="293" spans="3:12" x14ac:dyDescent="0.25">
      <c r="C293" s="109" t="s">
        <v>52</v>
      </c>
      <c r="D293" s="609"/>
      <c r="E293" s="212">
        <v>0</v>
      </c>
      <c r="F293" s="119">
        <v>25</v>
      </c>
      <c r="G293" s="97">
        <f t="shared" si="26"/>
        <v>0</v>
      </c>
      <c r="H293" s="161"/>
      <c r="I293" s="98" t="s">
        <v>941</v>
      </c>
      <c r="J293" s="98" t="str">
        <f>VLOOKUP(I293,Presupuesto!$B$11:$C$566,2,0)</f>
        <v>UTILES DE ESCRITORIO, OFICINA Y ENSE¥ANZA</v>
      </c>
      <c r="K293" s="98" t="str">
        <f t="shared" si="27"/>
        <v>Proceso integral de la internacionalización de la Educación Superior</v>
      </c>
      <c r="L293" s="98" t="s">
        <v>411</v>
      </c>
    </row>
    <row r="294" spans="3:12" ht="15.75" thickBot="1" x14ac:dyDescent="0.3">
      <c r="C294" s="216" t="s">
        <v>429</v>
      </c>
      <c r="D294" s="217">
        <v>0</v>
      </c>
      <c r="E294" s="330">
        <v>0</v>
      </c>
      <c r="F294" s="104">
        <f>HLOOKUP(C294,$AH$2:$BU$3,2,0)</f>
        <v>1150</v>
      </c>
      <c r="G294" s="105">
        <f>D294*E294*F294</f>
        <v>0</v>
      </c>
      <c r="H294" s="331"/>
      <c r="I294" s="332" t="s">
        <v>300</v>
      </c>
      <c r="J294" s="106" t="str">
        <f>VLOOKUP(I294,Presupuesto!$B$11:$C$566,2,0)</f>
        <v>VIATICOS (26200-00)</v>
      </c>
      <c r="K294" s="333" t="str">
        <f t="shared" si="27"/>
        <v>Proceso integral de la internacionalización de la Educación Superior</v>
      </c>
      <c r="L294" s="333" t="s">
        <v>411</v>
      </c>
    </row>
    <row r="296" spans="3:12" ht="15.75" thickBot="1" x14ac:dyDescent="0.3">
      <c r="C296" s="462"/>
      <c r="D296" s="462"/>
      <c r="E296" s="462"/>
      <c r="F296" s="462"/>
      <c r="G296" s="462"/>
      <c r="H296" s="449"/>
      <c r="I296" s="462"/>
      <c r="J296" s="462"/>
      <c r="K296" s="462"/>
      <c r="L296" s="462"/>
    </row>
    <row r="297" spans="3:12" ht="15.75" thickBot="1" x14ac:dyDescent="0.3">
      <c r="C297" s="29" t="s">
        <v>43</v>
      </c>
      <c r="D297" s="30">
        <f>SUM(G304:G313)</f>
        <v>6400</v>
      </c>
      <c r="E297" s="93"/>
      <c r="F297" s="93"/>
      <c r="G297" s="93"/>
      <c r="H297" s="76"/>
      <c r="I297" s="76"/>
      <c r="J297" s="76"/>
      <c r="K297" s="112"/>
      <c r="L297" s="462"/>
    </row>
    <row r="298" spans="3:12" x14ac:dyDescent="0.25">
      <c r="C298" s="70"/>
      <c r="D298" s="31"/>
      <c r="E298" s="93"/>
      <c r="F298" s="93"/>
      <c r="G298" s="93"/>
      <c r="H298" s="76"/>
      <c r="I298" s="76"/>
      <c r="J298" s="76"/>
      <c r="K298" s="112"/>
      <c r="L298" s="462"/>
    </row>
    <row r="299" spans="3:12" x14ac:dyDescent="0.25">
      <c r="C299" s="70"/>
      <c r="D299" s="31"/>
      <c r="E299" s="93"/>
      <c r="F299" s="93"/>
      <c r="G299" s="93"/>
      <c r="H299" s="76"/>
      <c r="I299" s="76"/>
      <c r="J299" s="76"/>
      <c r="K299" s="112"/>
      <c r="L299" s="462"/>
    </row>
    <row r="300" spans="3:12" ht="15.75" x14ac:dyDescent="0.25">
      <c r="C300" s="202" t="s">
        <v>391</v>
      </c>
      <c r="D300" s="366" t="s">
        <v>1733</v>
      </c>
      <c r="E300" s="93"/>
      <c r="F300" s="93"/>
      <c r="G300" s="93"/>
      <c r="H300" s="76"/>
      <c r="I300" s="76"/>
      <c r="J300" s="76"/>
      <c r="K300" s="112"/>
      <c r="L300" s="462"/>
    </row>
    <row r="301" spans="3:12" ht="18.75" x14ac:dyDescent="0.25">
      <c r="C301" s="210" t="str">
        <f>IFERROR(VLOOKUP(D300,'1. Desarrollo e Innov. Curricu.'!$F:$G,2,FALSE),IFERROR(VLOOKUP(D300,'2. Investigación Científica'!$F:$G,2,FALSE),IFERROR(VLOOKUP(D300,'3. Vinculación Univ. Sociedad'!$F:$G,2,FALSE),IFERROR(VLOOKUP(D300,'4. Docencia y Profesorado Univ.'!$F:$G,2,FALSE),IFERROR(VLOOKUP(D300,'5. Estudiantes y Graduados'!$F:$G,2,FALSE),IFERROR(VLOOKUP(D300,'11. Gestion Administrativa'!$F:$G,2,FALSE),IFERROR(VLOOKUP(D300,'13. Gestión Académica'!$F:$G,2,FALSE),IFERROR(VLOOKUP(D300,'9. Asegura. de la Calid. y M'!$F:$G,2,FALSE),IFERROR(VLOOKUP(D300,'6. Gestión del Conocimiento'!$F:$G,2,FALSE),IFERROR(VLOOKUP(D300,'15. Gobernabilidad y Proceso...'!$F:$G,2,FALSE),IFERROR(VLOOKUP(D300,'12. Gestión del Talento Humano'!$F:$G,2,FALSE),IFERROR(VLOOKUP(D300,'14. Internacional... de la E.S.'!$F:$G,2,FALSE),IFERROR(VLOOKUP(D300,'10. Posgrado'!$F:$G,2,FALSE),IFERROR(VLOOKUP(D300,'17. Gestión TIC'!$F:$G,2,FALSE),IFERROR(VLOOKUP(D300,'16. Desa. del Sistema Educ.Sup.'!$F:$G,2,FALSE),IFERROR(VLOOKUP(D300,'8. Cultura de Inno. Insti...'!$F:$G,2,FALSE),VLOOKUP(D300,'7. Lo Esencial de la Reforma U.'!$F:$G,2,0)))))))))))))))))</f>
        <v>Reuniones de coordinación y talleres</v>
      </c>
      <c r="D301" s="31"/>
      <c r="E301" s="93"/>
      <c r="F301" s="93"/>
      <c r="G301" s="93"/>
      <c r="H301" s="76"/>
      <c r="I301" s="76"/>
      <c r="J301" s="76"/>
      <c r="K301" s="112"/>
      <c r="L301" s="462"/>
    </row>
    <row r="302" spans="3:12" ht="15.75" thickBot="1" x14ac:dyDescent="0.3">
      <c r="C302" s="70"/>
      <c r="D302" s="31"/>
      <c r="E302" s="93"/>
      <c r="F302" s="93"/>
      <c r="G302" s="93"/>
      <c r="H302" s="76"/>
      <c r="I302" s="76"/>
      <c r="J302" s="76"/>
      <c r="K302" s="112"/>
      <c r="L302" s="462"/>
    </row>
    <row r="303" spans="3:12" ht="30.75" thickBot="1" x14ac:dyDescent="0.3">
      <c r="C303" s="126" t="s">
        <v>44</v>
      </c>
      <c r="D303" s="129" t="s">
        <v>45</v>
      </c>
      <c r="E303" s="128" t="s">
        <v>55</v>
      </c>
      <c r="F303" s="128" t="s">
        <v>57</v>
      </c>
      <c r="G303" s="127" t="s">
        <v>27</v>
      </c>
      <c r="H303" s="133" t="s">
        <v>130</v>
      </c>
      <c r="I303" s="128" t="s">
        <v>46</v>
      </c>
      <c r="J303" s="128" t="s">
        <v>131</v>
      </c>
      <c r="K303" s="128" t="s">
        <v>409</v>
      </c>
      <c r="L303" s="128" t="s">
        <v>410</v>
      </c>
    </row>
    <row r="304" spans="3:12" x14ac:dyDescent="0.25">
      <c r="C304" s="325" t="s">
        <v>47</v>
      </c>
      <c r="D304" s="608"/>
      <c r="E304" s="326"/>
      <c r="F304" s="115">
        <v>30000</v>
      </c>
      <c r="G304" s="327">
        <f t="shared" ref="G304:G312" si="29">E304*F304</f>
        <v>0</v>
      </c>
      <c r="H304" s="328"/>
      <c r="I304" s="116" t="s">
        <v>698</v>
      </c>
      <c r="J304" s="116" t="str">
        <f>VLOOKUP(I304,Presupuesto!$B$11:$C$566,2,0)</f>
        <v>SERVICIOS DE CAPACITACION.</v>
      </c>
      <c r="K304" s="329" t="s">
        <v>1366</v>
      </c>
      <c r="L304" s="116" t="s">
        <v>393</v>
      </c>
    </row>
    <row r="305" spans="3:12" x14ac:dyDescent="0.25">
      <c r="C305" s="99" t="s">
        <v>48</v>
      </c>
      <c r="D305" s="609"/>
      <c r="E305" s="200">
        <f>D304</f>
        <v>0</v>
      </c>
      <c r="F305" s="100">
        <v>50</v>
      </c>
      <c r="G305" s="97">
        <f t="shared" si="29"/>
        <v>0</v>
      </c>
      <c r="H305" s="161"/>
      <c r="I305" s="98" t="s">
        <v>716</v>
      </c>
      <c r="J305" s="98" t="str">
        <f>VLOOKUP(I305,Presupuesto!$B$11:$C$566,2,0)</f>
        <v>SERVICIOS DE IMPRENTA PUBLIC.Y REPRODUCCION</v>
      </c>
      <c r="K305" s="98" t="str">
        <f>$K$304</f>
        <v>Proceso integral de la internacionalización de la Educación Superior</v>
      </c>
      <c r="L305" s="98" t="s">
        <v>411</v>
      </c>
    </row>
    <row r="306" spans="3:12" x14ac:dyDescent="0.25">
      <c r="C306" s="99" t="s">
        <v>49</v>
      </c>
      <c r="D306" s="609"/>
      <c r="E306" s="200">
        <v>80</v>
      </c>
      <c r="F306" s="100">
        <v>80</v>
      </c>
      <c r="G306" s="97">
        <f t="shared" si="29"/>
        <v>6400</v>
      </c>
      <c r="H306" s="161" t="s">
        <v>128</v>
      </c>
      <c r="I306" s="98" t="s">
        <v>791</v>
      </c>
      <c r="J306" s="98" t="str">
        <f>VLOOKUP(I306,Presupuesto!$B$11:$C$566,2,0)</f>
        <v>ALIMENTOS B EBIDAS PARA PERSONAS</v>
      </c>
      <c r="K306" s="98" t="str">
        <f t="shared" ref="K306:K313" si="30">$K$304</f>
        <v>Proceso integral de la internacionalización de la Educación Superior</v>
      </c>
      <c r="L306" s="98" t="s">
        <v>395</v>
      </c>
    </row>
    <row r="307" spans="3:12" x14ac:dyDescent="0.25">
      <c r="C307" s="99" t="s">
        <v>50</v>
      </c>
      <c r="D307" s="609"/>
      <c r="E307" s="151">
        <v>0</v>
      </c>
      <c r="F307" s="118">
        <v>10000</v>
      </c>
      <c r="G307" s="97">
        <f t="shared" si="29"/>
        <v>0</v>
      </c>
      <c r="H307" s="161"/>
      <c r="I307" s="320" t="s">
        <v>748</v>
      </c>
      <c r="J307" s="98" t="str">
        <f>VLOOKUP(I307,Presupuesto!$B$11:$C$566,2,0)</f>
        <v>PASAJES NACIONALES</v>
      </c>
      <c r="K307" s="98" t="str">
        <f t="shared" si="30"/>
        <v>Proceso integral de la internacionalización de la Educación Superior</v>
      </c>
      <c r="L307" s="98" t="s">
        <v>411</v>
      </c>
    </row>
    <row r="308" spans="3:12" x14ac:dyDescent="0.25">
      <c r="C308" s="99" t="s">
        <v>416</v>
      </c>
      <c r="D308" s="609"/>
      <c r="E308" s="151">
        <v>0</v>
      </c>
      <c r="F308" s="118">
        <v>250</v>
      </c>
      <c r="G308" s="97">
        <f t="shared" si="29"/>
        <v>0</v>
      </c>
      <c r="H308" s="161"/>
      <c r="I308" s="98" t="s">
        <v>820</v>
      </c>
      <c r="J308" s="98" t="str">
        <f>VLOOKUP(I308,Presupuesto!$B$11:$C$566,2,0)</f>
        <v>PRODUCTOS PAPEL Y CARTON</v>
      </c>
      <c r="K308" s="98" t="str">
        <f t="shared" si="30"/>
        <v>Proceso integral de la internacionalización de la Educación Superior</v>
      </c>
      <c r="L308" s="98" t="s">
        <v>411</v>
      </c>
    </row>
    <row r="309" spans="3:12" x14ac:dyDescent="0.25">
      <c r="C309" s="99" t="s">
        <v>51</v>
      </c>
      <c r="D309" s="609"/>
      <c r="E309" s="200">
        <f>(D304*25)/500</f>
        <v>0</v>
      </c>
      <c r="F309" s="100">
        <v>85</v>
      </c>
      <c r="G309" s="97">
        <f t="shared" si="29"/>
        <v>0</v>
      </c>
      <c r="H309" s="161"/>
      <c r="I309" s="98" t="s">
        <v>820</v>
      </c>
      <c r="J309" s="98" t="str">
        <f>VLOOKUP(I309,Presupuesto!$B$11:$C$566,2,0)</f>
        <v>PRODUCTOS PAPEL Y CARTON</v>
      </c>
      <c r="K309" s="98" t="str">
        <f t="shared" si="30"/>
        <v>Proceso integral de la internacionalización de la Educación Superior</v>
      </c>
      <c r="L309" s="98" t="s">
        <v>411</v>
      </c>
    </row>
    <row r="310" spans="3:12" x14ac:dyDescent="0.25">
      <c r="C310" s="99" t="s">
        <v>122</v>
      </c>
      <c r="D310" s="609"/>
      <c r="E310" s="200">
        <f>D304/12</f>
        <v>0</v>
      </c>
      <c r="F310" s="100">
        <v>36</v>
      </c>
      <c r="G310" s="97">
        <f t="shared" si="29"/>
        <v>0</v>
      </c>
      <c r="H310" s="161"/>
      <c r="I310" s="98" t="s">
        <v>941</v>
      </c>
      <c r="J310" s="98" t="str">
        <f>VLOOKUP(I310,Presupuesto!$B$11:$C$566,2,0)</f>
        <v>UTILES DE ESCRITORIO, OFICINA Y ENSE¥ANZA</v>
      </c>
      <c r="K310" s="98" t="str">
        <f t="shared" si="30"/>
        <v>Proceso integral de la internacionalización de la Educación Superior</v>
      </c>
      <c r="L310" s="98" t="s">
        <v>411</v>
      </c>
    </row>
    <row r="311" spans="3:12" x14ac:dyDescent="0.25">
      <c r="C311" s="99" t="s">
        <v>34</v>
      </c>
      <c r="D311" s="609"/>
      <c r="E311" s="200">
        <f>D304/12</f>
        <v>0</v>
      </c>
      <c r="F311" s="100">
        <v>80</v>
      </c>
      <c r="G311" s="97">
        <f t="shared" si="29"/>
        <v>0</v>
      </c>
      <c r="H311" s="161"/>
      <c r="I311" s="98" t="s">
        <v>941</v>
      </c>
      <c r="J311" s="98" t="str">
        <f>VLOOKUP(I311,Presupuesto!$B$11:$C$566,2,0)</f>
        <v>UTILES DE ESCRITORIO, OFICINA Y ENSE¥ANZA</v>
      </c>
      <c r="K311" s="98" t="str">
        <f t="shared" si="30"/>
        <v>Proceso integral de la internacionalización de la Educación Superior</v>
      </c>
      <c r="L311" s="98" t="s">
        <v>411</v>
      </c>
    </row>
    <row r="312" spans="3:12" x14ac:dyDescent="0.25">
      <c r="C312" s="109" t="s">
        <v>52</v>
      </c>
      <c r="D312" s="609"/>
      <c r="E312" s="212">
        <v>0</v>
      </c>
      <c r="F312" s="119">
        <v>25</v>
      </c>
      <c r="G312" s="97">
        <f t="shared" si="29"/>
        <v>0</v>
      </c>
      <c r="H312" s="161"/>
      <c r="I312" s="98" t="s">
        <v>941</v>
      </c>
      <c r="J312" s="98" t="str">
        <f>VLOOKUP(I312,Presupuesto!$B$11:$C$566,2,0)</f>
        <v>UTILES DE ESCRITORIO, OFICINA Y ENSE¥ANZA</v>
      </c>
      <c r="K312" s="98" t="str">
        <f t="shared" si="30"/>
        <v>Proceso integral de la internacionalización de la Educación Superior</v>
      </c>
      <c r="L312" s="98" t="s">
        <v>411</v>
      </c>
    </row>
    <row r="313" spans="3:12" ht="15.75" thickBot="1" x14ac:dyDescent="0.3">
      <c r="C313" s="216" t="s">
        <v>429</v>
      </c>
      <c r="D313" s="217">
        <v>0</v>
      </c>
      <c r="E313" s="330">
        <v>0</v>
      </c>
      <c r="F313" s="104">
        <f>HLOOKUP(C313,$AH$2:$BU$3,2,0)</f>
        <v>1150</v>
      </c>
      <c r="G313" s="105">
        <f>D313*E313*F313</f>
        <v>0</v>
      </c>
      <c r="H313" s="331"/>
      <c r="I313" s="332" t="s">
        <v>300</v>
      </c>
      <c r="J313" s="106" t="str">
        <f>VLOOKUP(I313,Presupuesto!$B$11:$C$566,2,0)</f>
        <v>VIATICOS (26200-00)</v>
      </c>
      <c r="K313" s="333" t="str">
        <f t="shared" si="30"/>
        <v>Proceso integral de la internacionalización de la Educación Superior</v>
      </c>
      <c r="L313" s="333" t="s">
        <v>411</v>
      </c>
    </row>
    <row r="314" spans="3:12" x14ac:dyDescent="0.25">
      <c r="C314" s="93"/>
      <c r="D314" s="462"/>
      <c r="E314" s="112"/>
      <c r="F314" s="112"/>
      <c r="G314" s="112"/>
      <c r="H314" s="174"/>
      <c r="I314" s="112"/>
      <c r="J314" s="112"/>
      <c r="K314" s="112"/>
      <c r="L314" s="462"/>
    </row>
    <row r="315" spans="3:12" ht="15.75" thickBot="1" x14ac:dyDescent="0.3">
      <c r="C315" s="462"/>
      <c r="D315" s="462"/>
      <c r="E315" s="462"/>
      <c r="F315" s="462"/>
      <c r="G315" s="462"/>
      <c r="H315" s="449"/>
      <c r="I315" s="462"/>
      <c r="J315" s="462"/>
      <c r="K315" s="462"/>
      <c r="L315" s="462"/>
    </row>
    <row r="316" spans="3:12" ht="15.75" thickBot="1" x14ac:dyDescent="0.3">
      <c r="C316" s="29" t="s">
        <v>43</v>
      </c>
      <c r="D316" s="30">
        <f>SUM(G323:G332)</f>
        <v>0</v>
      </c>
      <c r="E316" s="93"/>
      <c r="F316" s="93"/>
      <c r="G316" s="93"/>
      <c r="H316" s="76"/>
      <c r="I316" s="76"/>
      <c r="J316" s="76"/>
      <c r="K316" s="112"/>
      <c r="L316" s="462"/>
    </row>
    <row r="317" spans="3:12" x14ac:dyDescent="0.25">
      <c r="C317" s="70"/>
      <c r="D317" s="31"/>
      <c r="E317" s="93"/>
      <c r="F317" s="93"/>
      <c r="G317" s="93"/>
      <c r="H317" s="76"/>
      <c r="I317" s="76"/>
      <c r="J317" s="76"/>
      <c r="K317" s="112"/>
      <c r="L317" s="462"/>
    </row>
    <row r="318" spans="3:12" x14ac:dyDescent="0.25">
      <c r="C318" s="70"/>
      <c r="D318" s="31"/>
      <c r="E318" s="93"/>
      <c r="F318" s="93"/>
      <c r="G318" s="93"/>
      <c r="H318" s="76"/>
      <c r="I318" s="76"/>
      <c r="J318" s="76"/>
      <c r="K318" s="112"/>
      <c r="L318" s="462"/>
    </row>
    <row r="319" spans="3:12" ht="15.75" x14ac:dyDescent="0.25">
      <c r="C319" s="202" t="s">
        <v>391</v>
      </c>
      <c r="D319" s="366"/>
      <c r="E319" s="93"/>
      <c r="F319" s="93"/>
      <c r="G319" s="93"/>
      <c r="H319" s="76"/>
      <c r="I319" s="76"/>
      <c r="J319" s="76"/>
      <c r="K319" s="112"/>
      <c r="L319" s="462"/>
    </row>
    <row r="320" spans="3:12" ht="18.75" x14ac:dyDescent="0.25">
      <c r="C320" s="210" t="e">
        <f>IFERROR(VLOOKUP(D319,'1. Desarrollo e Innov. Curricu.'!$F:$G,2,FALSE),IFERROR(VLOOKUP(D319,'2. Investigación Científica'!$F:$G,2,FALSE),IFERROR(VLOOKUP(D319,'3. Vinculación Univ. Sociedad'!$F:$G,2,FALSE),IFERROR(VLOOKUP(D319,'4. Docencia y Profesorado Univ.'!$F:$G,2,FALSE),IFERROR(VLOOKUP(D319,'5. Estudiantes y Graduados'!$F:$G,2,FALSE),IFERROR(VLOOKUP(D319,'11. Gestion Administrativa'!$F:$G,2,FALSE),IFERROR(VLOOKUP(D319,'13. Gestión Académica'!$F:$G,2,FALSE),IFERROR(VLOOKUP(D319,'9. Asegura. de la Calid. y M'!$F:$G,2,FALSE),IFERROR(VLOOKUP(D319,'6. Gestión del Conocimiento'!$F:$G,2,FALSE),IFERROR(VLOOKUP(D319,'15. Gobernabilidad y Proceso...'!$F:$G,2,FALSE),IFERROR(VLOOKUP(D319,'12. Gestión del Talento Humano'!$F:$G,2,FALSE),IFERROR(VLOOKUP(D319,'14. Internacional... de la E.S.'!$F:$G,2,FALSE),IFERROR(VLOOKUP(D319,'10. Posgrado'!$F:$G,2,FALSE),IFERROR(VLOOKUP(D319,'17. Gestión TIC'!$F:$G,2,FALSE),IFERROR(VLOOKUP(D319,'16. Desa. del Sistema Educ.Sup.'!$F:$G,2,FALSE),IFERROR(VLOOKUP(D319,'8. Cultura de Inno. Insti...'!$F:$G,2,FALSE),VLOOKUP(D319,'7. Lo Esencial de la Reforma U.'!$F:$G,2,0)))))))))))))))))</f>
        <v>#N/A</v>
      </c>
      <c r="D320" s="31"/>
      <c r="E320" s="93"/>
      <c r="F320" s="93"/>
      <c r="G320" s="93"/>
      <c r="H320" s="76"/>
      <c r="I320" s="76"/>
      <c r="J320" s="76"/>
      <c r="K320" s="112"/>
      <c r="L320" s="462"/>
    </row>
    <row r="321" spans="3:12" ht="15.75" thickBot="1" x14ac:dyDescent="0.3">
      <c r="C321" s="70"/>
      <c r="D321" s="31"/>
      <c r="E321" s="93"/>
      <c r="F321" s="93"/>
      <c r="G321" s="93"/>
      <c r="H321" s="76"/>
      <c r="I321" s="76"/>
      <c r="J321" s="76"/>
      <c r="K321" s="112"/>
      <c r="L321" s="462"/>
    </row>
    <row r="322" spans="3:12" ht="30.75" thickBot="1" x14ac:dyDescent="0.3">
      <c r="C322" s="126" t="s">
        <v>44</v>
      </c>
      <c r="D322" s="129" t="s">
        <v>45</v>
      </c>
      <c r="E322" s="128" t="s">
        <v>55</v>
      </c>
      <c r="F322" s="128" t="s">
        <v>57</v>
      </c>
      <c r="G322" s="127" t="s">
        <v>27</v>
      </c>
      <c r="H322" s="133" t="s">
        <v>130</v>
      </c>
      <c r="I322" s="128" t="s">
        <v>46</v>
      </c>
      <c r="J322" s="128" t="s">
        <v>131</v>
      </c>
      <c r="K322" s="128" t="s">
        <v>409</v>
      </c>
      <c r="L322" s="128" t="s">
        <v>410</v>
      </c>
    </row>
    <row r="323" spans="3:12" x14ac:dyDescent="0.25">
      <c r="C323" s="325" t="s">
        <v>47</v>
      </c>
      <c r="D323" s="608"/>
      <c r="E323" s="326"/>
      <c r="F323" s="115">
        <v>30000</v>
      </c>
      <c r="G323" s="327">
        <f t="shared" ref="G323:G331" si="31">E323*F323</f>
        <v>0</v>
      </c>
      <c r="H323" s="328"/>
      <c r="I323" s="116" t="s">
        <v>698</v>
      </c>
      <c r="J323" s="116" t="str">
        <f>VLOOKUP(I323,Presupuesto!$B$11:$C$566,2,0)</f>
        <v>SERVICIOS DE CAPACITACION.</v>
      </c>
      <c r="K323" s="329" t="s">
        <v>1513</v>
      </c>
      <c r="L323" s="116" t="s">
        <v>393</v>
      </c>
    </row>
    <row r="324" spans="3:12" x14ac:dyDescent="0.25">
      <c r="C324" s="99" t="s">
        <v>48</v>
      </c>
      <c r="D324" s="609"/>
      <c r="E324" s="200">
        <f>D323</f>
        <v>0</v>
      </c>
      <c r="F324" s="100">
        <v>50</v>
      </c>
      <c r="G324" s="97">
        <f t="shared" si="31"/>
        <v>0</v>
      </c>
      <c r="H324" s="161"/>
      <c r="I324" s="98" t="s">
        <v>716</v>
      </c>
      <c r="J324" s="98" t="str">
        <f>VLOOKUP(I324,Presupuesto!$B$11:$C$566,2,0)</f>
        <v>SERVICIOS DE IMPRENTA PUBLIC.Y REPRODUCCION</v>
      </c>
      <c r="K324" s="98" t="str">
        <f>$K$323</f>
        <v>Gestión Tecnologías de Información y Comunicación</v>
      </c>
      <c r="L324" s="98" t="s">
        <v>411</v>
      </c>
    </row>
    <row r="325" spans="3:12" x14ac:dyDescent="0.25">
      <c r="C325" s="99" t="s">
        <v>49</v>
      </c>
      <c r="D325" s="609"/>
      <c r="E325" s="200">
        <f>D323</f>
        <v>0</v>
      </c>
      <c r="F325" s="100">
        <v>150</v>
      </c>
      <c r="G325" s="97">
        <f t="shared" si="31"/>
        <v>0</v>
      </c>
      <c r="H325" s="161"/>
      <c r="I325" s="98" t="s">
        <v>791</v>
      </c>
      <c r="J325" s="98" t="str">
        <f>VLOOKUP(I325,Presupuesto!$B$11:$C$566,2,0)</f>
        <v>ALIMENTOS B EBIDAS PARA PERSONAS</v>
      </c>
      <c r="K325" s="98" t="str">
        <f t="shared" ref="K325:K331" si="32">$K$323</f>
        <v>Gestión Tecnologías de Información y Comunicación</v>
      </c>
      <c r="L325" s="98" t="s">
        <v>395</v>
      </c>
    </row>
    <row r="326" spans="3:12" x14ac:dyDescent="0.25">
      <c r="C326" s="99" t="s">
        <v>50</v>
      </c>
      <c r="D326" s="609"/>
      <c r="E326" s="151">
        <v>0</v>
      </c>
      <c r="F326" s="118">
        <v>10000</v>
      </c>
      <c r="G326" s="97">
        <f t="shared" si="31"/>
        <v>0</v>
      </c>
      <c r="H326" s="161"/>
      <c r="I326" s="320" t="s">
        <v>748</v>
      </c>
      <c r="J326" s="98" t="str">
        <f>VLOOKUP(I326,Presupuesto!$B$11:$C$566,2,0)</f>
        <v>PASAJES NACIONALES</v>
      </c>
      <c r="K326" s="98" t="str">
        <f t="shared" si="32"/>
        <v>Gestión Tecnologías de Información y Comunicación</v>
      </c>
      <c r="L326" s="98" t="s">
        <v>411</v>
      </c>
    </row>
    <row r="327" spans="3:12" x14ac:dyDescent="0.25">
      <c r="C327" s="99" t="s">
        <v>416</v>
      </c>
      <c r="D327" s="609"/>
      <c r="E327" s="151">
        <v>0</v>
      </c>
      <c r="F327" s="118">
        <v>250</v>
      </c>
      <c r="G327" s="97">
        <f t="shared" si="31"/>
        <v>0</v>
      </c>
      <c r="H327" s="161"/>
      <c r="I327" s="98" t="s">
        <v>820</v>
      </c>
      <c r="J327" s="98" t="str">
        <f>VLOOKUP(I327,Presupuesto!$B$11:$C$566,2,0)</f>
        <v>PRODUCTOS PAPEL Y CARTON</v>
      </c>
      <c r="K327" s="98" t="str">
        <f t="shared" si="32"/>
        <v>Gestión Tecnologías de Información y Comunicación</v>
      </c>
      <c r="L327" s="98" t="s">
        <v>411</v>
      </c>
    </row>
    <row r="328" spans="3:12" x14ac:dyDescent="0.25">
      <c r="C328" s="99" t="s">
        <v>51</v>
      </c>
      <c r="D328" s="609"/>
      <c r="E328" s="200">
        <f>(D323*25)/500</f>
        <v>0</v>
      </c>
      <c r="F328" s="100">
        <v>85</v>
      </c>
      <c r="G328" s="97">
        <f t="shared" si="31"/>
        <v>0</v>
      </c>
      <c r="H328" s="161"/>
      <c r="I328" s="98" t="s">
        <v>820</v>
      </c>
      <c r="J328" s="98" t="str">
        <f>VLOOKUP(I328,Presupuesto!$B$11:$C$566,2,0)</f>
        <v>PRODUCTOS PAPEL Y CARTON</v>
      </c>
      <c r="K328" s="98" t="str">
        <f t="shared" si="32"/>
        <v>Gestión Tecnologías de Información y Comunicación</v>
      </c>
      <c r="L328" s="98" t="s">
        <v>411</v>
      </c>
    </row>
    <row r="329" spans="3:12" x14ac:dyDescent="0.25">
      <c r="C329" s="99" t="s">
        <v>122</v>
      </c>
      <c r="D329" s="609"/>
      <c r="E329" s="200">
        <f>D323/12</f>
        <v>0</v>
      </c>
      <c r="F329" s="100">
        <v>36</v>
      </c>
      <c r="G329" s="97">
        <f t="shared" si="31"/>
        <v>0</v>
      </c>
      <c r="H329" s="161"/>
      <c r="I329" s="98" t="s">
        <v>941</v>
      </c>
      <c r="J329" s="98" t="str">
        <f>VLOOKUP(I329,Presupuesto!$B$11:$C$566,2,0)</f>
        <v>UTILES DE ESCRITORIO, OFICINA Y ENSE¥ANZA</v>
      </c>
      <c r="K329" s="98" t="str">
        <f t="shared" si="32"/>
        <v>Gestión Tecnologías de Información y Comunicación</v>
      </c>
      <c r="L329" s="98" t="s">
        <v>411</v>
      </c>
    </row>
    <row r="330" spans="3:12" x14ac:dyDescent="0.25">
      <c r="C330" s="99" t="s">
        <v>34</v>
      </c>
      <c r="D330" s="609"/>
      <c r="E330" s="200">
        <f>D323/12</f>
        <v>0</v>
      </c>
      <c r="F330" s="100">
        <v>80</v>
      </c>
      <c r="G330" s="97">
        <f t="shared" si="31"/>
        <v>0</v>
      </c>
      <c r="H330" s="161"/>
      <c r="I330" s="98" t="s">
        <v>941</v>
      </c>
      <c r="J330" s="98" t="str">
        <f>VLOOKUP(I330,Presupuesto!$B$11:$C$566,2,0)</f>
        <v>UTILES DE ESCRITORIO, OFICINA Y ENSE¥ANZA</v>
      </c>
      <c r="K330" s="98" t="str">
        <f t="shared" si="32"/>
        <v>Gestión Tecnologías de Información y Comunicación</v>
      </c>
      <c r="L330" s="98" t="s">
        <v>411</v>
      </c>
    </row>
    <row r="331" spans="3:12" x14ac:dyDescent="0.25">
      <c r="C331" s="109" t="s">
        <v>52</v>
      </c>
      <c r="D331" s="609"/>
      <c r="E331" s="212">
        <v>0</v>
      </c>
      <c r="F331" s="119">
        <v>25</v>
      </c>
      <c r="G331" s="97">
        <f t="shared" si="31"/>
        <v>0</v>
      </c>
      <c r="H331" s="161"/>
      <c r="I331" s="98" t="s">
        <v>941</v>
      </c>
      <c r="J331" s="98" t="str">
        <f>VLOOKUP(I331,Presupuesto!$B$11:$C$566,2,0)</f>
        <v>UTILES DE ESCRITORIO, OFICINA Y ENSE¥ANZA</v>
      </c>
      <c r="K331" s="98" t="str">
        <f t="shared" si="32"/>
        <v>Gestión Tecnologías de Información y Comunicación</v>
      </c>
      <c r="L331" s="98" t="s">
        <v>411</v>
      </c>
    </row>
    <row r="332" spans="3:12" ht="15.75" thickBot="1" x14ac:dyDescent="0.3">
      <c r="C332" s="216" t="s">
        <v>429</v>
      </c>
      <c r="D332" s="217">
        <v>0</v>
      </c>
      <c r="E332" s="330">
        <v>0</v>
      </c>
      <c r="F332" s="104">
        <f>HLOOKUP(C332,$AH$2:$BU$3,2,0)</f>
        <v>1150</v>
      </c>
      <c r="G332" s="105">
        <f>D332*E332*F332</f>
        <v>0</v>
      </c>
      <c r="H332" s="331"/>
      <c r="I332" s="332" t="s">
        <v>300</v>
      </c>
      <c r="J332" s="106" t="str">
        <f>VLOOKUP(I332,Presupuesto!$B$11:$C$566,2,0)</f>
        <v>VIATICOS (26200-00)</v>
      </c>
      <c r="K332" s="333" t="str">
        <f>$K$323</f>
        <v>Gestión Tecnologías de Información y Comunicación</v>
      </c>
      <c r="L332" s="333" t="s">
        <v>411</v>
      </c>
    </row>
    <row r="334" spans="3:12" ht="15.75" thickBot="1" x14ac:dyDescent="0.3"/>
    <row r="335" spans="3:12" ht="15.75" thickBot="1" x14ac:dyDescent="0.3">
      <c r="C335" s="29" t="s">
        <v>43</v>
      </c>
      <c r="D335" s="30">
        <f>SUM(G342:G351)</f>
        <v>0</v>
      </c>
      <c r="E335" s="93"/>
      <c r="F335" s="93"/>
      <c r="G335" s="93"/>
      <c r="H335" s="76"/>
      <c r="I335" s="76"/>
      <c r="J335" s="76"/>
      <c r="K335" s="112"/>
    </row>
    <row r="336" spans="3:12" x14ac:dyDescent="0.25">
      <c r="C336" s="70"/>
      <c r="D336" s="31"/>
      <c r="E336" s="93"/>
      <c r="F336" s="93"/>
      <c r="G336" s="93"/>
      <c r="H336" s="76"/>
      <c r="I336" s="76"/>
      <c r="J336" s="76"/>
      <c r="K336" s="112"/>
    </row>
    <row r="337" spans="3:12" x14ac:dyDescent="0.25">
      <c r="C337" s="70"/>
      <c r="D337" s="31"/>
      <c r="E337" s="93"/>
      <c r="F337" s="93"/>
      <c r="G337" s="93"/>
      <c r="H337" s="76"/>
      <c r="I337" s="76"/>
      <c r="J337" s="76"/>
      <c r="K337" s="112"/>
    </row>
    <row r="338" spans="3:12" ht="15.75" x14ac:dyDescent="0.25">
      <c r="C338" s="202" t="s">
        <v>391</v>
      </c>
      <c r="D338" s="366"/>
      <c r="E338" s="93"/>
      <c r="F338" s="93"/>
      <c r="G338" s="93"/>
      <c r="H338" s="76"/>
      <c r="I338" s="76"/>
      <c r="J338" s="76"/>
      <c r="K338" s="112"/>
    </row>
    <row r="339" spans="3:12" ht="18.75" x14ac:dyDescent="0.25">
      <c r="C339" s="210" t="e">
        <f>IFERROR(VLOOKUP(D338,'1. Desarrollo e Innov. Curricu.'!$F:$G,2,FALSE),IFERROR(VLOOKUP(D338,'2. Investigación Científica'!$F:$G,2,FALSE),IFERROR(VLOOKUP(D338,'3. Vinculación Univ. Sociedad'!$F:$G,2,FALSE),IFERROR(VLOOKUP(D338,'4. Docencia y Profesorado Univ.'!$F:$G,2,FALSE),IFERROR(VLOOKUP(D338,'5. Estudiantes y Graduados'!$F:$G,2,FALSE),IFERROR(VLOOKUP(D338,'11. Gestion Administrativa'!$F:$G,2,FALSE),IFERROR(VLOOKUP(D338,'13. Gestión Académica'!$F:$G,2,FALSE),IFERROR(VLOOKUP(D338,'9. Asegura. de la Calid. y M'!$F:$G,2,FALSE),IFERROR(VLOOKUP(D338,'6. Gestión del Conocimiento'!$F:$G,2,FALSE),IFERROR(VLOOKUP(D338,'15. Gobernabilidad y Proceso...'!$F:$G,2,FALSE),IFERROR(VLOOKUP(D338,'12. Gestión del Talento Humano'!$F:$G,2,FALSE),IFERROR(VLOOKUP(D338,'14. Internacional... de la E.S.'!$F:$G,2,FALSE),IFERROR(VLOOKUP(D338,'10. Posgrado'!$F:$G,2,FALSE),IFERROR(VLOOKUP(D338,'17. Gestión TIC'!$F:$G,2,FALSE),IFERROR(VLOOKUP(D338,'16. Desa. del Sistema Educ.Sup.'!$F:$G,2,FALSE),IFERROR(VLOOKUP(D338,'8. Cultura de Inno. Insti...'!$F:$G,2,FALSE),VLOOKUP(D338,'7. Lo Esencial de la Reforma U.'!$F:$G,2,0)))))))))))))))))</f>
        <v>#N/A</v>
      </c>
      <c r="D339" s="31"/>
      <c r="E339" s="93"/>
      <c r="F339" s="93"/>
      <c r="G339" s="93"/>
      <c r="H339" s="76"/>
      <c r="I339" s="76"/>
      <c r="J339" s="76"/>
      <c r="K339" s="112"/>
    </row>
    <row r="340" spans="3:12" ht="15.75" thickBot="1" x14ac:dyDescent="0.3">
      <c r="C340" s="70"/>
      <c r="D340" s="31"/>
      <c r="E340" s="93"/>
      <c r="F340" s="93"/>
      <c r="G340" s="93"/>
      <c r="H340" s="76"/>
      <c r="I340" s="76"/>
      <c r="J340" s="76"/>
      <c r="K340" s="112"/>
    </row>
    <row r="341" spans="3:12" ht="30.75" thickBot="1" x14ac:dyDescent="0.3">
      <c r="C341" s="126" t="s">
        <v>44</v>
      </c>
      <c r="D341" s="129" t="s">
        <v>45</v>
      </c>
      <c r="E341" s="128" t="s">
        <v>55</v>
      </c>
      <c r="F341" s="128" t="s">
        <v>57</v>
      </c>
      <c r="G341" s="127" t="s">
        <v>27</v>
      </c>
      <c r="H341" s="133" t="s">
        <v>130</v>
      </c>
      <c r="I341" s="128" t="s">
        <v>46</v>
      </c>
      <c r="J341" s="128" t="s">
        <v>131</v>
      </c>
      <c r="K341" s="128" t="s">
        <v>409</v>
      </c>
      <c r="L341" s="128" t="s">
        <v>410</v>
      </c>
    </row>
    <row r="342" spans="3:12" x14ac:dyDescent="0.25">
      <c r="C342" s="325" t="s">
        <v>47</v>
      </c>
      <c r="D342" s="608"/>
      <c r="E342" s="326"/>
      <c r="F342" s="115">
        <v>30000</v>
      </c>
      <c r="G342" s="327">
        <f t="shared" ref="G342:G350" si="33">E342*F342</f>
        <v>0</v>
      </c>
      <c r="H342" s="328"/>
      <c r="I342" s="116" t="s">
        <v>698</v>
      </c>
      <c r="J342" s="116" t="str">
        <f>VLOOKUP(I342,Presupuesto!$B$11:$C$566,2,0)</f>
        <v>SERVICIOS DE CAPACITACION.</v>
      </c>
      <c r="K342" s="329" t="s">
        <v>1513</v>
      </c>
      <c r="L342" s="116" t="s">
        <v>393</v>
      </c>
    </row>
    <row r="343" spans="3:12" x14ac:dyDescent="0.25">
      <c r="C343" s="99" t="s">
        <v>48</v>
      </c>
      <c r="D343" s="609"/>
      <c r="E343" s="200">
        <f>D342</f>
        <v>0</v>
      </c>
      <c r="F343" s="100">
        <v>50</v>
      </c>
      <c r="G343" s="97">
        <f t="shared" si="33"/>
        <v>0</v>
      </c>
      <c r="H343" s="161"/>
      <c r="I343" s="98" t="s">
        <v>716</v>
      </c>
      <c r="J343" s="98" t="str">
        <f>VLOOKUP(I343,Presupuesto!$B$11:$C$566,2,0)</f>
        <v>SERVICIOS DE IMPRENTA PUBLIC.Y REPRODUCCION</v>
      </c>
      <c r="K343" s="98" t="str">
        <f>$K$342</f>
        <v>Gestión Tecnologías de Información y Comunicación</v>
      </c>
      <c r="L343" s="98" t="s">
        <v>411</v>
      </c>
    </row>
    <row r="344" spans="3:12" x14ac:dyDescent="0.25">
      <c r="C344" s="99" t="s">
        <v>49</v>
      </c>
      <c r="D344" s="609"/>
      <c r="E344" s="200">
        <f>D342</f>
        <v>0</v>
      </c>
      <c r="F344" s="100">
        <v>150</v>
      </c>
      <c r="G344" s="97">
        <f t="shared" si="33"/>
        <v>0</v>
      </c>
      <c r="H344" s="161"/>
      <c r="I344" s="98" t="s">
        <v>791</v>
      </c>
      <c r="J344" s="98" t="str">
        <f>VLOOKUP(I344,Presupuesto!$B$11:$C$566,2,0)</f>
        <v>ALIMENTOS B EBIDAS PARA PERSONAS</v>
      </c>
      <c r="K344" s="98" t="str">
        <f t="shared" ref="K344:K351" si="34">$K$342</f>
        <v>Gestión Tecnologías de Información y Comunicación</v>
      </c>
      <c r="L344" s="98" t="s">
        <v>395</v>
      </c>
    </row>
    <row r="345" spans="3:12" x14ac:dyDescent="0.25">
      <c r="C345" s="99" t="s">
        <v>50</v>
      </c>
      <c r="D345" s="609"/>
      <c r="E345" s="151">
        <v>0</v>
      </c>
      <c r="F345" s="118">
        <v>10000</v>
      </c>
      <c r="G345" s="97">
        <f t="shared" si="33"/>
        <v>0</v>
      </c>
      <c r="H345" s="161"/>
      <c r="I345" s="320" t="s">
        <v>299</v>
      </c>
      <c r="J345" s="98" t="str">
        <f>VLOOKUP(I345,Presupuesto!$B$11:$C$566,2,0)</f>
        <v>PASAJES (26100-00)</v>
      </c>
      <c r="K345" s="98" t="str">
        <f t="shared" si="34"/>
        <v>Gestión Tecnologías de Información y Comunicación</v>
      </c>
      <c r="L345" s="98" t="s">
        <v>411</v>
      </c>
    </row>
    <row r="346" spans="3:12" x14ac:dyDescent="0.25">
      <c r="C346" s="99" t="s">
        <v>416</v>
      </c>
      <c r="D346" s="609"/>
      <c r="E346" s="151">
        <v>0</v>
      </c>
      <c r="F346" s="118">
        <v>250</v>
      </c>
      <c r="G346" s="97">
        <f t="shared" si="33"/>
        <v>0</v>
      </c>
      <c r="H346" s="161"/>
      <c r="I346" s="98" t="s">
        <v>820</v>
      </c>
      <c r="J346" s="98" t="str">
        <f>VLOOKUP(I346,Presupuesto!$B$11:$C$566,2,0)</f>
        <v>PRODUCTOS PAPEL Y CARTON</v>
      </c>
      <c r="K346" s="98" t="str">
        <f t="shared" si="34"/>
        <v>Gestión Tecnologías de Información y Comunicación</v>
      </c>
      <c r="L346" s="98" t="s">
        <v>411</v>
      </c>
    </row>
    <row r="347" spans="3:12" x14ac:dyDescent="0.25">
      <c r="C347" s="99" t="s">
        <v>51</v>
      </c>
      <c r="D347" s="609"/>
      <c r="E347" s="200">
        <f>(D342*25)/500</f>
        <v>0</v>
      </c>
      <c r="F347" s="100">
        <v>85</v>
      </c>
      <c r="G347" s="97">
        <f t="shared" si="33"/>
        <v>0</v>
      </c>
      <c r="H347" s="161"/>
      <c r="I347" s="98" t="s">
        <v>820</v>
      </c>
      <c r="J347" s="98" t="str">
        <f>VLOOKUP(I347,Presupuesto!$B$11:$C$566,2,0)</f>
        <v>PRODUCTOS PAPEL Y CARTON</v>
      </c>
      <c r="K347" s="98" t="str">
        <f t="shared" si="34"/>
        <v>Gestión Tecnologías de Información y Comunicación</v>
      </c>
      <c r="L347" s="98" t="s">
        <v>411</v>
      </c>
    </row>
    <row r="348" spans="3:12" x14ac:dyDescent="0.25">
      <c r="C348" s="99" t="s">
        <v>122</v>
      </c>
      <c r="D348" s="609"/>
      <c r="E348" s="200">
        <f>D342/12</f>
        <v>0</v>
      </c>
      <c r="F348" s="100">
        <v>36</v>
      </c>
      <c r="G348" s="97">
        <f t="shared" si="33"/>
        <v>0</v>
      </c>
      <c r="H348" s="161"/>
      <c r="I348" s="98" t="s">
        <v>941</v>
      </c>
      <c r="J348" s="98" t="str">
        <f>VLOOKUP(I348,Presupuesto!$B$11:$C$566,2,0)</f>
        <v>UTILES DE ESCRITORIO, OFICINA Y ENSE¥ANZA</v>
      </c>
      <c r="K348" s="98" t="str">
        <f t="shared" si="34"/>
        <v>Gestión Tecnologías de Información y Comunicación</v>
      </c>
      <c r="L348" s="98" t="s">
        <v>411</v>
      </c>
    </row>
    <row r="349" spans="3:12" x14ac:dyDescent="0.25">
      <c r="C349" s="99" t="s">
        <v>34</v>
      </c>
      <c r="D349" s="609"/>
      <c r="E349" s="200">
        <f>D342/12</f>
        <v>0</v>
      </c>
      <c r="F349" s="100">
        <v>80</v>
      </c>
      <c r="G349" s="97">
        <f t="shared" si="33"/>
        <v>0</v>
      </c>
      <c r="H349" s="161"/>
      <c r="I349" s="98" t="s">
        <v>941</v>
      </c>
      <c r="J349" s="98" t="str">
        <f>VLOOKUP(I349,Presupuesto!$B$11:$C$566,2,0)</f>
        <v>UTILES DE ESCRITORIO, OFICINA Y ENSE¥ANZA</v>
      </c>
      <c r="K349" s="98" t="str">
        <f t="shared" si="34"/>
        <v>Gestión Tecnologías de Información y Comunicación</v>
      </c>
      <c r="L349" s="98" t="s">
        <v>411</v>
      </c>
    </row>
    <row r="350" spans="3:12" x14ac:dyDescent="0.25">
      <c r="C350" s="109" t="s">
        <v>52</v>
      </c>
      <c r="D350" s="609"/>
      <c r="E350" s="212">
        <v>0</v>
      </c>
      <c r="F350" s="119">
        <v>25</v>
      </c>
      <c r="G350" s="97">
        <f t="shared" si="33"/>
        <v>0</v>
      </c>
      <c r="H350" s="161"/>
      <c r="I350" s="98" t="s">
        <v>941</v>
      </c>
      <c r="J350" s="98" t="str">
        <f>VLOOKUP(I350,Presupuesto!$B$11:$C$566,2,0)</f>
        <v>UTILES DE ESCRITORIO, OFICINA Y ENSE¥ANZA</v>
      </c>
      <c r="K350" s="98" t="str">
        <f t="shared" si="34"/>
        <v>Gestión Tecnologías de Información y Comunicación</v>
      </c>
      <c r="L350" s="98" t="s">
        <v>411</v>
      </c>
    </row>
    <row r="351" spans="3:12" ht="15.75" thickBot="1" x14ac:dyDescent="0.3">
      <c r="C351" s="216" t="s">
        <v>429</v>
      </c>
      <c r="D351" s="217">
        <v>0</v>
      </c>
      <c r="E351" s="330">
        <v>0</v>
      </c>
      <c r="F351" s="104">
        <f>HLOOKUP(C351,$AH$2:$BU$3,2,0)</f>
        <v>1150</v>
      </c>
      <c r="G351" s="105">
        <f>D351*E351*F351</f>
        <v>0</v>
      </c>
      <c r="H351" s="331"/>
      <c r="I351" s="332" t="s">
        <v>300</v>
      </c>
      <c r="J351" s="106" t="str">
        <f>VLOOKUP(I351,Presupuesto!$B$11:$C$566,2,0)</f>
        <v>VIATICOS (26200-00)</v>
      </c>
      <c r="K351" s="333" t="str">
        <f t="shared" si="34"/>
        <v>Gestión Tecnologías de Información y Comunicación</v>
      </c>
      <c r="L351" s="333" t="s">
        <v>411</v>
      </c>
    </row>
    <row r="352" spans="3:12" x14ac:dyDescent="0.25">
      <c r="C352" s="93"/>
      <c r="E352" s="112"/>
      <c r="F352" s="112"/>
      <c r="G352" s="112"/>
      <c r="H352" s="174"/>
      <c r="I352" s="112"/>
      <c r="J352" s="112"/>
      <c r="K352" s="112"/>
    </row>
    <row r="353" spans="3:12" ht="15.75" thickBot="1" x14ac:dyDescent="0.3"/>
    <row r="354" spans="3:12" ht="15.75" thickBot="1" x14ac:dyDescent="0.3">
      <c r="C354" s="29" t="s">
        <v>43</v>
      </c>
      <c r="D354" s="30">
        <f>SUM(G361:G370)</f>
        <v>0</v>
      </c>
      <c r="E354" s="93"/>
      <c r="F354" s="93"/>
      <c r="G354" s="93"/>
      <c r="H354" s="76"/>
      <c r="I354" s="76"/>
      <c r="J354" s="76"/>
      <c r="K354" s="112"/>
    </row>
    <row r="355" spans="3:12" x14ac:dyDescent="0.25">
      <c r="C355" s="70"/>
      <c r="D355" s="31"/>
      <c r="E355" s="93"/>
      <c r="F355" s="93"/>
      <c r="G355" s="93"/>
      <c r="H355" s="76"/>
      <c r="I355" s="76"/>
      <c r="J355" s="76"/>
      <c r="K355" s="112"/>
    </row>
    <row r="356" spans="3:12" x14ac:dyDescent="0.25">
      <c r="C356" s="70"/>
      <c r="D356" s="31"/>
      <c r="E356" s="93"/>
      <c r="F356" s="93"/>
      <c r="G356" s="93"/>
      <c r="H356" s="76"/>
      <c r="I356" s="76"/>
      <c r="J356" s="76"/>
      <c r="K356" s="112"/>
    </row>
    <row r="357" spans="3:12" ht="15.75" x14ac:dyDescent="0.25">
      <c r="C357" s="202" t="s">
        <v>391</v>
      </c>
      <c r="D357" s="366"/>
      <c r="E357" s="93"/>
      <c r="F357" s="93"/>
      <c r="G357" s="93"/>
      <c r="H357" s="76"/>
      <c r="I357" s="76"/>
      <c r="J357" s="76"/>
      <c r="K357" s="112"/>
    </row>
    <row r="358" spans="3:12" ht="18.75" x14ac:dyDescent="0.25">
      <c r="C358" s="210" t="e">
        <f>IFERROR(VLOOKUP(D357,'1. Desarrollo e Innov. Curricu.'!$F:$G,2,FALSE),IFERROR(VLOOKUP(D357,'2. Investigación Científica'!$F:$G,2,FALSE),IFERROR(VLOOKUP(D357,'3. Vinculación Univ. Sociedad'!$F:$G,2,FALSE),IFERROR(VLOOKUP(D357,'4. Docencia y Profesorado Univ.'!$F:$G,2,FALSE),IFERROR(VLOOKUP(D357,'5. Estudiantes y Graduados'!$F:$G,2,FALSE),IFERROR(VLOOKUP(D357,'11. Gestion Administrativa'!$F:$G,2,FALSE),IFERROR(VLOOKUP(D357,'13. Gestión Académica'!$F:$G,2,FALSE),IFERROR(VLOOKUP(D357,'9. Asegura. de la Calid. y M'!$F:$G,2,FALSE),IFERROR(VLOOKUP(D357,'6. Gestión del Conocimiento'!$F:$G,2,FALSE),IFERROR(VLOOKUP(D357,'15. Gobernabilidad y Proceso...'!$F:$G,2,FALSE),IFERROR(VLOOKUP(D357,'12. Gestión del Talento Humano'!$F:$G,2,FALSE),IFERROR(VLOOKUP(D357,'14. Internacional... de la E.S.'!$F:$G,2,FALSE),IFERROR(VLOOKUP(D357,'10. Posgrado'!$F:$G,2,FALSE),IFERROR(VLOOKUP(D357,'17. Gestión TIC'!$F:$G,2,FALSE),IFERROR(VLOOKUP(D357,'16. Desa. del Sistema Educ.Sup.'!$F:$G,2,FALSE),IFERROR(VLOOKUP(D357,'8. Cultura de Inno. Insti...'!$F:$G,2,FALSE),VLOOKUP(D357,'7. Lo Esencial de la Reforma U.'!$F:$G,2,0)))))))))))))))))</f>
        <v>#N/A</v>
      </c>
      <c r="D358" s="31"/>
      <c r="E358" s="93"/>
      <c r="F358" s="93"/>
      <c r="G358" s="93"/>
      <c r="H358" s="76"/>
      <c r="I358" s="76"/>
      <c r="J358" s="76"/>
      <c r="K358" s="112"/>
    </row>
    <row r="359" spans="3:12" ht="15.75" thickBot="1" x14ac:dyDescent="0.3">
      <c r="C359" s="70"/>
      <c r="D359" s="31"/>
      <c r="E359" s="93"/>
      <c r="F359" s="93"/>
      <c r="G359" s="93"/>
      <c r="H359" s="76"/>
      <c r="I359" s="76"/>
      <c r="J359" s="76"/>
      <c r="K359" s="112"/>
    </row>
    <row r="360" spans="3:12" ht="30.75" thickBot="1" x14ac:dyDescent="0.3">
      <c r="C360" s="126" t="s">
        <v>44</v>
      </c>
      <c r="D360" s="129" t="s">
        <v>45</v>
      </c>
      <c r="E360" s="128" t="s">
        <v>55</v>
      </c>
      <c r="F360" s="128" t="s">
        <v>57</v>
      </c>
      <c r="G360" s="127" t="s">
        <v>27</v>
      </c>
      <c r="H360" s="133" t="s">
        <v>130</v>
      </c>
      <c r="I360" s="128" t="s">
        <v>46</v>
      </c>
      <c r="J360" s="128" t="s">
        <v>131</v>
      </c>
      <c r="K360" s="128" t="s">
        <v>409</v>
      </c>
      <c r="L360" s="128" t="s">
        <v>410</v>
      </c>
    </row>
    <row r="361" spans="3:12" x14ac:dyDescent="0.25">
      <c r="C361" s="325" t="s">
        <v>47</v>
      </c>
      <c r="D361" s="608"/>
      <c r="E361" s="326"/>
      <c r="F361" s="115">
        <v>30000</v>
      </c>
      <c r="G361" s="327">
        <f t="shared" ref="G361:G369" si="35">E361*F361</f>
        <v>0</v>
      </c>
      <c r="H361" s="328"/>
      <c r="I361" s="116" t="s">
        <v>698</v>
      </c>
      <c r="J361" s="116" t="str">
        <f>VLOOKUP(I361,Presupuesto!$B$11:$C$566,2,0)</f>
        <v>SERVICIOS DE CAPACITACION.</v>
      </c>
      <c r="K361" s="329" t="s">
        <v>1513</v>
      </c>
      <c r="L361" s="116" t="s">
        <v>393</v>
      </c>
    </row>
    <row r="362" spans="3:12" x14ac:dyDescent="0.25">
      <c r="C362" s="99" t="s">
        <v>48</v>
      </c>
      <c r="D362" s="609"/>
      <c r="E362" s="200">
        <f>D361</f>
        <v>0</v>
      </c>
      <c r="F362" s="100">
        <v>50</v>
      </c>
      <c r="G362" s="97">
        <f t="shared" si="35"/>
        <v>0</v>
      </c>
      <c r="H362" s="161"/>
      <c r="I362" s="98" t="s">
        <v>716</v>
      </c>
      <c r="J362" s="98" t="str">
        <f>VLOOKUP(I362,Presupuesto!$B$11:$C$566,2,0)</f>
        <v>SERVICIOS DE IMPRENTA PUBLIC.Y REPRODUCCION</v>
      </c>
      <c r="K362" s="98" t="str">
        <f>$K$361</f>
        <v>Gestión Tecnologías de Información y Comunicación</v>
      </c>
      <c r="L362" s="98" t="s">
        <v>411</v>
      </c>
    </row>
    <row r="363" spans="3:12" x14ac:dyDescent="0.25">
      <c r="C363" s="99" t="s">
        <v>49</v>
      </c>
      <c r="D363" s="609"/>
      <c r="E363" s="200">
        <f>D361</f>
        <v>0</v>
      </c>
      <c r="F363" s="100">
        <v>150</v>
      </c>
      <c r="G363" s="97">
        <f t="shared" si="35"/>
        <v>0</v>
      </c>
      <c r="H363" s="161"/>
      <c r="I363" s="98" t="s">
        <v>791</v>
      </c>
      <c r="J363" s="98" t="str">
        <f>VLOOKUP(I363,Presupuesto!$B$11:$C$566,2,0)</f>
        <v>ALIMENTOS B EBIDAS PARA PERSONAS</v>
      </c>
      <c r="K363" s="98" t="str">
        <f t="shared" ref="K363:K370" si="36">$K$361</f>
        <v>Gestión Tecnologías de Información y Comunicación</v>
      </c>
      <c r="L363" s="98" t="s">
        <v>395</v>
      </c>
    </row>
    <row r="364" spans="3:12" x14ac:dyDescent="0.25">
      <c r="C364" s="99" t="s">
        <v>50</v>
      </c>
      <c r="D364" s="609"/>
      <c r="E364" s="151">
        <v>0</v>
      </c>
      <c r="F364" s="118">
        <v>10000</v>
      </c>
      <c r="G364" s="97">
        <f t="shared" si="35"/>
        <v>0</v>
      </c>
      <c r="H364" s="161"/>
      <c r="I364" s="320" t="s">
        <v>299</v>
      </c>
      <c r="J364" s="98" t="str">
        <f>VLOOKUP(I364,Presupuesto!$B$11:$C$566,2,0)</f>
        <v>PASAJES (26100-00)</v>
      </c>
      <c r="K364" s="98" t="str">
        <f t="shared" si="36"/>
        <v>Gestión Tecnologías de Información y Comunicación</v>
      </c>
      <c r="L364" s="98" t="s">
        <v>411</v>
      </c>
    </row>
    <row r="365" spans="3:12" x14ac:dyDescent="0.25">
      <c r="C365" s="99" t="s">
        <v>416</v>
      </c>
      <c r="D365" s="609"/>
      <c r="E365" s="151">
        <v>0</v>
      </c>
      <c r="F365" s="118">
        <v>250</v>
      </c>
      <c r="G365" s="97">
        <f t="shared" si="35"/>
        <v>0</v>
      </c>
      <c r="H365" s="161"/>
      <c r="I365" s="98" t="s">
        <v>820</v>
      </c>
      <c r="J365" s="98" t="str">
        <f>VLOOKUP(I365,Presupuesto!$B$11:$C$566,2,0)</f>
        <v>PRODUCTOS PAPEL Y CARTON</v>
      </c>
      <c r="K365" s="98" t="str">
        <f t="shared" si="36"/>
        <v>Gestión Tecnologías de Información y Comunicación</v>
      </c>
      <c r="L365" s="98" t="s">
        <v>411</v>
      </c>
    </row>
    <row r="366" spans="3:12" x14ac:dyDescent="0.25">
      <c r="C366" s="99" t="s">
        <v>51</v>
      </c>
      <c r="D366" s="609"/>
      <c r="E366" s="200">
        <f>(D361*25)/500</f>
        <v>0</v>
      </c>
      <c r="F366" s="100">
        <v>85</v>
      </c>
      <c r="G366" s="97">
        <f t="shared" si="35"/>
        <v>0</v>
      </c>
      <c r="H366" s="161"/>
      <c r="I366" s="98" t="s">
        <v>820</v>
      </c>
      <c r="J366" s="98" t="str">
        <f>VLOOKUP(I366,Presupuesto!$B$11:$C$566,2,0)</f>
        <v>PRODUCTOS PAPEL Y CARTON</v>
      </c>
      <c r="K366" s="98" t="str">
        <f t="shared" si="36"/>
        <v>Gestión Tecnologías de Información y Comunicación</v>
      </c>
      <c r="L366" s="98" t="s">
        <v>411</v>
      </c>
    </row>
    <row r="367" spans="3:12" x14ac:dyDescent="0.25">
      <c r="C367" s="99" t="s">
        <v>122</v>
      </c>
      <c r="D367" s="609"/>
      <c r="E367" s="200">
        <f>D361/12</f>
        <v>0</v>
      </c>
      <c r="F367" s="100">
        <v>36</v>
      </c>
      <c r="G367" s="97">
        <f t="shared" si="35"/>
        <v>0</v>
      </c>
      <c r="H367" s="161"/>
      <c r="I367" s="98" t="s">
        <v>941</v>
      </c>
      <c r="J367" s="98" t="str">
        <f>VLOOKUP(I367,Presupuesto!$B$11:$C$566,2,0)</f>
        <v>UTILES DE ESCRITORIO, OFICINA Y ENSE¥ANZA</v>
      </c>
      <c r="K367" s="98" t="str">
        <f t="shared" si="36"/>
        <v>Gestión Tecnologías de Información y Comunicación</v>
      </c>
      <c r="L367" s="98" t="s">
        <v>411</v>
      </c>
    </row>
    <row r="368" spans="3:12" x14ac:dyDescent="0.25">
      <c r="C368" s="99" t="s">
        <v>34</v>
      </c>
      <c r="D368" s="609"/>
      <c r="E368" s="200">
        <f>D361/12</f>
        <v>0</v>
      </c>
      <c r="F368" s="100">
        <v>80</v>
      </c>
      <c r="G368" s="97">
        <f t="shared" si="35"/>
        <v>0</v>
      </c>
      <c r="H368" s="161"/>
      <c r="I368" s="98" t="s">
        <v>941</v>
      </c>
      <c r="J368" s="98" t="str">
        <f>VLOOKUP(I368,Presupuesto!$B$11:$C$566,2,0)</f>
        <v>UTILES DE ESCRITORIO, OFICINA Y ENSE¥ANZA</v>
      </c>
      <c r="K368" s="98" t="str">
        <f t="shared" si="36"/>
        <v>Gestión Tecnologías de Información y Comunicación</v>
      </c>
      <c r="L368" s="98" t="s">
        <v>411</v>
      </c>
    </row>
    <row r="369" spans="3:12" x14ac:dyDescent="0.25">
      <c r="C369" s="109" t="s">
        <v>52</v>
      </c>
      <c r="D369" s="609"/>
      <c r="E369" s="212">
        <v>0</v>
      </c>
      <c r="F369" s="119">
        <v>25</v>
      </c>
      <c r="G369" s="97">
        <f t="shared" si="35"/>
        <v>0</v>
      </c>
      <c r="H369" s="161"/>
      <c r="I369" s="98" t="s">
        <v>941</v>
      </c>
      <c r="J369" s="98" t="str">
        <f>VLOOKUP(I369,Presupuesto!$B$11:$C$566,2,0)</f>
        <v>UTILES DE ESCRITORIO, OFICINA Y ENSE¥ANZA</v>
      </c>
      <c r="K369" s="98" t="str">
        <f t="shared" si="36"/>
        <v>Gestión Tecnologías de Información y Comunicación</v>
      </c>
      <c r="L369" s="98" t="s">
        <v>411</v>
      </c>
    </row>
    <row r="370" spans="3:12" ht="15.75" thickBot="1" x14ac:dyDescent="0.3">
      <c r="C370" s="216" t="s">
        <v>429</v>
      </c>
      <c r="D370" s="217">
        <v>0</v>
      </c>
      <c r="E370" s="330">
        <v>0</v>
      </c>
      <c r="F370" s="104">
        <f>HLOOKUP(C370,$AH$2:$BU$3,2,0)</f>
        <v>1150</v>
      </c>
      <c r="G370" s="105">
        <f>D370*E370*F370</f>
        <v>0</v>
      </c>
      <c r="H370" s="331"/>
      <c r="I370" s="332" t="s">
        <v>300</v>
      </c>
      <c r="J370" s="106" t="str">
        <f>VLOOKUP(I370,Presupuesto!$B$11:$C$566,2,0)</f>
        <v>VIATICOS (26200-00)</v>
      </c>
      <c r="K370" s="333" t="str">
        <f t="shared" si="36"/>
        <v>Gestión Tecnologías de Información y Comunicación</v>
      </c>
      <c r="L370" s="333" t="s">
        <v>411</v>
      </c>
    </row>
    <row r="372" spans="3:12" ht="15.75" thickBot="1" x14ac:dyDescent="0.3"/>
    <row r="373" spans="3:12" ht="15.75" thickBot="1" x14ac:dyDescent="0.3">
      <c r="C373" s="29" t="s">
        <v>43</v>
      </c>
      <c r="D373" s="30">
        <f>SUM(G380:G389)</f>
        <v>0</v>
      </c>
      <c r="E373" s="93"/>
      <c r="F373" s="93"/>
      <c r="G373" s="93"/>
      <c r="H373" s="76"/>
      <c r="I373" s="76"/>
      <c r="J373" s="76"/>
      <c r="K373" s="112"/>
    </row>
    <row r="374" spans="3:12" x14ac:dyDescent="0.25">
      <c r="C374" s="70"/>
      <c r="D374" s="31"/>
      <c r="E374" s="93"/>
      <c r="F374" s="93"/>
      <c r="G374" s="93"/>
      <c r="H374" s="76"/>
      <c r="I374" s="76"/>
      <c r="J374" s="76"/>
      <c r="K374" s="112"/>
    </row>
    <row r="375" spans="3:12" x14ac:dyDescent="0.25">
      <c r="C375" s="70"/>
      <c r="D375" s="31"/>
      <c r="E375" s="93"/>
      <c r="F375" s="93"/>
      <c r="G375" s="93"/>
      <c r="H375" s="76"/>
      <c r="I375" s="76"/>
      <c r="J375" s="76"/>
      <c r="K375" s="112"/>
    </row>
    <row r="376" spans="3:12" ht="15.75" x14ac:dyDescent="0.25">
      <c r="C376" s="202" t="s">
        <v>391</v>
      </c>
      <c r="D376" s="366"/>
      <c r="E376" s="93"/>
      <c r="F376" s="93"/>
      <c r="G376" s="93"/>
      <c r="H376" s="76"/>
      <c r="I376" s="76"/>
      <c r="J376" s="76"/>
      <c r="K376" s="112"/>
    </row>
    <row r="377" spans="3:12" ht="18.75" x14ac:dyDescent="0.25">
      <c r="C377" s="210" t="e">
        <f>IFERROR(VLOOKUP(D376,'1. Desarrollo e Innov. Curricu.'!$F:$G,2,FALSE),IFERROR(VLOOKUP(D376,'2. Investigación Científica'!$F:$G,2,FALSE),IFERROR(VLOOKUP(D376,'3. Vinculación Univ. Sociedad'!$F:$G,2,FALSE),IFERROR(VLOOKUP(D376,'4. Docencia y Profesorado Univ.'!$F:$G,2,FALSE),IFERROR(VLOOKUP(D376,'5. Estudiantes y Graduados'!$F:$G,2,FALSE),IFERROR(VLOOKUP(D376,'11. Gestion Administrativa'!$F:$G,2,FALSE),IFERROR(VLOOKUP(D376,'13. Gestión Académica'!$F:$G,2,FALSE),IFERROR(VLOOKUP(D376,'9. Asegura. de la Calid. y M'!$F:$G,2,FALSE),IFERROR(VLOOKUP(D376,'6. Gestión del Conocimiento'!$F:$G,2,FALSE),IFERROR(VLOOKUP(D376,'15. Gobernabilidad y Proceso...'!$F:$G,2,FALSE),IFERROR(VLOOKUP(D376,'12. Gestión del Talento Humano'!$F:$G,2,FALSE),IFERROR(VLOOKUP(D376,'14. Internacional... de la E.S.'!$F:$G,2,FALSE),IFERROR(VLOOKUP(D376,'10. Posgrado'!$F:$G,2,FALSE),IFERROR(VLOOKUP(D376,'17. Gestión TIC'!$F:$G,2,FALSE),IFERROR(VLOOKUP(D376,'16. Desa. del Sistema Educ.Sup.'!$F:$G,2,FALSE),IFERROR(VLOOKUP(D376,'8. Cultura de Inno. Insti...'!$F:$G,2,FALSE),VLOOKUP(D376,'7. Lo Esencial de la Reforma U.'!$F:$G,2,0)))))))))))))))))</f>
        <v>#N/A</v>
      </c>
      <c r="D377" s="31"/>
      <c r="E377" s="93"/>
      <c r="F377" s="93"/>
      <c r="G377" s="93"/>
      <c r="H377" s="76"/>
      <c r="I377" s="76"/>
      <c r="J377" s="76"/>
      <c r="K377" s="112"/>
    </row>
    <row r="378" spans="3:12" ht="15.75" thickBot="1" x14ac:dyDescent="0.3">
      <c r="C378" s="70"/>
      <c r="D378" s="31"/>
      <c r="E378" s="93"/>
      <c r="F378" s="93"/>
      <c r="G378" s="93"/>
      <c r="H378" s="76"/>
      <c r="I378" s="76"/>
      <c r="J378" s="76"/>
      <c r="K378" s="112"/>
    </row>
    <row r="379" spans="3:12" ht="30.75" thickBot="1" x14ac:dyDescent="0.3">
      <c r="C379" s="126" t="s">
        <v>44</v>
      </c>
      <c r="D379" s="129" t="s">
        <v>45</v>
      </c>
      <c r="E379" s="128" t="s">
        <v>55</v>
      </c>
      <c r="F379" s="128" t="s">
        <v>57</v>
      </c>
      <c r="G379" s="127" t="s">
        <v>27</v>
      </c>
      <c r="H379" s="133" t="s">
        <v>130</v>
      </c>
      <c r="I379" s="128" t="s">
        <v>46</v>
      </c>
      <c r="J379" s="128" t="s">
        <v>131</v>
      </c>
      <c r="K379" s="128" t="s">
        <v>409</v>
      </c>
      <c r="L379" s="128" t="s">
        <v>410</v>
      </c>
    </row>
    <row r="380" spans="3:12" x14ac:dyDescent="0.25">
      <c r="C380" s="325" t="s">
        <v>47</v>
      </c>
      <c r="D380" s="608"/>
      <c r="E380" s="326"/>
      <c r="F380" s="115">
        <v>30000</v>
      </c>
      <c r="G380" s="327">
        <f t="shared" ref="G380:G388" si="37">E380*F380</f>
        <v>0</v>
      </c>
      <c r="H380" s="328"/>
      <c r="I380" s="116" t="s">
        <v>698</v>
      </c>
      <c r="J380" s="116" t="str">
        <f>VLOOKUP(I380,Presupuesto!$B$11:$C$566,2,0)</f>
        <v>SERVICIOS DE CAPACITACION.</v>
      </c>
      <c r="K380" s="329" t="s">
        <v>1513</v>
      </c>
      <c r="L380" s="116" t="s">
        <v>393</v>
      </c>
    </row>
    <row r="381" spans="3:12" x14ac:dyDescent="0.25">
      <c r="C381" s="99" t="s">
        <v>48</v>
      </c>
      <c r="D381" s="609"/>
      <c r="E381" s="200">
        <f>D380</f>
        <v>0</v>
      </c>
      <c r="F381" s="100">
        <v>50</v>
      </c>
      <c r="G381" s="97">
        <f t="shared" si="37"/>
        <v>0</v>
      </c>
      <c r="H381" s="161"/>
      <c r="I381" s="98" t="s">
        <v>716</v>
      </c>
      <c r="J381" s="98" t="str">
        <f>VLOOKUP(I381,Presupuesto!$B$11:$C$566,2,0)</f>
        <v>SERVICIOS DE IMPRENTA PUBLIC.Y REPRODUCCION</v>
      </c>
      <c r="K381" s="98" t="str">
        <f>$K$380</f>
        <v>Gestión Tecnologías de Información y Comunicación</v>
      </c>
      <c r="L381" s="98" t="s">
        <v>411</v>
      </c>
    </row>
    <row r="382" spans="3:12" x14ac:dyDescent="0.25">
      <c r="C382" s="99" t="s">
        <v>49</v>
      </c>
      <c r="D382" s="609"/>
      <c r="E382" s="200">
        <f>D380</f>
        <v>0</v>
      </c>
      <c r="F382" s="100">
        <v>150</v>
      </c>
      <c r="G382" s="97">
        <f t="shared" si="37"/>
        <v>0</v>
      </c>
      <c r="H382" s="161"/>
      <c r="I382" s="98" t="s">
        <v>791</v>
      </c>
      <c r="J382" s="98" t="str">
        <f>VLOOKUP(I382,Presupuesto!$B$11:$C$566,2,0)</f>
        <v>ALIMENTOS B EBIDAS PARA PERSONAS</v>
      </c>
      <c r="K382" s="98" t="str">
        <f t="shared" ref="K382:K389" si="38">$K$380</f>
        <v>Gestión Tecnologías de Información y Comunicación</v>
      </c>
      <c r="L382" s="98" t="s">
        <v>395</v>
      </c>
    </row>
    <row r="383" spans="3:12" x14ac:dyDescent="0.25">
      <c r="C383" s="99" t="s">
        <v>50</v>
      </c>
      <c r="D383" s="609"/>
      <c r="E383" s="151">
        <v>0</v>
      </c>
      <c r="F383" s="118">
        <v>10000</v>
      </c>
      <c r="G383" s="97">
        <f t="shared" si="37"/>
        <v>0</v>
      </c>
      <c r="H383" s="161"/>
      <c r="I383" s="320" t="s">
        <v>299</v>
      </c>
      <c r="J383" s="98" t="str">
        <f>VLOOKUP(I383,Presupuesto!$B$11:$C$566,2,0)</f>
        <v>PASAJES (26100-00)</v>
      </c>
      <c r="K383" s="98" t="str">
        <f t="shared" si="38"/>
        <v>Gestión Tecnologías de Información y Comunicación</v>
      </c>
      <c r="L383" s="98" t="s">
        <v>411</v>
      </c>
    </row>
    <row r="384" spans="3:12" x14ac:dyDescent="0.25">
      <c r="C384" s="99" t="s">
        <v>416</v>
      </c>
      <c r="D384" s="609"/>
      <c r="E384" s="151">
        <v>0</v>
      </c>
      <c r="F384" s="118">
        <v>250</v>
      </c>
      <c r="G384" s="97">
        <f t="shared" si="37"/>
        <v>0</v>
      </c>
      <c r="H384" s="161"/>
      <c r="I384" s="98" t="s">
        <v>820</v>
      </c>
      <c r="J384" s="98" t="str">
        <f>VLOOKUP(I384,Presupuesto!$B$11:$C$566,2,0)</f>
        <v>PRODUCTOS PAPEL Y CARTON</v>
      </c>
      <c r="K384" s="98" t="str">
        <f t="shared" si="38"/>
        <v>Gestión Tecnologías de Información y Comunicación</v>
      </c>
      <c r="L384" s="98" t="s">
        <v>411</v>
      </c>
    </row>
    <row r="385" spans="3:12" x14ac:dyDescent="0.25">
      <c r="C385" s="99" t="s">
        <v>51</v>
      </c>
      <c r="D385" s="609"/>
      <c r="E385" s="200">
        <f>(D380*25)/500</f>
        <v>0</v>
      </c>
      <c r="F385" s="100">
        <v>85</v>
      </c>
      <c r="G385" s="97">
        <f t="shared" si="37"/>
        <v>0</v>
      </c>
      <c r="H385" s="161"/>
      <c r="I385" s="98" t="s">
        <v>820</v>
      </c>
      <c r="J385" s="98" t="str">
        <f>VLOOKUP(I385,Presupuesto!$B$11:$C$566,2,0)</f>
        <v>PRODUCTOS PAPEL Y CARTON</v>
      </c>
      <c r="K385" s="98" t="str">
        <f t="shared" si="38"/>
        <v>Gestión Tecnologías de Información y Comunicación</v>
      </c>
      <c r="L385" s="98" t="s">
        <v>411</v>
      </c>
    </row>
    <row r="386" spans="3:12" x14ac:dyDescent="0.25">
      <c r="C386" s="99" t="s">
        <v>122</v>
      </c>
      <c r="D386" s="609"/>
      <c r="E386" s="200">
        <f>D380/12</f>
        <v>0</v>
      </c>
      <c r="F386" s="100">
        <v>36</v>
      </c>
      <c r="G386" s="97">
        <f t="shared" si="37"/>
        <v>0</v>
      </c>
      <c r="H386" s="161"/>
      <c r="I386" s="98" t="s">
        <v>941</v>
      </c>
      <c r="J386" s="98" t="str">
        <f>VLOOKUP(I386,Presupuesto!$B$11:$C$566,2,0)</f>
        <v>UTILES DE ESCRITORIO, OFICINA Y ENSE¥ANZA</v>
      </c>
      <c r="K386" s="98" t="str">
        <f t="shared" si="38"/>
        <v>Gestión Tecnologías de Información y Comunicación</v>
      </c>
      <c r="L386" s="98" t="s">
        <v>411</v>
      </c>
    </row>
    <row r="387" spans="3:12" x14ac:dyDescent="0.25">
      <c r="C387" s="99" t="s">
        <v>34</v>
      </c>
      <c r="D387" s="609"/>
      <c r="E387" s="200">
        <f>D380/12</f>
        <v>0</v>
      </c>
      <c r="F387" s="100">
        <v>80</v>
      </c>
      <c r="G387" s="97">
        <f t="shared" si="37"/>
        <v>0</v>
      </c>
      <c r="H387" s="161"/>
      <c r="I387" s="98" t="s">
        <v>941</v>
      </c>
      <c r="J387" s="98" t="str">
        <f>VLOOKUP(I387,Presupuesto!$B$11:$C$566,2,0)</f>
        <v>UTILES DE ESCRITORIO, OFICINA Y ENSE¥ANZA</v>
      </c>
      <c r="K387" s="98" t="str">
        <f t="shared" si="38"/>
        <v>Gestión Tecnologías de Información y Comunicación</v>
      </c>
      <c r="L387" s="98" t="s">
        <v>411</v>
      </c>
    </row>
    <row r="388" spans="3:12" x14ac:dyDescent="0.25">
      <c r="C388" s="109" t="s">
        <v>52</v>
      </c>
      <c r="D388" s="609"/>
      <c r="E388" s="212">
        <v>0</v>
      </c>
      <c r="F388" s="119">
        <v>25</v>
      </c>
      <c r="G388" s="97">
        <f t="shared" si="37"/>
        <v>0</v>
      </c>
      <c r="H388" s="161"/>
      <c r="I388" s="98" t="s">
        <v>941</v>
      </c>
      <c r="J388" s="98" t="str">
        <f>VLOOKUP(I388,Presupuesto!$B$11:$C$566,2,0)</f>
        <v>UTILES DE ESCRITORIO, OFICINA Y ENSE¥ANZA</v>
      </c>
      <c r="K388" s="98" t="str">
        <f t="shared" si="38"/>
        <v>Gestión Tecnologías de Información y Comunicación</v>
      </c>
      <c r="L388" s="98" t="s">
        <v>411</v>
      </c>
    </row>
    <row r="389" spans="3:12" ht="15.75" thickBot="1" x14ac:dyDescent="0.3">
      <c r="C389" s="216" t="s">
        <v>429</v>
      </c>
      <c r="D389" s="217">
        <v>0</v>
      </c>
      <c r="E389" s="330">
        <v>0</v>
      </c>
      <c r="F389" s="104">
        <f>HLOOKUP(C389,$AH$2:$BU$3,2,0)</f>
        <v>1150</v>
      </c>
      <c r="G389" s="105">
        <f>D389*E389*F389</f>
        <v>0</v>
      </c>
      <c r="H389" s="331"/>
      <c r="I389" s="332" t="s">
        <v>300</v>
      </c>
      <c r="J389" s="106" t="str">
        <f>VLOOKUP(I389,Presupuesto!$B$11:$C$566,2,0)</f>
        <v>VIATICOS (26200-00)</v>
      </c>
      <c r="K389" s="333" t="str">
        <f t="shared" si="38"/>
        <v>Gestión Tecnologías de Información y Comunicación</v>
      </c>
      <c r="L389" s="333" t="s">
        <v>411</v>
      </c>
    </row>
    <row r="390" spans="3:12" x14ac:dyDescent="0.25">
      <c r="C390" s="93"/>
      <c r="E390" s="112"/>
      <c r="F390" s="112"/>
      <c r="G390" s="112"/>
      <c r="H390" s="174"/>
      <c r="I390" s="112"/>
      <c r="J390" s="112"/>
      <c r="K390" s="112"/>
    </row>
    <row r="391" spans="3:12" ht="15.75" thickBot="1" x14ac:dyDescent="0.3"/>
    <row r="392" spans="3:12" ht="15.75" thickBot="1" x14ac:dyDescent="0.3">
      <c r="C392" s="29" t="s">
        <v>43</v>
      </c>
      <c r="D392" s="30">
        <f>SUM(G399:G408)</f>
        <v>0</v>
      </c>
      <c r="E392" s="93"/>
      <c r="F392" s="93"/>
      <c r="G392" s="93"/>
      <c r="H392" s="76"/>
      <c r="I392" s="76"/>
      <c r="J392" s="76"/>
      <c r="K392" s="112"/>
    </row>
    <row r="393" spans="3:12" x14ac:dyDescent="0.25">
      <c r="C393" s="70"/>
      <c r="D393" s="31"/>
      <c r="E393" s="93"/>
      <c r="F393" s="93"/>
      <c r="G393" s="93"/>
      <c r="H393" s="76"/>
      <c r="I393" s="76"/>
      <c r="J393" s="76"/>
      <c r="K393" s="112"/>
    </row>
    <row r="394" spans="3:12" x14ac:dyDescent="0.25">
      <c r="C394" s="70"/>
      <c r="D394" s="31"/>
      <c r="E394" s="93"/>
      <c r="F394" s="93"/>
      <c r="G394" s="93"/>
      <c r="H394" s="76"/>
      <c r="I394" s="76"/>
      <c r="J394" s="76"/>
      <c r="K394" s="112"/>
    </row>
    <row r="395" spans="3:12" ht="15.75" x14ac:dyDescent="0.25">
      <c r="C395" s="202" t="s">
        <v>391</v>
      </c>
      <c r="D395" s="366"/>
      <c r="E395" s="93"/>
      <c r="F395" s="93"/>
      <c r="G395" s="93"/>
      <c r="H395" s="76"/>
      <c r="I395" s="76"/>
      <c r="J395" s="76"/>
      <c r="K395" s="112"/>
    </row>
    <row r="396" spans="3:12" ht="18.75" x14ac:dyDescent="0.25">
      <c r="C396" s="210" t="e">
        <f>IFERROR(VLOOKUP(D395,'1. Desarrollo e Innov. Curricu.'!$F:$G,2,FALSE),IFERROR(VLOOKUP(D395,'2. Investigación Científica'!$F:$G,2,FALSE),IFERROR(VLOOKUP(D395,'3. Vinculación Univ. Sociedad'!$F:$G,2,FALSE),IFERROR(VLOOKUP(D395,'4. Docencia y Profesorado Univ.'!$F:$G,2,FALSE),IFERROR(VLOOKUP(D395,'5. Estudiantes y Graduados'!$F:$G,2,FALSE),IFERROR(VLOOKUP(D395,'11. Gestion Administrativa'!$F:$G,2,FALSE),IFERROR(VLOOKUP(D395,'13. Gestión Académica'!$F:$G,2,FALSE),IFERROR(VLOOKUP(D395,'9. Asegura. de la Calid. y M'!$F:$G,2,FALSE),IFERROR(VLOOKUP(D395,'6. Gestión del Conocimiento'!$F:$G,2,FALSE),IFERROR(VLOOKUP(D395,'15. Gobernabilidad y Proceso...'!$F:$G,2,FALSE),IFERROR(VLOOKUP(D395,'12. Gestión del Talento Humano'!$F:$G,2,FALSE),IFERROR(VLOOKUP(D395,'14. Internacional... de la E.S.'!$F:$G,2,FALSE),IFERROR(VLOOKUP(D395,'10. Posgrado'!$F:$G,2,FALSE),IFERROR(VLOOKUP(D395,'17. Gestión TIC'!$F:$G,2,FALSE),IFERROR(VLOOKUP(D395,'16. Desa. del Sistema Educ.Sup.'!$F:$G,2,FALSE),IFERROR(VLOOKUP(D395,'8. Cultura de Inno. Insti...'!$F:$G,2,FALSE),VLOOKUP(D395,'7. Lo Esencial de la Reforma U.'!$F:$G,2,0)))))))))))))))))</f>
        <v>#N/A</v>
      </c>
      <c r="D396" s="31"/>
      <c r="E396" s="93"/>
      <c r="F396" s="93"/>
      <c r="G396" s="93"/>
      <c r="H396" s="76"/>
      <c r="I396" s="76"/>
      <c r="J396" s="76"/>
      <c r="K396" s="112"/>
    </row>
    <row r="397" spans="3:12" ht="15.75" thickBot="1" x14ac:dyDescent="0.3">
      <c r="C397" s="70"/>
      <c r="D397" s="31"/>
      <c r="E397" s="93"/>
      <c r="F397" s="93"/>
      <c r="G397" s="93"/>
      <c r="H397" s="76"/>
      <c r="I397" s="76"/>
      <c r="J397" s="76"/>
      <c r="K397" s="112"/>
    </row>
    <row r="398" spans="3:12" ht="30.75" thickBot="1" x14ac:dyDescent="0.3">
      <c r="C398" s="126" t="s">
        <v>44</v>
      </c>
      <c r="D398" s="129" t="s">
        <v>45</v>
      </c>
      <c r="E398" s="128" t="s">
        <v>55</v>
      </c>
      <c r="F398" s="128" t="s">
        <v>57</v>
      </c>
      <c r="G398" s="127" t="s">
        <v>27</v>
      </c>
      <c r="H398" s="133" t="s">
        <v>130</v>
      </c>
      <c r="I398" s="128" t="s">
        <v>46</v>
      </c>
      <c r="J398" s="128" t="s">
        <v>131</v>
      </c>
      <c r="K398" s="128" t="s">
        <v>409</v>
      </c>
      <c r="L398" s="128" t="s">
        <v>410</v>
      </c>
    </row>
    <row r="399" spans="3:12" x14ac:dyDescent="0.25">
      <c r="C399" s="325" t="s">
        <v>47</v>
      </c>
      <c r="D399" s="608"/>
      <c r="E399" s="326"/>
      <c r="F399" s="115">
        <v>30000</v>
      </c>
      <c r="G399" s="327">
        <f t="shared" ref="G399:G407" si="39">E399*F399</f>
        <v>0</v>
      </c>
      <c r="H399" s="328"/>
      <c r="I399" s="116" t="s">
        <v>698</v>
      </c>
      <c r="J399" s="116" t="str">
        <f>VLOOKUP(I399,Presupuesto!$B$11:$C$566,2,0)</f>
        <v>SERVICIOS DE CAPACITACION.</v>
      </c>
      <c r="K399" s="329" t="s">
        <v>1513</v>
      </c>
      <c r="L399" s="116" t="s">
        <v>393</v>
      </c>
    </row>
    <row r="400" spans="3:12" x14ac:dyDescent="0.25">
      <c r="C400" s="99" t="s">
        <v>48</v>
      </c>
      <c r="D400" s="609"/>
      <c r="E400" s="200">
        <f>D399</f>
        <v>0</v>
      </c>
      <c r="F400" s="100">
        <v>50</v>
      </c>
      <c r="G400" s="97">
        <f t="shared" si="39"/>
        <v>0</v>
      </c>
      <c r="H400" s="161"/>
      <c r="I400" s="98" t="s">
        <v>716</v>
      </c>
      <c r="J400" s="98" t="str">
        <f>VLOOKUP(I400,Presupuesto!$B$11:$C$566,2,0)</f>
        <v>SERVICIOS DE IMPRENTA PUBLIC.Y REPRODUCCION</v>
      </c>
      <c r="K400" s="98" t="str">
        <f>$K$399</f>
        <v>Gestión Tecnologías de Información y Comunicación</v>
      </c>
      <c r="L400" s="98" t="s">
        <v>411</v>
      </c>
    </row>
    <row r="401" spans="3:12" x14ac:dyDescent="0.25">
      <c r="C401" s="99" t="s">
        <v>49</v>
      </c>
      <c r="D401" s="609"/>
      <c r="E401" s="200">
        <f>D399</f>
        <v>0</v>
      </c>
      <c r="F401" s="100">
        <v>150</v>
      </c>
      <c r="G401" s="97">
        <f t="shared" si="39"/>
        <v>0</v>
      </c>
      <c r="H401" s="161"/>
      <c r="I401" s="98" t="s">
        <v>791</v>
      </c>
      <c r="J401" s="98" t="str">
        <f>VLOOKUP(I401,Presupuesto!$B$11:$C$566,2,0)</f>
        <v>ALIMENTOS B EBIDAS PARA PERSONAS</v>
      </c>
      <c r="K401" s="98" t="str">
        <f t="shared" ref="K401:K408" si="40">$K$399</f>
        <v>Gestión Tecnologías de Información y Comunicación</v>
      </c>
      <c r="L401" s="98" t="s">
        <v>395</v>
      </c>
    </row>
    <row r="402" spans="3:12" x14ac:dyDescent="0.25">
      <c r="C402" s="99" t="s">
        <v>50</v>
      </c>
      <c r="D402" s="609"/>
      <c r="E402" s="151">
        <v>0</v>
      </c>
      <c r="F402" s="118">
        <v>10000</v>
      </c>
      <c r="G402" s="97">
        <f t="shared" si="39"/>
        <v>0</v>
      </c>
      <c r="H402" s="161"/>
      <c r="I402" s="320" t="s">
        <v>299</v>
      </c>
      <c r="J402" s="98" t="str">
        <f>VLOOKUP(I402,Presupuesto!$B$11:$C$566,2,0)</f>
        <v>PASAJES (26100-00)</v>
      </c>
      <c r="K402" s="98" t="str">
        <f t="shared" si="40"/>
        <v>Gestión Tecnologías de Información y Comunicación</v>
      </c>
      <c r="L402" s="98" t="s">
        <v>411</v>
      </c>
    </row>
    <row r="403" spans="3:12" x14ac:dyDescent="0.25">
      <c r="C403" s="99" t="s">
        <v>416</v>
      </c>
      <c r="D403" s="609"/>
      <c r="E403" s="151">
        <v>0</v>
      </c>
      <c r="F403" s="118">
        <v>250</v>
      </c>
      <c r="G403" s="97">
        <f t="shared" si="39"/>
        <v>0</v>
      </c>
      <c r="H403" s="161"/>
      <c r="I403" s="98" t="s">
        <v>820</v>
      </c>
      <c r="J403" s="98" t="str">
        <f>VLOOKUP(I403,Presupuesto!$B$11:$C$566,2,0)</f>
        <v>PRODUCTOS PAPEL Y CARTON</v>
      </c>
      <c r="K403" s="98" t="str">
        <f t="shared" si="40"/>
        <v>Gestión Tecnologías de Información y Comunicación</v>
      </c>
      <c r="L403" s="98" t="s">
        <v>411</v>
      </c>
    </row>
    <row r="404" spans="3:12" x14ac:dyDescent="0.25">
      <c r="C404" s="99" t="s">
        <v>51</v>
      </c>
      <c r="D404" s="609"/>
      <c r="E404" s="200">
        <f>(D399*25)/500</f>
        <v>0</v>
      </c>
      <c r="F404" s="100">
        <v>85</v>
      </c>
      <c r="G404" s="97">
        <f t="shared" si="39"/>
        <v>0</v>
      </c>
      <c r="H404" s="161"/>
      <c r="I404" s="98" t="s">
        <v>820</v>
      </c>
      <c r="J404" s="98" t="str">
        <f>VLOOKUP(I404,Presupuesto!$B$11:$C$566,2,0)</f>
        <v>PRODUCTOS PAPEL Y CARTON</v>
      </c>
      <c r="K404" s="98" t="str">
        <f t="shared" si="40"/>
        <v>Gestión Tecnologías de Información y Comunicación</v>
      </c>
      <c r="L404" s="98" t="s">
        <v>411</v>
      </c>
    </row>
    <row r="405" spans="3:12" x14ac:dyDescent="0.25">
      <c r="C405" s="99" t="s">
        <v>122</v>
      </c>
      <c r="D405" s="609"/>
      <c r="E405" s="200">
        <f>D399/12</f>
        <v>0</v>
      </c>
      <c r="F405" s="100">
        <v>36</v>
      </c>
      <c r="G405" s="97">
        <f t="shared" si="39"/>
        <v>0</v>
      </c>
      <c r="H405" s="161"/>
      <c r="I405" s="98" t="s">
        <v>941</v>
      </c>
      <c r="J405" s="98" t="str">
        <f>VLOOKUP(I405,Presupuesto!$B$11:$C$566,2,0)</f>
        <v>UTILES DE ESCRITORIO, OFICINA Y ENSE¥ANZA</v>
      </c>
      <c r="K405" s="98" t="str">
        <f t="shared" si="40"/>
        <v>Gestión Tecnologías de Información y Comunicación</v>
      </c>
      <c r="L405" s="98" t="s">
        <v>411</v>
      </c>
    </row>
    <row r="406" spans="3:12" x14ac:dyDescent="0.25">
      <c r="C406" s="99" t="s">
        <v>34</v>
      </c>
      <c r="D406" s="609"/>
      <c r="E406" s="200">
        <f>D399/12</f>
        <v>0</v>
      </c>
      <c r="F406" s="100">
        <v>80</v>
      </c>
      <c r="G406" s="97">
        <f t="shared" si="39"/>
        <v>0</v>
      </c>
      <c r="H406" s="161"/>
      <c r="I406" s="98" t="s">
        <v>941</v>
      </c>
      <c r="J406" s="98" t="str">
        <f>VLOOKUP(I406,Presupuesto!$B$11:$C$566,2,0)</f>
        <v>UTILES DE ESCRITORIO, OFICINA Y ENSE¥ANZA</v>
      </c>
      <c r="K406" s="98" t="str">
        <f t="shared" si="40"/>
        <v>Gestión Tecnologías de Información y Comunicación</v>
      </c>
      <c r="L406" s="98" t="s">
        <v>411</v>
      </c>
    </row>
    <row r="407" spans="3:12" x14ac:dyDescent="0.25">
      <c r="C407" s="109" t="s">
        <v>52</v>
      </c>
      <c r="D407" s="609"/>
      <c r="E407" s="212">
        <v>0</v>
      </c>
      <c r="F407" s="119">
        <v>25</v>
      </c>
      <c r="G407" s="97">
        <f t="shared" si="39"/>
        <v>0</v>
      </c>
      <c r="H407" s="161"/>
      <c r="I407" s="98" t="s">
        <v>941</v>
      </c>
      <c r="J407" s="98" t="str">
        <f>VLOOKUP(I407,Presupuesto!$B$11:$C$566,2,0)</f>
        <v>UTILES DE ESCRITORIO, OFICINA Y ENSE¥ANZA</v>
      </c>
      <c r="K407" s="98" t="str">
        <f t="shared" si="40"/>
        <v>Gestión Tecnologías de Información y Comunicación</v>
      </c>
      <c r="L407" s="98" t="s">
        <v>411</v>
      </c>
    </row>
    <row r="408" spans="3:12" ht="15.75" thickBot="1" x14ac:dyDescent="0.3">
      <c r="C408" s="216" t="s">
        <v>429</v>
      </c>
      <c r="D408" s="217">
        <v>0</v>
      </c>
      <c r="E408" s="330">
        <v>0</v>
      </c>
      <c r="F408" s="104">
        <f>HLOOKUP(C408,$AH$2:$BU$3,2,0)</f>
        <v>1150</v>
      </c>
      <c r="G408" s="105">
        <f>D408*E408*F408</f>
        <v>0</v>
      </c>
      <c r="H408" s="331"/>
      <c r="I408" s="332" t="s">
        <v>300</v>
      </c>
      <c r="J408" s="106" t="str">
        <f>VLOOKUP(I408,Presupuesto!$B$11:$C$566,2,0)</f>
        <v>VIATICOS (26200-00)</v>
      </c>
      <c r="K408" s="333" t="str">
        <f t="shared" si="40"/>
        <v>Gestión Tecnologías de Información y Comunicación</v>
      </c>
      <c r="L408" s="333" t="s">
        <v>411</v>
      </c>
    </row>
  </sheetData>
  <protectedRanges>
    <protectedRange password="DE9D" sqref="D102:F102 H102:I102 K102:L102 K18 K265 K285 K304 K323 K342 K361 K380 K399 K246 K189 K112 K131 K150 K169 K208 K227" name="bloqueo"/>
    <protectedRange password="DE9D" sqref="K37" name="bloqueo_1"/>
    <protectedRange password="DE9D" sqref="D56:F64 H56:I64 K56:L64" name="bloqueo_2"/>
    <protectedRange password="DE9D" sqref="K95" name="bloqueo_3"/>
    <protectedRange password="DE9D" sqref="K76" name="bloqueo_5"/>
  </protectedRanges>
  <mergeCells count="13">
    <mergeCell ref="D18:D26"/>
    <mergeCell ref="D95:D101"/>
    <mergeCell ref="D265:D274"/>
    <mergeCell ref="D37:D45"/>
    <mergeCell ref="D57:D65"/>
    <mergeCell ref="D76:D84"/>
    <mergeCell ref="D380:D388"/>
    <mergeCell ref="D399:D407"/>
    <mergeCell ref="D285:D293"/>
    <mergeCell ref="D304:D312"/>
    <mergeCell ref="D323:D331"/>
    <mergeCell ref="D342:D350"/>
    <mergeCell ref="D361:D369"/>
  </mergeCells>
  <dataValidations count="6">
    <dataValidation type="list" allowBlank="1" showInputMessage="1" showErrorMessage="1" sqref="C102 C408 C275 C294 C313 C332 C351 C370 C389 C255 C198 C121 C140 C159 C178 C217 C236 C46 C66 C27 C85">
      <formula1>$AH$2:$BU$2</formula1>
    </dataValidation>
    <dataValidation type="list" allowBlank="1" showInputMessage="1" showErrorMessage="1" errorTitle="¡Ingreso Inválido!" error="Seleccione una opción de la lista" promptTitle="Mes Requerido" prompt="Seleccione el mes en el que requiere el recurso." sqref="L57:L66 L285:L294 L399:L408 L265:L275 L304:L313 L323:L332 L342:L351 L361:L370 L380:L389 L246:L255 L189:L198 L112:L121 L131:L140 L150:L159 L169:L178 L208:L217 L227:L236 L37:L46 L18:L27 L95:L102 L76:L85">
      <formula1>$U$2:$AF$2</formula1>
    </dataValidation>
    <dataValidation type="list" allowBlank="1" showInputMessage="1" showErrorMessage="1" errorTitle="¡Ingreso no valido!" error="Favor ingrese un elemento de la lista." promptTitle="Tipo de Presupuesto" prompt="Seleccione una opción de la lista." sqref="H57:H66 H285:H294 H399:H408 H265:H275 H304:H313 H323:H332 H342:H351 H361:H370 H380:H389 H246:H255 H189:H198 H112:H121 H131:H140 H150:H159 H169:H178 H208:H217 H227:H236 H37:H46 H18:H27 H95:H102 H76:H85">
      <formula1>$S$2:$T$2</formula1>
    </dataValidation>
    <dataValidation type="list" allowBlank="1" showInputMessage="1" showErrorMessage="1" errorTitle="¡Ingreso Inválido!" error="Verifique el valor ingresado._x000a_" sqref="I57:I66 I285:I294 I399:I408 I265:I275 I304:I313 I323:I332 I342:I351 I361:I370 I380:I389 I246:I255 I189:I198 I112:I121 I131:I140 I150:I159 I169:I178 I208:I217 I227:I236 I37:I46 I18:I27 I95:I102 I76:I85">
      <formula1>$A$1:$UI$1</formula1>
    </dataValidation>
    <dataValidation type="list" allowBlank="1" showInputMessage="1" showErrorMessage="1" sqref="K58:K66 K286:K294 K400:K408 K266:K275 K305:K313 K324:K332 K343:K351 K362:K370 K381:K389 K247:K255 K190:K198 K113:K121 K132:K140 K151:K159 K170:K178 K209:K217 K228:K236 K38:K46 K19:K27 K96:K102 K77:K85">
      <formula1>$A$2:$P$2</formula1>
    </dataValidation>
    <dataValidation type="list" allowBlank="1" showInputMessage="1" showErrorMessage="1" errorTitle="¡Ingreso Inválido!" error="Seleccione una opción de la lista." promptTitle="Dimensión Estratégica" prompt="Seleccione una opción de la lista." sqref="K57 K399 K265 K285 K304 K323 K342 K361 K380 K246 K189 K112 K131 K150 K169 K208 K227 K18 K37 K95 K7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1.6" x14ac:dyDescent="0.3">
      <c r="C5" s="195" t="s">
        <v>127</v>
      </c>
      <c r="D5" s="459">
        <f>SUMIF(C:C,$C$10,D:D)</f>
        <v>0</v>
      </c>
      <c r="CA5" s="303"/>
    </row>
    <row r="6" spans="1:555" ht="14.45" x14ac:dyDescent="0.3">
      <c r="CA6" s="303"/>
    </row>
    <row r="7" spans="1:555" ht="14.45" x14ac:dyDescent="0.3">
      <c r="CA7" s="303"/>
    </row>
    <row r="8" spans="1:555" x14ac:dyDescent="0.25">
      <c r="C8" s="70" t="s">
        <v>54</v>
      </c>
      <c r="D8" s="79"/>
      <c r="E8" s="70"/>
      <c r="F8" s="70"/>
      <c r="G8" s="70"/>
      <c r="H8" s="79"/>
      <c r="I8" s="70"/>
      <c r="J8" s="70"/>
      <c r="CA8" s="303"/>
    </row>
    <row r="9" spans="1:555" thickBot="1" x14ac:dyDescent="0.35">
      <c r="C9" s="94"/>
      <c r="D9" s="79"/>
      <c r="E9" s="94"/>
      <c r="F9" s="94"/>
      <c r="G9" s="94"/>
      <c r="H9" s="79"/>
      <c r="I9" s="94"/>
      <c r="J9" s="121"/>
      <c r="CA9" s="303"/>
    </row>
    <row r="10" spans="1:555" thickBot="1" x14ac:dyDescent="0.35">
      <c r="C10" s="69" t="s">
        <v>43</v>
      </c>
      <c r="D10" s="30">
        <f>SUM(G17:G67)</f>
        <v>0</v>
      </c>
      <c r="E10" s="93"/>
      <c r="F10" s="93"/>
      <c r="G10" s="93"/>
      <c r="H10" s="76"/>
      <c r="I10" s="76"/>
      <c r="J10" s="76"/>
      <c r="K10" s="153"/>
      <c r="CA10" s="303"/>
    </row>
    <row r="11" spans="1:555" ht="14.45" x14ac:dyDescent="0.3">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6"/>
      <c r="E13" s="93"/>
      <c r="F13" s="93"/>
      <c r="G13" s="93"/>
      <c r="H13" s="76"/>
      <c r="I13" s="76"/>
      <c r="J13" s="76"/>
      <c r="K13" s="153"/>
      <c r="CA13" s="303"/>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6"/>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6"/>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6"/>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6"/>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6"/>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6"/>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6"/>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6"/>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6"/>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6"/>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6"/>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6"/>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6"/>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6"/>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6"/>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1.6" x14ac:dyDescent="0.3">
      <c r="C5" s="87" t="s">
        <v>383</v>
      </c>
      <c r="D5" s="457">
        <f>SUMIF($C:$C,$C$10,D:D)</f>
        <v>0</v>
      </c>
    </row>
    <row r="8" spans="1:555" ht="14.45" x14ac:dyDescent="0.3">
      <c r="C8" s="70" t="s">
        <v>62</v>
      </c>
      <c r="D8" s="70"/>
      <c r="E8" s="70"/>
      <c r="F8" s="70"/>
      <c r="G8" s="79"/>
      <c r="H8" s="70"/>
      <c r="I8" s="70"/>
    </row>
    <row r="9" spans="1:555" thickBot="1" x14ac:dyDescent="0.35">
      <c r="C9" s="70"/>
      <c r="D9" s="70"/>
      <c r="E9" s="70"/>
      <c r="F9" s="70"/>
      <c r="G9" s="79"/>
      <c r="H9" s="70"/>
      <c r="I9" s="70"/>
    </row>
    <row r="10" spans="1:555" thickBot="1" x14ac:dyDescent="0.35">
      <c r="C10" s="29" t="s">
        <v>43</v>
      </c>
      <c r="D10" s="30">
        <f>SUM(F17:F26)</f>
        <v>0</v>
      </c>
      <c r="E10" s="94"/>
      <c r="F10" s="94"/>
      <c r="G10" s="79"/>
      <c r="H10" s="94"/>
      <c r="I10" s="121"/>
    </row>
    <row r="11" spans="1:555" ht="14.45" x14ac:dyDescent="0.3">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6"/>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4"/>
      <c r="D28" s="335"/>
      <c r="E28" s="336"/>
      <c r="F28" s="336"/>
      <c r="G28" s="337"/>
      <c r="H28" s="336"/>
      <c r="I28" s="336"/>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6"/>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6"/>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4"/>
      <c r="D66" s="335"/>
      <c r="E66" s="336"/>
      <c r="F66" s="336"/>
      <c r="G66" s="337"/>
      <c r="H66" s="336"/>
      <c r="I66" s="336"/>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6"/>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6"/>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4"/>
      <c r="D104" s="335"/>
      <c r="E104" s="336"/>
      <c r="F104" s="336"/>
      <c r="G104" s="337"/>
      <c r="H104" s="336"/>
      <c r="I104" s="336"/>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6"/>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6"/>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4"/>
      <c r="D142" s="335"/>
      <c r="E142" s="336"/>
      <c r="F142" s="336"/>
      <c r="G142" s="337"/>
      <c r="H142" s="336"/>
      <c r="I142" s="336"/>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6"/>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6"/>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4"/>
      <c r="D180" s="335"/>
      <c r="E180" s="336"/>
      <c r="F180" s="336"/>
      <c r="G180" s="337"/>
      <c r="H180" s="336"/>
      <c r="I180" s="336"/>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6"/>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6"/>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4"/>
      <c r="D218" s="335"/>
      <c r="E218" s="336"/>
      <c r="F218" s="336"/>
      <c r="G218" s="337"/>
      <c r="H218" s="336"/>
      <c r="I218" s="336"/>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6"/>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6" workbookViewId="0">
      <selection activeCell="G11" sqref="G11"/>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c r="CB2" s="122" t="s">
        <v>1336</v>
      </c>
      <c r="CC2" s="122" t="s">
        <v>1337</v>
      </c>
      <c r="CD2" s="122" t="s">
        <v>1335</v>
      </c>
      <c r="CE2" s="122" t="s">
        <v>1338</v>
      </c>
    </row>
    <row r="3" spans="1:555" ht="14.45" hidden="1" x14ac:dyDescent="0.3">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c r="CB3" s="86">
        <v>35000</v>
      </c>
      <c r="CC3" s="86">
        <v>15000</v>
      </c>
      <c r="CD3" s="86">
        <v>35000</v>
      </c>
      <c r="CE3" s="86">
        <v>15000</v>
      </c>
    </row>
    <row r="4" spans="1:555" thickBot="1" x14ac:dyDescent="0.35"/>
    <row r="5" spans="1:555" ht="53.25" thickBot="1" x14ac:dyDescent="0.3">
      <c r="C5" s="87" t="s">
        <v>382</v>
      </c>
      <c r="D5" s="198">
        <f>SUMIF(C:C,$C$10,D:D)</f>
        <v>1200</v>
      </c>
    </row>
    <row r="8" spans="1:555" ht="14.45" x14ac:dyDescent="0.3">
      <c r="C8" s="107"/>
      <c r="D8" s="107"/>
      <c r="E8" s="107"/>
      <c r="F8" s="107"/>
      <c r="G8" s="78"/>
      <c r="H8" s="107"/>
      <c r="I8" s="107"/>
    </row>
    <row r="9" spans="1:555" thickBot="1" x14ac:dyDescent="0.35">
      <c r="C9" s="107"/>
      <c r="D9" s="107"/>
      <c r="E9" s="107"/>
      <c r="F9" s="107"/>
      <c r="G9" s="78"/>
      <c r="H9" s="107"/>
      <c r="I9" s="107"/>
    </row>
    <row r="10" spans="1:555" ht="15.75" thickBot="1" x14ac:dyDescent="0.3">
      <c r="B10" s="93"/>
      <c r="C10" s="29" t="s">
        <v>43</v>
      </c>
      <c r="D10" s="108">
        <f>SUM(F17:F30)</f>
        <v>1200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6" t="s">
        <v>1846</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Participación en el Comité de Becas</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8"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v>6</v>
      </c>
      <c r="E29" s="100">
        <v>200</v>
      </c>
      <c r="F29" s="97">
        <f t="shared" si="1"/>
        <v>1200</v>
      </c>
      <c r="G29" s="165" t="s">
        <v>128</v>
      </c>
      <c r="H29" s="110" t="s">
        <v>954</v>
      </c>
      <c r="I29" s="110" t="str">
        <f>VLOOKUP(H29,Presupuesto!$B$11:$C$565,2,0)</f>
        <v>OTROS RESPUESTOS Y ACCESORIOS MENORES</v>
      </c>
      <c r="J29" s="98" t="s">
        <v>1366</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6" t="s">
        <v>1860</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Gestión  del Centro de Atención de becas para la comunidad universitaria.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t="s">
        <v>1696</v>
      </c>
      <c r="H40" s="98" t="s">
        <v>1013</v>
      </c>
      <c r="I40" s="98" t="str">
        <f>VLOOKUP(H40,Presupuesto!$B$11:$C$565,2,0)</f>
        <v>EQUIPO DE COMPUTACION</v>
      </c>
      <c r="J40" s="218" t="s">
        <v>1366</v>
      </c>
      <c r="K40" s="98" t="s">
        <v>393</v>
      </c>
      <c r="L40" s="98"/>
    </row>
    <row r="41" spans="3:12" x14ac:dyDescent="0.25">
      <c r="C41" s="305" t="s">
        <v>1337</v>
      </c>
      <c r="D41" s="151"/>
      <c r="E41" s="96">
        <f>HLOOKUP($C41,$CB$2:$CE$3,2,0)</f>
        <v>15000</v>
      </c>
      <c r="F41" s="97">
        <f>D41*E41</f>
        <v>0</v>
      </c>
      <c r="G41" s="165" t="s">
        <v>1696</v>
      </c>
      <c r="H41" s="101" t="s">
        <v>1013</v>
      </c>
      <c r="I41" s="101" t="str">
        <f>VLOOKUP(H41,Presupuesto!$B$11:$C$565,2,0)</f>
        <v>EQUIPO DE COMPUTACION</v>
      </c>
      <c r="J41" s="98" t="str">
        <f>$J$40</f>
        <v>Proceso integral de la internacionalización de la Educación Superior</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Proceso integral de la internacionalización de la Educación Superior</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Proceso integral de la internacionalización de la Educación Superior</v>
      </c>
      <c r="K43" s="98" t="s">
        <v>394</v>
      </c>
      <c r="L43" s="98"/>
    </row>
    <row r="44" spans="3:12" x14ac:dyDescent="0.25">
      <c r="C44" s="99" t="s">
        <v>75</v>
      </c>
      <c r="D44" s="151"/>
      <c r="E44" s="100">
        <v>5000</v>
      </c>
      <c r="F44" s="97">
        <f t="shared" si="3"/>
        <v>0</v>
      </c>
      <c r="G44" s="165" t="s">
        <v>1696</v>
      </c>
      <c r="H44" s="101" t="s">
        <v>1013</v>
      </c>
      <c r="I44" s="101" t="str">
        <f>VLOOKUP(H44,Presupuesto!$B$11:$C$565,2,0)</f>
        <v>EQUIPO DE COMPUTACION</v>
      </c>
      <c r="J44" s="98" t="str">
        <f t="shared" si="4"/>
        <v>Proceso integral de la internacionalización de la Educación Superior</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Proceso integral de la internacionalización de la Educación Superior</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Proceso integral de la internacionalización de la Educación Superior</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Proceso integral de la internacionalización de la Educación Superior</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Proceso integral de la internacionalización de la Educación Superior</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Proceso integral de la internacionalización de la Educación Superior</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Proceso integral de la internacionalización de la Educación Superior</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Proceso integral de la internacionalización de la Educación Superior</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Proceso integral de la internacionalización de la Educación Superior</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Proceso integral de la internacionalización de la Educación Superior</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6"/>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6"/>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6"/>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6"/>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6"/>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6"/>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6"/>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6"/>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6"/>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6"/>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61"/>
  <sheetViews>
    <sheetView showGridLines="0" topLeftCell="C144" zoomScale="86" zoomScaleNormal="86" workbookViewId="0">
      <selection activeCell="H165" sqref="H16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5.9" hidden="1" x14ac:dyDescent="0.3">
      <c r="A1" s="468" t="s">
        <v>250</v>
      </c>
      <c r="B1" s="469" t="s">
        <v>251</v>
      </c>
      <c r="C1" s="466" t="s">
        <v>252</v>
      </c>
      <c r="D1" s="466" t="s">
        <v>495</v>
      </c>
      <c r="E1" s="466" t="s">
        <v>497</v>
      </c>
      <c r="F1" s="466" t="s">
        <v>499</v>
      </c>
      <c r="G1" s="466" t="s">
        <v>501</v>
      </c>
      <c r="H1" s="466" t="s">
        <v>503</v>
      </c>
      <c r="I1" s="466" t="s">
        <v>505</v>
      </c>
      <c r="J1" s="466" t="s">
        <v>253</v>
      </c>
      <c r="K1" s="466" t="s">
        <v>508</v>
      </c>
      <c r="L1" s="466" t="s">
        <v>254</v>
      </c>
      <c r="M1" s="466" t="s">
        <v>510</v>
      </c>
      <c r="N1" s="466" t="s">
        <v>512</v>
      </c>
      <c r="O1" s="466" t="s">
        <v>514</v>
      </c>
      <c r="P1" s="466" t="s">
        <v>255</v>
      </c>
      <c r="Q1" s="466" t="s">
        <v>515</v>
      </c>
      <c r="R1" s="466" t="s">
        <v>518</v>
      </c>
      <c r="S1" s="466" t="s">
        <v>256</v>
      </c>
      <c r="T1" s="466" t="s">
        <v>520</v>
      </c>
      <c r="U1" s="466" t="s">
        <v>257</v>
      </c>
      <c r="V1" s="466" t="s">
        <v>521</v>
      </c>
      <c r="W1" s="466" t="s">
        <v>522</v>
      </c>
      <c r="X1" s="466" t="s">
        <v>526</v>
      </c>
      <c r="Y1" s="466" t="s">
        <v>273</v>
      </c>
      <c r="Z1" s="466" t="s">
        <v>527</v>
      </c>
      <c r="AA1" s="466" t="s">
        <v>529</v>
      </c>
      <c r="AB1" s="466" t="s">
        <v>531</v>
      </c>
      <c r="AC1" s="466" t="s">
        <v>274</v>
      </c>
      <c r="AD1" s="466" t="s">
        <v>533</v>
      </c>
      <c r="AE1" s="466" t="s">
        <v>535</v>
      </c>
      <c r="AF1" s="466" t="s">
        <v>537</v>
      </c>
      <c r="AG1" s="466" t="s">
        <v>539</v>
      </c>
      <c r="AH1" s="466" t="s">
        <v>249</v>
      </c>
      <c r="AI1" s="466" t="s">
        <v>541</v>
      </c>
      <c r="AJ1" s="469" t="s">
        <v>258</v>
      </c>
      <c r="AK1" s="466" t="s">
        <v>543</v>
      </c>
      <c r="AL1" s="466" t="s">
        <v>259</v>
      </c>
      <c r="AM1" s="466" t="s">
        <v>545</v>
      </c>
      <c r="AN1" s="466" t="s">
        <v>547</v>
      </c>
      <c r="AO1" s="466" t="s">
        <v>260</v>
      </c>
      <c r="AP1" s="466" t="s">
        <v>549</v>
      </c>
      <c r="AQ1" s="466" t="s">
        <v>551</v>
      </c>
      <c r="AR1" s="466" t="s">
        <v>261</v>
      </c>
      <c r="AS1" s="466" t="s">
        <v>552</v>
      </c>
      <c r="AT1" s="466" t="s">
        <v>554</v>
      </c>
      <c r="AU1" s="466" t="s">
        <v>555</v>
      </c>
      <c r="AV1" s="466" t="s">
        <v>556</v>
      </c>
      <c r="AW1" s="466" t="s">
        <v>558</v>
      </c>
      <c r="AX1" s="466" t="s">
        <v>560</v>
      </c>
      <c r="AY1" s="466" t="s">
        <v>561</v>
      </c>
      <c r="AZ1" s="466" t="s">
        <v>262</v>
      </c>
      <c r="BA1" s="466" t="s">
        <v>563</v>
      </c>
      <c r="BB1" s="466" t="s">
        <v>565</v>
      </c>
      <c r="BC1" s="466" t="s">
        <v>567</v>
      </c>
      <c r="BD1" s="466" t="s">
        <v>569</v>
      </c>
      <c r="BE1" s="466" t="s">
        <v>571</v>
      </c>
      <c r="BF1" s="466" t="s">
        <v>573</v>
      </c>
      <c r="BG1" s="466" t="s">
        <v>575</v>
      </c>
      <c r="BH1" s="466" t="s">
        <v>577</v>
      </c>
      <c r="BI1" s="466" t="s">
        <v>275</v>
      </c>
      <c r="BJ1" s="466" t="s">
        <v>579</v>
      </c>
      <c r="BK1" s="466" t="s">
        <v>581</v>
      </c>
      <c r="BL1" s="466" t="s">
        <v>583</v>
      </c>
      <c r="BM1" s="466" t="s">
        <v>585</v>
      </c>
      <c r="BN1" s="466" t="s">
        <v>587</v>
      </c>
      <c r="BO1" s="466" t="s">
        <v>589</v>
      </c>
      <c r="BP1" s="466" t="s">
        <v>591</v>
      </c>
      <c r="BQ1" s="466" t="s">
        <v>593</v>
      </c>
      <c r="BR1" s="466" t="s">
        <v>595</v>
      </c>
      <c r="BS1" s="466" t="s">
        <v>597</v>
      </c>
      <c r="BT1" s="469" t="s">
        <v>263</v>
      </c>
      <c r="BU1" s="466" t="s">
        <v>264</v>
      </c>
      <c r="BV1" s="466" t="s">
        <v>599</v>
      </c>
      <c r="BW1" s="466" t="s">
        <v>265</v>
      </c>
      <c r="BX1" s="466" t="s">
        <v>601</v>
      </c>
      <c r="BY1" s="466" t="s">
        <v>603</v>
      </c>
      <c r="BZ1" s="469" t="s">
        <v>266</v>
      </c>
      <c r="CA1" s="466" t="s">
        <v>267</v>
      </c>
      <c r="CB1" s="466" t="s">
        <v>605</v>
      </c>
      <c r="CC1" s="466" t="s">
        <v>268</v>
      </c>
      <c r="CD1" s="466" t="s">
        <v>607</v>
      </c>
      <c r="CE1" s="466" t="s">
        <v>609</v>
      </c>
      <c r="CF1" s="466" t="s">
        <v>611</v>
      </c>
      <c r="CG1" s="469" t="s">
        <v>269</v>
      </c>
      <c r="CH1" s="466" t="s">
        <v>617</v>
      </c>
      <c r="CI1" s="466" t="s">
        <v>619</v>
      </c>
      <c r="CJ1" s="466" t="s">
        <v>270</v>
      </c>
      <c r="CK1" s="466" t="s">
        <v>613</v>
      </c>
      <c r="CL1" s="466" t="s">
        <v>615</v>
      </c>
      <c r="CM1" s="466" t="s">
        <v>271</v>
      </c>
      <c r="CN1" s="466" t="s">
        <v>621</v>
      </c>
      <c r="CO1" s="466" t="s">
        <v>272</v>
      </c>
      <c r="CP1" s="466" t="s">
        <v>622</v>
      </c>
      <c r="CQ1" s="465" t="s">
        <v>276</v>
      </c>
      <c r="CR1" s="469" t="s">
        <v>277</v>
      </c>
      <c r="CS1" s="466" t="s">
        <v>623</v>
      </c>
      <c r="CT1" s="466" t="s">
        <v>624</v>
      </c>
      <c r="CU1" s="466" t="s">
        <v>626</v>
      </c>
      <c r="CV1" s="466" t="s">
        <v>278</v>
      </c>
      <c r="CW1" s="466" t="s">
        <v>628</v>
      </c>
      <c r="CX1" s="466" t="s">
        <v>630</v>
      </c>
      <c r="CY1" s="466" t="s">
        <v>632</v>
      </c>
      <c r="CZ1" s="466" t="s">
        <v>634</v>
      </c>
      <c r="DA1" s="466" t="s">
        <v>636</v>
      </c>
      <c r="DB1" s="466" t="s">
        <v>638</v>
      </c>
      <c r="DC1" s="469" t="s">
        <v>279</v>
      </c>
      <c r="DD1" s="466" t="s">
        <v>280</v>
      </c>
      <c r="DE1" s="466" t="s">
        <v>640</v>
      </c>
      <c r="DF1" s="466" t="s">
        <v>281</v>
      </c>
      <c r="DG1" s="466" t="s">
        <v>642</v>
      </c>
      <c r="DH1" s="466" t="s">
        <v>644</v>
      </c>
      <c r="DI1" s="466" t="s">
        <v>646</v>
      </c>
      <c r="DJ1" s="466" t="s">
        <v>648</v>
      </c>
      <c r="DK1" s="466" t="s">
        <v>650</v>
      </c>
      <c r="DL1" s="466" t="s">
        <v>652</v>
      </c>
      <c r="DM1" s="466" t="s">
        <v>654</v>
      </c>
      <c r="DN1" s="466" t="s">
        <v>282</v>
      </c>
      <c r="DO1" s="466" t="s">
        <v>656</v>
      </c>
      <c r="DP1" s="466" t="s">
        <v>658</v>
      </c>
      <c r="DQ1" s="466" t="s">
        <v>660</v>
      </c>
      <c r="DR1" s="469" t="s">
        <v>283</v>
      </c>
      <c r="DS1" s="466" t="s">
        <v>662</v>
      </c>
      <c r="DT1" s="466" t="s">
        <v>284</v>
      </c>
      <c r="DU1" s="466" t="s">
        <v>664</v>
      </c>
      <c r="DV1" s="466" t="s">
        <v>285</v>
      </c>
      <c r="DW1" s="466" t="s">
        <v>666</v>
      </c>
      <c r="DX1" s="466" t="s">
        <v>668</v>
      </c>
      <c r="DY1" s="466" t="s">
        <v>670</v>
      </c>
      <c r="DZ1" s="466" t="s">
        <v>672</v>
      </c>
      <c r="EA1" s="466" t="s">
        <v>674</v>
      </c>
      <c r="EB1" s="466" t="s">
        <v>676</v>
      </c>
      <c r="EC1" s="466" t="s">
        <v>678</v>
      </c>
      <c r="ED1" s="466" t="s">
        <v>680</v>
      </c>
      <c r="EE1" s="466" t="s">
        <v>682</v>
      </c>
      <c r="EF1" s="466" t="s">
        <v>684</v>
      </c>
      <c r="EG1" s="466" t="s">
        <v>686</v>
      </c>
      <c r="EH1" s="469" t="s">
        <v>286</v>
      </c>
      <c r="EI1" s="466" t="s">
        <v>688</v>
      </c>
      <c r="EJ1" s="466" t="s">
        <v>287</v>
      </c>
      <c r="EK1" s="466" t="s">
        <v>690</v>
      </c>
      <c r="EL1" s="466" t="s">
        <v>692</v>
      </c>
      <c r="EM1" s="466" t="s">
        <v>288</v>
      </c>
      <c r="EN1" s="466" t="s">
        <v>694</v>
      </c>
      <c r="EO1" s="466" t="s">
        <v>696</v>
      </c>
      <c r="EP1" s="466" t="s">
        <v>289</v>
      </c>
      <c r="EQ1" s="466" t="s">
        <v>698</v>
      </c>
      <c r="ER1" s="466" t="s">
        <v>700</v>
      </c>
      <c r="ES1" s="466" t="s">
        <v>702</v>
      </c>
      <c r="ET1" s="466" t="s">
        <v>290</v>
      </c>
      <c r="EU1" s="466" t="s">
        <v>704</v>
      </c>
      <c r="EV1" s="466" t="s">
        <v>706</v>
      </c>
      <c r="EW1" s="469" t="s">
        <v>291</v>
      </c>
      <c r="EX1" s="466" t="s">
        <v>292</v>
      </c>
      <c r="EY1" s="466" t="s">
        <v>708</v>
      </c>
      <c r="EZ1" s="466" t="s">
        <v>710</v>
      </c>
      <c r="FA1" s="466" t="s">
        <v>712</v>
      </c>
      <c r="FB1" s="466" t="s">
        <v>714</v>
      </c>
      <c r="FC1" s="466" t="s">
        <v>293</v>
      </c>
      <c r="FD1" s="466" t="s">
        <v>716</v>
      </c>
      <c r="FE1" s="466" t="s">
        <v>718</v>
      </c>
      <c r="FF1" s="466" t="s">
        <v>720</v>
      </c>
      <c r="FG1" s="466" t="s">
        <v>722</v>
      </c>
      <c r="FH1" s="466" t="s">
        <v>724</v>
      </c>
      <c r="FI1" s="466" t="s">
        <v>294</v>
      </c>
      <c r="FJ1" s="466" t="s">
        <v>727</v>
      </c>
      <c r="FK1" s="466" t="s">
        <v>295</v>
      </c>
      <c r="FL1" s="466" t="s">
        <v>730</v>
      </c>
      <c r="FM1" s="466" t="s">
        <v>731</v>
      </c>
      <c r="FN1" s="466" t="s">
        <v>733</v>
      </c>
      <c r="FO1" s="466" t="s">
        <v>296</v>
      </c>
      <c r="FP1" s="466" t="s">
        <v>736</v>
      </c>
      <c r="FQ1" s="466" t="s">
        <v>737</v>
      </c>
      <c r="FR1" s="466" t="s">
        <v>739</v>
      </c>
      <c r="FS1" s="466" t="s">
        <v>297</v>
      </c>
      <c r="FT1" s="466" t="s">
        <v>742</v>
      </c>
      <c r="FU1" s="466" t="s">
        <v>744</v>
      </c>
      <c r="FV1" s="466" t="s">
        <v>746</v>
      </c>
      <c r="FW1" s="469" t="s">
        <v>298</v>
      </c>
      <c r="FX1" s="469" t="s">
        <v>299</v>
      </c>
      <c r="FY1" s="466" t="s">
        <v>305</v>
      </c>
      <c r="FZ1" s="466" t="s">
        <v>748</v>
      </c>
      <c r="GA1" s="466" t="s">
        <v>750</v>
      </c>
      <c r="GB1" s="466" t="s">
        <v>752</v>
      </c>
      <c r="GC1" s="466" t="s">
        <v>754</v>
      </c>
      <c r="GD1" s="466" t="s">
        <v>756</v>
      </c>
      <c r="GE1" s="466" t="s">
        <v>758</v>
      </c>
      <c r="GF1" s="469" t="s">
        <v>300</v>
      </c>
      <c r="GG1" s="466" t="s">
        <v>306</v>
      </c>
      <c r="GH1" s="466" t="s">
        <v>760</v>
      </c>
      <c r="GI1" s="466" t="s">
        <v>762</v>
      </c>
      <c r="GJ1" s="466" t="s">
        <v>763</v>
      </c>
      <c r="GK1" s="466" t="s">
        <v>307</v>
      </c>
      <c r="GL1" s="466" t="s">
        <v>766</v>
      </c>
      <c r="GM1" s="466" t="s">
        <v>767</v>
      </c>
      <c r="GN1" s="469" t="s">
        <v>301</v>
      </c>
      <c r="GO1" s="466" t="s">
        <v>302</v>
      </c>
      <c r="GP1" s="466" t="s">
        <v>769</v>
      </c>
      <c r="GQ1" s="466" t="s">
        <v>771</v>
      </c>
      <c r="GR1" s="466" t="s">
        <v>773</v>
      </c>
      <c r="GS1" s="466" t="s">
        <v>775</v>
      </c>
      <c r="GT1" s="466" t="s">
        <v>777</v>
      </c>
      <c r="GU1" s="469" t="s">
        <v>303</v>
      </c>
      <c r="GV1" s="466" t="s">
        <v>304</v>
      </c>
      <c r="GW1" s="466" t="s">
        <v>779</v>
      </c>
      <c r="GX1" s="466" t="s">
        <v>781</v>
      </c>
      <c r="GY1" s="466" t="s">
        <v>783</v>
      </c>
      <c r="GZ1" s="466" t="s">
        <v>785</v>
      </c>
      <c r="HA1" s="466" t="s">
        <v>787</v>
      </c>
      <c r="HB1" s="466" t="s">
        <v>789</v>
      </c>
      <c r="HC1" s="465" t="s">
        <v>308</v>
      </c>
      <c r="HD1" s="469" t="s">
        <v>309</v>
      </c>
      <c r="HE1" s="466" t="s">
        <v>310</v>
      </c>
      <c r="HF1" s="466" t="s">
        <v>791</v>
      </c>
      <c r="HG1" s="466" t="s">
        <v>793</v>
      </c>
      <c r="HH1" s="466" t="s">
        <v>795</v>
      </c>
      <c r="HI1" s="466" t="s">
        <v>797</v>
      </c>
      <c r="HJ1" s="466" t="s">
        <v>311</v>
      </c>
      <c r="HK1" s="466" t="s">
        <v>800</v>
      </c>
      <c r="HL1" s="466" t="s">
        <v>328</v>
      </c>
      <c r="HM1" s="466" t="s">
        <v>838</v>
      </c>
      <c r="HN1" s="466" t="s">
        <v>840</v>
      </c>
      <c r="HO1" s="466" t="s">
        <v>842</v>
      </c>
      <c r="HP1" s="469" t="s">
        <v>312</v>
      </c>
      <c r="HQ1" s="466" t="s">
        <v>802</v>
      </c>
      <c r="HR1" s="466" t="s">
        <v>804</v>
      </c>
      <c r="HS1" s="466" t="s">
        <v>313</v>
      </c>
      <c r="HT1" s="466" t="s">
        <v>807</v>
      </c>
      <c r="HU1" s="466" t="s">
        <v>809</v>
      </c>
      <c r="HV1" s="466" t="s">
        <v>810</v>
      </c>
      <c r="HW1" s="466" t="s">
        <v>812</v>
      </c>
      <c r="HX1" s="469" t="s">
        <v>314</v>
      </c>
      <c r="HY1" s="466" t="s">
        <v>814</v>
      </c>
      <c r="HZ1" s="466" t="s">
        <v>816</v>
      </c>
      <c r="IA1" s="466" t="s">
        <v>818</v>
      </c>
      <c r="IB1" s="466" t="s">
        <v>315</v>
      </c>
      <c r="IC1" s="466" t="s">
        <v>820</v>
      </c>
      <c r="ID1" s="466" t="s">
        <v>822</v>
      </c>
      <c r="IE1" s="466" t="s">
        <v>316</v>
      </c>
      <c r="IF1" s="466" t="s">
        <v>824</v>
      </c>
      <c r="IG1" s="466" t="s">
        <v>826</v>
      </c>
      <c r="IH1" s="466" t="s">
        <v>317</v>
      </c>
      <c r="II1" s="466" t="s">
        <v>828</v>
      </c>
      <c r="IJ1" s="466" t="s">
        <v>830</v>
      </c>
      <c r="IK1" s="466" t="s">
        <v>832</v>
      </c>
      <c r="IL1" s="466" t="s">
        <v>834</v>
      </c>
      <c r="IM1" s="466" t="s">
        <v>318</v>
      </c>
      <c r="IN1" s="466" t="s">
        <v>836</v>
      </c>
      <c r="IO1" s="469" t="s">
        <v>319</v>
      </c>
      <c r="IP1" s="466" t="s">
        <v>844</v>
      </c>
      <c r="IQ1" s="466" t="s">
        <v>846</v>
      </c>
      <c r="IR1" s="466" t="s">
        <v>320</v>
      </c>
      <c r="IS1" s="466" t="s">
        <v>848</v>
      </c>
      <c r="IT1" s="466" t="s">
        <v>850</v>
      </c>
      <c r="IU1" s="466" t="s">
        <v>852</v>
      </c>
      <c r="IV1" s="469" t="s">
        <v>321</v>
      </c>
      <c r="IW1" s="466" t="s">
        <v>854</v>
      </c>
      <c r="IX1" s="466" t="s">
        <v>322</v>
      </c>
      <c r="IY1" s="466" t="s">
        <v>857</v>
      </c>
      <c r="IZ1" s="466" t="s">
        <v>859</v>
      </c>
      <c r="JA1" s="466" t="s">
        <v>861</v>
      </c>
      <c r="JB1" s="466" t="s">
        <v>863</v>
      </c>
      <c r="JC1" s="466" t="s">
        <v>865</v>
      </c>
      <c r="JD1" s="466" t="s">
        <v>867</v>
      </c>
      <c r="JE1" s="466" t="s">
        <v>323</v>
      </c>
      <c r="JF1" s="466" t="s">
        <v>870</v>
      </c>
      <c r="JG1" s="466" t="s">
        <v>872</v>
      </c>
      <c r="JH1" s="466" t="s">
        <v>874</v>
      </c>
      <c r="JI1" s="466" t="s">
        <v>876</v>
      </c>
      <c r="JJ1" s="466" t="s">
        <v>878</v>
      </c>
      <c r="JK1" s="466" t="s">
        <v>880</v>
      </c>
      <c r="JL1" s="466" t="s">
        <v>882</v>
      </c>
      <c r="JM1" s="466" t="s">
        <v>884</v>
      </c>
      <c r="JN1" s="466" t="s">
        <v>324</v>
      </c>
      <c r="JO1" s="466" t="s">
        <v>887</v>
      </c>
      <c r="JP1" s="466" t="s">
        <v>889</v>
      </c>
      <c r="JQ1" s="466" t="s">
        <v>891</v>
      </c>
      <c r="JR1" s="466" t="s">
        <v>893</v>
      </c>
      <c r="JS1" s="466" t="s">
        <v>894</v>
      </c>
      <c r="JT1" s="466" t="s">
        <v>896</v>
      </c>
      <c r="JU1" s="466" t="s">
        <v>898</v>
      </c>
      <c r="JV1" s="466" t="s">
        <v>900</v>
      </c>
      <c r="JW1" s="466" t="s">
        <v>902</v>
      </c>
      <c r="JX1" s="466" t="s">
        <v>904</v>
      </c>
      <c r="JY1" s="466" t="s">
        <v>906</v>
      </c>
      <c r="JZ1" s="466" t="s">
        <v>908</v>
      </c>
      <c r="KA1" s="466" t="s">
        <v>910</v>
      </c>
      <c r="KB1" s="466" t="s">
        <v>912</v>
      </c>
      <c r="KC1" s="466" t="s">
        <v>914</v>
      </c>
      <c r="KD1" s="466" t="s">
        <v>916</v>
      </c>
      <c r="KE1" s="466" t="s">
        <v>918</v>
      </c>
      <c r="KF1" s="466" t="s">
        <v>920</v>
      </c>
      <c r="KG1" s="466" t="s">
        <v>922</v>
      </c>
      <c r="KH1" s="466" t="s">
        <v>924</v>
      </c>
      <c r="KI1" s="466" t="s">
        <v>926</v>
      </c>
      <c r="KJ1" s="466" t="s">
        <v>928</v>
      </c>
      <c r="KK1" s="466" t="s">
        <v>930</v>
      </c>
      <c r="KL1" s="466" t="s">
        <v>932</v>
      </c>
      <c r="KM1" s="466" t="s">
        <v>934</v>
      </c>
      <c r="KN1" s="466" t="s">
        <v>936</v>
      </c>
      <c r="KO1" s="469" t="s">
        <v>325</v>
      </c>
      <c r="KP1" s="466" t="s">
        <v>938</v>
      </c>
      <c r="KQ1" s="466" t="s">
        <v>326</v>
      </c>
      <c r="KR1" s="466" t="s">
        <v>941</v>
      </c>
      <c r="KS1" s="466" t="s">
        <v>943</v>
      </c>
      <c r="KT1" s="466" t="s">
        <v>945</v>
      </c>
      <c r="KU1" s="466" t="s">
        <v>947</v>
      </c>
      <c r="KV1" s="466" t="s">
        <v>327</v>
      </c>
      <c r="KW1" s="466" t="s">
        <v>950</v>
      </c>
      <c r="KX1" s="466" t="s">
        <v>952</v>
      </c>
      <c r="KY1" s="466" t="s">
        <v>954</v>
      </c>
      <c r="KZ1" s="466" t="s">
        <v>956</v>
      </c>
      <c r="LA1" s="466" t="s">
        <v>958</v>
      </c>
      <c r="LB1" s="466" t="s">
        <v>960</v>
      </c>
      <c r="LC1" s="466" t="s">
        <v>962</v>
      </c>
      <c r="LD1" s="465" t="s">
        <v>329</v>
      </c>
      <c r="LE1" s="469" t="s">
        <v>330</v>
      </c>
      <c r="LF1" s="466" t="s">
        <v>331</v>
      </c>
      <c r="LG1" s="466" t="s">
        <v>345</v>
      </c>
      <c r="LH1" s="466" t="s">
        <v>964</v>
      </c>
      <c r="LI1" s="466" t="s">
        <v>966</v>
      </c>
      <c r="LJ1" s="466" t="s">
        <v>968</v>
      </c>
      <c r="LK1" s="466" t="s">
        <v>970</v>
      </c>
      <c r="LL1" s="466" t="s">
        <v>346</v>
      </c>
      <c r="LM1" s="466" t="s">
        <v>972</v>
      </c>
      <c r="LN1" s="466" t="s">
        <v>347</v>
      </c>
      <c r="LO1" s="466" t="s">
        <v>974</v>
      </c>
      <c r="LP1" s="466" t="s">
        <v>332</v>
      </c>
      <c r="LQ1" s="466" t="s">
        <v>976</v>
      </c>
      <c r="LR1" s="466" t="s">
        <v>348</v>
      </c>
      <c r="LS1" s="466" t="s">
        <v>978</v>
      </c>
      <c r="LT1" s="466" t="s">
        <v>980</v>
      </c>
      <c r="LU1" s="466" t="s">
        <v>349</v>
      </c>
      <c r="LV1" s="469" t="s">
        <v>333</v>
      </c>
      <c r="LW1" s="466" t="s">
        <v>334</v>
      </c>
      <c r="LX1" s="466" t="s">
        <v>982</v>
      </c>
      <c r="LY1" s="466" t="s">
        <v>984</v>
      </c>
      <c r="LZ1" s="466" t="s">
        <v>985</v>
      </c>
      <c r="MA1" s="466" t="s">
        <v>987</v>
      </c>
      <c r="MB1" s="466" t="s">
        <v>988</v>
      </c>
      <c r="MC1" s="466" t="s">
        <v>990</v>
      </c>
      <c r="MD1" s="466" t="s">
        <v>992</v>
      </c>
      <c r="ME1" s="466" t="s">
        <v>994</v>
      </c>
      <c r="MF1" s="466" t="s">
        <v>996</v>
      </c>
      <c r="MG1" s="466" t="s">
        <v>335</v>
      </c>
      <c r="MH1" s="466" t="s">
        <v>999</v>
      </c>
      <c r="MI1" s="466" t="s">
        <v>1000</v>
      </c>
      <c r="MJ1" s="466" t="s">
        <v>1002</v>
      </c>
      <c r="MK1" s="466" t="s">
        <v>336</v>
      </c>
      <c r="ML1" s="466" t="s">
        <v>1005</v>
      </c>
      <c r="MM1" s="466" t="s">
        <v>1006</v>
      </c>
      <c r="MN1" s="466" t="s">
        <v>1008</v>
      </c>
      <c r="MO1" s="466" t="s">
        <v>1010</v>
      </c>
      <c r="MP1" s="466" t="s">
        <v>337</v>
      </c>
      <c r="MQ1" s="466" t="s">
        <v>1013</v>
      </c>
      <c r="MR1" s="466" t="s">
        <v>1015</v>
      </c>
      <c r="MS1" s="466" t="s">
        <v>1017</v>
      </c>
      <c r="MT1" s="466" t="s">
        <v>1019</v>
      </c>
      <c r="MU1" s="466" t="s">
        <v>338</v>
      </c>
      <c r="MV1" s="466" t="s">
        <v>1022</v>
      </c>
      <c r="MW1" s="466" t="s">
        <v>1024</v>
      </c>
      <c r="MX1" s="466" t="s">
        <v>1026</v>
      </c>
      <c r="MY1" s="466" t="s">
        <v>1028</v>
      </c>
      <c r="MZ1" s="466" t="s">
        <v>1030</v>
      </c>
      <c r="NA1" s="466" t="s">
        <v>1032</v>
      </c>
      <c r="NB1" s="466" t="s">
        <v>1034</v>
      </c>
      <c r="NC1" s="466" t="s">
        <v>1036</v>
      </c>
      <c r="ND1" s="466" t="s">
        <v>1038</v>
      </c>
      <c r="NE1" s="466" t="s">
        <v>1040</v>
      </c>
      <c r="NF1" s="466" t="s">
        <v>1042</v>
      </c>
      <c r="NG1" s="466" t="s">
        <v>1043</v>
      </c>
      <c r="NH1" s="469" t="s">
        <v>339</v>
      </c>
      <c r="NI1" s="466" t="s">
        <v>340</v>
      </c>
      <c r="NJ1" s="466" t="s">
        <v>1045</v>
      </c>
      <c r="NK1" s="466" t="s">
        <v>1047</v>
      </c>
      <c r="NL1" s="466" t="s">
        <v>1049</v>
      </c>
      <c r="NM1" s="466" t="s">
        <v>1051</v>
      </c>
      <c r="NN1" s="469" t="s">
        <v>341</v>
      </c>
      <c r="NO1" s="466" t="s">
        <v>342</v>
      </c>
      <c r="NP1" s="466" t="s">
        <v>1052</v>
      </c>
      <c r="NQ1" s="466" t="s">
        <v>343</v>
      </c>
      <c r="NR1" s="466" t="s">
        <v>1054</v>
      </c>
      <c r="NS1" s="466" t="s">
        <v>1056</v>
      </c>
      <c r="NT1" s="466" t="s">
        <v>344</v>
      </c>
      <c r="NU1" s="466" t="s">
        <v>1058</v>
      </c>
      <c r="NV1" s="465" t="s">
        <v>350</v>
      </c>
      <c r="NW1" s="469" t="s">
        <v>351</v>
      </c>
      <c r="NX1" s="466" t="s">
        <v>352</v>
      </c>
      <c r="NY1" s="466" t="s">
        <v>1061</v>
      </c>
      <c r="NZ1" s="466" t="s">
        <v>1063</v>
      </c>
      <c r="OA1" s="466" t="s">
        <v>353</v>
      </c>
      <c r="OB1" s="466" t="s">
        <v>363</v>
      </c>
      <c r="OC1" s="466" t="s">
        <v>1065</v>
      </c>
      <c r="OD1" s="466" t="s">
        <v>1067</v>
      </c>
      <c r="OE1" s="466" t="s">
        <v>1069</v>
      </c>
      <c r="OF1" s="466" t="s">
        <v>1071</v>
      </c>
      <c r="OG1" s="466" t="s">
        <v>1073</v>
      </c>
      <c r="OH1" s="466" t="s">
        <v>1075</v>
      </c>
      <c r="OI1" s="466" t="s">
        <v>1077</v>
      </c>
      <c r="OJ1" s="466" t="s">
        <v>1079</v>
      </c>
      <c r="OK1" s="466" t="s">
        <v>1081</v>
      </c>
      <c r="OL1" s="466" t="s">
        <v>1083</v>
      </c>
      <c r="OM1" s="466" t="s">
        <v>1085</v>
      </c>
      <c r="ON1" s="466" t="s">
        <v>1087</v>
      </c>
      <c r="OO1" s="466" t="s">
        <v>1089</v>
      </c>
      <c r="OP1" s="466" t="s">
        <v>1091</v>
      </c>
      <c r="OQ1" s="466" t="s">
        <v>1093</v>
      </c>
      <c r="OR1" s="466" t="s">
        <v>1095</v>
      </c>
      <c r="OS1" s="466" t="s">
        <v>1097</v>
      </c>
      <c r="OT1" s="466" t="s">
        <v>1099</v>
      </c>
      <c r="OU1" s="466" t="s">
        <v>1101</v>
      </c>
      <c r="OV1" s="466" t="s">
        <v>1103</v>
      </c>
      <c r="OW1" s="466" t="s">
        <v>1105</v>
      </c>
      <c r="OX1" s="466" t="s">
        <v>1107</v>
      </c>
      <c r="OY1" s="466" t="s">
        <v>364</v>
      </c>
      <c r="OZ1" s="466" t="s">
        <v>1110</v>
      </c>
      <c r="PA1" s="466" t="s">
        <v>1112</v>
      </c>
      <c r="PB1" s="466" t="s">
        <v>1113</v>
      </c>
      <c r="PC1" s="466" t="s">
        <v>1115</v>
      </c>
      <c r="PD1" s="466" t="s">
        <v>1117</v>
      </c>
      <c r="PE1" s="466" t="s">
        <v>1119</v>
      </c>
      <c r="PF1" s="466" t="s">
        <v>1121</v>
      </c>
      <c r="PG1" s="466" t="s">
        <v>1123</v>
      </c>
      <c r="PH1" s="466" t="s">
        <v>1125</v>
      </c>
      <c r="PI1" s="466" t="s">
        <v>1127</v>
      </c>
      <c r="PJ1" s="466" t="s">
        <v>1129</v>
      </c>
      <c r="PK1" s="466" t="s">
        <v>1131</v>
      </c>
      <c r="PL1" s="466" t="s">
        <v>1133</v>
      </c>
      <c r="PM1" s="466" t="s">
        <v>1135</v>
      </c>
      <c r="PN1" s="466" t="s">
        <v>1137</v>
      </c>
      <c r="PO1" s="466" t="s">
        <v>1139</v>
      </c>
      <c r="PP1" s="466" t="s">
        <v>1141</v>
      </c>
      <c r="PQ1" s="466" t="s">
        <v>1143</v>
      </c>
      <c r="PR1" s="466" t="s">
        <v>1145</v>
      </c>
      <c r="PS1" s="466" t="s">
        <v>1147</v>
      </c>
      <c r="PT1" s="466" t="s">
        <v>1149</v>
      </c>
      <c r="PU1" s="466" t="s">
        <v>1151</v>
      </c>
      <c r="PV1" s="466" t="s">
        <v>1153</v>
      </c>
      <c r="PW1" s="466" t="s">
        <v>1155</v>
      </c>
      <c r="PX1" s="466" t="s">
        <v>1157</v>
      </c>
      <c r="PY1" s="466" t="s">
        <v>1159</v>
      </c>
      <c r="PZ1" s="466" t="s">
        <v>354</v>
      </c>
      <c r="QA1" s="466" t="s">
        <v>1161</v>
      </c>
      <c r="QB1" s="466" t="s">
        <v>1163</v>
      </c>
      <c r="QC1" s="466" t="s">
        <v>1165</v>
      </c>
      <c r="QD1" s="466" t="s">
        <v>1167</v>
      </c>
      <c r="QE1" s="466" t="s">
        <v>1169</v>
      </c>
      <c r="QF1" s="469" t="s">
        <v>355</v>
      </c>
      <c r="QG1" s="466" t="s">
        <v>356</v>
      </c>
      <c r="QH1" s="466" t="s">
        <v>1171</v>
      </c>
      <c r="QI1" s="466" t="s">
        <v>1173</v>
      </c>
      <c r="QJ1" s="466" t="s">
        <v>1175</v>
      </c>
      <c r="QK1" s="466" t="s">
        <v>1177</v>
      </c>
      <c r="QL1" s="466" t="s">
        <v>1179</v>
      </c>
      <c r="QM1" s="466" t="s">
        <v>1181</v>
      </c>
      <c r="QN1" s="469" t="s">
        <v>357</v>
      </c>
      <c r="QO1" s="466" t="s">
        <v>1183</v>
      </c>
      <c r="QP1" s="466" t="s">
        <v>358</v>
      </c>
      <c r="QQ1" s="466" t="s">
        <v>365</v>
      </c>
      <c r="QR1" s="466" t="s">
        <v>1185</v>
      </c>
      <c r="QS1" s="466" t="s">
        <v>1187</v>
      </c>
      <c r="QT1" s="466" t="s">
        <v>1189</v>
      </c>
      <c r="QU1" s="466" t="s">
        <v>1191</v>
      </c>
      <c r="QV1" s="466" t="s">
        <v>1193</v>
      </c>
      <c r="QW1" s="466" t="s">
        <v>1195</v>
      </c>
      <c r="QX1" s="466" t="s">
        <v>1197</v>
      </c>
      <c r="QY1" s="466" t="s">
        <v>1199</v>
      </c>
      <c r="QZ1" s="466" t="s">
        <v>1201</v>
      </c>
      <c r="RA1" s="466" t="s">
        <v>1203</v>
      </c>
      <c r="RB1" s="466" t="s">
        <v>1205</v>
      </c>
      <c r="RC1" s="466" t="s">
        <v>1207</v>
      </c>
      <c r="RD1" s="466" t="s">
        <v>1209</v>
      </c>
      <c r="RE1" s="466" t="s">
        <v>1211</v>
      </c>
      <c r="RF1" s="469" t="s">
        <v>359</v>
      </c>
      <c r="RG1" s="466" t="s">
        <v>360</v>
      </c>
      <c r="RH1" s="466" t="s">
        <v>1213</v>
      </c>
      <c r="RI1" s="466" t="s">
        <v>1215</v>
      </c>
      <c r="RJ1" s="469" t="s">
        <v>361</v>
      </c>
      <c r="RK1" s="466" t="s">
        <v>362</v>
      </c>
      <c r="RL1" s="466" t="s">
        <v>1217</v>
      </c>
      <c r="RM1" s="466" t="s">
        <v>1218</v>
      </c>
      <c r="RN1" s="466" t="s">
        <v>1219</v>
      </c>
      <c r="RO1" s="466" t="s">
        <v>1220</v>
      </c>
      <c r="RP1" s="466" t="s">
        <v>1222</v>
      </c>
      <c r="RQ1" s="466" t="s">
        <v>1223</v>
      </c>
      <c r="RR1" s="466" t="s">
        <v>1225</v>
      </c>
      <c r="RS1" s="466" t="s">
        <v>1226</v>
      </c>
      <c r="RT1" s="465" t="s">
        <v>366</v>
      </c>
      <c r="RU1" s="469" t="s">
        <v>367</v>
      </c>
      <c r="RV1" s="466" t="s">
        <v>368</v>
      </c>
      <c r="RW1" s="466" t="s">
        <v>1228</v>
      </c>
      <c r="RX1" s="466" t="s">
        <v>1230</v>
      </c>
      <c r="RY1" s="466" t="s">
        <v>369</v>
      </c>
      <c r="RZ1" s="466" t="s">
        <v>1232</v>
      </c>
      <c r="SA1" s="466" t="s">
        <v>1234</v>
      </c>
      <c r="SB1" s="466" t="s">
        <v>1236</v>
      </c>
      <c r="SC1" s="466" t="s">
        <v>1238</v>
      </c>
      <c r="SD1" s="469" t="s">
        <v>370</v>
      </c>
      <c r="SE1" s="466" t="s">
        <v>371</v>
      </c>
      <c r="SF1" s="466" t="s">
        <v>1240</v>
      </c>
      <c r="SG1" s="466" t="s">
        <v>1242</v>
      </c>
      <c r="SH1" s="466" t="s">
        <v>1244</v>
      </c>
      <c r="SI1" s="466" t="s">
        <v>1246</v>
      </c>
      <c r="SJ1" s="466" t="s">
        <v>1248</v>
      </c>
      <c r="SK1" s="466" t="s">
        <v>1250</v>
      </c>
      <c r="SL1" s="466" t="s">
        <v>1252</v>
      </c>
      <c r="SM1" s="466" t="s">
        <v>1254</v>
      </c>
      <c r="SN1" s="466" t="s">
        <v>1256</v>
      </c>
      <c r="SO1" s="466" t="s">
        <v>1258</v>
      </c>
      <c r="SP1" s="466" t="s">
        <v>1260</v>
      </c>
      <c r="SQ1" s="466" t="s">
        <v>1262</v>
      </c>
      <c r="SR1" s="466" t="s">
        <v>1264</v>
      </c>
      <c r="SS1" s="466" t="s">
        <v>1266</v>
      </c>
      <c r="ST1" s="466" t="s">
        <v>1268</v>
      </c>
      <c r="SU1" s="465" t="s">
        <v>372</v>
      </c>
      <c r="SV1" s="469" t="s">
        <v>373</v>
      </c>
      <c r="SW1" s="466" t="s">
        <v>374</v>
      </c>
      <c r="SX1" s="466" t="s">
        <v>1270</v>
      </c>
      <c r="SY1" s="466" t="s">
        <v>1272</v>
      </c>
      <c r="SZ1" s="466" t="s">
        <v>1274</v>
      </c>
      <c r="TA1" s="466" t="s">
        <v>1276</v>
      </c>
      <c r="TB1" s="466" t="s">
        <v>1278</v>
      </c>
      <c r="TC1" s="466" t="s">
        <v>375</v>
      </c>
      <c r="TD1" s="466" t="s">
        <v>1280</v>
      </c>
      <c r="TE1" s="466" t="s">
        <v>1282</v>
      </c>
      <c r="TF1" s="466" t="s">
        <v>1284</v>
      </c>
      <c r="TG1" s="466" t="s">
        <v>1286</v>
      </c>
      <c r="TH1" s="466" t="s">
        <v>1288</v>
      </c>
      <c r="TI1" s="466" t="s">
        <v>1290</v>
      </c>
      <c r="TJ1" s="469" t="s">
        <v>376</v>
      </c>
      <c r="TK1" s="466" t="s">
        <v>377</v>
      </c>
      <c r="TL1" s="466" t="s">
        <v>378</v>
      </c>
      <c r="TM1" s="466" t="s">
        <v>1292</v>
      </c>
      <c r="TN1" s="466" t="s">
        <v>1294</v>
      </c>
      <c r="TO1" s="466" t="s">
        <v>1295</v>
      </c>
      <c r="TP1" s="466" t="s">
        <v>1297</v>
      </c>
      <c r="TQ1" s="466" t="s">
        <v>1299</v>
      </c>
      <c r="TR1" s="466" t="s">
        <v>1301</v>
      </c>
      <c r="TS1" s="466" t="s">
        <v>1303</v>
      </c>
      <c r="TT1" s="466" t="s">
        <v>1305</v>
      </c>
      <c r="TU1" s="466" t="s">
        <v>1307</v>
      </c>
      <c r="TV1" s="466" t="s">
        <v>1309</v>
      </c>
      <c r="TW1" s="466" t="s">
        <v>1311</v>
      </c>
      <c r="TX1" s="466" t="s">
        <v>1313</v>
      </c>
      <c r="TY1" s="466" t="s">
        <v>1315</v>
      </c>
      <c r="TZ1" s="466" t="s">
        <v>1317</v>
      </c>
      <c r="UA1" s="466" t="s">
        <v>1319</v>
      </c>
      <c r="UB1" s="466" t="s">
        <v>1321</v>
      </c>
      <c r="UC1" s="465" t="s">
        <v>1323</v>
      </c>
      <c r="UD1" s="466" t="s">
        <v>1325</v>
      </c>
      <c r="UE1" s="466" t="s">
        <v>1327</v>
      </c>
      <c r="UF1" s="466" t="s">
        <v>1329</v>
      </c>
      <c r="UG1" s="466" t="s">
        <v>1331</v>
      </c>
      <c r="UH1" s="466" t="s">
        <v>1333</v>
      </c>
      <c r="UI1" s="467"/>
    </row>
    <row r="2" spans="1:555" s="122" customFormat="1" ht="14.45" hidden="1" x14ac:dyDescent="0.3">
      <c r="A2" s="463" t="s">
        <v>1356</v>
      </c>
      <c r="B2" s="463" t="s">
        <v>1358</v>
      </c>
      <c r="C2" s="463" t="s">
        <v>470</v>
      </c>
      <c r="D2" s="463" t="s">
        <v>1357</v>
      </c>
      <c r="E2" s="463" t="s">
        <v>1359</v>
      </c>
      <c r="F2" s="463" t="s">
        <v>471</v>
      </c>
      <c r="G2" s="464" t="s">
        <v>1360</v>
      </c>
      <c r="H2" s="463" t="s">
        <v>1361</v>
      </c>
      <c r="I2" s="463" t="s">
        <v>1362</v>
      </c>
      <c r="J2" s="463" t="s">
        <v>1453</v>
      </c>
      <c r="K2" s="463" t="s">
        <v>1363</v>
      </c>
      <c r="L2" s="463" t="s">
        <v>1364</v>
      </c>
      <c r="M2" s="463" t="s">
        <v>1365</v>
      </c>
      <c r="N2" s="463" t="s">
        <v>1366</v>
      </c>
      <c r="O2" s="463" t="s">
        <v>1367</v>
      </c>
      <c r="P2" s="463" t="s">
        <v>1478</v>
      </c>
      <c r="Q2" s="463" t="s">
        <v>1513</v>
      </c>
      <c r="R2" s="458" t="str">
        <f>+Presupuesto!D11</f>
        <v>Recurrente</v>
      </c>
      <c r="S2" s="458" t="str">
        <f>+Presupuesto!E11</f>
        <v>Programa / Proyecto 2017</v>
      </c>
      <c r="T2" s="463"/>
      <c r="U2" s="463" t="s">
        <v>393</v>
      </c>
      <c r="V2" s="463" t="s">
        <v>411</v>
      </c>
      <c r="W2" s="463" t="s">
        <v>394</v>
      </c>
      <c r="X2" s="463" t="s">
        <v>395</v>
      </c>
      <c r="Y2" s="463" t="s">
        <v>396</v>
      </c>
      <c r="Z2" s="463" t="s">
        <v>397</v>
      </c>
      <c r="AA2" s="463" t="s">
        <v>398</v>
      </c>
      <c r="AB2" s="463" t="s">
        <v>399</v>
      </c>
      <c r="AC2" s="463" t="s">
        <v>400</v>
      </c>
      <c r="AD2" s="463" t="s">
        <v>401</v>
      </c>
      <c r="AE2" s="463" t="s">
        <v>402</v>
      </c>
      <c r="AF2" s="463" t="s">
        <v>403</v>
      </c>
      <c r="AG2" s="463"/>
      <c r="AH2" s="463" t="s">
        <v>419</v>
      </c>
      <c r="AI2" s="463" t="s">
        <v>420</v>
      </c>
      <c r="AJ2" s="463" t="s">
        <v>421</v>
      </c>
      <c r="AK2" s="463" t="s">
        <v>422</v>
      </c>
      <c r="AL2" s="463" t="s">
        <v>423</v>
      </c>
      <c r="AM2" s="463" t="s">
        <v>426</v>
      </c>
      <c r="AN2" s="463" t="s">
        <v>424</v>
      </c>
      <c r="AO2" s="463" t="s">
        <v>425</v>
      </c>
      <c r="AP2" s="463" t="s">
        <v>427</v>
      </c>
      <c r="AQ2" s="463" t="s">
        <v>428</v>
      </c>
      <c r="AR2" s="463" t="s">
        <v>429</v>
      </c>
      <c r="AS2" s="463" t="s">
        <v>430</v>
      </c>
      <c r="AT2" s="463" t="s">
        <v>431</v>
      </c>
      <c r="AU2" s="463" t="s">
        <v>432</v>
      </c>
      <c r="AV2" s="463" t="s">
        <v>433</v>
      </c>
      <c r="AW2" s="463" t="s">
        <v>434</v>
      </c>
      <c r="AX2" s="463" t="s">
        <v>435</v>
      </c>
      <c r="AY2" s="463" t="s">
        <v>436</v>
      </c>
      <c r="AZ2" s="463" t="s">
        <v>437</v>
      </c>
      <c r="BA2" s="463" t="s">
        <v>438</v>
      </c>
      <c r="BB2" s="463" t="s">
        <v>439</v>
      </c>
      <c r="BC2" s="463" t="s">
        <v>440</v>
      </c>
      <c r="BD2" s="463" t="s">
        <v>441</v>
      </c>
      <c r="BE2" s="463" t="s">
        <v>442</v>
      </c>
      <c r="BF2" s="463" t="s">
        <v>443</v>
      </c>
      <c r="BG2" s="463" t="s">
        <v>444</v>
      </c>
      <c r="BH2" s="463" t="s">
        <v>445</v>
      </c>
      <c r="BI2" s="463" t="s">
        <v>446</v>
      </c>
      <c r="BJ2" s="463" t="s">
        <v>447</v>
      </c>
      <c r="BK2" s="463" t="s">
        <v>448</v>
      </c>
      <c r="BL2" s="463" t="s">
        <v>449</v>
      </c>
      <c r="BM2" s="463" t="s">
        <v>450</v>
      </c>
      <c r="BN2" s="463" t="s">
        <v>451</v>
      </c>
      <c r="BO2" s="463" t="s">
        <v>452</v>
      </c>
      <c r="BP2" s="463" t="s">
        <v>453</v>
      </c>
      <c r="BQ2" s="463" t="s">
        <v>454</v>
      </c>
      <c r="BR2" s="463" t="s">
        <v>455</v>
      </c>
      <c r="BS2" s="463" t="s">
        <v>456</v>
      </c>
      <c r="BT2" s="463" t="s">
        <v>457</v>
      </c>
      <c r="BU2" s="463" t="s">
        <v>458</v>
      </c>
      <c r="BV2" s="463"/>
      <c r="BW2" s="463"/>
      <c r="BX2" s="463"/>
      <c r="BY2" s="463"/>
      <c r="BZ2" s="463"/>
      <c r="CA2" s="463"/>
      <c r="CB2" s="463"/>
      <c r="CC2" s="463"/>
      <c r="CD2" s="463"/>
      <c r="CE2" s="463"/>
      <c r="CF2" s="463"/>
      <c r="CG2" s="463"/>
      <c r="CH2" s="463"/>
      <c r="CI2" s="463"/>
      <c r="CJ2" s="463"/>
      <c r="CK2" s="463"/>
      <c r="CL2" s="463"/>
      <c r="CM2" s="463"/>
      <c r="CN2" s="463"/>
      <c r="CO2" s="463"/>
      <c r="CP2" s="463"/>
      <c r="CQ2" s="463"/>
      <c r="CR2" s="463"/>
      <c r="CS2" s="463"/>
      <c r="CT2" s="463"/>
      <c r="CU2" s="463"/>
      <c r="CV2" s="463"/>
      <c r="CW2" s="463"/>
      <c r="CX2" s="463"/>
      <c r="CY2" s="463"/>
      <c r="CZ2" s="463"/>
      <c r="DA2" s="463"/>
      <c r="DB2" s="463"/>
      <c r="DC2" s="463"/>
      <c r="DD2" s="463"/>
      <c r="DE2" s="463"/>
      <c r="DF2" s="463"/>
      <c r="DG2" s="463"/>
      <c r="DH2" s="463"/>
      <c r="DI2" s="463"/>
      <c r="DJ2" s="463"/>
      <c r="DK2" s="463"/>
      <c r="DL2" s="463"/>
      <c r="DM2" s="463"/>
      <c r="DN2" s="463"/>
      <c r="DO2" s="463"/>
      <c r="DP2" s="463"/>
      <c r="DQ2" s="463"/>
      <c r="DR2" s="463"/>
      <c r="DS2" s="463"/>
      <c r="DT2" s="463"/>
      <c r="DU2" s="463"/>
      <c r="DV2" s="463"/>
      <c r="DW2" s="463"/>
      <c r="DX2" s="463"/>
      <c r="DY2" s="463"/>
      <c r="DZ2" s="463"/>
      <c r="EA2" s="463"/>
      <c r="EB2" s="463"/>
      <c r="EC2" s="463"/>
      <c r="ED2" s="463"/>
      <c r="EE2" s="463"/>
      <c r="EF2" s="463"/>
      <c r="EG2" s="463"/>
      <c r="EH2" s="463"/>
      <c r="EI2" s="463"/>
      <c r="EJ2" s="463"/>
      <c r="EK2" s="463"/>
      <c r="EL2" s="463"/>
      <c r="EM2" s="463"/>
      <c r="EN2" s="463"/>
      <c r="EO2" s="463"/>
      <c r="EP2" s="463"/>
      <c r="EQ2" s="463"/>
      <c r="ER2" s="463"/>
      <c r="ES2" s="463"/>
      <c r="ET2" s="463"/>
      <c r="EU2" s="463"/>
      <c r="EV2" s="463"/>
      <c r="EW2" s="463"/>
      <c r="EX2" s="463"/>
      <c r="EY2" s="463"/>
      <c r="EZ2" s="463"/>
      <c r="FA2" s="463"/>
      <c r="FB2" s="463"/>
      <c r="FC2" s="463"/>
      <c r="FD2" s="463"/>
      <c r="FE2" s="463"/>
      <c r="FF2" s="463"/>
      <c r="FG2" s="463"/>
      <c r="FH2" s="463"/>
      <c r="FI2" s="463"/>
      <c r="FJ2" s="463"/>
      <c r="FK2" s="463"/>
      <c r="FL2" s="463"/>
      <c r="FM2" s="463"/>
      <c r="FN2" s="463"/>
      <c r="FO2" s="463"/>
      <c r="FP2" s="463"/>
      <c r="FQ2" s="463"/>
      <c r="FR2" s="463"/>
      <c r="FS2" s="463"/>
      <c r="FT2" s="463"/>
      <c r="FU2" s="463"/>
      <c r="FV2" s="463"/>
      <c r="FW2" s="463"/>
      <c r="FX2" s="463"/>
      <c r="FY2" s="463"/>
      <c r="FZ2" s="463"/>
      <c r="GA2" s="463"/>
      <c r="GB2" s="463"/>
      <c r="GC2" s="463"/>
      <c r="GD2" s="463"/>
      <c r="GE2" s="463"/>
      <c r="GF2" s="463"/>
      <c r="GG2" s="463"/>
      <c r="GH2" s="463"/>
      <c r="GI2" s="463"/>
      <c r="GJ2" s="463"/>
      <c r="GK2" s="463"/>
      <c r="GL2" s="463"/>
      <c r="GM2" s="463"/>
      <c r="GN2" s="463"/>
      <c r="GO2" s="463"/>
      <c r="GP2" s="463"/>
      <c r="GQ2" s="463"/>
      <c r="GR2" s="463"/>
      <c r="GS2" s="463"/>
      <c r="GT2" s="463"/>
      <c r="GU2" s="463"/>
      <c r="GV2" s="463"/>
      <c r="GW2" s="463"/>
      <c r="GX2" s="463"/>
      <c r="GY2" s="463"/>
      <c r="GZ2" s="463"/>
      <c r="HA2" s="463"/>
      <c r="HB2" s="463"/>
      <c r="HC2" s="463"/>
      <c r="HD2" s="463"/>
      <c r="HE2" s="463"/>
      <c r="HF2" s="463"/>
      <c r="HG2" s="463"/>
      <c r="HH2" s="463"/>
      <c r="HI2" s="463"/>
      <c r="HJ2" s="463"/>
      <c r="HK2" s="463"/>
      <c r="HL2" s="463"/>
      <c r="HM2" s="463"/>
      <c r="HN2" s="463"/>
      <c r="HO2" s="463"/>
      <c r="HP2" s="463"/>
      <c r="HQ2" s="463"/>
      <c r="HR2" s="463"/>
      <c r="HS2" s="463"/>
      <c r="HT2" s="463"/>
      <c r="HU2" s="463"/>
      <c r="HV2" s="463"/>
      <c r="HW2" s="463"/>
      <c r="HX2" s="463"/>
      <c r="HY2" s="463"/>
      <c r="HZ2" s="463"/>
      <c r="IA2" s="463"/>
      <c r="IB2" s="463"/>
      <c r="IC2" s="463"/>
      <c r="ID2" s="463"/>
      <c r="IE2" s="463"/>
      <c r="IF2" s="463"/>
      <c r="IG2" s="463"/>
      <c r="IH2" s="463"/>
      <c r="II2" s="463"/>
      <c r="IJ2" s="463"/>
      <c r="IK2" s="463"/>
      <c r="IL2" s="463"/>
      <c r="IM2" s="463"/>
      <c r="IN2" s="463"/>
      <c r="IO2" s="463"/>
      <c r="IP2" s="463"/>
      <c r="IQ2" s="463"/>
      <c r="IR2" s="463"/>
      <c r="IS2" s="463"/>
      <c r="IT2" s="463"/>
      <c r="IU2" s="463"/>
      <c r="IV2" s="463"/>
      <c r="IW2" s="463"/>
      <c r="IX2" s="463"/>
      <c r="IY2" s="463"/>
      <c r="IZ2" s="463"/>
      <c r="JA2" s="463"/>
      <c r="JB2" s="463"/>
      <c r="JC2" s="463"/>
      <c r="JD2" s="463"/>
      <c r="JE2" s="463"/>
      <c r="JF2" s="463"/>
      <c r="JG2" s="463"/>
      <c r="JH2" s="463"/>
      <c r="JI2" s="463"/>
      <c r="JJ2" s="463"/>
      <c r="JK2" s="463"/>
      <c r="JL2" s="463"/>
      <c r="JM2" s="463"/>
      <c r="JN2" s="463"/>
      <c r="JO2" s="463"/>
      <c r="JP2" s="463"/>
      <c r="JQ2" s="463"/>
      <c r="JR2" s="463"/>
      <c r="JS2" s="463"/>
      <c r="JT2" s="463"/>
      <c r="JU2" s="463"/>
      <c r="JV2" s="463"/>
      <c r="JW2" s="463"/>
      <c r="JX2" s="463"/>
      <c r="JY2" s="463"/>
      <c r="JZ2" s="463"/>
      <c r="KA2" s="463"/>
      <c r="KB2" s="463"/>
      <c r="KC2" s="463"/>
      <c r="KD2" s="463"/>
      <c r="KE2" s="463"/>
      <c r="KF2" s="463"/>
      <c r="KG2" s="463"/>
      <c r="KH2" s="463"/>
      <c r="KI2" s="463"/>
      <c r="KJ2" s="463"/>
      <c r="KK2" s="463"/>
      <c r="KL2" s="463"/>
      <c r="KM2" s="463"/>
      <c r="KN2" s="463"/>
      <c r="KO2" s="463"/>
      <c r="KP2" s="463"/>
      <c r="KQ2" s="463"/>
      <c r="KR2" s="463"/>
      <c r="KS2" s="463"/>
      <c r="KT2" s="463"/>
      <c r="KU2" s="463"/>
      <c r="KV2" s="463"/>
      <c r="KW2" s="463"/>
      <c r="KX2" s="463"/>
      <c r="KY2" s="463"/>
      <c r="KZ2" s="463"/>
      <c r="LA2" s="463"/>
      <c r="LB2" s="463"/>
      <c r="LC2" s="463"/>
      <c r="LD2" s="463"/>
      <c r="LE2" s="463"/>
      <c r="LF2" s="463"/>
      <c r="LG2" s="463"/>
      <c r="LH2" s="463"/>
      <c r="LI2" s="463"/>
      <c r="LJ2" s="463"/>
      <c r="LK2" s="463"/>
      <c r="LL2" s="463"/>
      <c r="LM2" s="463"/>
      <c r="LN2" s="463"/>
      <c r="LO2" s="463"/>
      <c r="LP2" s="463"/>
      <c r="LQ2" s="463"/>
      <c r="LR2" s="463"/>
      <c r="LS2" s="463"/>
      <c r="LT2" s="463"/>
      <c r="LU2" s="463"/>
      <c r="LV2" s="463"/>
      <c r="LW2" s="463"/>
      <c r="LX2" s="463"/>
      <c r="LY2" s="463"/>
      <c r="LZ2" s="463"/>
      <c r="MA2" s="463"/>
      <c r="MB2" s="463"/>
      <c r="MC2" s="463"/>
      <c r="MD2" s="463"/>
      <c r="ME2" s="463"/>
      <c r="MF2" s="463"/>
      <c r="MG2" s="463"/>
      <c r="MH2" s="463"/>
      <c r="MI2" s="463"/>
      <c r="MJ2" s="463"/>
      <c r="MK2" s="463"/>
      <c r="ML2" s="463"/>
      <c r="MM2" s="463"/>
      <c r="MN2" s="463"/>
      <c r="MO2" s="463"/>
      <c r="MP2" s="463"/>
      <c r="MQ2" s="463"/>
      <c r="MR2" s="463"/>
      <c r="MS2" s="463"/>
      <c r="MT2" s="463"/>
      <c r="MU2" s="463"/>
      <c r="MV2" s="463"/>
      <c r="MW2" s="463"/>
      <c r="MX2" s="463"/>
      <c r="MY2" s="463"/>
      <c r="MZ2" s="463"/>
      <c r="NA2" s="463"/>
      <c r="NB2" s="463"/>
      <c r="NC2" s="463"/>
      <c r="ND2" s="463"/>
      <c r="NE2" s="463"/>
      <c r="NF2" s="463"/>
      <c r="NG2" s="463"/>
      <c r="NH2" s="463"/>
      <c r="NI2" s="463"/>
      <c r="NJ2" s="463"/>
      <c r="NK2" s="463"/>
      <c r="NL2" s="463"/>
      <c r="NM2" s="463"/>
      <c r="NN2" s="463"/>
      <c r="NO2" s="463"/>
      <c r="NP2" s="463"/>
      <c r="NQ2" s="463"/>
      <c r="NR2" s="463"/>
      <c r="NS2" s="463"/>
      <c r="NT2" s="463"/>
      <c r="NU2" s="463"/>
      <c r="NV2" s="463"/>
      <c r="NW2" s="463"/>
      <c r="NX2" s="463"/>
      <c r="NY2" s="463"/>
      <c r="NZ2" s="463"/>
      <c r="OA2" s="463"/>
      <c r="OB2" s="463"/>
      <c r="OC2" s="463"/>
      <c r="OD2" s="463"/>
      <c r="OE2" s="463"/>
      <c r="OF2" s="463"/>
      <c r="OG2" s="463"/>
      <c r="OH2" s="463"/>
      <c r="OI2" s="463"/>
      <c r="OJ2" s="463"/>
      <c r="OK2" s="463"/>
      <c r="OL2" s="463"/>
      <c r="OM2" s="463"/>
      <c r="ON2" s="463"/>
      <c r="OO2" s="463"/>
      <c r="OP2" s="463"/>
      <c r="OQ2" s="463"/>
      <c r="OR2" s="463"/>
      <c r="OS2" s="463"/>
      <c r="OT2" s="463"/>
      <c r="OU2" s="463"/>
      <c r="OV2" s="463"/>
      <c r="OW2" s="463"/>
      <c r="OX2" s="463"/>
      <c r="OY2" s="463"/>
      <c r="OZ2" s="463"/>
      <c r="PA2" s="463"/>
      <c r="PB2" s="463"/>
      <c r="PC2" s="463"/>
      <c r="PD2" s="463"/>
      <c r="PE2" s="463"/>
      <c r="PF2" s="463"/>
      <c r="PG2" s="463"/>
      <c r="PH2" s="463"/>
      <c r="PI2" s="463"/>
      <c r="PJ2" s="463"/>
      <c r="PK2" s="463"/>
      <c r="PL2" s="463"/>
      <c r="PM2" s="463"/>
      <c r="PN2" s="463"/>
      <c r="PO2" s="463"/>
      <c r="PP2" s="463"/>
      <c r="PQ2" s="463"/>
      <c r="PR2" s="463"/>
      <c r="PS2" s="463"/>
      <c r="PT2" s="463"/>
      <c r="PU2" s="463"/>
      <c r="PV2" s="463"/>
      <c r="PW2" s="463"/>
      <c r="PX2" s="463"/>
      <c r="PY2" s="463"/>
      <c r="PZ2" s="463"/>
      <c r="QA2" s="463"/>
      <c r="QB2" s="463"/>
      <c r="QC2" s="463"/>
      <c r="QD2" s="463"/>
      <c r="QE2" s="463"/>
      <c r="QF2" s="463"/>
      <c r="QG2" s="463"/>
      <c r="QH2" s="463"/>
      <c r="QI2" s="463"/>
      <c r="QJ2" s="463"/>
      <c r="QK2" s="463"/>
      <c r="QL2" s="463"/>
      <c r="QM2" s="463"/>
      <c r="QN2" s="463"/>
      <c r="QO2" s="463"/>
      <c r="QP2" s="463"/>
      <c r="QQ2" s="463"/>
      <c r="QR2" s="463"/>
      <c r="QS2" s="463"/>
      <c r="QT2" s="463"/>
      <c r="QU2" s="463"/>
      <c r="QV2" s="463"/>
      <c r="QW2" s="463"/>
      <c r="QX2" s="463"/>
      <c r="QY2" s="463"/>
      <c r="QZ2" s="463"/>
      <c r="RA2" s="463"/>
      <c r="RB2" s="463"/>
      <c r="RC2" s="463"/>
      <c r="RD2" s="463"/>
      <c r="RE2" s="463"/>
      <c r="RF2" s="463"/>
      <c r="RG2" s="463"/>
      <c r="RH2" s="463"/>
      <c r="RI2" s="463"/>
      <c r="RJ2" s="463"/>
      <c r="RK2" s="463"/>
      <c r="RL2" s="463"/>
      <c r="RM2" s="463"/>
      <c r="RN2" s="463"/>
      <c r="RO2" s="463"/>
      <c r="RP2" s="463"/>
      <c r="RQ2" s="463"/>
      <c r="RR2" s="463"/>
      <c r="RS2" s="463"/>
      <c r="RT2" s="463"/>
      <c r="RU2" s="463"/>
      <c r="RV2" s="463"/>
      <c r="RW2" s="463"/>
      <c r="RX2" s="463"/>
      <c r="RY2" s="463"/>
      <c r="RZ2" s="463"/>
      <c r="SA2" s="463"/>
      <c r="SB2" s="463"/>
      <c r="SC2" s="463"/>
      <c r="SD2" s="463"/>
      <c r="SE2" s="463"/>
      <c r="SF2" s="463"/>
      <c r="SG2" s="463"/>
      <c r="SH2" s="463"/>
      <c r="SI2" s="463"/>
      <c r="SJ2" s="463"/>
      <c r="SK2" s="463"/>
      <c r="SL2" s="463"/>
      <c r="SM2" s="463"/>
      <c r="SN2" s="463"/>
      <c r="SO2" s="463"/>
      <c r="SP2" s="463"/>
      <c r="SQ2" s="463"/>
      <c r="SR2" s="463"/>
      <c r="SS2" s="463"/>
      <c r="ST2" s="463"/>
      <c r="SU2" s="463"/>
      <c r="SV2" s="463"/>
      <c r="SW2" s="463"/>
      <c r="SX2" s="463"/>
      <c r="SY2" s="463"/>
      <c r="SZ2" s="463"/>
      <c r="TA2" s="463"/>
      <c r="TB2" s="463"/>
      <c r="TC2" s="463"/>
      <c r="TD2" s="463"/>
      <c r="TE2" s="463"/>
      <c r="TF2" s="463"/>
      <c r="TG2" s="463"/>
      <c r="TH2" s="463"/>
      <c r="TI2" s="463"/>
      <c r="TJ2" s="463"/>
      <c r="TK2" s="463"/>
      <c r="TL2" s="463"/>
      <c r="TM2" s="463"/>
      <c r="TN2" s="463"/>
      <c r="TO2" s="463"/>
      <c r="TP2" s="463"/>
      <c r="TQ2" s="463"/>
      <c r="TR2" s="463"/>
      <c r="TS2" s="463"/>
      <c r="TT2" s="463"/>
      <c r="TU2" s="463"/>
      <c r="TV2" s="463"/>
      <c r="TW2" s="463"/>
      <c r="TX2" s="463"/>
      <c r="TY2" s="463"/>
      <c r="TZ2" s="463"/>
      <c r="UA2" s="463"/>
      <c r="UB2" s="463"/>
      <c r="UC2" s="463"/>
      <c r="UD2" s="463"/>
      <c r="UE2" s="463"/>
      <c r="UF2" s="463"/>
      <c r="UG2" s="463"/>
      <c r="UH2" s="463"/>
      <c r="UI2" s="463"/>
    </row>
    <row r="3" spans="1:555" s="122" customFormat="1" ht="14.45" hidden="1" x14ac:dyDescent="0.3">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2">
        <v>2500</v>
      </c>
      <c r="AI3" s="462">
        <v>1900</v>
      </c>
      <c r="AJ3" s="462">
        <v>1650</v>
      </c>
      <c r="AK3" s="462">
        <v>1580</v>
      </c>
      <c r="AL3" s="462">
        <v>2250</v>
      </c>
      <c r="AM3" s="462">
        <v>1650</v>
      </c>
      <c r="AN3" s="462">
        <v>1400</v>
      </c>
      <c r="AO3" s="462">
        <v>1340</v>
      </c>
      <c r="AP3" s="462">
        <v>2000</v>
      </c>
      <c r="AQ3" s="462">
        <v>1400</v>
      </c>
      <c r="AR3" s="462">
        <v>1150</v>
      </c>
      <c r="AS3" s="462">
        <v>1100</v>
      </c>
      <c r="AT3" s="462">
        <v>1750</v>
      </c>
      <c r="AU3" s="462">
        <v>1150</v>
      </c>
      <c r="AV3" s="462">
        <v>900</v>
      </c>
      <c r="AW3" s="462">
        <v>860</v>
      </c>
      <c r="AX3" s="462">
        <v>1200</v>
      </c>
      <c r="AY3" s="462">
        <v>900</v>
      </c>
      <c r="AZ3" s="462">
        <v>650</v>
      </c>
      <c r="BA3" s="462">
        <v>620</v>
      </c>
      <c r="BB3" s="460">
        <f>+'Cuadro Resumen'!C213</f>
        <v>5759.1495000000004</v>
      </c>
      <c r="BC3" s="460">
        <f>+'Cuadro Resumen'!D213</f>
        <v>5307.4515000000001</v>
      </c>
      <c r="BD3" s="460">
        <f>+'Cuadro Resumen'!E213</f>
        <v>6775.47</v>
      </c>
      <c r="BE3" s="460">
        <f>+'Cuadro Resumen'!F213</f>
        <v>6323.7719999999999</v>
      </c>
      <c r="BF3" s="460">
        <f>+'Cuadro Resumen'!C214</f>
        <v>5081.6025</v>
      </c>
      <c r="BG3" s="460">
        <f>+'Cuadro Resumen'!D214</f>
        <v>4629.9045000000006</v>
      </c>
      <c r="BH3" s="460">
        <f>+'Cuadro Resumen'!E214</f>
        <v>6097.9230000000007</v>
      </c>
      <c r="BI3" s="460">
        <f>+'Cuadro Resumen'!F214</f>
        <v>5646.2250000000004</v>
      </c>
      <c r="BJ3" s="460">
        <f>+'Cuadro Resumen'!C215</f>
        <v>4404.0555000000004</v>
      </c>
      <c r="BK3" s="460">
        <f>+'Cuadro Resumen'!D215</f>
        <v>4065.2820000000002</v>
      </c>
      <c r="BL3" s="460">
        <f>+'Cuadro Resumen'!E215</f>
        <v>5420.3760000000002</v>
      </c>
      <c r="BM3" s="460">
        <f>+'Cuadro Resumen'!F215</f>
        <v>4968.6779999999999</v>
      </c>
      <c r="BN3" s="460">
        <f>+'Cuadro Resumen'!C216</f>
        <v>3726.5085000000004</v>
      </c>
      <c r="BO3" s="460">
        <f>+'Cuadro Resumen'!D216</f>
        <v>3387.7350000000001</v>
      </c>
      <c r="BP3" s="460">
        <f>+'Cuadro Resumen'!E216</f>
        <v>4742.8290000000006</v>
      </c>
      <c r="BQ3" s="460">
        <f>+'Cuadro Resumen'!F216</f>
        <v>4404.0555000000004</v>
      </c>
      <c r="BR3" s="460">
        <f>+'Cuadro Resumen'!C217</f>
        <v>3274.8105</v>
      </c>
      <c r="BS3" s="460">
        <f>+'Cuadro Resumen'!D217</f>
        <v>3048.9615000000003</v>
      </c>
      <c r="BT3" s="460">
        <f>+'Cuadro Resumen'!E217</f>
        <v>4178.2065000000002</v>
      </c>
      <c r="BU3" s="460">
        <f>+'Cuadro Resumen'!F217</f>
        <v>3839.433</v>
      </c>
      <c r="BV3" s="461"/>
      <c r="BW3" s="461"/>
      <c r="BX3" s="461"/>
      <c r="BY3" s="461"/>
      <c r="BZ3" s="461"/>
      <c r="CA3" s="461"/>
      <c r="CB3" s="461"/>
      <c r="CC3" s="461"/>
      <c r="CD3" s="461"/>
      <c r="CE3" s="461"/>
      <c r="CF3" s="461"/>
      <c r="CG3" s="461"/>
      <c r="CH3" s="461"/>
      <c r="CI3" s="461"/>
      <c r="CJ3" s="461"/>
      <c r="CK3" s="461"/>
      <c r="CL3" s="461"/>
      <c r="CM3" s="461"/>
      <c r="CN3" s="461"/>
      <c r="CO3" s="461"/>
      <c r="CP3" s="461"/>
      <c r="CQ3" s="461"/>
      <c r="CR3" s="461"/>
      <c r="CS3" s="461"/>
      <c r="CT3" s="461"/>
      <c r="CU3" s="461"/>
      <c r="CV3" s="461"/>
      <c r="CW3" s="461"/>
      <c r="CX3" s="461"/>
      <c r="CY3" s="461"/>
      <c r="CZ3" s="461"/>
      <c r="DA3" s="461"/>
      <c r="DB3" s="461"/>
      <c r="DC3" s="461"/>
      <c r="DD3" s="461"/>
      <c r="DE3" s="461"/>
      <c r="DF3" s="461"/>
      <c r="DG3" s="461"/>
      <c r="DH3" s="461"/>
      <c r="DI3" s="461"/>
      <c r="DJ3" s="461"/>
      <c r="DK3" s="461"/>
      <c r="DL3" s="461"/>
      <c r="DM3" s="461"/>
      <c r="DN3" s="461"/>
      <c r="DO3" s="461"/>
      <c r="DP3" s="461"/>
      <c r="DQ3" s="461"/>
      <c r="DR3" s="461"/>
      <c r="DS3" s="461"/>
      <c r="DT3" s="461"/>
      <c r="DU3" s="461"/>
      <c r="DV3" s="461"/>
      <c r="DW3" s="461"/>
      <c r="DX3" s="461"/>
      <c r="DY3" s="461"/>
      <c r="DZ3" s="461"/>
      <c r="EA3" s="461"/>
      <c r="EB3" s="461"/>
      <c r="EC3" s="461"/>
      <c r="ED3" s="461"/>
      <c r="EE3" s="461"/>
      <c r="EF3" s="461"/>
      <c r="EG3" s="461"/>
      <c r="EH3" s="461"/>
      <c r="EI3" s="461"/>
      <c r="EJ3" s="461"/>
      <c r="EK3" s="461"/>
      <c r="EL3" s="461"/>
      <c r="EM3" s="461"/>
      <c r="EN3" s="461"/>
      <c r="EO3" s="461"/>
      <c r="EP3" s="461"/>
      <c r="EQ3" s="461"/>
      <c r="ER3" s="461"/>
      <c r="ES3" s="461"/>
      <c r="ET3" s="461"/>
      <c r="EU3" s="461"/>
      <c r="EV3" s="461"/>
      <c r="EW3" s="461"/>
      <c r="EX3" s="461"/>
      <c r="EY3" s="461"/>
      <c r="EZ3" s="461"/>
      <c r="FA3" s="461"/>
      <c r="FB3" s="461"/>
      <c r="FC3" s="461"/>
      <c r="FD3" s="461"/>
      <c r="FE3" s="461"/>
      <c r="FF3" s="461"/>
      <c r="FG3" s="461"/>
      <c r="FH3" s="461"/>
      <c r="FI3" s="461"/>
      <c r="FJ3" s="461"/>
      <c r="FK3" s="461"/>
      <c r="FL3" s="461"/>
      <c r="FM3" s="461"/>
      <c r="FN3" s="461"/>
      <c r="FO3" s="461"/>
      <c r="FP3" s="461"/>
      <c r="FQ3" s="461"/>
      <c r="FR3" s="461"/>
      <c r="FS3" s="461"/>
      <c r="FT3" s="461"/>
      <c r="FU3" s="461"/>
      <c r="FV3" s="461"/>
      <c r="FW3" s="461"/>
      <c r="FX3" s="461"/>
      <c r="FY3" s="461"/>
      <c r="FZ3" s="461"/>
      <c r="GA3" s="461"/>
      <c r="GB3" s="461"/>
      <c r="GC3" s="461"/>
      <c r="GD3" s="461"/>
      <c r="GE3" s="461"/>
      <c r="GF3" s="461"/>
      <c r="GG3" s="461"/>
      <c r="GH3" s="461"/>
      <c r="GI3" s="461"/>
      <c r="GJ3" s="461"/>
      <c r="GK3" s="461"/>
      <c r="GL3" s="461"/>
      <c r="GM3" s="461"/>
      <c r="GN3" s="461"/>
      <c r="GO3" s="461"/>
      <c r="GP3" s="461"/>
      <c r="GQ3" s="461"/>
      <c r="GR3" s="461"/>
      <c r="GS3" s="461"/>
      <c r="GT3" s="461"/>
      <c r="GU3" s="461"/>
      <c r="GV3" s="461"/>
      <c r="GW3" s="461"/>
      <c r="GX3" s="461"/>
      <c r="GY3" s="461"/>
      <c r="GZ3" s="461"/>
      <c r="HA3" s="461"/>
      <c r="HB3" s="461"/>
      <c r="HC3" s="461"/>
      <c r="HD3" s="461"/>
      <c r="HE3" s="461"/>
      <c r="HF3" s="461"/>
      <c r="HG3" s="461"/>
      <c r="HH3" s="461"/>
      <c r="HI3" s="461"/>
      <c r="HJ3" s="461"/>
      <c r="HK3" s="461"/>
      <c r="HL3" s="461"/>
      <c r="HM3" s="461"/>
      <c r="HN3" s="461"/>
      <c r="HO3" s="461"/>
      <c r="HP3" s="461"/>
      <c r="HQ3" s="461"/>
      <c r="HR3" s="461"/>
      <c r="HS3" s="461"/>
      <c r="HT3" s="461"/>
      <c r="HU3" s="461"/>
      <c r="HV3" s="461"/>
      <c r="HW3" s="461"/>
      <c r="HX3" s="461"/>
      <c r="HY3" s="461"/>
      <c r="HZ3" s="461"/>
      <c r="IA3" s="461"/>
      <c r="IB3" s="461"/>
      <c r="IC3" s="461"/>
      <c r="ID3" s="461"/>
      <c r="IE3" s="461"/>
      <c r="IF3" s="461"/>
      <c r="IG3" s="461"/>
      <c r="IH3" s="461"/>
      <c r="II3" s="461"/>
      <c r="IJ3" s="461"/>
      <c r="IK3" s="461"/>
      <c r="IL3" s="461"/>
      <c r="IM3" s="461"/>
      <c r="IN3" s="461"/>
      <c r="IO3" s="461"/>
      <c r="IP3" s="461"/>
      <c r="IQ3" s="461"/>
      <c r="IR3" s="461"/>
      <c r="IS3" s="461"/>
      <c r="IT3" s="461"/>
      <c r="IU3" s="461"/>
      <c r="IV3" s="461"/>
      <c r="IW3" s="461"/>
      <c r="IX3" s="461"/>
      <c r="IY3" s="461"/>
      <c r="IZ3" s="461"/>
      <c r="JA3" s="461"/>
      <c r="JB3" s="461"/>
      <c r="JC3" s="461"/>
      <c r="JD3" s="461"/>
      <c r="JE3" s="461"/>
      <c r="JF3" s="461"/>
      <c r="JG3" s="461"/>
      <c r="JH3" s="461"/>
      <c r="JI3" s="461"/>
      <c r="JJ3" s="461"/>
      <c r="JK3" s="461"/>
      <c r="JL3" s="461"/>
      <c r="JM3" s="461"/>
      <c r="JN3" s="461"/>
      <c r="JO3" s="461"/>
      <c r="JP3" s="461"/>
      <c r="JQ3" s="461"/>
      <c r="JR3" s="461"/>
      <c r="JS3" s="461"/>
      <c r="JT3" s="461"/>
      <c r="JU3" s="461"/>
      <c r="JV3" s="461"/>
      <c r="JW3" s="461"/>
      <c r="JX3" s="461"/>
      <c r="JY3" s="461"/>
      <c r="JZ3" s="461"/>
      <c r="KA3" s="461"/>
      <c r="KB3" s="461"/>
      <c r="KC3" s="461"/>
      <c r="KD3" s="461"/>
      <c r="KE3" s="461"/>
      <c r="KF3" s="461"/>
      <c r="KG3" s="461"/>
      <c r="KH3" s="461"/>
      <c r="KI3" s="461"/>
      <c r="KJ3" s="461"/>
      <c r="KK3" s="461"/>
      <c r="KL3" s="461"/>
      <c r="KM3" s="461"/>
      <c r="KN3" s="461"/>
      <c r="KO3" s="461"/>
      <c r="KP3" s="461"/>
      <c r="KQ3" s="461"/>
      <c r="KR3" s="461"/>
      <c r="KS3" s="461"/>
      <c r="KT3" s="461"/>
      <c r="KU3" s="461"/>
      <c r="KV3" s="461"/>
      <c r="KW3" s="461"/>
      <c r="KX3" s="461"/>
      <c r="KY3" s="461"/>
      <c r="KZ3" s="461"/>
      <c r="LA3" s="461"/>
      <c r="LB3" s="461"/>
      <c r="LC3" s="461"/>
      <c r="LD3" s="461"/>
      <c r="LE3" s="461"/>
      <c r="LF3" s="461"/>
      <c r="LG3" s="461"/>
      <c r="LH3" s="461"/>
      <c r="LI3" s="461"/>
      <c r="LJ3" s="461"/>
      <c r="LK3" s="461"/>
      <c r="LL3" s="461"/>
      <c r="LM3" s="461"/>
      <c r="LN3" s="461"/>
      <c r="LO3" s="461"/>
      <c r="LP3" s="461"/>
      <c r="LQ3" s="461"/>
      <c r="LR3" s="461"/>
      <c r="LS3" s="461"/>
      <c r="LT3" s="461"/>
      <c r="LU3" s="461"/>
      <c r="LV3" s="461"/>
      <c r="LW3" s="461"/>
      <c r="LX3" s="461"/>
      <c r="LY3" s="461"/>
      <c r="LZ3" s="461"/>
      <c r="MA3" s="461"/>
      <c r="MB3" s="461"/>
      <c r="MC3" s="461"/>
      <c r="MD3" s="461"/>
      <c r="ME3" s="461"/>
      <c r="MF3" s="461"/>
      <c r="MG3" s="461"/>
      <c r="MH3" s="461"/>
      <c r="MI3" s="461"/>
      <c r="MJ3" s="461"/>
      <c r="MK3" s="461"/>
      <c r="ML3" s="461"/>
      <c r="MM3" s="461"/>
      <c r="MN3" s="461"/>
      <c r="MO3" s="461"/>
      <c r="MP3" s="461"/>
      <c r="MQ3" s="461"/>
      <c r="MR3" s="461"/>
      <c r="MS3" s="461"/>
      <c r="MT3" s="461"/>
      <c r="MU3" s="461"/>
      <c r="MV3" s="461"/>
      <c r="MW3" s="461"/>
      <c r="MX3" s="461"/>
      <c r="MY3" s="461"/>
      <c r="MZ3" s="461"/>
      <c r="NA3" s="461"/>
      <c r="NB3" s="461"/>
      <c r="NC3" s="461"/>
      <c r="ND3" s="461"/>
      <c r="NE3" s="461"/>
      <c r="NF3" s="461"/>
      <c r="NG3" s="461"/>
      <c r="NH3" s="461"/>
      <c r="NI3" s="461"/>
      <c r="NJ3" s="461"/>
      <c r="NK3" s="461"/>
      <c r="NL3" s="461"/>
      <c r="NM3" s="461"/>
      <c r="NN3" s="461"/>
      <c r="NO3" s="461"/>
      <c r="NP3" s="461"/>
      <c r="NQ3" s="461"/>
      <c r="NR3" s="461"/>
      <c r="NS3" s="461"/>
      <c r="NT3" s="461"/>
      <c r="NU3" s="461"/>
      <c r="NV3" s="461"/>
      <c r="NW3" s="461"/>
      <c r="NX3" s="461"/>
      <c r="NY3" s="461"/>
      <c r="NZ3" s="461"/>
      <c r="OA3" s="461"/>
      <c r="OB3" s="461"/>
      <c r="OC3" s="461"/>
      <c r="OD3" s="461"/>
      <c r="OE3" s="461"/>
      <c r="OF3" s="461"/>
      <c r="OG3" s="461"/>
      <c r="OH3" s="461"/>
      <c r="OI3" s="461"/>
      <c r="OJ3" s="461"/>
      <c r="OK3" s="461"/>
      <c r="OL3" s="461"/>
      <c r="OM3" s="461"/>
      <c r="ON3" s="461"/>
      <c r="OO3" s="461"/>
      <c r="OP3" s="461"/>
      <c r="OQ3" s="461"/>
      <c r="OR3" s="461"/>
      <c r="OS3" s="461"/>
      <c r="OT3" s="461"/>
      <c r="OU3" s="461"/>
      <c r="OV3" s="461"/>
      <c r="OW3" s="461"/>
      <c r="OX3" s="461"/>
      <c r="OY3" s="461"/>
      <c r="OZ3" s="461"/>
      <c r="PA3" s="461"/>
      <c r="PB3" s="461"/>
      <c r="PC3" s="461"/>
      <c r="PD3" s="461"/>
      <c r="PE3" s="461"/>
      <c r="PF3" s="461"/>
      <c r="PG3" s="461"/>
      <c r="PH3" s="461"/>
      <c r="PI3" s="461"/>
      <c r="PJ3" s="461"/>
      <c r="PK3" s="461"/>
      <c r="PL3" s="461"/>
      <c r="PM3" s="461"/>
      <c r="PN3" s="461"/>
      <c r="PO3" s="461"/>
      <c r="PP3" s="461"/>
      <c r="PQ3" s="461"/>
      <c r="PR3" s="461"/>
      <c r="PS3" s="461"/>
      <c r="PT3" s="461"/>
      <c r="PU3" s="461"/>
      <c r="PV3" s="461"/>
      <c r="PW3" s="461"/>
      <c r="PX3" s="461"/>
      <c r="PY3" s="461"/>
      <c r="PZ3" s="461"/>
      <c r="QA3" s="461"/>
      <c r="QB3" s="461"/>
      <c r="QC3" s="461"/>
      <c r="QD3" s="461"/>
      <c r="QE3" s="461"/>
      <c r="QF3" s="461"/>
      <c r="QG3" s="461"/>
      <c r="QH3" s="461"/>
      <c r="QI3" s="461"/>
      <c r="QJ3" s="461"/>
      <c r="QK3" s="461"/>
      <c r="QL3" s="461"/>
      <c r="QM3" s="461"/>
      <c r="QN3" s="461"/>
      <c r="QO3" s="461"/>
      <c r="QP3" s="461"/>
      <c r="QQ3" s="461"/>
      <c r="QR3" s="461"/>
      <c r="QS3" s="461"/>
      <c r="QT3" s="461"/>
      <c r="QU3" s="461"/>
      <c r="QV3" s="461"/>
      <c r="QW3" s="461"/>
      <c r="QX3" s="461"/>
      <c r="QY3" s="461"/>
      <c r="QZ3" s="461"/>
      <c r="RA3" s="461"/>
      <c r="RB3" s="461"/>
      <c r="RC3" s="461"/>
      <c r="RD3" s="461"/>
      <c r="RE3" s="461"/>
      <c r="RF3" s="461"/>
      <c r="RG3" s="461"/>
      <c r="RH3" s="461"/>
      <c r="RI3" s="461"/>
      <c r="RJ3" s="461"/>
      <c r="RK3" s="461"/>
      <c r="RL3" s="461"/>
      <c r="RM3" s="461"/>
      <c r="RN3" s="461"/>
      <c r="RO3" s="461"/>
      <c r="RP3" s="461"/>
      <c r="RQ3" s="461"/>
      <c r="RR3" s="461"/>
      <c r="RS3" s="461"/>
      <c r="RT3" s="461"/>
      <c r="RU3" s="461"/>
      <c r="RV3" s="461"/>
      <c r="RW3" s="461"/>
      <c r="RX3" s="461"/>
      <c r="RY3" s="461"/>
      <c r="RZ3" s="461"/>
      <c r="SA3" s="461"/>
      <c r="SB3" s="461"/>
      <c r="SC3" s="461"/>
      <c r="SD3" s="461"/>
      <c r="SE3" s="461"/>
      <c r="SF3" s="461"/>
      <c r="SG3" s="461"/>
      <c r="SH3" s="461"/>
      <c r="SI3" s="461"/>
      <c r="SJ3" s="461"/>
      <c r="SK3" s="461"/>
      <c r="SL3" s="461"/>
      <c r="SM3" s="461"/>
      <c r="SN3" s="461"/>
      <c r="SO3" s="461"/>
      <c r="SP3" s="461"/>
      <c r="SQ3" s="461"/>
      <c r="SR3" s="461"/>
      <c r="SS3" s="461"/>
      <c r="ST3" s="461"/>
      <c r="SU3" s="461"/>
      <c r="SV3" s="461"/>
      <c r="SW3" s="461"/>
      <c r="SX3" s="461"/>
      <c r="SY3" s="461"/>
      <c r="SZ3" s="461"/>
      <c r="TA3" s="461"/>
      <c r="TB3" s="461"/>
      <c r="TC3" s="461"/>
      <c r="TD3" s="461"/>
      <c r="TE3" s="461"/>
      <c r="TF3" s="461"/>
      <c r="TG3" s="461"/>
      <c r="TH3" s="461"/>
      <c r="TI3" s="461"/>
      <c r="TJ3" s="461"/>
      <c r="TK3" s="461"/>
      <c r="TL3" s="461"/>
      <c r="TM3" s="461"/>
      <c r="TN3" s="461"/>
      <c r="TO3" s="461"/>
      <c r="TP3" s="461"/>
      <c r="TQ3" s="461"/>
      <c r="TR3" s="461"/>
      <c r="TS3" s="461"/>
      <c r="TT3" s="461"/>
      <c r="TU3" s="461"/>
      <c r="TV3" s="461"/>
      <c r="TW3" s="461"/>
      <c r="TX3" s="461"/>
      <c r="TY3" s="461"/>
      <c r="TZ3" s="461"/>
      <c r="UA3" s="461"/>
      <c r="UB3" s="461"/>
      <c r="UC3" s="461"/>
      <c r="UD3" s="461"/>
      <c r="UE3" s="461"/>
      <c r="UF3" s="461"/>
      <c r="UG3" s="461"/>
      <c r="UH3" s="461"/>
      <c r="UI3" s="461"/>
    </row>
    <row r="4" spans="1:555" thickBot="1" x14ac:dyDescent="0.35"/>
    <row r="5" spans="1:555" ht="52.15" thickBot="1" x14ac:dyDescent="0.35">
      <c r="C5" s="87" t="s">
        <v>384</v>
      </c>
      <c r="D5" s="198">
        <f>SUMIF(C:C,$C$200,D:D)</f>
        <v>1533104.0237499999</v>
      </c>
    </row>
    <row r="6" spans="1:555" ht="14.45" x14ac:dyDescent="0.3">
      <c r="C6" s="107"/>
      <c r="D6" s="107"/>
      <c r="E6" s="107"/>
      <c r="F6" s="107"/>
      <c r="G6" s="78"/>
      <c r="H6" s="107"/>
      <c r="I6" s="107"/>
    </row>
    <row r="7" spans="1:555" ht="14.45" x14ac:dyDescent="0.3">
      <c r="C7" s="107"/>
      <c r="D7" s="107"/>
      <c r="E7" s="107"/>
      <c r="F7" s="107"/>
      <c r="G7" s="78"/>
      <c r="H7" s="107"/>
      <c r="I7" s="107"/>
    </row>
    <row r="8" spans="1:555" thickBot="1" x14ac:dyDescent="0.35">
      <c r="C8" s="107"/>
      <c r="D8" s="107"/>
      <c r="E8" s="107"/>
      <c r="F8" s="107"/>
      <c r="G8" s="78"/>
      <c r="H8" s="107"/>
      <c r="I8" s="107"/>
    </row>
    <row r="9" spans="1:555" s="462" customFormat="1" thickBot="1" x14ac:dyDescent="0.35">
      <c r="C9" s="157" t="s">
        <v>53</v>
      </c>
      <c r="D9" s="370">
        <f>SUM(F16:F24)</f>
        <v>142254.70000000001</v>
      </c>
      <c r="F9" s="70"/>
      <c r="G9" s="79"/>
      <c r="H9" s="70"/>
      <c r="I9" s="70"/>
    </row>
    <row r="10" spans="1:555" s="462" customFormat="1" ht="14.45" x14ac:dyDescent="0.3">
      <c r="B10" s="93"/>
      <c r="C10" s="70"/>
      <c r="D10" s="31"/>
      <c r="E10" s="93"/>
      <c r="F10" s="93"/>
      <c r="G10" s="93"/>
      <c r="H10" s="76"/>
      <c r="I10" s="76"/>
      <c r="J10" s="76"/>
      <c r="K10" s="112"/>
    </row>
    <row r="11" spans="1:555" s="462" customFormat="1" ht="14.45" x14ac:dyDescent="0.3">
      <c r="B11" s="93"/>
      <c r="C11" s="70"/>
      <c r="D11" s="31"/>
      <c r="E11" s="93"/>
      <c r="F11" s="93"/>
      <c r="G11" s="93"/>
      <c r="H11" s="76"/>
      <c r="I11" s="76"/>
      <c r="J11" s="76"/>
      <c r="K11" s="112"/>
    </row>
    <row r="12" spans="1:555" s="462" customFormat="1" ht="15.6" x14ac:dyDescent="0.3">
      <c r="B12" s="93"/>
      <c r="C12" s="202" t="s">
        <v>391</v>
      </c>
      <c r="D12" s="366" t="s">
        <v>1843</v>
      </c>
      <c r="E12" s="93"/>
      <c r="F12" s="93"/>
      <c r="G12" s="93"/>
      <c r="H12" s="76"/>
      <c r="I12" s="76"/>
      <c r="J12" s="76"/>
      <c r="K12" s="112"/>
    </row>
    <row r="13" spans="1:555" s="462" customFormat="1" ht="18" x14ac:dyDescent="0.3">
      <c r="B13" s="93"/>
      <c r="C13" s="210"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Aplicación, gestión y seguimiento a programas y redes de movilidad internacional.</v>
      </c>
      <c r="D13" s="31"/>
      <c r="E13" s="93"/>
      <c r="F13" s="93"/>
      <c r="G13" s="93"/>
      <c r="H13" s="76"/>
      <c r="I13" s="76"/>
      <c r="J13" s="76"/>
      <c r="K13" s="112"/>
    </row>
    <row r="14" spans="1:555" s="462" customFormat="1" thickBot="1" x14ac:dyDescent="0.35">
      <c r="F14" s="93"/>
      <c r="G14" s="76"/>
      <c r="H14" s="76"/>
      <c r="I14" s="76"/>
    </row>
    <row r="15" spans="1:555" s="462" customFormat="1" ht="30.75" thickBot="1" x14ac:dyDescent="0.3">
      <c r="C15" s="129" t="s">
        <v>44</v>
      </c>
      <c r="D15" s="129" t="s">
        <v>55</v>
      </c>
      <c r="E15" s="136" t="s">
        <v>57</v>
      </c>
      <c r="F15" s="135" t="s">
        <v>27</v>
      </c>
      <c r="G15" s="133" t="s">
        <v>130</v>
      </c>
      <c r="H15" s="136" t="s">
        <v>46</v>
      </c>
      <c r="I15" s="133" t="s">
        <v>131</v>
      </c>
      <c r="J15" s="133" t="s">
        <v>409</v>
      </c>
      <c r="K15" s="133" t="s">
        <v>410</v>
      </c>
    </row>
    <row r="16" spans="1:555" s="462" customFormat="1" ht="15.75" thickBot="1" x14ac:dyDescent="0.3">
      <c r="C16" s="220" t="s">
        <v>453</v>
      </c>
      <c r="D16" s="221">
        <v>8</v>
      </c>
      <c r="E16" s="570">
        <f>HLOOKUP(C16,$AH$2:$BU$3,2,0)</f>
        <v>4742.8290000000006</v>
      </c>
      <c r="F16" s="567">
        <f t="shared" ref="F16:F24" si="0">D16*E16</f>
        <v>37942.632000000005</v>
      </c>
      <c r="G16" s="161" t="s">
        <v>128</v>
      </c>
      <c r="H16" s="142" t="s">
        <v>307</v>
      </c>
      <c r="I16" s="130" t="str">
        <f>VLOOKUP(H16,[1]Presupuesto!$B$11:$C$565,2,0)</f>
        <v>VIATICOS AL EXTERIOR</v>
      </c>
      <c r="J16" s="218" t="s">
        <v>1366</v>
      </c>
      <c r="K16" s="98" t="s">
        <v>393</v>
      </c>
    </row>
    <row r="17" spans="2:11" s="462" customFormat="1" x14ac:dyDescent="0.25">
      <c r="C17" s="220" t="s">
        <v>451</v>
      </c>
      <c r="D17" s="221">
        <v>8</v>
      </c>
      <c r="E17" s="570">
        <f>HLOOKUP(C17,$AH$2:$BU$3,2,0)</f>
        <v>3726.5085000000004</v>
      </c>
      <c r="F17" s="567">
        <f t="shared" si="0"/>
        <v>29812.068000000003</v>
      </c>
      <c r="G17" s="161" t="s">
        <v>128</v>
      </c>
      <c r="H17" s="142" t="s">
        <v>307</v>
      </c>
      <c r="I17" s="130" t="str">
        <f>VLOOKUP(H17,[1]Presupuesto!$B$11:$C$565,2,0)</f>
        <v>VIATICOS AL EXTERIOR</v>
      </c>
      <c r="J17" s="218" t="s">
        <v>1366</v>
      </c>
      <c r="K17" s="98" t="s">
        <v>393</v>
      </c>
    </row>
    <row r="18" spans="2:11" s="462" customFormat="1" x14ac:dyDescent="0.25">
      <c r="C18" s="141" t="s">
        <v>1881</v>
      </c>
      <c r="D18" s="158">
        <v>2</v>
      </c>
      <c r="E18" s="123">
        <v>25000</v>
      </c>
      <c r="F18" s="97">
        <f t="shared" si="0"/>
        <v>50000</v>
      </c>
      <c r="G18" s="161" t="s">
        <v>128</v>
      </c>
      <c r="H18" s="142" t="s">
        <v>754</v>
      </c>
      <c r="I18" s="130" t="str">
        <f>VLOOKUP(H18,[1]Presupuesto!$B$11:$C$565,2,0)</f>
        <v>PASAJES AL EXTERIOR</v>
      </c>
      <c r="J18" s="98" t="s">
        <v>1366</v>
      </c>
      <c r="K18" s="98" t="s">
        <v>411</v>
      </c>
    </row>
    <row r="19" spans="2:11" s="462" customFormat="1" x14ac:dyDescent="0.25">
      <c r="C19" s="141" t="s">
        <v>1897</v>
      </c>
      <c r="D19" s="158">
        <v>2</v>
      </c>
      <c r="E19" s="123">
        <v>8000</v>
      </c>
      <c r="F19" s="97">
        <f t="shared" si="0"/>
        <v>16000</v>
      </c>
      <c r="G19" s="161" t="s">
        <v>128</v>
      </c>
      <c r="H19" s="142" t="s">
        <v>754</v>
      </c>
      <c r="I19" s="130" t="str">
        <f>VLOOKUP(H19,[1]Presupuesto!$B$11:$C$565,2,0)</f>
        <v>PASAJES AL EXTERIOR</v>
      </c>
      <c r="J19" s="98" t="s">
        <v>1366</v>
      </c>
      <c r="K19" s="98" t="s">
        <v>411</v>
      </c>
    </row>
    <row r="20" spans="2:11" s="462" customFormat="1" x14ac:dyDescent="0.25">
      <c r="C20" s="141" t="s">
        <v>1898</v>
      </c>
      <c r="D20" s="158">
        <v>2</v>
      </c>
      <c r="E20" s="123">
        <v>1200</v>
      </c>
      <c r="F20" s="97">
        <f t="shared" si="0"/>
        <v>2400</v>
      </c>
      <c r="G20" s="161" t="s">
        <v>128</v>
      </c>
      <c r="H20" s="142" t="s">
        <v>742</v>
      </c>
      <c r="I20" s="130" t="str">
        <f>VLOOKUP(H20,[1]Presupuesto!$B$11:$C$565,2,0)</f>
        <v>OTROS SERVICIOS COMERCIALES Y FINANCIEROS</v>
      </c>
      <c r="J20" s="98" t="s">
        <v>1366</v>
      </c>
      <c r="K20" s="98" t="s">
        <v>411</v>
      </c>
    </row>
    <row r="21" spans="2:11" s="462" customFormat="1" x14ac:dyDescent="0.25">
      <c r="C21" s="551" t="s">
        <v>1883</v>
      </c>
      <c r="D21" s="565">
        <v>4</v>
      </c>
      <c r="E21" s="554">
        <v>550</v>
      </c>
      <c r="F21" s="97">
        <f t="shared" si="0"/>
        <v>2200</v>
      </c>
      <c r="G21" s="161" t="s">
        <v>128</v>
      </c>
      <c r="H21" s="146" t="s">
        <v>754</v>
      </c>
      <c r="I21" s="130" t="str">
        <f>VLOOKUP(H21,[1]Presupuesto!$B$11:$C$565,2,0)</f>
        <v>PASAJES AL EXTERIOR</v>
      </c>
      <c r="J21" s="98" t="s">
        <v>1366</v>
      </c>
      <c r="K21" s="98" t="s">
        <v>411</v>
      </c>
    </row>
    <row r="22" spans="2:11" s="462" customFormat="1" x14ac:dyDescent="0.25">
      <c r="C22" s="551" t="s">
        <v>1899</v>
      </c>
      <c r="D22" s="565">
        <v>3</v>
      </c>
      <c r="E22" s="554">
        <v>1300</v>
      </c>
      <c r="F22" s="97">
        <f t="shared" si="0"/>
        <v>3900</v>
      </c>
      <c r="G22" s="161" t="s">
        <v>128</v>
      </c>
      <c r="H22" s="146" t="s">
        <v>742</v>
      </c>
      <c r="I22" s="130" t="str">
        <f>VLOOKUP(H22,[1]Presupuesto!$B$11:$C$565,2,0)</f>
        <v>OTROS SERVICIOS COMERCIALES Y FINANCIEROS</v>
      </c>
      <c r="J22" s="98" t="s">
        <v>1366</v>
      </c>
      <c r="K22" s="98" t="s">
        <v>411</v>
      </c>
    </row>
    <row r="23" spans="2:11" s="462" customFormat="1" ht="14.45" x14ac:dyDescent="0.3">
      <c r="C23" s="145"/>
      <c r="D23" s="151"/>
      <c r="E23" s="118"/>
      <c r="F23" s="97">
        <f t="shared" si="0"/>
        <v>0</v>
      </c>
      <c r="G23" s="161"/>
      <c r="H23" s="146"/>
      <c r="I23" s="130" t="e">
        <f>VLOOKUP(H23,[1]Presupuesto!$B$11:$C$565,2,0)</f>
        <v>#N/A</v>
      </c>
      <c r="J23" s="98">
        <f>$J$202</f>
        <v>0</v>
      </c>
      <c r="K23" s="98" t="s">
        <v>411</v>
      </c>
    </row>
    <row r="24" spans="2:11" s="462" customFormat="1" thickBot="1" x14ac:dyDescent="0.35">
      <c r="C24" s="147"/>
      <c r="D24" s="159"/>
      <c r="E24" s="103"/>
      <c r="F24" s="105">
        <f t="shared" si="0"/>
        <v>0</v>
      </c>
      <c r="G24" s="162"/>
      <c r="H24" s="148"/>
      <c r="I24" s="132" t="e">
        <f>VLOOKUP(H24,[1]Presupuesto!$B$11:$C$565,2,0)</f>
        <v>#N/A</v>
      </c>
      <c r="J24" s="106">
        <f>$J$202</f>
        <v>0</v>
      </c>
      <c r="K24" s="124" t="s">
        <v>393</v>
      </c>
    </row>
    <row r="25" spans="2:11" s="462" customFormat="1" ht="14.45" x14ac:dyDescent="0.3">
      <c r="G25" s="449"/>
    </row>
    <row r="26" spans="2:11" s="462" customFormat="1" thickBot="1" x14ac:dyDescent="0.35">
      <c r="C26" s="107"/>
      <c r="D26" s="107"/>
      <c r="E26" s="107"/>
      <c r="F26" s="107"/>
      <c r="G26" s="78"/>
      <c r="H26" s="107"/>
      <c r="I26" s="107"/>
      <c r="K26" s="176"/>
    </row>
    <row r="27" spans="2:11" s="462" customFormat="1" thickBot="1" x14ac:dyDescent="0.35">
      <c r="C27" s="157" t="s">
        <v>53</v>
      </c>
      <c r="D27" s="370">
        <f>SUM(F34:F42)</f>
        <v>7700</v>
      </c>
      <c r="F27" s="70"/>
      <c r="G27" s="79"/>
      <c r="H27" s="70"/>
      <c r="I27" s="70"/>
    </row>
    <row r="28" spans="2:11" s="462" customFormat="1" ht="14.45" x14ac:dyDescent="0.3">
      <c r="B28" s="93"/>
      <c r="C28" s="70"/>
      <c r="D28" s="31"/>
      <c r="E28" s="93"/>
      <c r="F28" s="93"/>
      <c r="G28" s="93"/>
      <c r="H28" s="76"/>
      <c r="I28" s="76"/>
      <c r="J28" s="76"/>
      <c r="K28" s="112"/>
    </row>
    <row r="29" spans="2:11" s="462" customFormat="1" ht="14.45" x14ac:dyDescent="0.3">
      <c r="B29" s="93"/>
      <c r="C29" s="70"/>
      <c r="D29" s="31"/>
      <c r="E29" s="93"/>
      <c r="F29" s="93"/>
      <c r="G29" s="93"/>
      <c r="H29" s="76"/>
      <c r="I29" s="76"/>
      <c r="J29" s="76"/>
      <c r="K29" s="112"/>
    </row>
    <row r="30" spans="2:11" s="462" customFormat="1" ht="15.6" x14ac:dyDescent="0.3">
      <c r="B30" s="93"/>
      <c r="C30" s="202" t="s">
        <v>391</v>
      </c>
      <c r="D30" s="366" t="s">
        <v>1844</v>
      </c>
      <c r="E30" s="93"/>
      <c r="F30" s="93"/>
      <c r="G30" s="93"/>
      <c r="H30" s="76"/>
      <c r="I30" s="76"/>
      <c r="J30" s="76"/>
      <c r="K30" s="112"/>
    </row>
    <row r="31" spans="2:11" s="462" customFormat="1" ht="18" x14ac:dyDescent="0.3">
      <c r="B31" s="93"/>
      <c r="C31" s="210" t="str">
        <f>IFERROR(VLOOKUP(D30,'1. Desarrollo e Innov. Curricu.'!$F:$G,2,FALSE),IFERROR(VLOOKUP(D30,'2. Investigación Científica'!$F:$G,2,FALSE),IFERROR(VLOOKUP(D30,'3. Vinculación Univ. Sociedad'!$F:$G,2,FALSE),IFERROR(VLOOKUP(D30,'4. Docencia y Profesorado Univ.'!$F:$G,2,FALSE),IFERROR(VLOOKUP(D30,'5. Estudiantes y Graduados'!$F:$G,2,FALSE),IFERROR(VLOOKUP(D30,'11. Gestion Administrativa'!$F:$G,2,FALSE),IFERROR(VLOOKUP(D30,'13. Gestión Académica'!$F:$G,2,FALSE),IFERROR(VLOOKUP(D30,'9. Asegura. de la Calid. y M'!$F:$G,2,FALSE),IFERROR(VLOOKUP(D30,'6. Gestión del Conocimiento'!$F:$G,2,FALSE),IFERROR(VLOOKUP(D30,'15. Gobernabilidad y Proceso...'!$F:$G,2,FALSE),IFERROR(VLOOKUP(D30,'12. Gestión del Talento Humano'!$F:$G,2,FALSE),IFERROR(VLOOKUP(D30,'14. Internacional... de la E.S.'!$F:$G,2,FALSE),IFERROR(VLOOKUP(D30,'10. Posgrado'!$F:$G,2,FALSE),IFERROR(VLOOKUP(D30,'17. Gestión TIC'!$F:$G,2,FALSE),IFERROR(VLOOKUP(D30,'16. Desa. del Sistema Educ.Sup.'!$F:$G,2,FALSE),IFERROR(VLOOKUP(D30,'8. Cultura de Inno. Insti...'!$F:$G,2,FALSE),VLOOKUP(D30,'7. Lo Esencial de la Reforma U.'!$F:$G,2,0)))))))))))))))))</f>
        <v>Reuniones para el establecimiento y fortalecimiento de alianzas institucionales externas.</v>
      </c>
      <c r="D31" s="31"/>
      <c r="E31" s="93"/>
      <c r="F31" s="93"/>
      <c r="G31" s="93"/>
      <c r="H31" s="76"/>
      <c r="I31" s="76"/>
      <c r="J31" s="76"/>
      <c r="K31" s="112"/>
    </row>
    <row r="32" spans="2:11" s="462" customFormat="1" thickBot="1" x14ac:dyDescent="0.35">
      <c r="F32" s="93"/>
      <c r="G32" s="76"/>
      <c r="H32" s="76"/>
      <c r="I32" s="76"/>
    </row>
    <row r="33" spans="2:11" s="462" customFormat="1" ht="30.75" thickBot="1" x14ac:dyDescent="0.3">
      <c r="C33" s="129" t="s">
        <v>44</v>
      </c>
      <c r="D33" s="129" t="s">
        <v>55</v>
      </c>
      <c r="E33" s="136" t="s">
        <v>57</v>
      </c>
      <c r="F33" s="135" t="s">
        <v>27</v>
      </c>
      <c r="G33" s="133" t="s">
        <v>130</v>
      </c>
      <c r="H33" s="136" t="s">
        <v>46</v>
      </c>
      <c r="I33" s="133" t="s">
        <v>131</v>
      </c>
      <c r="J33" s="133" t="s">
        <v>409</v>
      </c>
      <c r="K33" s="133" t="s">
        <v>410</v>
      </c>
    </row>
    <row r="34" spans="2:11" s="462" customFormat="1" ht="15.75" thickBot="1" x14ac:dyDescent="0.3">
      <c r="C34" s="220" t="s">
        <v>453</v>
      </c>
      <c r="D34" s="221"/>
      <c r="E34" s="219">
        <f>HLOOKUP(C34,$AH$2:$BU$3,2,0)</f>
        <v>4742.8290000000006</v>
      </c>
      <c r="F34" s="97">
        <f t="shared" ref="F34:F42" si="1">D34*E34</f>
        <v>0</v>
      </c>
      <c r="G34" s="161"/>
      <c r="H34" s="142"/>
      <c r="I34" s="130" t="e">
        <f>VLOOKUP(H34,Presupuesto!$B$11:$C$565,2,0)</f>
        <v>#N/A</v>
      </c>
      <c r="J34" s="218" t="s">
        <v>1366</v>
      </c>
      <c r="K34" s="98" t="s">
        <v>393</v>
      </c>
    </row>
    <row r="35" spans="2:11" s="462" customFormat="1" x14ac:dyDescent="0.25">
      <c r="C35" s="557" t="s">
        <v>1878</v>
      </c>
      <c r="D35" s="560">
        <v>10</v>
      </c>
      <c r="E35" s="559">
        <v>120</v>
      </c>
      <c r="F35" s="97">
        <f t="shared" si="1"/>
        <v>1200</v>
      </c>
      <c r="G35" s="161" t="s">
        <v>128</v>
      </c>
      <c r="H35" s="142" t="s">
        <v>779</v>
      </c>
      <c r="I35" s="130" t="str">
        <f>VLOOKUP(H35,Presupuesto!$B$11:$C$565,2,0)</f>
        <v>SERVICIOS CEREMONIAL Y PROTOCOLO</v>
      </c>
      <c r="J35" s="98" t="s">
        <v>1366</v>
      </c>
      <c r="K35" s="98" t="s">
        <v>411</v>
      </c>
    </row>
    <row r="36" spans="2:11" s="462" customFormat="1" x14ac:dyDescent="0.25">
      <c r="C36" s="551" t="s">
        <v>1879</v>
      </c>
      <c r="D36" s="561">
        <v>25</v>
      </c>
      <c r="E36" s="554">
        <v>80</v>
      </c>
      <c r="F36" s="97">
        <f t="shared" si="1"/>
        <v>2000</v>
      </c>
      <c r="G36" s="161" t="s">
        <v>128</v>
      </c>
      <c r="H36" s="142" t="s">
        <v>791</v>
      </c>
      <c r="I36" s="130" t="str">
        <f>VLOOKUP(H36,Presupuesto!$B$11:$C$565,2,0)</f>
        <v>ALIMENTOS B EBIDAS PARA PERSONAS</v>
      </c>
      <c r="J36" s="98" t="s">
        <v>1366</v>
      </c>
      <c r="K36" s="98" t="s">
        <v>411</v>
      </c>
    </row>
    <row r="37" spans="2:11" s="462" customFormat="1" x14ac:dyDescent="0.25">
      <c r="C37" s="551" t="s">
        <v>1880</v>
      </c>
      <c r="D37" s="561">
        <v>30</v>
      </c>
      <c r="E37" s="554">
        <v>150</v>
      </c>
      <c r="F37" s="97">
        <f t="shared" si="1"/>
        <v>4500</v>
      </c>
      <c r="G37" s="161" t="s">
        <v>128</v>
      </c>
      <c r="H37" s="142" t="s">
        <v>710</v>
      </c>
      <c r="I37" s="130" t="str">
        <f>VLOOKUP(H37,Presupuesto!$B$11:$C$565,2,0)</f>
        <v>SERVICIO DE TRANSPORTE EVENTUALES</v>
      </c>
      <c r="J37" s="98" t="s">
        <v>1366</v>
      </c>
      <c r="K37" s="98" t="s">
        <v>411</v>
      </c>
    </row>
    <row r="38" spans="2:11" s="462" customFormat="1" ht="14.45" x14ac:dyDescent="0.3">
      <c r="C38" s="141"/>
      <c r="D38" s="158"/>
      <c r="E38" s="123"/>
      <c r="F38" s="97">
        <f t="shared" si="1"/>
        <v>0</v>
      </c>
      <c r="G38" s="161"/>
      <c r="H38" s="142"/>
      <c r="I38" s="130" t="e">
        <f>VLOOKUP(H38,Presupuesto!$B$11:$C$565,2,0)</f>
        <v>#N/A</v>
      </c>
      <c r="J38" s="98" t="str">
        <f>$J$207</f>
        <v>Gestión Tecnologías de Información y Comunicación</v>
      </c>
      <c r="K38" s="98" t="s">
        <v>411</v>
      </c>
    </row>
    <row r="39" spans="2:11" s="462" customFormat="1" ht="14.45" x14ac:dyDescent="0.3">
      <c r="C39" s="145"/>
      <c r="D39" s="151"/>
      <c r="E39" s="118"/>
      <c r="F39" s="97">
        <f t="shared" si="1"/>
        <v>0</v>
      </c>
      <c r="G39" s="161"/>
      <c r="H39" s="146"/>
      <c r="I39" s="130" t="e">
        <f>VLOOKUP(H39,Presupuesto!$B$11:$C$565,2,0)</f>
        <v>#N/A</v>
      </c>
      <c r="J39" s="98" t="str">
        <f>$J$207</f>
        <v>Gestión Tecnologías de Información y Comunicación</v>
      </c>
      <c r="K39" s="98" t="s">
        <v>411</v>
      </c>
    </row>
    <row r="40" spans="2:11" s="462" customFormat="1" ht="14.45" x14ac:dyDescent="0.3">
      <c r="C40" s="145"/>
      <c r="D40" s="151"/>
      <c r="E40" s="118"/>
      <c r="F40" s="97">
        <f t="shared" si="1"/>
        <v>0</v>
      </c>
      <c r="G40" s="161"/>
      <c r="H40" s="146"/>
      <c r="I40" s="130" t="e">
        <f>VLOOKUP(H40,Presupuesto!$B$11:$C$565,2,0)</f>
        <v>#N/A</v>
      </c>
      <c r="J40" s="98" t="str">
        <f>$J$207</f>
        <v>Gestión Tecnologías de Información y Comunicación</v>
      </c>
      <c r="K40" s="98" t="s">
        <v>411</v>
      </c>
    </row>
    <row r="41" spans="2:11" s="462" customFormat="1" ht="14.45" x14ac:dyDescent="0.3">
      <c r="C41" s="145"/>
      <c r="D41" s="151"/>
      <c r="E41" s="118"/>
      <c r="F41" s="97">
        <f t="shared" si="1"/>
        <v>0</v>
      </c>
      <c r="G41" s="161"/>
      <c r="H41" s="146"/>
      <c r="I41" s="130" t="e">
        <f>VLOOKUP(H41,Presupuesto!$B$11:$C$565,2,0)</f>
        <v>#N/A</v>
      </c>
      <c r="J41" s="98" t="str">
        <f>$J$207</f>
        <v>Gestión Tecnologías de Información y Comunicación</v>
      </c>
      <c r="K41" s="98" t="s">
        <v>411</v>
      </c>
    </row>
    <row r="42" spans="2:11" s="462" customFormat="1" thickBot="1" x14ac:dyDescent="0.35">
      <c r="C42" s="147"/>
      <c r="D42" s="159"/>
      <c r="E42" s="103"/>
      <c r="F42" s="105">
        <f t="shared" si="1"/>
        <v>0</v>
      </c>
      <c r="G42" s="162"/>
      <c r="H42" s="148"/>
      <c r="I42" s="132" t="e">
        <f>VLOOKUP(H42,Presupuesto!$B$11:$C$565,2,0)</f>
        <v>#N/A</v>
      </c>
      <c r="J42" s="106" t="str">
        <f>$J$207</f>
        <v>Gestión Tecnologías de Información y Comunicación</v>
      </c>
      <c r="K42" s="124" t="s">
        <v>393</v>
      </c>
    </row>
    <row r="43" spans="2:11" s="462" customFormat="1" ht="14.45" x14ac:dyDescent="0.3">
      <c r="G43" s="449"/>
    </row>
    <row r="44" spans="2:11" s="462" customFormat="1" thickBot="1" x14ac:dyDescent="0.35">
      <c r="C44" s="107"/>
      <c r="D44" s="107"/>
      <c r="E44" s="107"/>
      <c r="F44" s="107"/>
      <c r="G44" s="78"/>
      <c r="H44" s="107"/>
      <c r="I44" s="107"/>
      <c r="K44" s="176"/>
    </row>
    <row r="45" spans="2:11" s="462" customFormat="1" thickBot="1" x14ac:dyDescent="0.35">
      <c r="C45" s="157" t="s">
        <v>53</v>
      </c>
      <c r="D45" s="370">
        <f>SUM(F52:F60)</f>
        <v>253600</v>
      </c>
      <c r="F45" s="70"/>
      <c r="G45" s="79"/>
      <c r="H45" s="70"/>
      <c r="I45" s="70"/>
    </row>
    <row r="46" spans="2:11" s="462" customFormat="1" ht="14.45" x14ac:dyDescent="0.3">
      <c r="B46" s="93"/>
      <c r="C46" s="70"/>
      <c r="D46" s="31"/>
      <c r="E46" s="93"/>
      <c r="F46" s="93"/>
      <c r="G46" s="93"/>
      <c r="H46" s="76"/>
      <c r="I46" s="76"/>
      <c r="J46" s="76"/>
      <c r="K46" s="112"/>
    </row>
    <row r="47" spans="2:11" s="462" customFormat="1" ht="14.45" x14ac:dyDescent="0.3">
      <c r="B47" s="93"/>
      <c r="C47" s="70"/>
      <c r="D47" s="31"/>
      <c r="E47" s="93"/>
      <c r="F47" s="93"/>
      <c r="G47" s="93"/>
      <c r="H47" s="76"/>
      <c r="I47" s="76"/>
      <c r="J47" s="76"/>
      <c r="K47" s="112"/>
    </row>
    <row r="48" spans="2:11" s="462" customFormat="1" ht="15.6" x14ac:dyDescent="0.3">
      <c r="B48" s="93"/>
      <c r="C48" s="202" t="s">
        <v>391</v>
      </c>
      <c r="D48" s="366" t="s">
        <v>1845</v>
      </c>
      <c r="E48" s="93"/>
      <c r="F48" s="93"/>
      <c r="G48" s="93"/>
      <c r="H48" s="76"/>
      <c r="I48" s="76"/>
      <c r="J48" s="76"/>
      <c r="K48" s="112"/>
    </row>
    <row r="49" spans="2:11" s="462" customFormat="1" ht="18" x14ac:dyDescent="0.3">
      <c r="B49" s="93"/>
      <c r="C49" s="210" t="str">
        <f>IFERROR(VLOOKUP(D48,'1. Desarrollo e Innov. Curricu.'!$F:$G,2,FALSE),IFERROR(VLOOKUP(D48,'2. Investigación Científica'!$F:$G,2,FALSE),IFERROR(VLOOKUP(D48,'3. Vinculación Univ. Sociedad'!$F:$G,2,FALSE),IFERROR(VLOOKUP(D48,'4. Docencia y Profesorado Univ.'!$F:$G,2,FALSE),IFERROR(VLOOKUP(D48,'5. Estudiantes y Graduados'!$F:$G,2,FALSE),IFERROR(VLOOKUP(D48,'11. Gestion Administrativa'!$F:$G,2,FALSE),IFERROR(VLOOKUP(D48,'13. Gestión Académica'!$F:$G,2,FALSE),IFERROR(VLOOKUP(D48,'9. Asegura. de la Calid. y M'!$F:$G,2,FALSE),IFERROR(VLOOKUP(D48,'6. Gestión del Conocimiento'!$F:$G,2,FALSE),IFERROR(VLOOKUP(D48,'15. Gobernabilidad y Proceso...'!$F:$G,2,FALSE),IFERROR(VLOOKUP(D48,'12. Gestión del Talento Humano'!$F:$G,2,FALSE),IFERROR(VLOOKUP(D48,'14. Internacional... de la E.S.'!$F:$G,2,FALSE),IFERROR(VLOOKUP(D48,'10. Posgrado'!$F:$G,2,FALSE),IFERROR(VLOOKUP(D48,'17. Gestión TIC'!$F:$G,2,FALSE),IFERROR(VLOOKUP(D48,'16. Desa. del Sistema Educ.Sup.'!$F:$G,2,FALSE),IFERROR(VLOOKUP(D48,'8. Cultura de Inno. Insti...'!$F:$G,2,FALSE),VLOOKUP(D48,'7. Lo Esencial de la Reforma U.'!$F:$G,2,0)))))))))))))))))</f>
        <v>Participación en eventos y misiones internacionales como enlaces técnicos de movilidad internacional y representantes institucionales.</v>
      </c>
      <c r="D49" s="31"/>
      <c r="E49" s="93"/>
      <c r="F49" s="93"/>
      <c r="G49" s="93"/>
      <c r="H49" s="76"/>
      <c r="I49" s="76"/>
      <c r="J49" s="76"/>
      <c r="K49" s="112"/>
    </row>
    <row r="50" spans="2:11" s="462" customFormat="1" thickBot="1" x14ac:dyDescent="0.35">
      <c r="F50" s="93"/>
      <c r="G50" s="76"/>
      <c r="H50" s="76"/>
      <c r="I50" s="76"/>
    </row>
    <row r="51" spans="2:11" s="462" customFormat="1" ht="30.75" thickBot="1" x14ac:dyDescent="0.3">
      <c r="C51" s="129" t="s">
        <v>44</v>
      </c>
      <c r="D51" s="129" t="s">
        <v>55</v>
      </c>
      <c r="E51" s="136" t="s">
        <v>57</v>
      </c>
      <c r="F51" s="135" t="s">
        <v>27</v>
      </c>
      <c r="G51" s="133" t="s">
        <v>130</v>
      </c>
      <c r="H51" s="136" t="s">
        <v>46</v>
      </c>
      <c r="I51" s="133" t="s">
        <v>131</v>
      </c>
      <c r="J51" s="133" t="s">
        <v>409</v>
      </c>
      <c r="K51" s="133" t="s">
        <v>410</v>
      </c>
    </row>
    <row r="52" spans="2:11" s="462" customFormat="1" ht="15.75" thickBot="1" x14ac:dyDescent="0.3">
      <c r="C52" s="220" t="s">
        <v>449</v>
      </c>
      <c r="D52" s="221"/>
      <c r="E52" s="571">
        <f>HLOOKUP(C52,$AH$2:$BU$3,2,0)</f>
        <v>5420.3760000000002</v>
      </c>
      <c r="F52" s="567">
        <f t="shared" ref="F52:F60" si="2">D52*E52</f>
        <v>0</v>
      </c>
      <c r="G52" s="161" t="s">
        <v>1696</v>
      </c>
      <c r="H52" s="142" t="s">
        <v>307</v>
      </c>
      <c r="I52" s="130" t="str">
        <f>VLOOKUP(H52,Presupuesto!$B$11:$C$565,2,0)</f>
        <v>VIATICOS AL EXTERIOR</v>
      </c>
      <c r="J52" s="218" t="s">
        <v>1366</v>
      </c>
      <c r="K52" s="98" t="s">
        <v>393</v>
      </c>
    </row>
    <row r="53" spans="2:11" s="462" customFormat="1" x14ac:dyDescent="0.25">
      <c r="C53" s="557" t="s">
        <v>1881</v>
      </c>
      <c r="D53" s="558">
        <v>1000</v>
      </c>
      <c r="E53" s="559">
        <v>250</v>
      </c>
      <c r="F53" s="97">
        <f t="shared" si="2"/>
        <v>250000</v>
      </c>
      <c r="G53" s="161" t="s">
        <v>128</v>
      </c>
      <c r="H53" s="142" t="s">
        <v>818</v>
      </c>
      <c r="I53" s="130" t="str">
        <f>VLOOKUP(H53,Presupuesto!$B$11:$C$565,2,0)</f>
        <v>PRODUCTOS DE ARTES GRAFICAS</v>
      </c>
      <c r="J53" s="98" t="s">
        <v>1366</v>
      </c>
      <c r="K53" s="98" t="s">
        <v>411</v>
      </c>
    </row>
    <row r="54" spans="2:11" s="462" customFormat="1" x14ac:dyDescent="0.25">
      <c r="C54" s="551" t="s">
        <v>1878</v>
      </c>
      <c r="D54" s="553">
        <v>10</v>
      </c>
      <c r="E54" s="554">
        <v>120</v>
      </c>
      <c r="F54" s="97">
        <f t="shared" si="2"/>
        <v>1200</v>
      </c>
      <c r="G54" s="161" t="s">
        <v>128</v>
      </c>
      <c r="H54" s="142" t="s">
        <v>779</v>
      </c>
      <c r="I54" s="130" t="str">
        <f>VLOOKUP(H54,Presupuesto!$B$11:$C$565,2,0)</f>
        <v>SERVICIOS CEREMONIAL Y PROTOCOLO</v>
      </c>
      <c r="J54" s="98" t="s">
        <v>1366</v>
      </c>
      <c r="K54" s="98" t="s">
        <v>411</v>
      </c>
    </row>
    <row r="55" spans="2:11" s="462" customFormat="1" x14ac:dyDescent="0.25">
      <c r="C55" s="551" t="s">
        <v>1882</v>
      </c>
      <c r="D55" s="553">
        <v>2</v>
      </c>
      <c r="E55" s="554">
        <v>1200</v>
      </c>
      <c r="F55" s="97">
        <f t="shared" si="2"/>
        <v>2400</v>
      </c>
      <c r="G55" s="161" t="s">
        <v>128</v>
      </c>
      <c r="H55" s="142" t="s">
        <v>742</v>
      </c>
      <c r="I55" s="130" t="str">
        <f>VLOOKUP(H55,Presupuesto!$B$11:$C$565,2,0)</f>
        <v>OTROS SERVICIOS COMERCIALES Y FINANCIEROS</v>
      </c>
      <c r="J55" s="98" t="s">
        <v>1366</v>
      </c>
      <c r="K55" s="98" t="s">
        <v>411</v>
      </c>
    </row>
    <row r="56" spans="2:11" s="462" customFormat="1" x14ac:dyDescent="0.25">
      <c r="C56" s="551" t="s">
        <v>1883</v>
      </c>
      <c r="D56" s="553"/>
      <c r="E56" s="554">
        <v>550</v>
      </c>
      <c r="F56" s="97">
        <f t="shared" si="2"/>
        <v>0</v>
      </c>
      <c r="G56" s="161" t="s">
        <v>1696</v>
      </c>
      <c r="H56" s="142" t="s">
        <v>754</v>
      </c>
      <c r="I56" s="130" t="str">
        <f>VLOOKUP(H56,Presupuesto!$B$11:$C$565,2,0)</f>
        <v>PASAJES AL EXTERIOR</v>
      </c>
      <c r="J56" s="98" t="s">
        <v>1366</v>
      </c>
      <c r="K56" s="98" t="s">
        <v>411</v>
      </c>
    </row>
    <row r="57" spans="2:11" s="462" customFormat="1" ht="14.45" x14ac:dyDescent="0.3">
      <c r="C57" s="145"/>
      <c r="D57" s="151"/>
      <c r="E57" s="118"/>
      <c r="F57" s="97">
        <f t="shared" si="2"/>
        <v>0</v>
      </c>
      <c r="G57" s="161"/>
      <c r="H57" s="146"/>
      <c r="I57" s="130" t="e">
        <f>VLOOKUP(H57,Presupuesto!$B$11:$C$565,2,0)</f>
        <v>#N/A</v>
      </c>
      <c r="J57" s="98" t="str">
        <f>$J$207</f>
        <v>Gestión Tecnologías de Información y Comunicación</v>
      </c>
      <c r="K57" s="98" t="s">
        <v>411</v>
      </c>
    </row>
    <row r="58" spans="2:11" s="462" customFormat="1" ht="14.45" x14ac:dyDescent="0.3">
      <c r="C58" s="145"/>
      <c r="D58" s="151"/>
      <c r="E58" s="118"/>
      <c r="F58" s="97">
        <f t="shared" si="2"/>
        <v>0</v>
      </c>
      <c r="G58" s="161"/>
      <c r="H58" s="146"/>
      <c r="I58" s="130" t="e">
        <f>VLOOKUP(H58,Presupuesto!$B$11:$C$565,2,0)</f>
        <v>#N/A</v>
      </c>
      <c r="J58" s="98" t="str">
        <f>$J$207</f>
        <v>Gestión Tecnologías de Información y Comunicación</v>
      </c>
      <c r="K58" s="98" t="s">
        <v>411</v>
      </c>
    </row>
    <row r="59" spans="2:11" s="462" customFormat="1" ht="14.45" x14ac:dyDescent="0.3">
      <c r="C59" s="145"/>
      <c r="D59" s="151"/>
      <c r="E59" s="118"/>
      <c r="F59" s="97">
        <f t="shared" si="2"/>
        <v>0</v>
      </c>
      <c r="G59" s="161"/>
      <c r="H59" s="146"/>
      <c r="I59" s="130" t="e">
        <f>VLOOKUP(H59,Presupuesto!$B$11:$C$565,2,0)</f>
        <v>#N/A</v>
      </c>
      <c r="J59" s="98" t="str">
        <f>$J$207</f>
        <v>Gestión Tecnologías de Información y Comunicación</v>
      </c>
      <c r="K59" s="98" t="s">
        <v>411</v>
      </c>
    </row>
    <row r="60" spans="2:11" s="462" customFormat="1" thickBot="1" x14ac:dyDescent="0.35">
      <c r="C60" s="147"/>
      <c r="D60" s="159"/>
      <c r="E60" s="103"/>
      <c r="F60" s="105">
        <f t="shared" si="2"/>
        <v>0</v>
      </c>
      <c r="G60" s="162"/>
      <c r="H60" s="148"/>
      <c r="I60" s="132" t="e">
        <f>VLOOKUP(H60,Presupuesto!$B$11:$C$565,2,0)</f>
        <v>#N/A</v>
      </c>
      <c r="J60" s="106" t="str">
        <f>$J$207</f>
        <v>Gestión Tecnologías de Información y Comunicación</v>
      </c>
      <c r="K60" s="124" t="s">
        <v>393</v>
      </c>
    </row>
    <row r="61" spans="2:11" s="462" customFormat="1" ht="14.45" x14ac:dyDescent="0.3">
      <c r="G61" s="449"/>
    </row>
    <row r="62" spans="2:11" s="462" customFormat="1" thickBot="1" x14ac:dyDescent="0.35">
      <c r="C62" s="107"/>
      <c r="D62" s="107"/>
      <c r="E62" s="107"/>
      <c r="F62" s="107"/>
      <c r="G62" s="78"/>
      <c r="H62" s="107"/>
      <c r="I62" s="107"/>
      <c r="K62" s="176"/>
    </row>
    <row r="63" spans="2:11" s="462" customFormat="1" thickBot="1" x14ac:dyDescent="0.35">
      <c r="C63" s="157" t="s">
        <v>53</v>
      </c>
      <c r="D63" s="370">
        <f>SUM(F70:F78)</f>
        <v>11363</v>
      </c>
      <c r="F63" s="70"/>
      <c r="G63" s="79"/>
      <c r="H63" s="70"/>
      <c r="I63" s="70"/>
    </row>
    <row r="64" spans="2:11" s="462" customFormat="1" ht="14.45" x14ac:dyDescent="0.3">
      <c r="B64" s="93"/>
      <c r="C64" s="70"/>
      <c r="D64" s="31"/>
      <c r="E64" s="93"/>
      <c r="F64" s="93"/>
      <c r="G64" s="93"/>
      <c r="H64" s="76"/>
      <c r="I64" s="76"/>
      <c r="J64" s="76"/>
      <c r="K64" s="112"/>
    </row>
    <row r="65" spans="2:11" s="462" customFormat="1" ht="14.45" x14ac:dyDescent="0.3">
      <c r="B65" s="93"/>
      <c r="C65" s="70"/>
      <c r="D65" s="31"/>
      <c r="E65" s="93"/>
      <c r="F65" s="93"/>
      <c r="G65" s="93"/>
      <c r="H65" s="76"/>
      <c r="I65" s="76"/>
      <c r="J65" s="76"/>
      <c r="K65" s="112"/>
    </row>
    <row r="66" spans="2:11" s="462" customFormat="1" ht="15.6" x14ac:dyDescent="0.3">
      <c r="B66" s="93"/>
      <c r="C66" s="202" t="s">
        <v>391</v>
      </c>
      <c r="D66" s="366" t="s">
        <v>1846</v>
      </c>
      <c r="E66" s="93"/>
      <c r="F66" s="93"/>
      <c r="G66" s="93"/>
      <c r="H66" s="76"/>
      <c r="I66" s="76"/>
      <c r="J66" s="76"/>
      <c r="K66" s="112"/>
    </row>
    <row r="67" spans="2:11" s="462" customFormat="1" ht="18" x14ac:dyDescent="0.3">
      <c r="B67" s="93"/>
      <c r="C67" s="210" t="str">
        <f>IFERROR(VLOOKUP(D66,'1. Desarrollo e Innov. Curricu.'!$F:$G,2,FALSE),IFERROR(VLOOKUP(D66,'2. Investigación Científica'!$F:$G,2,FALSE),IFERROR(VLOOKUP(D66,'3. Vinculación Univ. Sociedad'!$F:$G,2,FALSE),IFERROR(VLOOKUP(D66,'4. Docencia y Profesorado Univ.'!$F:$G,2,FALSE),IFERROR(VLOOKUP(D66,'5. Estudiantes y Graduados'!$F:$G,2,FALSE),IFERROR(VLOOKUP(D66,'11. Gestion Administrativa'!$F:$G,2,FALSE),IFERROR(VLOOKUP(D66,'13. Gestión Académica'!$F:$G,2,FALSE),IFERROR(VLOOKUP(D66,'9. Asegura. de la Calid. y M'!$F:$G,2,FALSE),IFERROR(VLOOKUP(D66,'6. Gestión del Conocimiento'!$F:$G,2,FALSE),IFERROR(VLOOKUP(D66,'15. Gobernabilidad y Proceso...'!$F:$G,2,FALSE),IFERROR(VLOOKUP(D66,'12. Gestión del Talento Humano'!$F:$G,2,FALSE),IFERROR(VLOOKUP(D66,'14. Internacional... de la E.S.'!$F:$G,2,FALSE),IFERROR(VLOOKUP(D66,'10. Posgrado'!$F:$G,2,FALSE),IFERROR(VLOOKUP(D66,'17. Gestión TIC'!$F:$G,2,FALSE),IFERROR(VLOOKUP(D66,'16. Desa. del Sistema Educ.Sup.'!$F:$G,2,FALSE),IFERROR(VLOOKUP(D66,'8. Cultura de Inno. Insti...'!$F:$G,2,FALSE),VLOOKUP(D66,'7. Lo Esencial de la Reforma U.'!$F:$G,2,0)))))))))))))))))</f>
        <v>Participación en el Comité de Becas</v>
      </c>
      <c r="D67" s="31"/>
      <c r="E67" s="93"/>
      <c r="F67" s="93"/>
      <c r="G67" s="93"/>
      <c r="H67" s="76"/>
      <c r="I67" s="76"/>
      <c r="J67" s="76"/>
      <c r="K67" s="112"/>
    </row>
    <row r="68" spans="2:11" s="462" customFormat="1" thickBot="1" x14ac:dyDescent="0.35">
      <c r="F68" s="93"/>
      <c r="G68" s="76"/>
      <c r="H68" s="76"/>
      <c r="I68" s="76"/>
    </row>
    <row r="69" spans="2:11" s="462" customFormat="1" ht="30.75" thickBot="1" x14ac:dyDescent="0.3">
      <c r="C69" s="129" t="s">
        <v>44</v>
      </c>
      <c r="D69" s="129" t="s">
        <v>55</v>
      </c>
      <c r="E69" s="136" t="s">
        <v>57</v>
      </c>
      <c r="F69" s="135" t="s">
        <v>27</v>
      </c>
      <c r="G69" s="133" t="s">
        <v>130</v>
      </c>
      <c r="H69" s="136" t="s">
        <v>46</v>
      </c>
      <c r="I69" s="133" t="s">
        <v>131</v>
      </c>
      <c r="J69" s="133" t="s">
        <v>409</v>
      </c>
      <c r="K69" s="133" t="s">
        <v>410</v>
      </c>
    </row>
    <row r="70" spans="2:11" s="462" customFormat="1" ht="15.75" thickBot="1" x14ac:dyDescent="0.3">
      <c r="C70" s="220" t="s">
        <v>453</v>
      </c>
      <c r="D70" s="221"/>
      <c r="E70" s="219">
        <f>HLOOKUP(C70,$AH$2:$BU$3,2,0)</f>
        <v>4742.8290000000006</v>
      </c>
      <c r="F70" s="97">
        <f t="shared" ref="F70:F78" si="3">D70*E70</f>
        <v>0</v>
      </c>
      <c r="G70" s="161"/>
      <c r="H70" s="142"/>
      <c r="I70" s="130" t="e">
        <f>VLOOKUP(H70,Presupuesto!$B$11:$C$565,2,0)</f>
        <v>#N/A</v>
      </c>
      <c r="J70" s="218" t="s">
        <v>1366</v>
      </c>
      <c r="K70" s="98" t="s">
        <v>393</v>
      </c>
    </row>
    <row r="71" spans="2:11" s="462" customFormat="1" x14ac:dyDescent="0.25">
      <c r="C71" s="557" t="s">
        <v>1886</v>
      </c>
      <c r="D71" s="558">
        <v>1</v>
      </c>
      <c r="E71" s="559">
        <v>70</v>
      </c>
      <c r="F71" s="562">
        <f t="shared" si="3"/>
        <v>70</v>
      </c>
      <c r="G71" s="161" t="s">
        <v>128</v>
      </c>
      <c r="H71" s="142" t="s">
        <v>820</v>
      </c>
      <c r="I71" s="130" t="str">
        <f>VLOOKUP(H71,Presupuesto!$B$11:$C$565,2,0)</f>
        <v>PRODUCTOS PAPEL Y CARTON</v>
      </c>
      <c r="J71" s="98" t="s">
        <v>1366</v>
      </c>
      <c r="K71" s="98" t="s">
        <v>411</v>
      </c>
    </row>
    <row r="72" spans="2:11" s="462" customFormat="1" x14ac:dyDescent="0.25">
      <c r="C72" s="551" t="s">
        <v>1887</v>
      </c>
      <c r="D72" s="553">
        <v>1</v>
      </c>
      <c r="E72" s="554">
        <v>78</v>
      </c>
      <c r="F72" s="562">
        <f t="shared" si="3"/>
        <v>78</v>
      </c>
      <c r="G72" s="161" t="s">
        <v>128</v>
      </c>
      <c r="H72" s="142" t="s">
        <v>820</v>
      </c>
      <c r="I72" s="130" t="str">
        <f>VLOOKUP(H72,Presupuesto!$B$11:$C$565,2,0)</f>
        <v>PRODUCTOS PAPEL Y CARTON</v>
      </c>
      <c r="J72" s="98" t="s">
        <v>1366</v>
      </c>
      <c r="K72" s="98" t="s">
        <v>411</v>
      </c>
    </row>
    <row r="73" spans="2:11" s="462" customFormat="1" x14ac:dyDescent="0.25">
      <c r="C73" s="551" t="s">
        <v>1888</v>
      </c>
      <c r="D73" s="553">
        <v>1</v>
      </c>
      <c r="E73" s="554">
        <v>1200</v>
      </c>
      <c r="F73" s="562">
        <f t="shared" si="3"/>
        <v>1200</v>
      </c>
      <c r="G73" s="161" t="s">
        <v>128</v>
      </c>
      <c r="H73" s="142" t="s">
        <v>954</v>
      </c>
      <c r="I73" s="130" t="str">
        <f>VLOOKUP(H73,Presupuesto!$B$11:$C$565,2,0)</f>
        <v>OTROS RESPUESTOS Y ACCESORIOS MENORES</v>
      </c>
      <c r="J73" s="98" t="s">
        <v>1366</v>
      </c>
      <c r="K73" s="98" t="s">
        <v>411</v>
      </c>
    </row>
    <row r="74" spans="2:11" s="462" customFormat="1" x14ac:dyDescent="0.25">
      <c r="C74" s="551" t="s">
        <v>1889</v>
      </c>
      <c r="D74" s="553">
        <v>1500</v>
      </c>
      <c r="E74" s="554">
        <v>2.5</v>
      </c>
      <c r="F74" s="562">
        <f t="shared" si="3"/>
        <v>3750</v>
      </c>
      <c r="G74" s="161" t="s">
        <v>128</v>
      </c>
      <c r="H74" s="146" t="s">
        <v>818</v>
      </c>
      <c r="I74" s="130" t="str">
        <f>VLOOKUP(H74,Presupuesto!$B$11:$C$565,2,0)</f>
        <v>PRODUCTOS DE ARTES GRAFICAS</v>
      </c>
      <c r="J74" s="98" t="s">
        <v>1366</v>
      </c>
      <c r="K74" s="98" t="s">
        <v>411</v>
      </c>
    </row>
    <row r="75" spans="2:11" s="462" customFormat="1" x14ac:dyDescent="0.25">
      <c r="C75" s="551" t="s">
        <v>1893</v>
      </c>
      <c r="D75" s="553">
        <v>1000</v>
      </c>
      <c r="E75" s="554">
        <v>5</v>
      </c>
      <c r="F75" s="562">
        <f t="shared" si="3"/>
        <v>5000</v>
      </c>
      <c r="G75" s="161" t="s">
        <v>128</v>
      </c>
      <c r="H75" s="146" t="s">
        <v>716</v>
      </c>
      <c r="I75" s="130" t="str">
        <f>VLOOKUP(H75,Presupuesto!$B$11:$C$565,2,0)</f>
        <v>SERVICIOS DE IMPRENTA PUBLIC.Y REPRODUCCION</v>
      </c>
      <c r="J75" s="98" t="s">
        <v>1366</v>
      </c>
      <c r="K75" s="98" t="s">
        <v>398</v>
      </c>
    </row>
    <row r="76" spans="2:11" s="462" customFormat="1" x14ac:dyDescent="0.25">
      <c r="C76" s="564" t="s">
        <v>1892</v>
      </c>
      <c r="D76" s="553">
        <v>50</v>
      </c>
      <c r="E76" s="554">
        <v>20</v>
      </c>
      <c r="F76" s="562">
        <f t="shared" si="3"/>
        <v>1000</v>
      </c>
      <c r="G76" s="161" t="s">
        <v>128</v>
      </c>
      <c r="H76" s="146" t="s">
        <v>716</v>
      </c>
      <c r="I76" s="130" t="str">
        <f>VLOOKUP(H76,Presupuesto!$B$11:$C$565,2,0)</f>
        <v>SERVICIOS DE IMPRENTA PUBLIC.Y REPRODUCCION</v>
      </c>
      <c r="J76" s="98" t="s">
        <v>1366</v>
      </c>
      <c r="K76" s="98" t="s">
        <v>411</v>
      </c>
    </row>
    <row r="77" spans="2:11" s="462" customFormat="1" x14ac:dyDescent="0.25">
      <c r="C77" s="551" t="s">
        <v>1890</v>
      </c>
      <c r="D77" s="553">
        <v>1</v>
      </c>
      <c r="E77" s="554">
        <v>90</v>
      </c>
      <c r="F77" s="562">
        <f t="shared" si="3"/>
        <v>90</v>
      </c>
      <c r="G77" s="161" t="s">
        <v>128</v>
      </c>
      <c r="H77" s="146" t="s">
        <v>820</v>
      </c>
      <c r="I77" s="130" t="str">
        <f>VLOOKUP(H77,Presupuesto!$B$11:$C$565,2,0)</f>
        <v>PRODUCTOS PAPEL Y CARTON</v>
      </c>
      <c r="J77" s="98" t="s">
        <v>1366</v>
      </c>
      <c r="K77" s="98" t="s">
        <v>411</v>
      </c>
    </row>
    <row r="78" spans="2:11" s="462" customFormat="1" ht="15.75" thickBot="1" x14ac:dyDescent="0.3">
      <c r="C78" s="551" t="s">
        <v>1891</v>
      </c>
      <c r="D78" s="553">
        <v>5</v>
      </c>
      <c r="E78" s="554">
        <v>35</v>
      </c>
      <c r="F78" s="563">
        <f t="shared" si="3"/>
        <v>175</v>
      </c>
      <c r="G78" s="162" t="s">
        <v>128</v>
      </c>
      <c r="H78" s="148" t="s">
        <v>941</v>
      </c>
      <c r="I78" s="132" t="str">
        <f>VLOOKUP(H78,Presupuesto!$B$11:$C$565,2,0)</f>
        <v>UTILES DE ESCRITORIO, OFICINA Y ENSE¥ANZA</v>
      </c>
      <c r="J78" s="106" t="s">
        <v>1366</v>
      </c>
      <c r="K78" s="124" t="s">
        <v>393</v>
      </c>
    </row>
    <row r="79" spans="2:11" s="462" customFormat="1" ht="14.45" x14ac:dyDescent="0.3">
      <c r="G79" s="449"/>
    </row>
    <row r="80" spans="2:11" s="462" customFormat="1" thickBot="1" x14ac:dyDescent="0.35">
      <c r="C80" s="107"/>
      <c r="D80" s="107"/>
      <c r="E80" s="107"/>
      <c r="F80" s="107"/>
      <c r="G80" s="78"/>
      <c r="H80" s="107"/>
      <c r="I80" s="107"/>
      <c r="K80" s="176"/>
    </row>
    <row r="81" spans="2:11" s="462" customFormat="1" thickBot="1" x14ac:dyDescent="0.35">
      <c r="C81" s="157" t="s">
        <v>53</v>
      </c>
      <c r="D81" s="370">
        <f>SUM(F88:F96)</f>
        <v>87020</v>
      </c>
      <c r="F81" s="70"/>
      <c r="G81" s="79"/>
      <c r="H81" s="70"/>
      <c r="I81" s="70"/>
    </row>
    <row r="82" spans="2:11" s="462" customFormat="1" ht="14.45" x14ac:dyDescent="0.3">
      <c r="B82" s="93"/>
      <c r="C82" s="70"/>
      <c r="D82" s="31"/>
      <c r="E82" s="93"/>
      <c r="F82" s="93"/>
      <c r="G82" s="93"/>
      <c r="H82" s="76"/>
      <c r="I82" s="76"/>
      <c r="J82" s="76"/>
      <c r="K82" s="112"/>
    </row>
    <row r="83" spans="2:11" s="462" customFormat="1" ht="14.45" x14ac:dyDescent="0.3">
      <c r="B83" s="93"/>
      <c r="C83" s="70"/>
      <c r="D83" s="31"/>
      <c r="E83" s="93"/>
      <c r="F83" s="93"/>
      <c r="G83" s="93"/>
      <c r="H83" s="76"/>
      <c r="I83" s="76"/>
      <c r="J83" s="76"/>
      <c r="K83" s="112"/>
    </row>
    <row r="84" spans="2:11" s="462" customFormat="1" ht="15.6" x14ac:dyDescent="0.3">
      <c r="B84" s="93"/>
      <c r="C84" s="202" t="s">
        <v>391</v>
      </c>
      <c r="D84" s="366" t="s">
        <v>1859</v>
      </c>
      <c r="E84" s="93"/>
      <c r="F84" s="93"/>
      <c r="G84" s="93"/>
      <c r="H84" s="76"/>
      <c r="I84" s="76"/>
      <c r="J84" s="76"/>
      <c r="K84" s="112"/>
    </row>
    <row r="85" spans="2:11" s="462" customFormat="1" ht="18" x14ac:dyDescent="0.3">
      <c r="B85" s="93"/>
      <c r="C85" s="210" t="str">
        <f>IFERROR(VLOOKUP(D84,'1. Desarrollo e Innov. Curricu.'!$F:$G,2,FALSE),IFERROR(VLOOKUP(D84,'2. Investigación Científica'!$F:$G,2,FALSE),IFERROR(VLOOKUP(D84,'3. Vinculación Univ. Sociedad'!$F:$G,2,FALSE),IFERROR(VLOOKUP(D84,'4. Docencia y Profesorado Univ.'!$F:$G,2,FALSE),IFERROR(VLOOKUP(D84,'5. Estudiantes y Graduados'!$F:$G,2,FALSE),IFERROR(VLOOKUP(D84,'11. Gestion Administrativa'!$F:$G,2,FALSE),IFERROR(VLOOKUP(D84,'13. Gestión Académica'!$F:$G,2,FALSE),IFERROR(VLOOKUP(D84,'9. Asegura. de la Calid. y M'!$F:$G,2,FALSE),IFERROR(VLOOKUP(D84,'6. Gestión del Conocimiento'!$F:$G,2,FALSE),IFERROR(VLOOKUP(D84,'15. Gobernabilidad y Proceso...'!$F:$G,2,FALSE),IFERROR(VLOOKUP(D84,'12. Gestión del Talento Humano'!$F:$G,2,FALSE),IFERROR(VLOOKUP(D84,'14. Internacional... de la E.S.'!$F:$G,2,FALSE),IFERROR(VLOOKUP(D84,'10. Posgrado'!$F:$G,2,FALSE),IFERROR(VLOOKUP(D84,'17. Gestión TIC'!$F:$G,2,FALSE),IFERROR(VLOOKUP(D84,'16. Desa. del Sistema Educ.Sup.'!$F:$G,2,FALSE),IFERROR(VLOOKUP(D84,'8. Cultura de Inno. Insti...'!$F:$G,2,FALSE),VLOOKUP(D84,'7. Lo Esencial de la Reforma U.'!$F:$G,2,0)))))))))))))))))</f>
        <v>Promoción de oportunidades de  movilidad internacional.</v>
      </c>
      <c r="D85" s="31"/>
      <c r="E85" s="93"/>
      <c r="F85" s="93"/>
      <c r="G85" s="93"/>
      <c r="H85" s="76"/>
      <c r="I85" s="76"/>
      <c r="J85" s="76"/>
      <c r="K85" s="112"/>
    </row>
    <row r="86" spans="2:11" s="462" customFormat="1" thickBot="1" x14ac:dyDescent="0.35">
      <c r="F86" s="93"/>
      <c r="G86" s="76"/>
      <c r="H86" s="76"/>
      <c r="I86" s="76"/>
    </row>
    <row r="87" spans="2:11" s="462" customFormat="1" ht="30.75" thickBot="1" x14ac:dyDescent="0.3">
      <c r="C87" s="129" t="s">
        <v>44</v>
      </c>
      <c r="D87" s="129" t="s">
        <v>55</v>
      </c>
      <c r="E87" s="136" t="s">
        <v>57</v>
      </c>
      <c r="F87" s="135" t="s">
        <v>27</v>
      </c>
      <c r="G87" s="133" t="s">
        <v>130</v>
      </c>
      <c r="H87" s="136" t="s">
        <v>46</v>
      </c>
      <c r="I87" s="133" t="s">
        <v>131</v>
      </c>
      <c r="J87" s="133" t="s">
        <v>409</v>
      </c>
      <c r="K87" s="133" t="s">
        <v>410</v>
      </c>
    </row>
    <row r="88" spans="2:11" s="462" customFormat="1" ht="15.75" thickBot="1" x14ac:dyDescent="0.3">
      <c r="C88" s="220" t="s">
        <v>453</v>
      </c>
      <c r="D88" s="221"/>
      <c r="E88" s="219">
        <f>HLOOKUP(C88,$AH$2:$BU$3,2,0)</f>
        <v>4742.8290000000006</v>
      </c>
      <c r="F88" s="97">
        <f t="shared" ref="F88:F96" si="4">D88*E88</f>
        <v>0</v>
      </c>
      <c r="G88" s="161"/>
      <c r="H88" s="142"/>
      <c r="I88" s="130" t="e">
        <f>VLOOKUP(H88,[1]Presupuesto!$B$11:$C$565,2,0)</f>
        <v>#N/A</v>
      </c>
      <c r="J88" s="218" t="s">
        <v>1513</v>
      </c>
      <c r="K88" s="98" t="s">
        <v>393</v>
      </c>
    </row>
    <row r="89" spans="2:11" s="462" customFormat="1" x14ac:dyDescent="0.25">
      <c r="C89" s="551" t="s">
        <v>1900</v>
      </c>
      <c r="D89" s="558">
        <v>4000</v>
      </c>
      <c r="E89" s="559">
        <v>13</v>
      </c>
      <c r="F89" s="567">
        <f t="shared" si="4"/>
        <v>52000</v>
      </c>
      <c r="G89" s="161" t="s">
        <v>128</v>
      </c>
      <c r="H89" s="142" t="s">
        <v>716</v>
      </c>
      <c r="I89" s="130" t="str">
        <f>VLOOKUP(H89,[1]Presupuesto!$B$11:$C$565,2,0)</f>
        <v>SERVICIOS DE IMPRENTA PUBLIC.Y REPRODUCCION</v>
      </c>
      <c r="J89" s="98" t="s">
        <v>1366</v>
      </c>
      <c r="K89" s="98" t="s">
        <v>411</v>
      </c>
    </row>
    <row r="90" spans="2:11" s="462" customFormat="1" x14ac:dyDescent="0.25">
      <c r="C90" s="551" t="s">
        <v>1901</v>
      </c>
      <c r="D90" s="553">
        <v>4000</v>
      </c>
      <c r="E90" s="554">
        <v>5</v>
      </c>
      <c r="F90" s="567">
        <f t="shared" si="4"/>
        <v>20000</v>
      </c>
      <c r="G90" s="161" t="s">
        <v>128</v>
      </c>
      <c r="H90" s="142" t="s">
        <v>716</v>
      </c>
      <c r="I90" s="130" t="str">
        <f>VLOOKUP(H90,[1]Presupuesto!$B$11:$C$565,2,0)</f>
        <v>SERVICIOS DE IMPRENTA PUBLIC.Y REPRODUCCION</v>
      </c>
      <c r="J90" s="98" t="s">
        <v>1366</v>
      </c>
      <c r="K90" s="98" t="s">
        <v>411</v>
      </c>
    </row>
    <row r="91" spans="2:11" s="462" customFormat="1" x14ac:dyDescent="0.25">
      <c r="C91" s="551" t="s">
        <v>1902</v>
      </c>
      <c r="D91" s="553">
        <v>1</v>
      </c>
      <c r="E91" s="554">
        <v>70</v>
      </c>
      <c r="F91" s="567">
        <f t="shared" si="4"/>
        <v>70</v>
      </c>
      <c r="G91" s="161" t="s">
        <v>128</v>
      </c>
      <c r="H91" s="142" t="s">
        <v>814</v>
      </c>
      <c r="I91" s="130" t="str">
        <f>VLOOKUP(H91,[1]Presupuesto!$B$11:$C$565,2,0)</f>
        <v>PAPEL DE ESCRITORIO</v>
      </c>
      <c r="J91" s="98" t="s">
        <v>1366</v>
      </c>
      <c r="K91" s="98" t="s">
        <v>411</v>
      </c>
    </row>
    <row r="92" spans="2:11" s="462" customFormat="1" x14ac:dyDescent="0.25">
      <c r="C92" s="551" t="s">
        <v>1903</v>
      </c>
      <c r="D92" s="553">
        <v>1</v>
      </c>
      <c r="E92" s="554">
        <v>1200</v>
      </c>
      <c r="F92" s="567">
        <f t="shared" si="4"/>
        <v>1200</v>
      </c>
      <c r="G92" s="161" t="s">
        <v>128</v>
      </c>
      <c r="H92" s="142" t="s">
        <v>954</v>
      </c>
      <c r="I92" s="130" t="str">
        <f>VLOOKUP(H92,[1]Presupuesto!$B$11:$C$565,2,0)</f>
        <v>OTROS RESPUESTOS Y ACCESORIOS MENORES</v>
      </c>
      <c r="J92" s="98" t="s">
        <v>1366</v>
      </c>
      <c r="K92" s="98" t="s">
        <v>411</v>
      </c>
    </row>
    <row r="93" spans="2:11" s="462" customFormat="1" x14ac:dyDescent="0.25">
      <c r="C93" s="551" t="s">
        <v>1904</v>
      </c>
      <c r="D93" s="553">
        <v>500</v>
      </c>
      <c r="E93" s="554">
        <v>2.5</v>
      </c>
      <c r="F93" s="567">
        <f t="shared" si="4"/>
        <v>1250</v>
      </c>
      <c r="G93" s="161" t="s">
        <v>128</v>
      </c>
      <c r="H93" s="146" t="s">
        <v>716</v>
      </c>
      <c r="I93" s="130" t="str">
        <f>VLOOKUP(H93,[1]Presupuesto!$B$11:$C$565,2,0)</f>
        <v>SERVICIOS DE IMPRENTA PUBLIC.Y REPRODUCCION</v>
      </c>
      <c r="J93" s="98" t="s">
        <v>1366</v>
      </c>
      <c r="K93" s="98" t="s">
        <v>411</v>
      </c>
    </row>
    <row r="94" spans="2:11" s="462" customFormat="1" x14ac:dyDescent="0.25">
      <c r="C94" s="566" t="s">
        <v>1905</v>
      </c>
      <c r="D94" s="553">
        <v>1</v>
      </c>
      <c r="E94" s="554">
        <v>12500</v>
      </c>
      <c r="F94" s="567">
        <f t="shared" si="4"/>
        <v>12500</v>
      </c>
      <c r="G94" s="161" t="s">
        <v>128</v>
      </c>
      <c r="H94" s="146" t="s">
        <v>716</v>
      </c>
      <c r="I94" s="130" t="str">
        <f>VLOOKUP(H94,[1]Presupuesto!$B$11:$C$565,2,0)</f>
        <v>SERVICIOS DE IMPRENTA PUBLIC.Y REPRODUCCION</v>
      </c>
      <c r="J94" s="98" t="s">
        <v>1366</v>
      </c>
      <c r="K94" s="98" t="s">
        <v>411</v>
      </c>
    </row>
    <row r="95" spans="2:11" s="462" customFormat="1" ht="14.45" x14ac:dyDescent="0.3">
      <c r="C95" s="145"/>
      <c r="D95" s="151"/>
      <c r="E95" s="118"/>
      <c r="F95" s="97">
        <f t="shared" si="4"/>
        <v>0</v>
      </c>
      <c r="G95" s="161"/>
      <c r="H95" s="146"/>
      <c r="I95" s="130" t="e">
        <f>VLOOKUP(H95,[1]Presupuesto!$B$11:$C$565,2,0)</f>
        <v>#N/A</v>
      </c>
      <c r="J95" s="98" t="str">
        <f>$J$197</f>
        <v>Gestión Tecnologías de Información y Comunicación</v>
      </c>
      <c r="K95" s="98" t="s">
        <v>411</v>
      </c>
    </row>
    <row r="96" spans="2:11" s="462" customFormat="1" thickBot="1" x14ac:dyDescent="0.35">
      <c r="C96" s="147"/>
      <c r="D96" s="159"/>
      <c r="E96" s="103"/>
      <c r="F96" s="105">
        <f t="shared" si="4"/>
        <v>0</v>
      </c>
      <c r="G96" s="162"/>
      <c r="H96" s="148"/>
      <c r="I96" s="132" t="e">
        <f>VLOOKUP(H96,[1]Presupuesto!$B$11:$C$565,2,0)</f>
        <v>#N/A</v>
      </c>
      <c r="J96" s="106" t="str">
        <f>$J$197</f>
        <v>Gestión Tecnologías de Información y Comunicación</v>
      </c>
      <c r="K96" s="124" t="s">
        <v>393</v>
      </c>
    </row>
    <row r="97" spans="2:11" s="462" customFormat="1" ht="14.45" x14ac:dyDescent="0.3">
      <c r="G97" s="449"/>
    </row>
    <row r="98" spans="2:11" s="462" customFormat="1" thickBot="1" x14ac:dyDescent="0.35">
      <c r="C98" s="107"/>
      <c r="D98" s="107"/>
      <c r="E98" s="107"/>
      <c r="F98" s="107"/>
      <c r="G98" s="78"/>
      <c r="H98" s="107"/>
      <c r="I98" s="107"/>
      <c r="K98" s="176"/>
    </row>
    <row r="99" spans="2:11" s="462" customFormat="1" thickBot="1" x14ac:dyDescent="0.35">
      <c r="C99" s="157" t="s">
        <v>53</v>
      </c>
      <c r="D99" s="370">
        <f>SUM(F106:F114)</f>
        <v>66395</v>
      </c>
      <c r="F99" s="70"/>
      <c r="G99" s="79"/>
      <c r="H99" s="70"/>
      <c r="I99" s="70"/>
    </row>
    <row r="100" spans="2:11" s="462" customFormat="1" ht="14.45" x14ac:dyDescent="0.3">
      <c r="B100" s="93"/>
      <c r="C100" s="70"/>
      <c r="D100" s="31"/>
      <c r="E100" s="93"/>
      <c r="F100" s="93"/>
      <c r="G100" s="93"/>
      <c r="H100" s="76"/>
      <c r="I100" s="76"/>
      <c r="J100" s="76"/>
      <c r="K100" s="112"/>
    </row>
    <row r="101" spans="2:11" s="462" customFormat="1" ht="14.45" x14ac:dyDescent="0.3">
      <c r="B101" s="93"/>
      <c r="C101" s="70"/>
      <c r="D101" s="31"/>
      <c r="E101" s="93"/>
      <c r="F101" s="93"/>
      <c r="G101" s="93"/>
      <c r="H101" s="76"/>
      <c r="I101" s="76"/>
      <c r="J101" s="76"/>
      <c r="K101" s="112"/>
    </row>
    <row r="102" spans="2:11" s="462" customFormat="1" ht="15.6" x14ac:dyDescent="0.3">
      <c r="B102" s="93"/>
      <c r="C102" s="202" t="s">
        <v>391</v>
      </c>
      <c r="D102" s="366" t="s">
        <v>1861</v>
      </c>
      <c r="E102" s="93"/>
      <c r="F102" s="93"/>
      <c r="G102" s="93"/>
      <c r="H102" s="76"/>
      <c r="I102" s="76"/>
      <c r="J102" s="76"/>
      <c r="K102" s="112"/>
    </row>
    <row r="103" spans="2:11" s="462" customFormat="1" ht="18" x14ac:dyDescent="0.3">
      <c r="B103" s="93"/>
      <c r="C103" s="210" t="str">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Gira por los  Centros Regionales para promoción de becas y seguimiento de iniciativas de movilidad.</v>
      </c>
      <c r="D103" s="31"/>
      <c r="E103" s="93"/>
      <c r="F103" s="93"/>
      <c r="G103" s="93"/>
      <c r="H103" s="76"/>
      <c r="I103" s="76"/>
      <c r="J103" s="76"/>
      <c r="K103" s="112"/>
    </row>
    <row r="104" spans="2:11" s="462" customFormat="1" thickBot="1" x14ac:dyDescent="0.35">
      <c r="F104" s="93"/>
      <c r="G104" s="76"/>
      <c r="H104" s="76"/>
      <c r="I104" s="76"/>
    </row>
    <row r="105" spans="2:11" s="462" customFormat="1" ht="30.75" thickBot="1" x14ac:dyDescent="0.3">
      <c r="C105" s="129" t="s">
        <v>44</v>
      </c>
      <c r="D105" s="129" t="s">
        <v>55</v>
      </c>
      <c r="E105" s="136" t="s">
        <v>57</v>
      </c>
      <c r="F105" s="135" t="s">
        <v>27</v>
      </c>
      <c r="G105" s="133" t="s">
        <v>130</v>
      </c>
      <c r="H105" s="136" t="s">
        <v>46</v>
      </c>
      <c r="I105" s="133" t="s">
        <v>131</v>
      </c>
      <c r="J105" s="133" t="s">
        <v>409</v>
      </c>
      <c r="K105" s="133" t="s">
        <v>410</v>
      </c>
    </row>
    <row r="106" spans="2:11" s="462" customFormat="1" ht="15.75" thickBot="1" x14ac:dyDescent="0.3">
      <c r="C106" s="220" t="s">
        <v>431</v>
      </c>
      <c r="D106" s="221">
        <v>13.5</v>
      </c>
      <c r="E106" s="219">
        <f>HLOOKUP(C106,$AH$2:$BU$3,2,0)</f>
        <v>1750</v>
      </c>
      <c r="F106" s="97">
        <f t="shared" ref="F106:F113" si="5">D106*E106</f>
        <v>23625</v>
      </c>
      <c r="G106" s="161" t="s">
        <v>128</v>
      </c>
      <c r="H106" s="142" t="s">
        <v>760</v>
      </c>
      <c r="I106" s="130" t="str">
        <f>VLOOKUP(H106,[1]Presupuesto!$B$11:$C$565,2,0)</f>
        <v>VIATICOS NACIONALES</v>
      </c>
      <c r="J106" s="218" t="s">
        <v>1366</v>
      </c>
      <c r="K106" s="98" t="s">
        <v>393</v>
      </c>
    </row>
    <row r="107" spans="2:11" s="462" customFormat="1" ht="15.75" thickBot="1" x14ac:dyDescent="0.3">
      <c r="C107" s="220" t="s">
        <v>433</v>
      </c>
      <c r="D107" s="221">
        <v>9</v>
      </c>
      <c r="E107" s="219">
        <f>HLOOKUP(C107,$AH$2:$BU$3,2,0)</f>
        <v>900</v>
      </c>
      <c r="F107" s="97">
        <f t="shared" si="5"/>
        <v>8100</v>
      </c>
      <c r="G107" s="161" t="s">
        <v>128</v>
      </c>
      <c r="H107" s="142" t="s">
        <v>760</v>
      </c>
      <c r="I107" s="130" t="str">
        <f>VLOOKUP(H107,[1]Presupuesto!$B$11:$C$565,2,0)</f>
        <v>VIATICOS NACIONALES</v>
      </c>
      <c r="J107" s="218" t="s">
        <v>1366</v>
      </c>
      <c r="K107" s="98" t="s">
        <v>393</v>
      </c>
    </row>
    <row r="108" spans="2:11" s="462" customFormat="1" ht="15.75" thickBot="1" x14ac:dyDescent="0.3">
      <c r="C108" s="220" t="s">
        <v>437</v>
      </c>
      <c r="D108" s="221">
        <v>6</v>
      </c>
      <c r="E108" s="219">
        <f>HLOOKUP(C108,$AH$2:$BU$3,2,0)</f>
        <v>650</v>
      </c>
      <c r="F108" s="97">
        <f t="shared" si="5"/>
        <v>3900</v>
      </c>
      <c r="G108" s="161" t="s">
        <v>128</v>
      </c>
      <c r="H108" s="142" t="s">
        <v>760</v>
      </c>
      <c r="I108" s="130" t="str">
        <f>VLOOKUP(H108,[1]Presupuesto!$B$11:$C$565,2,0)</f>
        <v>VIATICOS NACIONALES</v>
      </c>
      <c r="J108" s="218" t="s">
        <v>1366</v>
      </c>
      <c r="K108" s="98" t="s">
        <v>393</v>
      </c>
    </row>
    <row r="109" spans="2:11" s="462" customFormat="1" x14ac:dyDescent="0.25">
      <c r="C109" s="220" t="s">
        <v>435</v>
      </c>
      <c r="D109" s="221">
        <v>9</v>
      </c>
      <c r="E109" s="219">
        <f>HLOOKUP(C109,$AH$2:$BU$3,2,0)</f>
        <v>1200</v>
      </c>
      <c r="F109" s="97">
        <f t="shared" si="5"/>
        <v>10800</v>
      </c>
      <c r="G109" s="161" t="s">
        <v>128</v>
      </c>
      <c r="H109" s="142" t="s">
        <v>760</v>
      </c>
      <c r="I109" s="130" t="str">
        <f>VLOOKUP(H109,[1]Presupuesto!$B$11:$C$565,2,0)</f>
        <v>VIATICOS NACIONALES</v>
      </c>
      <c r="J109" s="218" t="s">
        <v>1366</v>
      </c>
      <c r="K109" s="98" t="s">
        <v>393</v>
      </c>
    </row>
    <row r="110" spans="2:11" s="462" customFormat="1" x14ac:dyDescent="0.25">
      <c r="C110" s="551" t="s">
        <v>1901</v>
      </c>
      <c r="D110" s="568">
        <v>800</v>
      </c>
      <c r="E110" s="554">
        <v>5</v>
      </c>
      <c r="F110" s="97">
        <f t="shared" si="5"/>
        <v>4000</v>
      </c>
      <c r="G110" s="161" t="s">
        <v>128</v>
      </c>
      <c r="H110" s="142" t="s">
        <v>716</v>
      </c>
      <c r="I110" s="130" t="str">
        <f>VLOOKUP(H110,[1]Presupuesto!$B$11:$C$565,2,0)</f>
        <v>SERVICIOS DE IMPRENTA PUBLIC.Y REPRODUCCION</v>
      </c>
      <c r="J110" s="98" t="s">
        <v>1366</v>
      </c>
      <c r="K110" s="98" t="s">
        <v>411</v>
      </c>
    </row>
    <row r="111" spans="2:11" s="462" customFormat="1" x14ac:dyDescent="0.25">
      <c r="C111" s="551" t="s">
        <v>1907</v>
      </c>
      <c r="D111" s="568">
        <v>800</v>
      </c>
      <c r="E111" s="554">
        <v>13</v>
      </c>
      <c r="F111" s="97">
        <f t="shared" si="5"/>
        <v>10400</v>
      </c>
      <c r="G111" s="161" t="s">
        <v>128</v>
      </c>
      <c r="H111" s="144" t="s">
        <v>716</v>
      </c>
      <c r="I111" s="130" t="str">
        <f>VLOOKUP(H111,[1]Presupuesto!$B$11:$C$565,2,0)</f>
        <v>SERVICIOS DE IMPRENTA PUBLIC.Y REPRODUCCION</v>
      </c>
      <c r="J111" s="98" t="s">
        <v>1366</v>
      </c>
      <c r="K111" s="98" t="s">
        <v>411</v>
      </c>
    </row>
    <row r="112" spans="2:11" s="462" customFormat="1" x14ac:dyDescent="0.25">
      <c r="C112" s="551" t="s">
        <v>1908</v>
      </c>
      <c r="D112" s="568">
        <v>30</v>
      </c>
      <c r="E112" s="554">
        <v>19</v>
      </c>
      <c r="F112" s="97">
        <f t="shared" si="5"/>
        <v>570</v>
      </c>
      <c r="G112" s="161" t="s">
        <v>128</v>
      </c>
      <c r="H112" s="144" t="s">
        <v>742</v>
      </c>
      <c r="I112" s="130" t="str">
        <f>VLOOKUP(H112,[1]Presupuesto!$B$11:$C$565,2,0)</f>
        <v>OTROS SERVICIOS COMERCIALES Y FINANCIEROS</v>
      </c>
      <c r="J112" s="98" t="s">
        <v>1366</v>
      </c>
      <c r="K112" s="98" t="s">
        <v>411</v>
      </c>
    </row>
    <row r="113" spans="2:11" s="462" customFormat="1" x14ac:dyDescent="0.25">
      <c r="C113" s="143" t="s">
        <v>1826</v>
      </c>
      <c r="D113" s="151">
        <v>1</v>
      </c>
      <c r="E113" s="118">
        <v>5000</v>
      </c>
      <c r="F113" s="97">
        <f t="shared" si="5"/>
        <v>5000</v>
      </c>
      <c r="G113" s="161" t="s">
        <v>128</v>
      </c>
      <c r="H113" s="144" t="s">
        <v>870</v>
      </c>
      <c r="I113" s="130" t="str">
        <f>VLOOKUP(H113,[1]Presupuesto!$B$11:$C$565,2,0)</f>
        <v>GASOLINA</v>
      </c>
      <c r="J113" s="98" t="s">
        <v>1366</v>
      </c>
      <c r="K113" s="98" t="s">
        <v>411</v>
      </c>
    </row>
    <row r="114" spans="2:11" s="462" customFormat="1" thickBot="1" x14ac:dyDescent="0.35">
      <c r="C114" s="147"/>
      <c r="D114" s="159"/>
      <c r="E114" s="103"/>
      <c r="F114" s="105">
        <f t="shared" ref="F114" si="6">D114*E114</f>
        <v>0</v>
      </c>
      <c r="G114" s="162"/>
      <c r="H114" s="148"/>
      <c r="I114" s="132" t="e">
        <f>VLOOKUP(H114,Presupuesto!$B$11:$C$565,2,0)</f>
        <v>#N/A</v>
      </c>
      <c r="J114" s="106" t="str">
        <f t="shared" ref="J114" si="7">$J$207</f>
        <v>Gestión Tecnologías de Información y Comunicación</v>
      </c>
      <c r="K114" s="124" t="s">
        <v>393</v>
      </c>
    </row>
    <row r="115" spans="2:11" s="462" customFormat="1" ht="14.45" x14ac:dyDescent="0.3">
      <c r="G115" s="449"/>
    </row>
    <row r="116" spans="2:11" s="462" customFormat="1" thickBot="1" x14ac:dyDescent="0.35">
      <c r="C116" s="107"/>
      <c r="D116" s="107"/>
      <c r="E116" s="107"/>
      <c r="F116" s="107"/>
      <c r="G116" s="78"/>
      <c r="H116" s="107"/>
      <c r="I116" s="107"/>
      <c r="K116" s="176"/>
    </row>
    <row r="117" spans="2:11" s="462" customFormat="1" thickBot="1" x14ac:dyDescent="0.35">
      <c r="C117" s="157" t="s">
        <v>53</v>
      </c>
      <c r="D117" s="370">
        <f>SUM(F124:F132)</f>
        <v>1800</v>
      </c>
      <c r="F117" s="70"/>
      <c r="G117" s="79"/>
      <c r="H117" s="70"/>
      <c r="I117" s="70"/>
    </row>
    <row r="118" spans="2:11" s="462" customFormat="1" ht="14.45" x14ac:dyDescent="0.3">
      <c r="B118" s="93"/>
      <c r="C118" s="70"/>
      <c r="D118" s="31"/>
      <c r="E118" s="93"/>
      <c r="F118" s="93"/>
      <c r="G118" s="93"/>
      <c r="H118" s="76"/>
      <c r="I118" s="76"/>
      <c r="J118" s="76"/>
      <c r="K118" s="112"/>
    </row>
    <row r="119" spans="2:11" s="462" customFormat="1" ht="14.45" x14ac:dyDescent="0.3">
      <c r="B119" s="93"/>
      <c r="C119" s="70"/>
      <c r="D119" s="31"/>
      <c r="E119" s="93"/>
      <c r="F119" s="93"/>
      <c r="G119" s="93"/>
      <c r="H119" s="76"/>
      <c r="I119" s="76"/>
      <c r="J119" s="76"/>
      <c r="K119" s="112"/>
    </row>
    <row r="120" spans="2:11" s="462" customFormat="1" ht="15.6" x14ac:dyDescent="0.3">
      <c r="B120" s="93"/>
      <c r="C120" s="202" t="s">
        <v>391</v>
      </c>
      <c r="D120" s="366" t="s">
        <v>1863</v>
      </c>
      <c r="E120" s="93"/>
      <c r="F120" s="93"/>
      <c r="G120" s="93"/>
      <c r="H120" s="76"/>
      <c r="I120" s="76"/>
      <c r="J120" s="76"/>
      <c r="K120" s="112"/>
    </row>
    <row r="121" spans="2:11" s="462" customFormat="1" ht="18" x14ac:dyDescent="0.3">
      <c r="B121" s="93"/>
      <c r="C121" s="210" t="str">
        <f>IFERROR(VLOOKUP(D120,'1. Desarrollo e Innov. Curricu.'!$F:$G,2,FALSE),IFERROR(VLOOKUP(D120,'2. Investigación Científica'!$F:$G,2,FALSE),IFERROR(VLOOKUP(D120,'3. Vinculación Univ. Sociedad'!$F:$G,2,FALSE),IFERROR(VLOOKUP(D120,'4. Docencia y Profesorado Univ.'!$F:$G,2,FALSE),IFERROR(VLOOKUP(D120,'5. Estudiantes y Graduados'!$F:$G,2,FALSE),IFERROR(VLOOKUP(D120,'11. Gestion Administrativa'!$F:$G,2,FALSE),IFERROR(VLOOKUP(D120,'13. Gestión Académica'!$F:$G,2,FALSE),IFERROR(VLOOKUP(D120,'9. Asegura. de la Calid. y M'!$F:$G,2,FALSE),IFERROR(VLOOKUP(D120,'6. Gestión del Conocimiento'!$F:$G,2,FALSE),IFERROR(VLOOKUP(D120,'15. Gobernabilidad y Proceso...'!$F:$G,2,FALSE),IFERROR(VLOOKUP(D120,'12. Gestión del Talento Humano'!$F:$G,2,FALSE),IFERROR(VLOOKUP(D120,'14. Internacional... de la E.S.'!$F:$G,2,FALSE),IFERROR(VLOOKUP(D120,'10. Posgrado'!$F:$G,2,FALSE),IFERROR(VLOOKUP(D120,'17. Gestión TIC'!$F:$G,2,FALSE),IFERROR(VLOOKUP(D120,'16. Desa. del Sistema Educ.Sup.'!$F:$G,2,FALSE),IFERROR(VLOOKUP(D120,'8. Cultura de Inno. Insti...'!$F:$G,2,FALSE),VLOOKUP(D120,'7. Lo Esencial de la Reforma U.'!$F:$G,2,0)))))))))))))))))</f>
        <v>Gestión, apoyo y seguimiento a movilidades internacionales de unidades académicas y administrativas.</v>
      </c>
      <c r="D121" s="31"/>
      <c r="E121" s="93"/>
      <c r="F121" s="93"/>
      <c r="G121" s="93"/>
      <c r="H121" s="76"/>
      <c r="I121" s="76"/>
      <c r="J121" s="76"/>
      <c r="K121" s="112"/>
    </row>
    <row r="122" spans="2:11" s="462" customFormat="1" thickBot="1" x14ac:dyDescent="0.35">
      <c r="F122" s="93"/>
      <c r="G122" s="76"/>
      <c r="H122" s="76"/>
      <c r="I122" s="76"/>
    </row>
    <row r="123" spans="2:11" s="462" customFormat="1" ht="30.75" thickBot="1" x14ac:dyDescent="0.3">
      <c r="C123" s="129" t="s">
        <v>44</v>
      </c>
      <c r="D123" s="129" t="s">
        <v>55</v>
      </c>
      <c r="E123" s="136" t="s">
        <v>57</v>
      </c>
      <c r="F123" s="135" t="s">
        <v>27</v>
      </c>
      <c r="G123" s="133" t="s">
        <v>130</v>
      </c>
      <c r="H123" s="136" t="s">
        <v>46</v>
      </c>
      <c r="I123" s="133" t="s">
        <v>131</v>
      </c>
      <c r="J123" s="133" t="s">
        <v>409</v>
      </c>
      <c r="K123" s="133" t="s">
        <v>410</v>
      </c>
    </row>
    <row r="124" spans="2:11" s="462" customFormat="1" x14ac:dyDescent="0.25">
      <c r="C124" s="220" t="s">
        <v>453</v>
      </c>
      <c r="D124" s="221"/>
      <c r="E124" s="219">
        <f>HLOOKUP(C124,$AH$2:$BU$3,2,0)</f>
        <v>4742.8290000000006</v>
      </c>
      <c r="F124" s="97">
        <f t="shared" ref="F124:F127" si="8">D124*E124</f>
        <v>0</v>
      </c>
      <c r="G124" s="161"/>
      <c r="H124" s="142"/>
      <c r="I124" s="130" t="e">
        <f>VLOOKUP(H124,[1]Presupuesto!$B$11:$C$565,2,0)</f>
        <v>#N/A</v>
      </c>
      <c r="J124" s="218" t="s">
        <v>1513</v>
      </c>
      <c r="K124" s="98" t="s">
        <v>393</v>
      </c>
    </row>
    <row r="125" spans="2:11" s="462" customFormat="1" x14ac:dyDescent="0.25">
      <c r="C125" s="141" t="s">
        <v>1877</v>
      </c>
      <c r="D125" s="158">
        <v>15</v>
      </c>
      <c r="E125" s="123">
        <v>120</v>
      </c>
      <c r="F125" s="97">
        <f t="shared" si="8"/>
        <v>1800</v>
      </c>
      <c r="G125" s="161" t="s">
        <v>128</v>
      </c>
      <c r="H125" s="142" t="s">
        <v>779</v>
      </c>
      <c r="I125" s="130" t="str">
        <f>VLOOKUP(H125,[1]Presupuesto!$B$11:$C$565,2,0)</f>
        <v>SERVICIOS CEREMONIAL Y PROTOCOLO</v>
      </c>
      <c r="J125" s="98" t="s">
        <v>1366</v>
      </c>
      <c r="K125" s="98" t="s">
        <v>411</v>
      </c>
    </row>
    <row r="126" spans="2:11" s="462" customFormat="1" ht="14.45" x14ac:dyDescent="0.3">
      <c r="C126" s="141"/>
      <c r="D126" s="158"/>
      <c r="E126" s="123"/>
      <c r="F126" s="97">
        <f t="shared" si="8"/>
        <v>0</v>
      </c>
      <c r="G126" s="161"/>
      <c r="H126" s="142"/>
      <c r="I126" s="130" t="e">
        <f>VLOOKUP(H126,[1]Presupuesto!$B$11:$C$565,2,0)</f>
        <v>#N/A</v>
      </c>
      <c r="J126" s="98" t="str">
        <f>$J$197</f>
        <v>Gestión Tecnologías de Información y Comunicación</v>
      </c>
      <c r="K126" s="98" t="s">
        <v>411</v>
      </c>
    </row>
    <row r="127" spans="2:11" s="462" customFormat="1" thickBot="1" x14ac:dyDescent="0.35">
      <c r="C127" s="147"/>
      <c r="D127" s="159"/>
      <c r="E127" s="103"/>
      <c r="F127" s="105">
        <f t="shared" si="8"/>
        <v>0</v>
      </c>
      <c r="G127" s="162"/>
      <c r="H127" s="148"/>
      <c r="I127" s="132" t="e">
        <f>VLOOKUP(H127,[1]Presupuesto!$B$11:$C$565,2,0)</f>
        <v>#N/A</v>
      </c>
      <c r="J127" s="106" t="str">
        <f>$J$197</f>
        <v>Gestión Tecnologías de Información y Comunicación</v>
      </c>
      <c r="K127" s="124" t="s">
        <v>393</v>
      </c>
    </row>
    <row r="128" spans="2:11" s="462" customFormat="1" ht="14.45" x14ac:dyDescent="0.3">
      <c r="C128" s="141"/>
      <c r="D128" s="158"/>
      <c r="E128" s="123"/>
      <c r="F128" s="97">
        <f t="shared" ref="F128:F132" si="9">D128*E128</f>
        <v>0</v>
      </c>
      <c r="G128" s="161"/>
      <c r="H128" s="142"/>
      <c r="I128" s="130" t="e">
        <f>VLOOKUP(H128,Presupuesto!$B$11:$C$565,2,0)</f>
        <v>#N/A</v>
      </c>
      <c r="J128" s="98" t="str">
        <f t="shared" ref="J128:J132" si="10">$J$207</f>
        <v>Gestión Tecnologías de Información y Comunicación</v>
      </c>
      <c r="K128" s="98" t="s">
        <v>411</v>
      </c>
    </row>
    <row r="129" spans="2:11" s="462" customFormat="1" ht="14.45" x14ac:dyDescent="0.3">
      <c r="C129" s="145"/>
      <c r="D129" s="151"/>
      <c r="E129" s="118"/>
      <c r="F129" s="97">
        <f t="shared" si="9"/>
        <v>0</v>
      </c>
      <c r="G129" s="161"/>
      <c r="H129" s="146"/>
      <c r="I129" s="130" t="e">
        <f>VLOOKUP(H129,Presupuesto!$B$11:$C$565,2,0)</f>
        <v>#N/A</v>
      </c>
      <c r="J129" s="98" t="str">
        <f t="shared" si="10"/>
        <v>Gestión Tecnologías de Información y Comunicación</v>
      </c>
      <c r="K129" s="98" t="s">
        <v>411</v>
      </c>
    </row>
    <row r="130" spans="2:11" s="462" customFormat="1" ht="14.45" x14ac:dyDescent="0.3">
      <c r="C130" s="145"/>
      <c r="D130" s="151"/>
      <c r="E130" s="118"/>
      <c r="F130" s="97">
        <f t="shared" si="9"/>
        <v>0</v>
      </c>
      <c r="G130" s="161"/>
      <c r="H130" s="146"/>
      <c r="I130" s="130" t="e">
        <f>VLOOKUP(H130,Presupuesto!$B$11:$C$565,2,0)</f>
        <v>#N/A</v>
      </c>
      <c r="J130" s="98" t="str">
        <f t="shared" si="10"/>
        <v>Gestión Tecnologías de Información y Comunicación</v>
      </c>
      <c r="K130" s="98" t="s">
        <v>411</v>
      </c>
    </row>
    <row r="131" spans="2:11" s="462" customFormat="1" ht="14.45" x14ac:dyDescent="0.3">
      <c r="C131" s="145"/>
      <c r="D131" s="151"/>
      <c r="E131" s="118"/>
      <c r="F131" s="97">
        <f t="shared" si="9"/>
        <v>0</v>
      </c>
      <c r="G131" s="161"/>
      <c r="H131" s="146"/>
      <c r="I131" s="130" t="e">
        <f>VLOOKUP(H131,Presupuesto!$B$11:$C$565,2,0)</f>
        <v>#N/A</v>
      </c>
      <c r="J131" s="98" t="str">
        <f t="shared" si="10"/>
        <v>Gestión Tecnologías de Información y Comunicación</v>
      </c>
      <c r="K131" s="98" t="s">
        <v>411</v>
      </c>
    </row>
    <row r="132" spans="2:11" s="462" customFormat="1" thickBot="1" x14ac:dyDescent="0.35">
      <c r="C132" s="147"/>
      <c r="D132" s="159"/>
      <c r="E132" s="103"/>
      <c r="F132" s="105">
        <f t="shared" si="9"/>
        <v>0</v>
      </c>
      <c r="G132" s="162"/>
      <c r="H132" s="148"/>
      <c r="I132" s="132" t="e">
        <f>VLOOKUP(H132,Presupuesto!$B$11:$C$565,2,0)</f>
        <v>#N/A</v>
      </c>
      <c r="J132" s="106" t="str">
        <f t="shared" si="10"/>
        <v>Gestión Tecnologías de Información y Comunicación</v>
      </c>
      <c r="K132" s="124" t="s">
        <v>393</v>
      </c>
    </row>
    <row r="133" spans="2:11" s="462" customFormat="1" ht="14.45" x14ac:dyDescent="0.3">
      <c r="G133" s="449"/>
    </row>
    <row r="134" spans="2:11" s="462" customFormat="1" thickBot="1" x14ac:dyDescent="0.35">
      <c r="C134" s="107"/>
      <c r="D134" s="107"/>
      <c r="E134" s="107"/>
      <c r="F134" s="107"/>
      <c r="G134" s="78"/>
      <c r="H134" s="107"/>
      <c r="I134" s="107"/>
      <c r="K134" s="176"/>
    </row>
    <row r="135" spans="2:11" s="462" customFormat="1" thickBot="1" x14ac:dyDescent="0.35">
      <c r="C135" s="157" t="s">
        <v>53</v>
      </c>
      <c r="D135" s="370">
        <f>SUM(F142:F144)</f>
        <v>0</v>
      </c>
      <c r="F135" s="70"/>
      <c r="G135" s="79"/>
      <c r="H135" s="70"/>
      <c r="I135" s="70"/>
    </row>
    <row r="136" spans="2:11" s="462" customFormat="1" ht="14.45" x14ac:dyDescent="0.3">
      <c r="B136" s="93"/>
      <c r="C136" s="70"/>
      <c r="D136" s="31"/>
      <c r="E136" s="93"/>
      <c r="F136" s="93"/>
      <c r="G136" s="93"/>
      <c r="H136" s="76"/>
      <c r="I136" s="76"/>
      <c r="J136" s="76"/>
      <c r="K136" s="112"/>
    </row>
    <row r="137" spans="2:11" s="462" customFormat="1" ht="14.45" x14ac:dyDescent="0.3">
      <c r="B137" s="93"/>
      <c r="C137" s="70"/>
      <c r="D137" s="31"/>
      <c r="E137" s="93"/>
      <c r="F137" s="93"/>
      <c r="G137" s="93"/>
      <c r="H137" s="76"/>
      <c r="I137" s="76"/>
      <c r="J137" s="76"/>
      <c r="K137" s="112"/>
    </row>
    <row r="138" spans="2:11" s="462" customFormat="1" ht="15.6" x14ac:dyDescent="0.3">
      <c r="B138" s="93"/>
      <c r="C138" s="202" t="s">
        <v>391</v>
      </c>
      <c r="D138" s="366" t="s">
        <v>1864</v>
      </c>
      <c r="E138" s="93"/>
      <c r="F138" s="93"/>
      <c r="G138" s="93"/>
      <c r="H138" s="76"/>
      <c r="I138" s="76"/>
      <c r="J138" s="76"/>
      <c r="K138" s="112"/>
    </row>
    <row r="139" spans="2:11" s="462" customFormat="1" ht="18" x14ac:dyDescent="0.3">
      <c r="B139" s="93"/>
      <c r="C139" s="210" t="str">
        <f>IFERROR(VLOOKUP(D138,'1. Desarrollo e Innov. Curricu.'!$F:$G,2,FALSE),IFERROR(VLOOKUP(D138,'2. Investigación Científica'!$F:$G,2,FALSE),IFERROR(VLOOKUP(D138,'3. Vinculación Univ. Sociedad'!$F:$G,2,FALSE),IFERROR(VLOOKUP(D138,'4. Docencia y Profesorado Univ.'!$F:$G,2,FALSE),IFERROR(VLOOKUP(D138,'5. Estudiantes y Graduados'!$F:$G,2,FALSE),IFERROR(VLOOKUP(D138,'11. Gestion Administrativa'!$F:$G,2,FALSE),IFERROR(VLOOKUP(D138,'13. Gestión Académica'!$F:$G,2,FALSE),IFERROR(VLOOKUP(D138,'9. Asegura. de la Calid. y M'!$F:$G,2,FALSE),IFERROR(VLOOKUP(D138,'6. Gestión del Conocimiento'!$F:$G,2,FALSE),IFERROR(VLOOKUP(D138,'15. Gobernabilidad y Proceso...'!$F:$G,2,FALSE),IFERROR(VLOOKUP(D138,'12. Gestión del Talento Humano'!$F:$G,2,FALSE),IFERROR(VLOOKUP(D138,'14. Internacional... de la E.S.'!$F:$G,2,FALSE),IFERROR(VLOOKUP(D138,'10. Posgrado'!$F:$G,2,FALSE),IFERROR(VLOOKUP(D138,'17. Gestión TIC'!$F:$G,2,FALSE),IFERROR(VLOOKUP(D138,'16. Desa. del Sistema Educ.Sup.'!$F:$G,2,FALSE),IFERROR(VLOOKUP(D138,'8. Cultura de Inno. Insti...'!$F:$G,2,FALSE),VLOOKUP(D138,'7. Lo Esencial de la Reforma U.'!$F:$G,2,0)))))))))))))))))</f>
        <v>Colaboración en movilidades internacionales a voluntarios y practicantes profesionales.</v>
      </c>
      <c r="D139" s="31"/>
      <c r="E139" s="93"/>
      <c r="F139" s="93"/>
      <c r="G139" s="93"/>
      <c r="H139" s="76"/>
      <c r="I139" s="76"/>
      <c r="J139" s="76"/>
      <c r="K139" s="112"/>
    </row>
    <row r="140" spans="2:11" s="462" customFormat="1" thickBot="1" x14ac:dyDescent="0.35">
      <c r="F140" s="93"/>
      <c r="G140" s="76"/>
      <c r="H140" s="76"/>
      <c r="I140" s="76"/>
    </row>
    <row r="141" spans="2:11" s="462" customFormat="1" ht="30.75" thickBot="1" x14ac:dyDescent="0.3">
      <c r="C141" s="129" t="s">
        <v>44</v>
      </c>
      <c r="D141" s="129" t="s">
        <v>55</v>
      </c>
      <c r="E141" s="136" t="s">
        <v>57</v>
      </c>
      <c r="F141" s="135" t="s">
        <v>27</v>
      </c>
      <c r="G141" s="133" t="s">
        <v>130</v>
      </c>
      <c r="H141" s="136" t="s">
        <v>46</v>
      </c>
      <c r="I141" s="133" t="s">
        <v>131</v>
      </c>
      <c r="J141" s="133" t="s">
        <v>409</v>
      </c>
      <c r="K141" s="133" t="s">
        <v>410</v>
      </c>
    </row>
    <row r="142" spans="2:11" s="462" customFormat="1" x14ac:dyDescent="0.25">
      <c r="C142" s="220" t="s">
        <v>453</v>
      </c>
      <c r="D142" s="221"/>
      <c r="E142" s="219">
        <f>HLOOKUP(C142,$AH$2:$BU$3,2,0)</f>
        <v>4742.8290000000006</v>
      </c>
      <c r="F142" s="97">
        <f t="shared" ref="F142:F144" si="11">D142*E142</f>
        <v>0</v>
      </c>
      <c r="G142" s="161"/>
      <c r="H142" s="142"/>
      <c r="I142" s="130" t="e">
        <f>VLOOKUP(H142,Presupuesto!$B$11:$C$565,2,0)</f>
        <v>#N/A</v>
      </c>
      <c r="J142" s="218" t="s">
        <v>1513</v>
      </c>
      <c r="K142" s="98" t="s">
        <v>393</v>
      </c>
    </row>
    <row r="143" spans="2:11" s="462" customFormat="1" ht="14.45" x14ac:dyDescent="0.3">
      <c r="C143" s="141"/>
      <c r="D143" s="158"/>
      <c r="E143" s="123"/>
      <c r="F143" s="97">
        <f t="shared" si="11"/>
        <v>0</v>
      </c>
      <c r="G143" s="161"/>
      <c r="H143" s="142"/>
      <c r="I143" s="130" t="e">
        <f>VLOOKUP(H143,Presupuesto!$B$11:$C$565,2,0)</f>
        <v>#N/A</v>
      </c>
      <c r="J143" s="98" t="str">
        <f>$J$207</f>
        <v>Gestión Tecnologías de Información y Comunicación</v>
      </c>
      <c r="K143" s="98" t="s">
        <v>411</v>
      </c>
    </row>
    <row r="144" spans="2:11" s="462" customFormat="1" thickBot="1" x14ac:dyDescent="0.35">
      <c r="C144" s="147"/>
      <c r="D144" s="159"/>
      <c r="E144" s="103"/>
      <c r="F144" s="105">
        <f t="shared" si="11"/>
        <v>0</v>
      </c>
      <c r="G144" s="162"/>
      <c r="H144" s="148"/>
      <c r="I144" s="132" t="e">
        <f>VLOOKUP(H144,Presupuesto!$B$11:$C$565,2,0)</f>
        <v>#N/A</v>
      </c>
      <c r="J144" s="106" t="str">
        <f>$J$207</f>
        <v>Gestión Tecnologías de Información y Comunicación</v>
      </c>
      <c r="K144" s="124" t="s">
        <v>393</v>
      </c>
    </row>
    <row r="145" spans="2:11" s="462" customFormat="1" ht="14.45" x14ac:dyDescent="0.3">
      <c r="G145" s="449"/>
    </row>
    <row r="146" spans="2:11" s="462" customFormat="1" thickBot="1" x14ac:dyDescent="0.35">
      <c r="C146" s="107"/>
      <c r="D146" s="107"/>
      <c r="E146" s="107"/>
      <c r="F146" s="107"/>
      <c r="G146" s="78"/>
      <c r="H146" s="107"/>
      <c r="I146" s="107"/>
      <c r="K146" s="176"/>
    </row>
    <row r="147" spans="2:11" s="462" customFormat="1" thickBot="1" x14ac:dyDescent="0.35">
      <c r="C147" s="157" t="s">
        <v>53</v>
      </c>
      <c r="D147" s="370">
        <f>SUM(F154:F162)</f>
        <v>110000</v>
      </c>
      <c r="F147" s="70"/>
      <c r="G147" s="79"/>
      <c r="H147" s="70"/>
      <c r="I147" s="70"/>
    </row>
    <row r="148" spans="2:11" s="462" customFormat="1" ht="14.45" x14ac:dyDescent="0.3">
      <c r="B148" s="93"/>
      <c r="C148" s="70"/>
      <c r="D148" s="31"/>
      <c r="E148" s="93"/>
      <c r="F148" s="93"/>
      <c r="G148" s="93"/>
      <c r="H148" s="76"/>
      <c r="I148" s="76"/>
      <c r="J148" s="76"/>
      <c r="K148" s="112"/>
    </row>
    <row r="149" spans="2:11" s="462" customFormat="1" ht="14.45" x14ac:dyDescent="0.3">
      <c r="B149" s="93"/>
      <c r="C149" s="70"/>
      <c r="D149" s="31"/>
      <c r="E149" s="93"/>
      <c r="F149" s="93"/>
      <c r="G149" s="93"/>
      <c r="H149" s="76"/>
      <c r="I149" s="76"/>
      <c r="J149" s="76"/>
      <c r="K149" s="112"/>
    </row>
    <row r="150" spans="2:11" s="462" customFormat="1" ht="15.6" x14ac:dyDescent="0.3">
      <c r="B150" s="93"/>
      <c r="C150" s="202" t="s">
        <v>391</v>
      </c>
      <c r="D150" s="366" t="s">
        <v>1866</v>
      </c>
      <c r="E150" s="93"/>
      <c r="F150" s="93"/>
      <c r="G150" s="93"/>
      <c r="H150" s="76"/>
      <c r="I150" s="76"/>
      <c r="J150" s="76"/>
      <c r="K150" s="112"/>
    </row>
    <row r="151" spans="2:11" s="462" customFormat="1" ht="18" x14ac:dyDescent="0.3">
      <c r="B151" s="93"/>
      <c r="C151" s="210" t="str">
        <f>IFERROR(VLOOKUP(D150,'1. Desarrollo e Innov. Curricu.'!$F:$G,2,FALSE),IFERROR(VLOOKUP(D150,'2. Investigación Científica'!$F:$G,2,FALSE),IFERROR(VLOOKUP(D150,'3. Vinculación Univ. Sociedad'!$F:$G,2,FALSE),IFERROR(VLOOKUP(D150,'4. Docencia y Profesorado Univ.'!$F:$G,2,FALSE),IFERROR(VLOOKUP(D150,'5. Estudiantes y Graduados'!$F:$G,2,FALSE),IFERROR(VLOOKUP(D150,'11. Gestion Administrativa'!$F:$G,2,FALSE),IFERROR(VLOOKUP(D150,'13. Gestión Académica'!$F:$G,2,FALSE),IFERROR(VLOOKUP(D150,'9. Asegura. de la Calid. y M'!$F:$G,2,FALSE),IFERROR(VLOOKUP(D150,'6. Gestión del Conocimiento'!$F:$G,2,FALSE),IFERROR(VLOOKUP(D150,'15. Gobernabilidad y Proceso...'!$F:$G,2,FALSE),IFERROR(VLOOKUP(D150,'12. Gestión del Talento Humano'!$F:$G,2,FALSE),IFERROR(VLOOKUP(D150,'14. Internacional... de la E.S.'!$F:$G,2,FALSE),IFERROR(VLOOKUP(D150,'10. Posgrado'!$F:$G,2,FALSE),IFERROR(VLOOKUP(D150,'17. Gestión TIC'!$F:$G,2,FALSE),IFERROR(VLOOKUP(D150,'16. Desa. del Sistema Educ.Sup.'!$F:$G,2,FALSE),IFERROR(VLOOKUP(D150,'8. Cultura de Inno. Insti...'!$F:$G,2,FALSE),VLOOKUP(D150,'7. Lo Esencial de la Reforma U.'!$F:$G,2,0)))))))))))))))))</f>
        <v>Avances en la Política de Internacionalización y desarrollo de dos dimensiones de trabajo</v>
      </c>
      <c r="D151" s="31"/>
      <c r="E151" s="93"/>
      <c r="F151" s="93"/>
      <c r="G151" s="93"/>
      <c r="H151" s="76"/>
      <c r="I151" s="76"/>
      <c r="J151" s="76"/>
      <c r="K151" s="112"/>
    </row>
    <row r="152" spans="2:11" s="462" customFormat="1" thickBot="1" x14ac:dyDescent="0.35">
      <c r="F152" s="93"/>
      <c r="G152" s="76"/>
      <c r="H152" s="76"/>
      <c r="I152" s="76"/>
    </row>
    <row r="153" spans="2:11" s="462" customFormat="1" ht="30.75" thickBot="1" x14ac:dyDescent="0.3">
      <c r="C153" s="129" t="s">
        <v>44</v>
      </c>
      <c r="D153" s="129" t="s">
        <v>55</v>
      </c>
      <c r="E153" s="136" t="s">
        <v>57</v>
      </c>
      <c r="F153" s="135" t="s">
        <v>27</v>
      </c>
      <c r="G153" s="133" t="s">
        <v>130</v>
      </c>
      <c r="H153" s="136" t="s">
        <v>46</v>
      </c>
      <c r="I153" s="133" t="s">
        <v>131</v>
      </c>
      <c r="J153" s="133" t="s">
        <v>409</v>
      </c>
      <c r="K153" s="133" t="s">
        <v>410</v>
      </c>
    </row>
    <row r="154" spans="2:11" s="462" customFormat="1" x14ac:dyDescent="0.25">
      <c r="C154" s="220" t="s">
        <v>438</v>
      </c>
      <c r="D154" s="221"/>
      <c r="E154" s="219">
        <f>HLOOKUP(C154,$AH$2:$BU$3,2,0)</f>
        <v>620</v>
      </c>
      <c r="F154" s="97">
        <f t="shared" ref="F154:F162" si="12">D154*E154</f>
        <v>0</v>
      </c>
      <c r="G154" s="161"/>
      <c r="H154" s="142"/>
      <c r="I154" s="130" t="e">
        <f>VLOOKUP(H154,[1]Presupuesto!$B$11:$C$565,2,0)</f>
        <v>#N/A</v>
      </c>
      <c r="J154" s="218" t="s">
        <v>1478</v>
      </c>
      <c r="K154" s="98" t="s">
        <v>393</v>
      </c>
    </row>
    <row r="155" spans="2:11" s="462" customFormat="1" x14ac:dyDescent="0.25">
      <c r="C155" s="141" t="s">
        <v>1909</v>
      </c>
      <c r="D155" s="158">
        <v>200</v>
      </c>
      <c r="E155" s="123">
        <v>150</v>
      </c>
      <c r="F155" s="97">
        <f t="shared" si="12"/>
        <v>30000</v>
      </c>
      <c r="G155" s="161" t="s">
        <v>128</v>
      </c>
      <c r="H155" s="142" t="s">
        <v>716</v>
      </c>
      <c r="I155" s="130" t="str">
        <f>VLOOKUP(H155,[1]Presupuesto!$B$11:$C$565,2,0)</f>
        <v>SERVICIOS DE IMPRENTA PUBLIC.Y REPRODUCCION</v>
      </c>
      <c r="J155" s="98" t="s">
        <v>1366</v>
      </c>
      <c r="K155" s="98" t="s">
        <v>411</v>
      </c>
    </row>
    <row r="156" spans="2:11" s="462" customFormat="1" x14ac:dyDescent="0.25">
      <c r="C156" s="141" t="s">
        <v>1958</v>
      </c>
      <c r="D156" s="158">
        <v>1</v>
      </c>
      <c r="E156" s="123">
        <v>40000</v>
      </c>
      <c r="F156" s="97">
        <f t="shared" si="12"/>
        <v>40000</v>
      </c>
      <c r="G156" s="161" t="s">
        <v>128</v>
      </c>
      <c r="H156" s="142" t="s">
        <v>818</v>
      </c>
      <c r="I156" s="130" t="str">
        <f>VLOOKUP(H156,[1]Presupuesto!$B$11:$C$565,2,0)</f>
        <v>PRODUCTOS DE ARTES GRAFICAS</v>
      </c>
      <c r="J156" s="98" t="str">
        <f t="shared" ref="J156:J162" si="13">$J$232</f>
        <v>Gestión Tecnologías de Información y Comunicación</v>
      </c>
      <c r="K156" s="98" t="s">
        <v>411</v>
      </c>
    </row>
    <row r="157" spans="2:11" s="462" customFormat="1" x14ac:dyDescent="0.25">
      <c r="C157" s="143" t="s">
        <v>1959</v>
      </c>
      <c r="D157" s="151">
        <v>4</v>
      </c>
      <c r="E157" s="118">
        <v>10000</v>
      </c>
      <c r="F157" s="97">
        <f t="shared" si="12"/>
        <v>40000</v>
      </c>
      <c r="G157" s="161" t="s">
        <v>128</v>
      </c>
      <c r="H157" s="144" t="s">
        <v>818</v>
      </c>
      <c r="I157" s="130" t="str">
        <f>VLOOKUP(H157,[1]Presupuesto!$B$11:$C$565,2,0)</f>
        <v>PRODUCTOS DE ARTES GRAFICAS</v>
      </c>
      <c r="J157" s="98" t="str">
        <f t="shared" si="13"/>
        <v>Gestión Tecnologías de Información y Comunicación</v>
      </c>
      <c r="K157" s="98" t="s">
        <v>411</v>
      </c>
    </row>
    <row r="158" spans="2:11" s="462" customFormat="1" x14ac:dyDescent="0.25">
      <c r="C158" s="143"/>
      <c r="D158" s="151"/>
      <c r="E158" s="118"/>
      <c r="F158" s="97">
        <f t="shared" si="12"/>
        <v>0</v>
      </c>
      <c r="G158" s="161"/>
      <c r="H158" s="144"/>
      <c r="I158" s="130" t="e">
        <f>VLOOKUP(H158,[1]Presupuesto!$B$11:$C$565,2,0)</f>
        <v>#N/A</v>
      </c>
      <c r="J158" s="98" t="str">
        <f t="shared" si="13"/>
        <v>Gestión Tecnologías de Información y Comunicación</v>
      </c>
      <c r="K158" s="98" t="s">
        <v>411</v>
      </c>
    </row>
    <row r="159" spans="2:11" s="462" customFormat="1" x14ac:dyDescent="0.25">
      <c r="C159" s="143"/>
      <c r="D159" s="151"/>
      <c r="E159" s="118"/>
      <c r="F159" s="97">
        <f t="shared" si="12"/>
        <v>0</v>
      </c>
      <c r="G159" s="161"/>
      <c r="H159" s="144"/>
      <c r="I159" s="130" t="e">
        <f>VLOOKUP(H159,[1]Presupuesto!$B$11:$C$565,2,0)</f>
        <v>#N/A</v>
      </c>
      <c r="J159" s="98" t="str">
        <f t="shared" si="13"/>
        <v>Gestión Tecnologías de Información y Comunicación</v>
      </c>
      <c r="K159" s="98" t="s">
        <v>411</v>
      </c>
    </row>
    <row r="160" spans="2:11" s="462" customFormat="1" x14ac:dyDescent="0.25">
      <c r="C160" s="143"/>
      <c r="D160" s="151"/>
      <c r="E160" s="118"/>
      <c r="F160" s="97">
        <f t="shared" si="12"/>
        <v>0</v>
      </c>
      <c r="G160" s="161"/>
      <c r="H160" s="144"/>
      <c r="I160" s="130" t="e">
        <f>VLOOKUP(H160,[1]Presupuesto!$B$11:$C$565,2,0)</f>
        <v>#N/A</v>
      </c>
      <c r="J160" s="98" t="str">
        <f t="shared" si="13"/>
        <v>Gestión Tecnologías de Información y Comunicación</v>
      </c>
      <c r="K160" s="98" t="s">
        <v>411</v>
      </c>
    </row>
    <row r="161" spans="2:11" s="462" customFormat="1" x14ac:dyDescent="0.25">
      <c r="C161" s="143"/>
      <c r="D161" s="151"/>
      <c r="E161" s="118"/>
      <c r="F161" s="97">
        <f t="shared" si="12"/>
        <v>0</v>
      </c>
      <c r="G161" s="161"/>
      <c r="H161" s="144"/>
      <c r="I161" s="130" t="e">
        <f>VLOOKUP(H161,[1]Presupuesto!$B$11:$C$565,2,0)</f>
        <v>#N/A</v>
      </c>
      <c r="J161" s="98" t="str">
        <f t="shared" si="13"/>
        <v>Gestión Tecnologías de Información y Comunicación</v>
      </c>
      <c r="K161" s="98" t="s">
        <v>411</v>
      </c>
    </row>
    <row r="162" spans="2:11" s="462" customFormat="1" x14ac:dyDescent="0.25">
      <c r="C162" s="145"/>
      <c r="D162" s="151"/>
      <c r="E162" s="118"/>
      <c r="F162" s="97">
        <f t="shared" si="12"/>
        <v>0</v>
      </c>
      <c r="G162" s="161"/>
      <c r="H162" s="146"/>
      <c r="I162" s="130" t="e">
        <f>VLOOKUP(H162,[1]Presupuesto!$B$11:$C$565,2,0)</f>
        <v>#N/A</v>
      </c>
      <c r="J162" s="98" t="str">
        <f t="shared" si="13"/>
        <v>Gestión Tecnologías de Información y Comunicación</v>
      </c>
      <c r="K162" s="98" t="s">
        <v>402</v>
      </c>
    </row>
    <row r="163" spans="2:11" s="462" customFormat="1" x14ac:dyDescent="0.25">
      <c r="G163" s="449"/>
    </row>
    <row r="164" spans="2:11" s="462" customFormat="1" ht="15.75" thickBot="1" x14ac:dyDescent="0.3">
      <c r="C164" s="107"/>
      <c r="D164" s="107"/>
      <c r="E164" s="107"/>
      <c r="F164" s="107"/>
      <c r="G164" s="78"/>
      <c r="H164" s="107"/>
      <c r="I164" s="107"/>
      <c r="K164" s="176"/>
    </row>
    <row r="165" spans="2:11" s="462" customFormat="1" ht="15.75" thickBot="1" x14ac:dyDescent="0.3">
      <c r="C165" s="157" t="s">
        <v>53</v>
      </c>
      <c r="D165" s="370">
        <f>SUM(F172:F180)</f>
        <v>10000</v>
      </c>
      <c r="F165" s="70"/>
      <c r="G165" s="79"/>
      <c r="H165" s="70"/>
      <c r="I165" s="70"/>
    </row>
    <row r="166" spans="2:11" s="462" customFormat="1" x14ac:dyDescent="0.25">
      <c r="B166" s="93"/>
      <c r="C166" s="70"/>
      <c r="D166" s="31"/>
      <c r="E166" s="93"/>
      <c r="F166" s="93"/>
      <c r="G166" s="93"/>
      <c r="H166" s="76"/>
      <c r="I166" s="76"/>
      <c r="J166" s="76"/>
      <c r="K166" s="112"/>
    </row>
    <row r="167" spans="2:11" s="462" customFormat="1" x14ac:dyDescent="0.25">
      <c r="B167" s="93"/>
      <c r="C167" s="70"/>
      <c r="D167" s="31"/>
      <c r="E167" s="93"/>
      <c r="F167" s="93"/>
      <c r="G167" s="93"/>
      <c r="H167" s="76"/>
      <c r="I167" s="76"/>
      <c r="J167" s="76"/>
      <c r="K167" s="112"/>
    </row>
    <row r="168" spans="2:11" s="462" customFormat="1" ht="15.75" x14ac:dyDescent="0.25">
      <c r="B168" s="93"/>
      <c r="C168" s="202" t="s">
        <v>391</v>
      </c>
      <c r="D168" s="366" t="s">
        <v>1867</v>
      </c>
      <c r="E168" s="93"/>
      <c r="F168" s="93"/>
      <c r="G168" s="93"/>
      <c r="H168" s="76"/>
      <c r="I168" s="76"/>
      <c r="J168" s="76"/>
      <c r="K168" s="112"/>
    </row>
    <row r="169" spans="2:11" s="462" customFormat="1" ht="18.75" x14ac:dyDescent="0.25">
      <c r="B169" s="93"/>
      <c r="C169" s="210" t="str">
        <f>IFERROR(VLOOKUP(D168,'1. Desarrollo e Innov. Curricu.'!$F:$G,2,FALSE),IFERROR(VLOOKUP(D168,'2. Investigación Científica'!$F:$G,2,FALSE),IFERROR(VLOOKUP(D168,'3. Vinculación Univ. Sociedad'!$F:$G,2,FALSE),IFERROR(VLOOKUP(D168,'4. Docencia y Profesorado Univ.'!$F:$G,2,FALSE),IFERROR(VLOOKUP(D168,'5. Estudiantes y Graduados'!$F:$G,2,FALSE),IFERROR(VLOOKUP(D168,'11. Gestion Administrativa'!$F:$G,2,FALSE),IFERROR(VLOOKUP(D168,'13. Gestión Académica'!$F:$G,2,FALSE),IFERROR(VLOOKUP(D168,'9. Asegura. de la Calid. y M'!$F:$G,2,FALSE),IFERROR(VLOOKUP(D168,'6. Gestión del Conocimiento'!$F:$G,2,FALSE),IFERROR(VLOOKUP(D168,'15. Gobernabilidad y Proceso...'!$F:$G,2,FALSE),IFERROR(VLOOKUP(D168,'12. Gestión del Talento Humano'!$F:$G,2,FALSE),IFERROR(VLOOKUP(D168,'14. Internacional... de la E.S.'!$F:$G,2,FALSE),IFERROR(VLOOKUP(D168,'10. Posgrado'!$F:$G,2,FALSE),IFERROR(VLOOKUP(D168,'17. Gestión TIC'!$F:$G,2,FALSE),IFERROR(VLOOKUP(D168,'16. Desa. del Sistema Educ.Sup.'!$F:$G,2,FALSE),IFERROR(VLOOKUP(D168,'8. Cultura de Inno. Insti...'!$F:$G,2,FALSE),VLOOKUP(D168,'7. Lo Esencial de la Reforma U.'!$F:$G,2,0)))))))))))))))))</f>
        <v>Capacitación del equipo en internacionalización, educación superior y trabajo en equipo.</v>
      </c>
      <c r="D169" s="31"/>
      <c r="E169" s="93"/>
      <c r="F169" s="93"/>
      <c r="G169" s="93"/>
      <c r="H169" s="76"/>
      <c r="I169" s="76"/>
      <c r="J169" s="76"/>
      <c r="K169" s="112"/>
    </row>
    <row r="170" spans="2:11" s="462" customFormat="1" ht="15.75" thickBot="1" x14ac:dyDescent="0.3">
      <c r="F170" s="93"/>
      <c r="G170" s="76"/>
      <c r="H170" s="76"/>
      <c r="I170" s="76"/>
    </row>
    <row r="171" spans="2:11" s="462" customFormat="1" ht="30.75" thickBot="1" x14ac:dyDescent="0.3">
      <c r="C171" s="129" t="s">
        <v>44</v>
      </c>
      <c r="D171" s="129" t="s">
        <v>55</v>
      </c>
      <c r="E171" s="136" t="s">
        <v>57</v>
      </c>
      <c r="F171" s="135" t="s">
        <v>27</v>
      </c>
      <c r="G171" s="133" t="s">
        <v>130</v>
      </c>
      <c r="H171" s="136" t="s">
        <v>46</v>
      </c>
      <c r="I171" s="133" t="s">
        <v>131</v>
      </c>
      <c r="J171" s="133" t="s">
        <v>409</v>
      </c>
      <c r="K171" s="133" t="s">
        <v>410</v>
      </c>
    </row>
    <row r="172" spans="2:11" s="462" customFormat="1" x14ac:dyDescent="0.25">
      <c r="C172" s="220" t="s">
        <v>453</v>
      </c>
      <c r="D172" s="221"/>
      <c r="E172" s="219">
        <f>HLOOKUP(C172,$AH$2:$BU$3,2,0)</f>
        <v>4742.8290000000006</v>
      </c>
      <c r="F172" s="97">
        <f t="shared" ref="F172:F180" si="14">D172*E172</f>
        <v>0</v>
      </c>
      <c r="G172" s="161"/>
      <c r="H172" s="142"/>
      <c r="I172" s="130" t="e">
        <f>VLOOKUP(H172,[1]Presupuesto!$B$11:$C$565,2,0)</f>
        <v>#N/A</v>
      </c>
      <c r="J172" s="218" t="s">
        <v>1513</v>
      </c>
      <c r="K172" s="98" t="s">
        <v>393</v>
      </c>
    </row>
    <row r="173" spans="2:11" s="462" customFormat="1" x14ac:dyDescent="0.25">
      <c r="C173" s="141" t="s">
        <v>1894</v>
      </c>
      <c r="D173" s="158">
        <v>2</v>
      </c>
      <c r="E173" s="123">
        <v>5000</v>
      </c>
      <c r="F173" s="97">
        <f t="shared" si="14"/>
        <v>10000</v>
      </c>
      <c r="G173" s="161" t="s">
        <v>128</v>
      </c>
      <c r="H173" s="142" t="s">
        <v>698</v>
      </c>
      <c r="I173" s="130" t="str">
        <f>VLOOKUP(H173,[1]Presupuesto!$B$11:$C$565,2,0)</f>
        <v>SERVICIOS DE CAPACITACION.</v>
      </c>
      <c r="J173" s="98" t="s">
        <v>1366</v>
      </c>
      <c r="K173" s="98" t="s">
        <v>411</v>
      </c>
    </row>
    <row r="174" spans="2:11" s="462" customFormat="1" x14ac:dyDescent="0.25">
      <c r="C174" s="141"/>
      <c r="D174" s="158"/>
      <c r="E174" s="123"/>
      <c r="F174" s="97">
        <f t="shared" si="14"/>
        <v>0</v>
      </c>
      <c r="G174" s="161"/>
      <c r="H174" s="142"/>
      <c r="I174" s="130" t="e">
        <f>VLOOKUP(H174,[1]Presupuesto!$B$11:$C$565,2,0)</f>
        <v>#N/A</v>
      </c>
      <c r="J174" s="98" t="str">
        <f t="shared" ref="J174:J180" si="15">$J$197</f>
        <v>Gestión Tecnologías de Información y Comunicación</v>
      </c>
      <c r="K174" s="98" t="s">
        <v>411</v>
      </c>
    </row>
    <row r="175" spans="2:11" s="462" customFormat="1" x14ac:dyDescent="0.25">
      <c r="C175" s="141"/>
      <c r="D175" s="158"/>
      <c r="E175" s="123"/>
      <c r="F175" s="97">
        <f t="shared" si="14"/>
        <v>0</v>
      </c>
      <c r="G175" s="161"/>
      <c r="H175" s="142"/>
      <c r="I175" s="130" t="e">
        <f>VLOOKUP(H175,[1]Presupuesto!$B$11:$C$565,2,0)</f>
        <v>#N/A</v>
      </c>
      <c r="J175" s="98" t="str">
        <f t="shared" si="15"/>
        <v>Gestión Tecnologías de Información y Comunicación</v>
      </c>
      <c r="K175" s="98" t="s">
        <v>411</v>
      </c>
    </row>
    <row r="176" spans="2:11" s="462" customFormat="1" x14ac:dyDescent="0.25">
      <c r="C176" s="141"/>
      <c r="D176" s="158"/>
      <c r="E176" s="123"/>
      <c r="F176" s="97">
        <f t="shared" si="14"/>
        <v>0</v>
      </c>
      <c r="G176" s="161"/>
      <c r="H176" s="142"/>
      <c r="I176" s="130" t="e">
        <f>VLOOKUP(H176,[1]Presupuesto!$B$11:$C$565,2,0)</f>
        <v>#N/A</v>
      </c>
      <c r="J176" s="98" t="str">
        <f t="shared" si="15"/>
        <v>Gestión Tecnologías de Información y Comunicación</v>
      </c>
      <c r="K176" s="98" t="s">
        <v>411</v>
      </c>
    </row>
    <row r="177" spans="2:11" s="462" customFormat="1" x14ac:dyDescent="0.25">
      <c r="C177" s="145"/>
      <c r="D177" s="151"/>
      <c r="E177" s="118"/>
      <c r="F177" s="97">
        <f t="shared" si="14"/>
        <v>0</v>
      </c>
      <c r="G177" s="161"/>
      <c r="H177" s="146"/>
      <c r="I177" s="130" t="e">
        <f>VLOOKUP(H177,[1]Presupuesto!$B$11:$C$565,2,0)</f>
        <v>#N/A</v>
      </c>
      <c r="J177" s="98" t="str">
        <f t="shared" si="15"/>
        <v>Gestión Tecnologías de Información y Comunicación</v>
      </c>
      <c r="K177" s="98" t="s">
        <v>411</v>
      </c>
    </row>
    <row r="178" spans="2:11" s="462" customFormat="1" x14ac:dyDescent="0.25">
      <c r="C178" s="145"/>
      <c r="D178" s="151"/>
      <c r="E178" s="118"/>
      <c r="F178" s="97">
        <f t="shared" si="14"/>
        <v>0</v>
      </c>
      <c r="G178" s="161"/>
      <c r="H178" s="146"/>
      <c r="I178" s="130" t="e">
        <f>VLOOKUP(H178,[1]Presupuesto!$B$11:$C$565,2,0)</f>
        <v>#N/A</v>
      </c>
      <c r="J178" s="98" t="str">
        <f t="shared" si="15"/>
        <v>Gestión Tecnologías de Información y Comunicación</v>
      </c>
      <c r="K178" s="98" t="s">
        <v>411</v>
      </c>
    </row>
    <row r="179" spans="2:11" s="462" customFormat="1" x14ac:dyDescent="0.25">
      <c r="C179" s="145"/>
      <c r="D179" s="151"/>
      <c r="E179" s="118"/>
      <c r="F179" s="97">
        <f t="shared" si="14"/>
        <v>0</v>
      </c>
      <c r="G179" s="161"/>
      <c r="H179" s="146"/>
      <c r="I179" s="130" t="e">
        <f>VLOOKUP(H179,[1]Presupuesto!$B$11:$C$565,2,0)</f>
        <v>#N/A</v>
      </c>
      <c r="J179" s="98" t="str">
        <f t="shared" si="15"/>
        <v>Gestión Tecnologías de Información y Comunicación</v>
      </c>
      <c r="K179" s="98" t="s">
        <v>411</v>
      </c>
    </row>
    <row r="180" spans="2:11" s="462" customFormat="1" ht="15.75" thickBot="1" x14ac:dyDescent="0.3">
      <c r="C180" s="147"/>
      <c r="D180" s="159"/>
      <c r="E180" s="103"/>
      <c r="F180" s="105">
        <f t="shared" si="14"/>
        <v>0</v>
      </c>
      <c r="G180" s="162"/>
      <c r="H180" s="148"/>
      <c r="I180" s="132" t="e">
        <f>VLOOKUP(H180,[1]Presupuesto!$B$11:$C$565,2,0)</f>
        <v>#N/A</v>
      </c>
      <c r="J180" s="106" t="str">
        <f t="shared" si="15"/>
        <v>Gestión Tecnologías de Información y Comunicación</v>
      </c>
      <c r="K180" s="124" t="s">
        <v>393</v>
      </c>
    </row>
    <row r="181" spans="2:11" s="462" customFormat="1" x14ac:dyDescent="0.25">
      <c r="G181" s="449"/>
    </row>
    <row r="182" spans="2:11" s="462" customFormat="1" ht="15.75" thickBot="1" x14ac:dyDescent="0.3">
      <c r="C182" s="107"/>
      <c r="D182" s="107"/>
      <c r="E182" s="107"/>
      <c r="F182" s="107"/>
      <c r="G182" s="78"/>
      <c r="H182" s="107"/>
      <c r="I182" s="107"/>
      <c r="K182" s="176"/>
    </row>
    <row r="183" spans="2:11" s="462" customFormat="1" ht="15.75" thickBot="1" x14ac:dyDescent="0.3">
      <c r="C183" s="157" t="s">
        <v>53</v>
      </c>
      <c r="D183" s="370">
        <f>SUM(F190:F197)</f>
        <v>10000</v>
      </c>
      <c r="F183" s="70"/>
      <c r="G183" s="79"/>
      <c r="H183" s="70"/>
      <c r="I183" s="70"/>
    </row>
    <row r="184" spans="2:11" s="462" customFormat="1" x14ac:dyDescent="0.25">
      <c r="B184" s="93"/>
      <c r="C184" s="70"/>
      <c r="D184" s="31"/>
      <c r="E184" s="93"/>
      <c r="F184" s="93"/>
      <c r="G184" s="93"/>
      <c r="H184" s="76"/>
      <c r="I184" s="76"/>
      <c r="J184" s="76"/>
      <c r="K184" s="112"/>
    </row>
    <row r="185" spans="2:11" s="462" customFormat="1" x14ac:dyDescent="0.25">
      <c r="B185" s="93"/>
      <c r="C185" s="70"/>
      <c r="D185" s="31"/>
      <c r="E185" s="93"/>
      <c r="F185" s="93"/>
      <c r="G185" s="93"/>
      <c r="H185" s="76"/>
      <c r="I185" s="76"/>
      <c r="J185" s="76"/>
      <c r="K185" s="112"/>
    </row>
    <row r="186" spans="2:11" s="462" customFormat="1" ht="15.75" x14ac:dyDescent="0.25">
      <c r="B186" s="93"/>
      <c r="C186" s="202" t="s">
        <v>391</v>
      </c>
      <c r="D186" s="366" t="s">
        <v>1868</v>
      </c>
      <c r="E186" s="93"/>
      <c r="F186" s="93"/>
      <c r="G186" s="93"/>
      <c r="H186" s="76"/>
      <c r="I186" s="76"/>
      <c r="J186" s="76"/>
      <c r="K186" s="112"/>
    </row>
    <row r="187" spans="2:11" s="462" customFormat="1" ht="18.75" x14ac:dyDescent="0.25">
      <c r="B187" s="93"/>
      <c r="C187" s="210" t="str">
        <f>IFERROR(VLOOKUP(D186,'1. Desarrollo e Innov. Curricu.'!$F:$G,2,FALSE),IFERROR(VLOOKUP(D186,'2. Investigación Científica'!$F:$G,2,FALSE),IFERROR(VLOOKUP(D186,'3. Vinculación Univ. Sociedad'!$F:$G,2,FALSE),IFERROR(VLOOKUP(D186,'4. Docencia y Profesorado Univ.'!$F:$G,2,FALSE),IFERROR(VLOOKUP(D186,'5. Estudiantes y Graduados'!$F:$G,2,FALSE),IFERROR(VLOOKUP(D186,'11. Gestion Administrativa'!$F:$G,2,FALSE),IFERROR(VLOOKUP(D186,'13. Gestión Académica'!$F:$G,2,FALSE),IFERROR(VLOOKUP(D186,'9. Asegura. de la Calid. y M'!$F:$G,2,FALSE),IFERROR(VLOOKUP(D186,'6. Gestión del Conocimiento'!$F:$G,2,FALSE),IFERROR(VLOOKUP(D186,'15. Gobernabilidad y Proceso...'!$F:$G,2,FALSE),IFERROR(VLOOKUP(D186,'12. Gestión del Talento Humano'!$F:$G,2,FALSE),IFERROR(VLOOKUP(D186,'14. Internacional... de la E.S.'!$F:$G,2,FALSE),IFERROR(VLOOKUP(D186,'10. Posgrado'!$F:$G,2,FALSE),IFERROR(VLOOKUP(D186,'17. Gestión TIC'!$F:$G,2,FALSE),IFERROR(VLOOKUP(D186,'16. Desa. del Sistema Educ.Sup.'!$F:$G,2,FALSE),IFERROR(VLOOKUP(D186,'8. Cultura de Inno. Insti...'!$F:$G,2,FALSE),VLOOKUP(D186,'7. Lo Esencial de la Reforma U.'!$F:$G,2,0)))))))))))))))))</f>
        <v xml:space="preserve">Ejecución y seguimiento de manuales e instructivos de movilidad internacional </v>
      </c>
      <c r="D187" s="31"/>
      <c r="E187" s="93"/>
      <c r="F187" s="93"/>
      <c r="G187" s="93"/>
      <c r="H187" s="76"/>
      <c r="I187" s="76"/>
      <c r="J187" s="76"/>
      <c r="K187" s="112"/>
    </row>
    <row r="188" spans="2:11" s="462" customFormat="1" ht="15.75" thickBot="1" x14ac:dyDescent="0.3">
      <c r="F188" s="93"/>
      <c r="G188" s="76"/>
      <c r="H188" s="76"/>
      <c r="I188" s="76"/>
    </row>
    <row r="189" spans="2:11" s="462" customFormat="1" ht="30.75" thickBot="1" x14ac:dyDescent="0.3">
      <c r="C189" s="129" t="s">
        <v>44</v>
      </c>
      <c r="D189" s="129" t="s">
        <v>55</v>
      </c>
      <c r="E189" s="136" t="s">
        <v>57</v>
      </c>
      <c r="F189" s="135" t="s">
        <v>27</v>
      </c>
      <c r="G189" s="133" t="s">
        <v>130</v>
      </c>
      <c r="H189" s="136" t="s">
        <v>46</v>
      </c>
      <c r="I189" s="133" t="s">
        <v>131</v>
      </c>
      <c r="J189" s="133" t="s">
        <v>409</v>
      </c>
      <c r="K189" s="133" t="s">
        <v>410</v>
      </c>
    </row>
    <row r="190" spans="2:11" s="462" customFormat="1" x14ac:dyDescent="0.25">
      <c r="C190" s="220" t="s">
        <v>453</v>
      </c>
      <c r="D190" s="221"/>
      <c r="E190" s="219">
        <f>HLOOKUP(C190,$AH$2:$BU$3,2,0)</f>
        <v>4742.8290000000006</v>
      </c>
      <c r="F190" s="97">
        <f t="shared" ref="F190:F193" si="16">D190*E190</f>
        <v>0</v>
      </c>
      <c r="G190" s="161"/>
      <c r="H190" s="142"/>
      <c r="I190" s="130" t="e">
        <f>VLOOKUP(H190,[1]Presupuesto!$B$11:$C$565,2,0)</f>
        <v>#N/A</v>
      </c>
      <c r="J190" s="218" t="s">
        <v>1513</v>
      </c>
      <c r="K190" s="98" t="s">
        <v>393</v>
      </c>
    </row>
    <row r="191" spans="2:11" s="462" customFormat="1" x14ac:dyDescent="0.25">
      <c r="C191" s="141" t="s">
        <v>1884</v>
      </c>
      <c r="D191" s="158">
        <v>100</v>
      </c>
      <c r="E191" s="123">
        <v>100</v>
      </c>
      <c r="F191" s="97">
        <f t="shared" si="16"/>
        <v>10000</v>
      </c>
      <c r="G191" s="161" t="s">
        <v>128</v>
      </c>
      <c r="H191" s="142" t="s">
        <v>818</v>
      </c>
      <c r="I191" s="130" t="str">
        <f>VLOOKUP(H191,[1]Presupuesto!$B$11:$C$565,2,0)</f>
        <v>PRODUCTOS DE ARTES GRAFICAS</v>
      </c>
      <c r="J191" s="98" t="s">
        <v>1366</v>
      </c>
      <c r="K191" s="98" t="s">
        <v>411</v>
      </c>
    </row>
    <row r="192" spans="2:11" s="462" customFormat="1" x14ac:dyDescent="0.25">
      <c r="C192" s="141"/>
      <c r="D192" s="158"/>
      <c r="E192" s="123"/>
      <c r="F192" s="97">
        <f t="shared" si="16"/>
        <v>0</v>
      </c>
      <c r="G192" s="161"/>
      <c r="H192" s="142"/>
      <c r="I192" s="130" t="e">
        <f>VLOOKUP(H192,[1]Presupuesto!$B$11:$C$565,2,0)</f>
        <v>#N/A</v>
      </c>
      <c r="J192" s="98" t="str">
        <f>$J$197</f>
        <v>Gestión Tecnologías de Información y Comunicación</v>
      </c>
      <c r="K192" s="98" t="s">
        <v>411</v>
      </c>
    </row>
    <row r="193" spans="2:11" s="462" customFormat="1" ht="15.75" thickBot="1" x14ac:dyDescent="0.3">
      <c r="C193" s="147"/>
      <c r="D193" s="159"/>
      <c r="E193" s="103"/>
      <c r="F193" s="105">
        <f t="shared" si="16"/>
        <v>0</v>
      </c>
      <c r="G193" s="162"/>
      <c r="H193" s="148"/>
      <c r="I193" s="132" t="e">
        <f>VLOOKUP(H193,[1]Presupuesto!$B$11:$C$565,2,0)</f>
        <v>#N/A</v>
      </c>
      <c r="J193" s="106" t="str">
        <f>$J$197</f>
        <v>Gestión Tecnologías de Información y Comunicación</v>
      </c>
      <c r="K193" s="124" t="s">
        <v>393</v>
      </c>
    </row>
    <row r="194" spans="2:11" s="462" customFormat="1" x14ac:dyDescent="0.25">
      <c r="C194" s="145"/>
      <c r="D194" s="151"/>
      <c r="E194" s="118"/>
      <c r="F194" s="97">
        <f t="shared" ref="F194:F197" si="17">D194*E194</f>
        <v>0</v>
      </c>
      <c r="G194" s="161"/>
      <c r="H194" s="146"/>
      <c r="I194" s="130" t="e">
        <f>VLOOKUP(H194,Presupuesto!$B$11:$C$565,2,0)</f>
        <v>#N/A</v>
      </c>
      <c r="J194" s="98" t="str">
        <f>$J$207</f>
        <v>Gestión Tecnologías de Información y Comunicación</v>
      </c>
      <c r="K194" s="98" t="s">
        <v>411</v>
      </c>
    </row>
    <row r="195" spans="2:11" s="462" customFormat="1" x14ac:dyDescent="0.25">
      <c r="C195" s="145"/>
      <c r="D195" s="151"/>
      <c r="E195" s="118"/>
      <c r="F195" s="97">
        <f t="shared" si="17"/>
        <v>0</v>
      </c>
      <c r="G195" s="161"/>
      <c r="H195" s="146"/>
      <c r="I195" s="130" t="e">
        <f>VLOOKUP(H195,Presupuesto!$B$11:$C$565,2,0)</f>
        <v>#N/A</v>
      </c>
      <c r="J195" s="98" t="str">
        <f>$J$207</f>
        <v>Gestión Tecnologías de Información y Comunicación</v>
      </c>
      <c r="K195" s="98" t="s">
        <v>411</v>
      </c>
    </row>
    <row r="196" spans="2:11" s="462" customFormat="1" x14ac:dyDescent="0.25">
      <c r="C196" s="145"/>
      <c r="D196" s="151"/>
      <c r="E196" s="118"/>
      <c r="F196" s="97">
        <f t="shared" si="17"/>
        <v>0</v>
      </c>
      <c r="G196" s="161"/>
      <c r="H196" s="146"/>
      <c r="I196" s="130" t="e">
        <f>VLOOKUP(H196,Presupuesto!$B$11:$C$565,2,0)</f>
        <v>#N/A</v>
      </c>
      <c r="J196" s="98" t="str">
        <f>$J$207</f>
        <v>Gestión Tecnologías de Información y Comunicación</v>
      </c>
      <c r="K196" s="98" t="s">
        <v>411</v>
      </c>
    </row>
    <row r="197" spans="2:11" s="462" customFormat="1" ht="15.75" thickBot="1" x14ac:dyDescent="0.3">
      <c r="C197" s="147"/>
      <c r="D197" s="159"/>
      <c r="E197" s="103"/>
      <c r="F197" s="105">
        <f t="shared" si="17"/>
        <v>0</v>
      </c>
      <c r="G197" s="162"/>
      <c r="H197" s="148"/>
      <c r="I197" s="132" t="e">
        <f>VLOOKUP(H197,Presupuesto!$B$11:$C$565,2,0)</f>
        <v>#N/A</v>
      </c>
      <c r="J197" s="106" t="str">
        <f>$J$207</f>
        <v>Gestión Tecnologías de Información y Comunicación</v>
      </c>
      <c r="K197" s="124" t="s">
        <v>393</v>
      </c>
    </row>
    <row r="198" spans="2:11" s="462" customFormat="1" x14ac:dyDescent="0.25">
      <c r="G198" s="449"/>
    </row>
    <row r="199" spans="2:11" ht="15.75" thickBot="1" x14ac:dyDescent="0.3">
      <c r="C199" s="107"/>
      <c r="D199" s="107"/>
      <c r="E199" s="107"/>
      <c r="F199" s="107"/>
      <c r="G199" s="78"/>
      <c r="H199" s="107"/>
      <c r="I199" s="107"/>
      <c r="K199" s="176"/>
    </row>
    <row r="200" spans="2:11" ht="15.75" thickBot="1" x14ac:dyDescent="0.3">
      <c r="C200" s="157" t="s">
        <v>53</v>
      </c>
      <c r="D200" s="370">
        <f>SUM(F207:F215)</f>
        <v>1270</v>
      </c>
      <c r="F200" s="70"/>
      <c r="G200" s="79"/>
      <c r="H200" s="70"/>
      <c r="I200" s="70"/>
    </row>
    <row r="201" spans="2:11" x14ac:dyDescent="0.25">
      <c r="B201" s="93"/>
      <c r="C201" s="70"/>
      <c r="D201" s="31"/>
      <c r="E201" s="93"/>
      <c r="F201" s="93"/>
      <c r="G201" s="93"/>
      <c r="H201" s="76"/>
      <c r="I201" s="76"/>
      <c r="J201" s="76"/>
      <c r="K201" s="112"/>
    </row>
    <row r="202" spans="2:11" x14ac:dyDescent="0.25">
      <c r="B202" s="93"/>
      <c r="C202" s="70"/>
      <c r="D202" s="31"/>
      <c r="E202" s="93"/>
      <c r="F202" s="93"/>
      <c r="G202" s="93"/>
      <c r="H202" s="76"/>
      <c r="I202" s="76"/>
      <c r="J202" s="76"/>
      <c r="K202" s="112"/>
    </row>
    <row r="203" spans="2:11" ht="15.75" x14ac:dyDescent="0.25">
      <c r="B203" s="93"/>
      <c r="C203" s="202" t="s">
        <v>391</v>
      </c>
      <c r="D203" s="366" t="s">
        <v>1869</v>
      </c>
      <c r="E203" s="93"/>
      <c r="F203" s="93"/>
      <c r="G203" s="93"/>
      <c r="H203" s="76"/>
      <c r="I203" s="76"/>
      <c r="J203" s="76"/>
      <c r="K203" s="112"/>
    </row>
    <row r="204" spans="2:11" ht="18.75" x14ac:dyDescent="0.25">
      <c r="B204" s="93"/>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Registro de movilidades de la comunidad universitaria al extranjero y de visitantes internacionales a la UNAH</v>
      </c>
      <c r="D204" s="31"/>
      <c r="E204" s="93"/>
      <c r="F204" s="93"/>
      <c r="G204" s="93"/>
      <c r="H204" s="76"/>
      <c r="I204" s="76"/>
      <c r="J204" s="76"/>
      <c r="K204" s="112"/>
    </row>
    <row r="205" spans="2:11" ht="15.75" thickBot="1" x14ac:dyDescent="0.3">
      <c r="F205" s="93"/>
      <c r="G205" s="76"/>
      <c r="H205" s="76"/>
      <c r="I205" s="76"/>
    </row>
    <row r="206" spans="2:11" s="462" customFormat="1" ht="30.75" thickBot="1" x14ac:dyDescent="0.3">
      <c r="C206" s="129" t="s">
        <v>44</v>
      </c>
      <c r="D206" s="129" t="s">
        <v>55</v>
      </c>
      <c r="E206" s="136" t="s">
        <v>57</v>
      </c>
      <c r="F206" s="135" t="s">
        <v>27</v>
      </c>
      <c r="G206" s="133" t="s">
        <v>130</v>
      </c>
      <c r="H206" s="136" t="s">
        <v>46</v>
      </c>
      <c r="I206" s="133" t="s">
        <v>131</v>
      </c>
      <c r="J206" s="133" t="s">
        <v>409</v>
      </c>
      <c r="K206" s="133" t="s">
        <v>410</v>
      </c>
    </row>
    <row r="207" spans="2:11" s="462" customFormat="1" x14ac:dyDescent="0.25">
      <c r="C207" s="220" t="s">
        <v>453</v>
      </c>
      <c r="D207" s="221"/>
      <c r="E207" s="219">
        <f>HLOOKUP(C207,$AH$2:$BU$3,2,0)</f>
        <v>4742.8290000000006</v>
      </c>
      <c r="F207" s="97">
        <f t="shared" ref="F207:F215" si="18">D207*E207</f>
        <v>0</v>
      </c>
      <c r="G207" s="161"/>
      <c r="H207" s="142"/>
      <c r="I207" s="130" t="e">
        <f>VLOOKUP(H207,[1]Presupuesto!$B$11:$C$565,2,0)</f>
        <v>#N/A</v>
      </c>
      <c r="J207" s="218" t="s">
        <v>1513</v>
      </c>
      <c r="K207" s="98" t="s">
        <v>393</v>
      </c>
    </row>
    <row r="208" spans="2:11" s="462" customFormat="1" x14ac:dyDescent="0.25">
      <c r="C208" s="551" t="s">
        <v>1903</v>
      </c>
      <c r="D208" s="553">
        <v>1</v>
      </c>
      <c r="E208" s="554">
        <v>1200</v>
      </c>
      <c r="F208" s="97">
        <f t="shared" si="18"/>
        <v>1200</v>
      </c>
      <c r="G208" s="161" t="s">
        <v>128</v>
      </c>
      <c r="H208" s="142" t="s">
        <v>954</v>
      </c>
      <c r="I208" s="130" t="str">
        <f>VLOOKUP(H208,[1]Presupuesto!$B$11:$C$565,2,0)</f>
        <v>OTROS RESPUESTOS Y ACCESORIOS MENORES</v>
      </c>
      <c r="J208" s="98" t="s">
        <v>1366</v>
      </c>
      <c r="K208" s="98" t="s">
        <v>411</v>
      </c>
    </row>
    <row r="209" spans="3:11" s="462" customFormat="1" x14ac:dyDescent="0.25">
      <c r="C209" s="551" t="s">
        <v>1902</v>
      </c>
      <c r="D209" s="553">
        <v>1</v>
      </c>
      <c r="E209" s="554">
        <v>70</v>
      </c>
      <c r="F209" s="97">
        <f t="shared" si="18"/>
        <v>70</v>
      </c>
      <c r="G209" s="161" t="s">
        <v>128</v>
      </c>
      <c r="H209" s="142" t="s">
        <v>814</v>
      </c>
      <c r="I209" s="130" t="str">
        <f>VLOOKUP(H209,[1]Presupuesto!$B$11:$C$565,2,0)</f>
        <v>PAPEL DE ESCRITORIO</v>
      </c>
      <c r="J209" s="98" t="s">
        <v>1366</v>
      </c>
      <c r="K209" s="98" t="s">
        <v>411</v>
      </c>
    </row>
    <row r="210" spans="3:11" s="462" customFormat="1" x14ac:dyDescent="0.25">
      <c r="C210" s="141"/>
      <c r="D210" s="158"/>
      <c r="E210" s="123"/>
      <c r="F210" s="97">
        <f t="shared" si="18"/>
        <v>0</v>
      </c>
      <c r="G210" s="161"/>
      <c r="H210" s="142"/>
      <c r="I210" s="130" t="e">
        <f>VLOOKUP(H210,[1]Presupuesto!$B$11:$C$565,2,0)</f>
        <v>#N/A</v>
      </c>
      <c r="J210" s="98" t="str">
        <f t="shared" ref="J210:J215" si="19">$J$197</f>
        <v>Gestión Tecnologías de Información y Comunicación</v>
      </c>
      <c r="K210" s="98" t="s">
        <v>411</v>
      </c>
    </row>
    <row r="211" spans="3:11" s="462" customFormat="1" x14ac:dyDescent="0.25">
      <c r="C211" s="141"/>
      <c r="D211" s="158"/>
      <c r="E211" s="123"/>
      <c r="F211" s="97">
        <f t="shared" si="18"/>
        <v>0</v>
      </c>
      <c r="G211" s="161"/>
      <c r="H211" s="142"/>
      <c r="I211" s="130" t="e">
        <f>VLOOKUP(H211,[1]Presupuesto!$B$11:$C$565,2,0)</f>
        <v>#N/A</v>
      </c>
      <c r="J211" s="98" t="str">
        <f t="shared" si="19"/>
        <v>Gestión Tecnologías de Información y Comunicación</v>
      </c>
      <c r="K211" s="98" t="s">
        <v>411</v>
      </c>
    </row>
    <row r="212" spans="3:11" s="462" customFormat="1" x14ac:dyDescent="0.25">
      <c r="C212" s="145"/>
      <c r="D212" s="151"/>
      <c r="E212" s="118"/>
      <c r="F212" s="97">
        <f t="shared" si="18"/>
        <v>0</v>
      </c>
      <c r="G212" s="161"/>
      <c r="H212" s="146"/>
      <c r="I212" s="130" t="e">
        <f>VLOOKUP(H212,[1]Presupuesto!$B$11:$C$565,2,0)</f>
        <v>#N/A</v>
      </c>
      <c r="J212" s="98" t="str">
        <f t="shared" si="19"/>
        <v>Gestión Tecnologías de Información y Comunicación</v>
      </c>
      <c r="K212" s="98" t="s">
        <v>411</v>
      </c>
    </row>
    <row r="213" spans="3:11" s="462" customFormat="1" x14ac:dyDescent="0.25">
      <c r="C213" s="145"/>
      <c r="D213" s="151"/>
      <c r="E213" s="118"/>
      <c r="F213" s="97">
        <f t="shared" si="18"/>
        <v>0</v>
      </c>
      <c r="G213" s="161"/>
      <c r="H213" s="146"/>
      <c r="I213" s="130" t="e">
        <f>VLOOKUP(H213,[1]Presupuesto!$B$11:$C$565,2,0)</f>
        <v>#N/A</v>
      </c>
      <c r="J213" s="98" t="str">
        <f t="shared" si="19"/>
        <v>Gestión Tecnologías de Información y Comunicación</v>
      </c>
      <c r="K213" s="98" t="s">
        <v>411</v>
      </c>
    </row>
    <row r="214" spans="3:11" s="462" customFormat="1" x14ac:dyDescent="0.25">
      <c r="C214" s="145"/>
      <c r="D214" s="151"/>
      <c r="E214" s="118"/>
      <c r="F214" s="97">
        <f t="shared" si="18"/>
        <v>0</v>
      </c>
      <c r="G214" s="161"/>
      <c r="H214" s="146"/>
      <c r="I214" s="130" t="e">
        <f>VLOOKUP(H214,[1]Presupuesto!$B$11:$C$565,2,0)</f>
        <v>#N/A</v>
      </c>
      <c r="J214" s="98" t="str">
        <f t="shared" si="19"/>
        <v>Gestión Tecnologías de Información y Comunicación</v>
      </c>
      <c r="K214" s="98" t="s">
        <v>411</v>
      </c>
    </row>
    <row r="215" spans="3:11" s="462" customFormat="1" ht="15.75" thickBot="1" x14ac:dyDescent="0.3">
      <c r="C215" s="147"/>
      <c r="D215" s="159"/>
      <c r="E215" s="103"/>
      <c r="F215" s="105">
        <f t="shared" si="18"/>
        <v>0</v>
      </c>
      <c r="G215" s="162"/>
      <c r="H215" s="148"/>
      <c r="I215" s="132" t="e">
        <f>VLOOKUP(H215,[1]Presupuesto!$B$11:$C$565,2,0)</f>
        <v>#N/A</v>
      </c>
      <c r="J215" s="106" t="str">
        <f t="shared" si="19"/>
        <v>Gestión Tecnologías de Información y Comunicación</v>
      </c>
      <c r="K215" s="124" t="s">
        <v>393</v>
      </c>
    </row>
    <row r="217" spans="3:11" ht="15.75" thickBot="1" x14ac:dyDescent="0.3">
      <c r="F217" s="90"/>
      <c r="G217" s="89"/>
      <c r="H217" s="90"/>
      <c r="I217" s="90"/>
    </row>
    <row r="218" spans="3:11" ht="15.75" thickBot="1" x14ac:dyDescent="0.3">
      <c r="C218" s="157" t="s">
        <v>53</v>
      </c>
      <c r="D218" s="370">
        <f>SUM(F225:F232)</f>
        <v>23055</v>
      </c>
      <c r="F218" s="70"/>
      <c r="G218" s="79"/>
      <c r="H218" s="70"/>
      <c r="I218" s="70"/>
    </row>
    <row r="219" spans="3:11" x14ac:dyDescent="0.25">
      <c r="C219" s="70"/>
      <c r="D219" s="31"/>
      <c r="E219" s="93"/>
      <c r="F219" s="93"/>
      <c r="G219" s="93"/>
      <c r="H219" s="76"/>
      <c r="I219" s="76"/>
      <c r="J219" s="76"/>
      <c r="K219" s="112"/>
    </row>
    <row r="220" spans="3:11" x14ac:dyDescent="0.25">
      <c r="C220" s="70"/>
      <c r="D220" s="31"/>
      <c r="E220" s="93"/>
      <c r="F220" s="93"/>
      <c r="G220" s="93"/>
      <c r="H220" s="76"/>
      <c r="I220" s="76"/>
      <c r="J220" s="76"/>
      <c r="K220" s="112"/>
    </row>
    <row r="221" spans="3:11" ht="15.75" x14ac:dyDescent="0.25">
      <c r="C221" s="202" t="s">
        <v>391</v>
      </c>
      <c r="D221" s="366" t="s">
        <v>1954</v>
      </c>
      <c r="E221" s="93"/>
      <c r="F221" s="93"/>
      <c r="G221" s="93"/>
      <c r="H221" s="76"/>
      <c r="I221" s="76"/>
      <c r="J221" s="76"/>
      <c r="K221" s="112"/>
    </row>
    <row r="222" spans="3:11" ht="18.75" x14ac:dyDescent="0.25">
      <c r="C222" s="210" t="str">
        <f>IFERROR(VLOOKUP(D221,'1. Desarrollo e Innov. Curricu.'!$F:$G,2,FALSE),IFERROR(VLOOKUP(D221,'2. Investigación Científica'!$F:$G,2,FALSE),IFERROR(VLOOKUP(D221,'3. Vinculación Univ. Sociedad'!$F:$G,2,FALSE),IFERROR(VLOOKUP(D221,'4. Docencia y Profesorado Univ.'!$F:$G,2,FALSE),IFERROR(VLOOKUP(D221,'5. Estudiantes y Graduados'!$F:$G,2,FALSE),IFERROR(VLOOKUP(D221,'11. Gestion Administrativa'!$F:$G,2,FALSE),IFERROR(VLOOKUP(D221,'13. Gestión Académica'!$F:$G,2,FALSE),IFERROR(VLOOKUP(D221,'9. Asegura. de la Calid. y M'!$F:$G,2,FALSE),IFERROR(VLOOKUP(D221,'6. Gestión del Conocimiento'!$F:$G,2,FALSE),IFERROR(VLOOKUP(D221,'15. Gobernabilidad y Proceso...'!$F:$G,2,FALSE),IFERROR(VLOOKUP(D221,'12. Gestión del Talento Humano'!$F:$G,2,FALSE),IFERROR(VLOOKUP(D221,'14. Internacional... de la E.S.'!$F:$G,2,FALSE),IFERROR(VLOOKUP(D221,'10. Posgrado'!$F:$G,2,FALSE),IFERROR(VLOOKUP(D221,'17. Gestión TIC'!$F:$G,2,FALSE),IFERROR(VLOOKUP(D221,'16. Desa. del Sistema Educ.Sup.'!$F:$G,2,FALSE),IFERROR(VLOOKUP(D221,'8. Cultura de Inno. Insti...'!$F:$G,2,FALSE),VLOOKUP(D221,'7. Lo Esencial de la Reforma U.'!$F:$G,2,0)))))))))))))))))</f>
        <v>Apoyo técnico al envío y recepción de viajes internacionales de docentes, administrativos  y estudiantes.</v>
      </c>
      <c r="D222" s="31"/>
      <c r="E222" s="93"/>
      <c r="F222" s="93"/>
      <c r="G222" s="93"/>
      <c r="H222" s="76"/>
      <c r="I222" s="76"/>
      <c r="J222" s="76"/>
      <c r="K222" s="112"/>
    </row>
    <row r="223" spans="3:11" ht="15.75" thickBot="1" x14ac:dyDescent="0.3">
      <c r="F223" s="93"/>
      <c r="G223" s="76"/>
      <c r="H223" s="76"/>
      <c r="I223" s="76"/>
    </row>
    <row r="224" spans="3:11" s="462" customFormat="1" ht="30.75" thickBot="1" x14ac:dyDescent="0.3">
      <c r="C224" s="129" t="s">
        <v>44</v>
      </c>
      <c r="D224" s="129" t="s">
        <v>55</v>
      </c>
      <c r="E224" s="136" t="s">
        <v>57</v>
      </c>
      <c r="F224" s="135" t="s">
        <v>27</v>
      </c>
      <c r="G224" s="133" t="s">
        <v>130</v>
      </c>
      <c r="H224" s="136" t="s">
        <v>46</v>
      </c>
      <c r="I224" s="133" t="s">
        <v>131</v>
      </c>
      <c r="J224" s="133" t="s">
        <v>409</v>
      </c>
      <c r="K224" s="133" t="s">
        <v>410</v>
      </c>
    </row>
    <row r="225" spans="3:11" s="462" customFormat="1" x14ac:dyDescent="0.25">
      <c r="C225" s="220" t="s">
        <v>453</v>
      </c>
      <c r="D225" s="221"/>
      <c r="E225" s="219">
        <f>HLOOKUP(C225,$AH$2:$BU$3,2,0)</f>
        <v>4742.8290000000006</v>
      </c>
      <c r="F225" s="97">
        <f t="shared" ref="F225:F231" si="20">D225*E225</f>
        <v>0</v>
      </c>
      <c r="G225" s="161"/>
      <c r="H225" s="142"/>
      <c r="I225" s="130" t="e">
        <f>VLOOKUP(H225,[1]Presupuesto!$B$11:$C$565,2,0)</f>
        <v>#N/A</v>
      </c>
      <c r="J225" s="218" t="s">
        <v>1513</v>
      </c>
      <c r="K225" s="98" t="s">
        <v>393</v>
      </c>
    </row>
    <row r="226" spans="3:11" s="462" customFormat="1" x14ac:dyDescent="0.25">
      <c r="C226" s="141" t="s">
        <v>1895</v>
      </c>
      <c r="D226" s="158">
        <v>10</v>
      </c>
      <c r="E226" s="123">
        <v>150</v>
      </c>
      <c r="F226" s="97">
        <f t="shared" si="20"/>
        <v>1500</v>
      </c>
      <c r="G226" s="161" t="s">
        <v>128</v>
      </c>
      <c r="H226" s="142" t="s">
        <v>791</v>
      </c>
      <c r="I226" s="130" t="str">
        <f>VLOOKUP(H226,[1]Presupuesto!$B$11:$C$565,2,0)</f>
        <v>ALIMENTOS B EBIDAS PARA PERSONAS</v>
      </c>
      <c r="J226" s="98" t="s">
        <v>1366</v>
      </c>
      <c r="K226" s="98" t="s">
        <v>411</v>
      </c>
    </row>
    <row r="227" spans="3:11" s="462" customFormat="1" x14ac:dyDescent="0.25">
      <c r="C227" s="141" t="s">
        <v>1896</v>
      </c>
      <c r="D227" s="158">
        <v>5</v>
      </c>
      <c r="E227" s="123">
        <v>4311</v>
      </c>
      <c r="F227" s="97">
        <f t="shared" si="20"/>
        <v>21555</v>
      </c>
      <c r="G227" s="161" t="s">
        <v>128</v>
      </c>
      <c r="H227" s="142" t="s">
        <v>742</v>
      </c>
      <c r="I227" s="130" t="str">
        <f>VLOOKUP(H227,[1]Presupuesto!$B$11:$C$565,2,0)</f>
        <v>OTROS SERVICIOS COMERCIALES Y FINANCIEROS</v>
      </c>
      <c r="J227" s="98" t="s">
        <v>1366</v>
      </c>
      <c r="K227" s="98" t="s">
        <v>411</v>
      </c>
    </row>
    <row r="228" spans="3:11" s="462" customFormat="1" x14ac:dyDescent="0.25">
      <c r="C228" s="141"/>
      <c r="D228" s="158"/>
      <c r="E228" s="123"/>
      <c r="F228" s="97">
        <f t="shared" si="20"/>
        <v>0</v>
      </c>
      <c r="G228" s="161"/>
      <c r="H228" s="142"/>
      <c r="I228" s="130" t="e">
        <f>VLOOKUP(H228,[1]Presupuesto!$B$11:$C$565,2,0)</f>
        <v>#N/A</v>
      </c>
      <c r="J228" s="98" t="str">
        <f t="shared" ref="J228:J231" si="21">$J$197</f>
        <v>Gestión Tecnologías de Información y Comunicación</v>
      </c>
      <c r="K228" s="98" t="s">
        <v>411</v>
      </c>
    </row>
    <row r="229" spans="3:11" s="462" customFormat="1" x14ac:dyDescent="0.25">
      <c r="C229" s="141"/>
      <c r="D229" s="158"/>
      <c r="E229" s="123"/>
      <c r="F229" s="97">
        <f t="shared" si="20"/>
        <v>0</v>
      </c>
      <c r="G229" s="161"/>
      <c r="H229" s="142"/>
      <c r="I229" s="130" t="e">
        <f>VLOOKUP(H229,[1]Presupuesto!$B$11:$C$565,2,0)</f>
        <v>#N/A</v>
      </c>
      <c r="J229" s="98" t="str">
        <f t="shared" si="21"/>
        <v>Gestión Tecnologías de Información y Comunicación</v>
      </c>
      <c r="K229" s="98" t="s">
        <v>411</v>
      </c>
    </row>
    <row r="230" spans="3:11" s="462" customFormat="1" x14ac:dyDescent="0.25">
      <c r="C230" s="145"/>
      <c r="D230" s="151"/>
      <c r="E230" s="118"/>
      <c r="F230" s="97">
        <f t="shared" si="20"/>
        <v>0</v>
      </c>
      <c r="G230" s="161"/>
      <c r="H230" s="146"/>
      <c r="I230" s="130" t="e">
        <f>VLOOKUP(H230,[1]Presupuesto!$B$11:$C$565,2,0)</f>
        <v>#N/A</v>
      </c>
      <c r="J230" s="98" t="str">
        <f t="shared" si="21"/>
        <v>Gestión Tecnologías de Información y Comunicación</v>
      </c>
      <c r="K230" s="98" t="s">
        <v>411</v>
      </c>
    </row>
    <row r="231" spans="3:11" s="462" customFormat="1" x14ac:dyDescent="0.25">
      <c r="C231" s="145"/>
      <c r="D231" s="151"/>
      <c r="E231" s="118"/>
      <c r="F231" s="97">
        <f t="shared" si="20"/>
        <v>0</v>
      </c>
      <c r="G231" s="161"/>
      <c r="H231" s="146"/>
      <c r="I231" s="130" t="e">
        <f>VLOOKUP(H231,[1]Presupuesto!$B$11:$C$565,2,0)</f>
        <v>#N/A</v>
      </c>
      <c r="J231" s="98" t="str">
        <f t="shared" si="21"/>
        <v>Gestión Tecnologías de Información y Comunicación</v>
      </c>
      <c r="K231" s="98" t="s">
        <v>411</v>
      </c>
    </row>
    <row r="232" spans="3:11" ht="15.75" thickBot="1" x14ac:dyDescent="0.3">
      <c r="C232" s="147"/>
      <c r="D232" s="159"/>
      <c r="E232" s="103"/>
      <c r="F232" s="105">
        <f t="shared" ref="F232" si="22">D232*E232</f>
        <v>0</v>
      </c>
      <c r="G232" s="162"/>
      <c r="H232" s="148"/>
      <c r="I232" s="132" t="e">
        <f>VLOOKUP(H232,Presupuesto!$B$11:$C$565,2,0)</f>
        <v>#N/A</v>
      </c>
      <c r="J232" s="106" t="str">
        <f t="shared" ref="J232" si="23">$J$225</f>
        <v>Gestión Tecnologías de Información y Comunicación</v>
      </c>
      <c r="K232" s="124" t="s">
        <v>393</v>
      </c>
    </row>
    <row r="234" spans="3:11" s="462" customFormat="1" ht="15.75" thickBot="1" x14ac:dyDescent="0.3">
      <c r="G234" s="449"/>
    </row>
    <row r="235" spans="3:11" s="462" customFormat="1" ht="15.75" thickBot="1" x14ac:dyDescent="0.3">
      <c r="C235" s="157" t="s">
        <v>53</v>
      </c>
      <c r="D235" s="370">
        <f>SUM(F242:F245)</f>
        <v>65604</v>
      </c>
      <c r="F235" s="70"/>
      <c r="G235" s="79"/>
      <c r="H235" s="70"/>
      <c r="I235" s="70"/>
    </row>
    <row r="236" spans="3:11" s="462" customFormat="1" x14ac:dyDescent="0.25">
      <c r="C236" s="70"/>
      <c r="D236" s="31"/>
      <c r="E236" s="93"/>
      <c r="F236" s="93"/>
      <c r="G236" s="93"/>
      <c r="H236" s="76"/>
      <c r="I236" s="76"/>
      <c r="J236" s="76"/>
      <c r="K236" s="112"/>
    </row>
    <row r="237" spans="3:11" s="462" customFormat="1" x14ac:dyDescent="0.25">
      <c r="C237" s="70"/>
      <c r="D237" s="31"/>
      <c r="E237" s="93"/>
      <c r="F237" s="93"/>
      <c r="G237" s="93"/>
      <c r="H237" s="76"/>
      <c r="I237" s="76"/>
      <c r="J237" s="76"/>
      <c r="K237" s="112"/>
    </row>
    <row r="238" spans="3:11" s="462" customFormat="1" ht="15.75" x14ac:dyDescent="0.25">
      <c r="C238" s="202" t="s">
        <v>391</v>
      </c>
      <c r="D238" s="366" t="s">
        <v>1743</v>
      </c>
      <c r="E238" s="93"/>
      <c r="F238" s="93"/>
      <c r="G238" s="93"/>
      <c r="H238" s="76"/>
      <c r="I238" s="76"/>
      <c r="J238" s="76"/>
      <c r="K238" s="112"/>
    </row>
    <row r="239" spans="3:11" s="462" customFormat="1" ht="18.75" x14ac:dyDescent="0.25">
      <c r="C239" s="210" t="str">
        <f>IFERROR(VLOOKUP(D238,'1. Desarrollo e Innov. Curricu.'!$F:$G,2,FALSE),IFERROR(VLOOKUP(D238,'2. Investigación Científica'!$F:$G,2,FALSE),IFERROR(VLOOKUP(D238,'3. Vinculación Univ. Sociedad'!$F:$G,2,FALSE),IFERROR(VLOOKUP(D238,'4. Docencia y Profesorado Univ.'!$F:$G,2,FALSE),IFERROR(VLOOKUP(D238,'5. Estudiantes y Graduados'!$F:$G,2,FALSE),IFERROR(VLOOKUP(D238,'11. Gestion Administrativa'!$F:$G,2,FALSE),IFERROR(VLOOKUP(D238,'13. Gestión Académica'!$F:$G,2,FALSE),IFERROR(VLOOKUP(D238,'9. Asegura. de la Calid. y M'!$F:$G,2,FALSE),IFERROR(VLOOKUP(D238,'6. Gestión del Conocimiento'!$F:$G,2,FALSE),IFERROR(VLOOKUP(D238,'15. Gobernabilidad y Proceso...'!$F:$G,2,FALSE),IFERROR(VLOOKUP(D238,'12. Gestión del Talento Humano'!$F:$G,2,FALSE),IFERROR(VLOOKUP(D238,'14. Internacional... de la E.S.'!$F:$G,2,FALSE),IFERROR(VLOOKUP(D238,'10. Posgrado'!$F:$G,2,FALSE),IFERROR(VLOOKUP(D238,'17. Gestión TIC'!$F:$G,2,FALSE),IFERROR(VLOOKUP(D238,'16. Desa. del Sistema Educ.Sup.'!$F:$G,2,FALSE),IFERROR(VLOOKUP(D238,'8. Cultura de Inno. Insti...'!$F:$G,2,FALSE),VLOOKUP(D238,'7. Lo Esencial de la Reforma U.'!$F:$G,2,0)))))))))))))))))</f>
        <v>Talleres participativos para levantamiento de información y nuevas iniciativas de cooperación</v>
      </c>
      <c r="D239" s="31"/>
      <c r="E239" s="93"/>
      <c r="F239" s="93"/>
      <c r="G239" s="93"/>
      <c r="H239" s="76"/>
      <c r="I239" s="76"/>
      <c r="J239" s="76"/>
      <c r="K239" s="112"/>
    </row>
    <row r="240" spans="3:11" s="462" customFormat="1" ht="15.75" thickBot="1" x14ac:dyDescent="0.3">
      <c r="F240" s="93"/>
      <c r="G240" s="76"/>
      <c r="H240" s="76"/>
      <c r="I240" s="76"/>
    </row>
    <row r="241" spans="3:11" s="462" customFormat="1" ht="30.75" thickBot="1" x14ac:dyDescent="0.3">
      <c r="C241" s="129" t="s">
        <v>44</v>
      </c>
      <c r="D241" s="129" t="s">
        <v>55</v>
      </c>
      <c r="E241" s="136" t="s">
        <v>57</v>
      </c>
      <c r="F241" s="135" t="s">
        <v>27</v>
      </c>
      <c r="G241" s="133" t="s">
        <v>130</v>
      </c>
      <c r="H241" s="136" t="s">
        <v>46</v>
      </c>
      <c r="I241" s="133" t="s">
        <v>131</v>
      </c>
      <c r="J241" s="133" t="s">
        <v>409</v>
      </c>
      <c r="K241" s="133" t="s">
        <v>410</v>
      </c>
    </row>
    <row r="242" spans="3:11" s="462" customFormat="1" ht="15.75" thickBot="1" x14ac:dyDescent="0.3">
      <c r="C242" s="220" t="s">
        <v>427</v>
      </c>
      <c r="D242" s="221">
        <v>15</v>
      </c>
      <c r="E242" s="219">
        <f>HLOOKUP(C242,$AH$2:$BU$3,2,0)</f>
        <v>2000</v>
      </c>
      <c r="F242" s="97">
        <f t="shared" ref="F242" si="24">D242*E242</f>
        <v>30000</v>
      </c>
      <c r="G242" s="161" t="s">
        <v>128</v>
      </c>
      <c r="H242" s="142" t="s">
        <v>760</v>
      </c>
      <c r="I242" s="130" t="str">
        <f>VLOOKUP(H242,Presupuesto!$B$11:$C$565,2,0)</f>
        <v>VIATICOS NACIONALES</v>
      </c>
      <c r="J242" s="218" t="s">
        <v>1366</v>
      </c>
      <c r="K242" s="98" t="s">
        <v>393</v>
      </c>
    </row>
    <row r="243" spans="3:11" s="462" customFormat="1" ht="15.75" thickBot="1" x14ac:dyDescent="0.3">
      <c r="C243" s="220" t="s">
        <v>431</v>
      </c>
      <c r="D243" s="221">
        <v>12</v>
      </c>
      <c r="E243" s="219">
        <f>HLOOKUP(C243,$AH$2:$BU$3,2,0)</f>
        <v>1750</v>
      </c>
      <c r="F243" s="97">
        <f t="shared" ref="F243:F245" si="25">D243*E243</f>
        <v>21000</v>
      </c>
      <c r="G243" s="161" t="s">
        <v>128</v>
      </c>
      <c r="H243" s="142" t="s">
        <v>748</v>
      </c>
      <c r="I243" s="130" t="str">
        <f>VLOOKUP(H243,Presupuesto!$B$11:$C$565,2,0)</f>
        <v>PASAJES NACIONALES</v>
      </c>
      <c r="J243" s="218" t="s">
        <v>1366</v>
      </c>
      <c r="K243" s="98" t="s">
        <v>393</v>
      </c>
    </row>
    <row r="244" spans="3:11" s="462" customFormat="1" x14ac:dyDescent="0.25">
      <c r="C244" s="220" t="s">
        <v>435</v>
      </c>
      <c r="D244" s="221">
        <v>12</v>
      </c>
      <c r="E244" s="219">
        <f>HLOOKUP(C244,$AH$2:$BU$3,2,0)</f>
        <v>1200</v>
      </c>
      <c r="F244" s="97">
        <f t="shared" si="25"/>
        <v>14400</v>
      </c>
      <c r="G244" s="161" t="s">
        <v>128</v>
      </c>
      <c r="H244" s="142" t="s">
        <v>748</v>
      </c>
      <c r="I244" s="130" t="str">
        <f>VLOOKUP(H244,Presupuesto!$B$11:$C$565,2,0)</f>
        <v>PASAJES NACIONALES</v>
      </c>
      <c r="J244" s="218" t="s">
        <v>1366</v>
      </c>
      <c r="K244" s="98" t="s">
        <v>393</v>
      </c>
    </row>
    <row r="245" spans="3:11" s="462" customFormat="1" x14ac:dyDescent="0.25">
      <c r="C245" s="145" t="s">
        <v>1833</v>
      </c>
      <c r="D245" s="151">
        <v>12</v>
      </c>
      <c r="E245" s="118">
        <v>17</v>
      </c>
      <c r="F245" s="97">
        <f t="shared" si="25"/>
        <v>204</v>
      </c>
      <c r="G245" s="161" t="s">
        <v>128</v>
      </c>
      <c r="H245" s="146" t="s">
        <v>742</v>
      </c>
      <c r="I245" s="130" t="str">
        <f>VLOOKUP(H245,Presupuesto!$B$11:$C$565,2,0)</f>
        <v>OTROS SERVICIOS COMERCIALES Y FINANCIEROS</v>
      </c>
      <c r="J245" s="98" t="s">
        <v>1366</v>
      </c>
      <c r="K245" s="98" t="s">
        <v>395</v>
      </c>
    </row>
    <row r="246" spans="3:11" s="462" customFormat="1" ht="15.75" thickBot="1" x14ac:dyDescent="0.3">
      <c r="G246" s="449"/>
    </row>
    <row r="247" spans="3:11" s="462" customFormat="1" ht="15.75" thickBot="1" x14ac:dyDescent="0.3">
      <c r="C247" s="157" t="s">
        <v>53</v>
      </c>
      <c r="D247" s="370">
        <f>SUM(F254:F257)</f>
        <v>0</v>
      </c>
      <c r="F247" s="70"/>
      <c r="G247" s="79"/>
      <c r="H247" s="70"/>
      <c r="I247" s="70"/>
    </row>
    <row r="248" spans="3:11" s="462" customFormat="1" x14ac:dyDescent="0.25">
      <c r="C248" s="70"/>
      <c r="D248" s="31"/>
      <c r="E248" s="93"/>
      <c r="F248" s="93"/>
      <c r="G248" s="93"/>
      <c r="H248" s="76"/>
      <c r="I248" s="76"/>
      <c r="J248" s="76"/>
      <c r="K248" s="112"/>
    </row>
    <row r="249" spans="3:11" s="462" customFormat="1" x14ac:dyDescent="0.25">
      <c r="C249" s="70"/>
      <c r="D249" s="31"/>
      <c r="E249" s="93"/>
      <c r="F249" s="93"/>
      <c r="G249" s="93"/>
      <c r="H249" s="76"/>
      <c r="I249" s="76"/>
      <c r="J249" s="76"/>
      <c r="K249" s="112"/>
    </row>
    <row r="250" spans="3:11" s="462" customFormat="1" ht="15.75" x14ac:dyDescent="0.25">
      <c r="C250" s="202" t="s">
        <v>391</v>
      </c>
      <c r="D250" s="366" t="s">
        <v>1745</v>
      </c>
      <c r="E250" s="93"/>
      <c r="F250" s="93"/>
      <c r="G250" s="93"/>
      <c r="H250" s="76"/>
      <c r="I250" s="76"/>
      <c r="J250" s="76"/>
      <c r="K250" s="112"/>
    </row>
    <row r="251" spans="3:11" s="462" customFormat="1" ht="18.75" x14ac:dyDescent="0.25">
      <c r="C251" s="210" t="str">
        <f>IFERROR(VLOOKUP(D250,'1. Desarrollo e Innov. Curricu.'!$F:$G,2,FALSE),IFERROR(VLOOKUP(D250,'2. Investigación Científica'!$F:$G,2,FALSE),IFERROR(VLOOKUP(D250,'3. Vinculación Univ. Sociedad'!$F:$G,2,FALSE),IFERROR(VLOOKUP(D250,'4. Docencia y Profesorado Univ.'!$F:$G,2,FALSE),IFERROR(VLOOKUP(D250,'5. Estudiantes y Graduados'!$F:$G,2,FALSE),IFERROR(VLOOKUP(D250,'11. Gestion Administrativa'!$F:$G,2,FALSE),IFERROR(VLOOKUP(D250,'13. Gestión Académica'!$F:$G,2,FALSE),IFERROR(VLOOKUP(D250,'9. Asegura. de la Calid. y M'!$F:$G,2,FALSE),IFERROR(VLOOKUP(D250,'6. Gestión del Conocimiento'!$F:$G,2,FALSE),IFERROR(VLOOKUP(D250,'15. Gobernabilidad y Proceso...'!$F:$G,2,FALSE),IFERROR(VLOOKUP(D250,'12. Gestión del Talento Humano'!$F:$G,2,FALSE),IFERROR(VLOOKUP(D250,'14. Internacional... de la E.S.'!$F:$G,2,FALSE),IFERROR(VLOOKUP(D250,'10. Posgrado'!$F:$G,2,FALSE),IFERROR(VLOOKUP(D250,'17. Gestión TIC'!$F:$G,2,FALSE),IFERROR(VLOOKUP(D250,'16. Desa. del Sistema Educ.Sup.'!$F:$G,2,FALSE),IFERROR(VLOOKUP(D250,'8. Cultura de Inno. Insti...'!$F:$G,2,FALSE),VLOOKUP(D250,'7. Lo Esencial de la Reforma U.'!$F:$G,2,0)))))))))))))))))</f>
        <v>Revision de propuestas de proyectos para presentar a la cooperación</v>
      </c>
      <c r="D251" s="31"/>
      <c r="E251" s="93"/>
      <c r="F251" s="93"/>
      <c r="G251" s="93"/>
      <c r="H251" s="76"/>
      <c r="I251" s="76"/>
      <c r="J251" s="76"/>
      <c r="K251" s="112"/>
    </row>
    <row r="252" spans="3:11" s="462" customFormat="1" ht="15.75" thickBot="1" x14ac:dyDescent="0.3">
      <c r="F252" s="93"/>
      <c r="G252" s="76"/>
      <c r="H252" s="76"/>
      <c r="I252" s="76"/>
    </row>
    <row r="253" spans="3:11" s="462" customFormat="1" ht="30.75" thickBot="1" x14ac:dyDescent="0.3">
      <c r="C253" s="129" t="s">
        <v>44</v>
      </c>
      <c r="D253" s="129" t="s">
        <v>55</v>
      </c>
      <c r="E253" s="136" t="s">
        <v>57</v>
      </c>
      <c r="F253" s="135" t="s">
        <v>27</v>
      </c>
      <c r="G253" s="133" t="s">
        <v>130</v>
      </c>
      <c r="H253" s="136" t="s">
        <v>46</v>
      </c>
      <c r="I253" s="133" t="s">
        <v>131</v>
      </c>
      <c r="J253" s="133" t="s">
        <v>409</v>
      </c>
      <c r="K253" s="133" t="s">
        <v>410</v>
      </c>
    </row>
    <row r="254" spans="3:11" s="462" customFormat="1" x14ac:dyDescent="0.25">
      <c r="C254" s="220" t="s">
        <v>438</v>
      </c>
      <c r="D254" s="221"/>
      <c r="E254" s="219">
        <f>HLOOKUP(C254,$AH$2:$BU$3,2,0)</f>
        <v>620</v>
      </c>
      <c r="F254" s="97">
        <f t="shared" ref="F254:F257" si="26">D254*E254</f>
        <v>0</v>
      </c>
      <c r="G254" s="161"/>
      <c r="H254" s="142"/>
      <c r="I254" s="130" t="e">
        <f>VLOOKUP(H254,Presupuesto!$B$11:$C$565,2,0)</f>
        <v>#N/A</v>
      </c>
      <c r="J254" s="218" t="s">
        <v>1478</v>
      </c>
      <c r="K254" s="98" t="s">
        <v>393</v>
      </c>
    </row>
    <row r="255" spans="3:11" s="462" customFormat="1" x14ac:dyDescent="0.25">
      <c r="C255" s="141"/>
      <c r="D255" s="158"/>
      <c r="E255" s="123"/>
      <c r="F255" s="97">
        <f t="shared" si="26"/>
        <v>0</v>
      </c>
      <c r="G255" s="161"/>
      <c r="H255" s="142"/>
      <c r="I255" s="130" t="e">
        <f>VLOOKUP(H255,Presupuesto!$B$11:$C$565,2,0)</f>
        <v>#N/A</v>
      </c>
      <c r="J255" s="98">
        <f>$J$297</f>
        <v>0</v>
      </c>
      <c r="K255" s="98" t="s">
        <v>411</v>
      </c>
    </row>
    <row r="256" spans="3:11" s="462" customFormat="1" x14ac:dyDescent="0.25">
      <c r="C256" s="145"/>
      <c r="D256" s="151"/>
      <c r="E256" s="118"/>
      <c r="F256" s="97">
        <f t="shared" si="26"/>
        <v>0</v>
      </c>
      <c r="G256" s="161"/>
      <c r="H256" s="146"/>
      <c r="I256" s="130" t="e">
        <f>VLOOKUP(H256,Presupuesto!$B$11:$C$565,2,0)</f>
        <v>#N/A</v>
      </c>
      <c r="J256" s="98">
        <f>$J$297</f>
        <v>0</v>
      </c>
      <c r="K256" s="98" t="s">
        <v>411</v>
      </c>
    </row>
    <row r="257" spans="3:11" s="462" customFormat="1" ht="15.75" thickBot="1" x14ac:dyDescent="0.3">
      <c r="C257" s="147"/>
      <c r="D257" s="159"/>
      <c r="E257" s="103"/>
      <c r="F257" s="105">
        <f t="shared" si="26"/>
        <v>0</v>
      </c>
      <c r="G257" s="162"/>
      <c r="H257" s="148"/>
      <c r="I257" s="132" t="e">
        <f>VLOOKUP(H257,Presupuesto!$B$11:$C$565,2,0)</f>
        <v>#N/A</v>
      </c>
      <c r="J257" s="106">
        <f>$J$297</f>
        <v>0</v>
      </c>
      <c r="K257" s="124" t="s">
        <v>393</v>
      </c>
    </row>
    <row r="258" spans="3:11" s="462" customFormat="1" x14ac:dyDescent="0.25">
      <c r="G258" s="449"/>
    </row>
    <row r="259" spans="3:11" s="462" customFormat="1" x14ac:dyDescent="0.25">
      <c r="F259" s="90"/>
      <c r="G259" s="89"/>
      <c r="H259" s="90"/>
      <c r="I259" s="90"/>
    </row>
    <row r="260" spans="3:11" s="462" customFormat="1" ht="15.75" thickBot="1" x14ac:dyDescent="0.3">
      <c r="G260" s="449"/>
    </row>
    <row r="261" spans="3:11" s="462" customFormat="1" ht="15.75" thickBot="1" x14ac:dyDescent="0.3">
      <c r="C261" s="157" t="s">
        <v>53</v>
      </c>
      <c r="D261" s="370">
        <f>SUM(F268:F271)</f>
        <v>11800</v>
      </c>
      <c r="F261" s="70"/>
      <c r="G261" s="79"/>
      <c r="H261" s="70"/>
      <c r="I261" s="70"/>
    </row>
    <row r="262" spans="3:11" s="462" customFormat="1" x14ac:dyDescent="0.25">
      <c r="C262" s="70"/>
      <c r="D262" s="31"/>
      <c r="E262" s="93"/>
      <c r="F262" s="93"/>
      <c r="G262" s="93"/>
      <c r="H262" s="76"/>
      <c r="I262" s="76"/>
      <c r="J262" s="76"/>
      <c r="K262" s="112"/>
    </row>
    <row r="263" spans="3:11" s="462" customFormat="1" x14ac:dyDescent="0.25">
      <c r="C263" s="70"/>
      <c r="D263" s="31"/>
      <c r="E263" s="93"/>
      <c r="F263" s="93"/>
      <c r="G263" s="93"/>
      <c r="H263" s="76"/>
      <c r="I263" s="76"/>
      <c r="J263" s="76"/>
      <c r="K263" s="112"/>
    </row>
    <row r="264" spans="3:11" s="462" customFormat="1" ht="15.75" x14ac:dyDescent="0.25">
      <c r="C264" s="202" t="s">
        <v>391</v>
      </c>
      <c r="D264" s="366" t="s">
        <v>1747</v>
      </c>
      <c r="E264" s="93"/>
      <c r="F264" s="93"/>
      <c r="G264" s="93"/>
      <c r="H264" s="76"/>
      <c r="I264" s="76"/>
      <c r="J264" s="76"/>
      <c r="K264" s="112"/>
    </row>
    <row r="265" spans="3:11" s="462" customFormat="1" ht="18.75" x14ac:dyDescent="0.25">
      <c r="C265" s="210" t="str">
        <f>IFERROR(VLOOKUP(D264,'1. Desarrollo e Innov. Curricu.'!$F:$G,2,FALSE),IFERROR(VLOOKUP(D264,'2. Investigación Científica'!$F:$G,2,FALSE),IFERROR(VLOOKUP(D264,'3. Vinculación Univ. Sociedad'!$F:$G,2,FALSE),IFERROR(VLOOKUP(D264,'4. Docencia y Profesorado Univ.'!$F:$G,2,FALSE),IFERROR(VLOOKUP(D264,'5. Estudiantes y Graduados'!$F:$G,2,FALSE),IFERROR(VLOOKUP(D264,'11. Gestion Administrativa'!$F:$G,2,FALSE),IFERROR(VLOOKUP(D264,'13. Gestión Académica'!$F:$G,2,FALSE),IFERROR(VLOOKUP(D264,'9. Asegura. de la Calid. y M'!$F:$G,2,FALSE),IFERROR(VLOOKUP(D264,'6. Gestión del Conocimiento'!$F:$G,2,FALSE),IFERROR(VLOOKUP(D264,'15. Gobernabilidad y Proceso...'!$F:$G,2,FALSE),IFERROR(VLOOKUP(D264,'12. Gestión del Talento Humano'!$F:$G,2,FALSE),IFERROR(VLOOKUP(D264,'14. Internacional... de la E.S.'!$F:$G,2,FALSE),IFERROR(VLOOKUP(D264,'10. Posgrado'!$F:$G,2,FALSE),IFERROR(VLOOKUP(D264,'17. Gestión TIC'!$F:$G,2,FALSE),IFERROR(VLOOKUP(D264,'16. Desa. del Sistema Educ.Sup.'!$F:$G,2,FALSE),IFERROR(VLOOKUP(D264,'8. Cultura de Inno. Insti...'!$F:$G,2,FALSE),VLOOKUP(D264,'7. Lo Esencial de la Reforma U.'!$F:$G,2,0)))))))))))))))))</f>
        <v>Realizar visitas programadas a los OI, Embajadas, ONGs, gobierno y al extranjero</v>
      </c>
      <c r="D265" s="31"/>
      <c r="E265" s="93"/>
      <c r="F265" s="93"/>
      <c r="G265" s="93"/>
      <c r="H265" s="76"/>
      <c r="I265" s="76"/>
      <c r="J265" s="76"/>
      <c r="K265" s="112"/>
    </row>
    <row r="266" spans="3:11" s="462" customFormat="1" ht="15.75" thickBot="1" x14ac:dyDescent="0.3">
      <c r="F266" s="93"/>
      <c r="G266" s="76"/>
      <c r="H266" s="76"/>
      <c r="I266" s="76"/>
    </row>
    <row r="267" spans="3:11" s="462" customFormat="1" ht="30.75" thickBot="1" x14ac:dyDescent="0.3">
      <c r="C267" s="129" t="s">
        <v>44</v>
      </c>
      <c r="D267" s="129" t="s">
        <v>55</v>
      </c>
      <c r="E267" s="136" t="s">
        <v>57</v>
      </c>
      <c r="F267" s="135" t="s">
        <v>27</v>
      </c>
      <c r="G267" s="133" t="s">
        <v>130</v>
      </c>
      <c r="H267" s="136" t="s">
        <v>46</v>
      </c>
      <c r="I267" s="133" t="s">
        <v>131</v>
      </c>
      <c r="J267" s="133" t="s">
        <v>409</v>
      </c>
      <c r="K267" s="133" t="s">
        <v>410</v>
      </c>
    </row>
    <row r="268" spans="3:11" s="462" customFormat="1" x14ac:dyDescent="0.25">
      <c r="C268" s="220" t="s">
        <v>438</v>
      </c>
      <c r="D268" s="221"/>
      <c r="E268" s="219">
        <f>HLOOKUP(C268,$AH$2:$BU$3,2,0)</f>
        <v>620</v>
      </c>
      <c r="F268" s="97">
        <f t="shared" ref="F268:F271" si="27">D268*E268</f>
        <v>0</v>
      </c>
      <c r="G268" s="161"/>
      <c r="H268" s="142"/>
      <c r="I268" s="130" t="e">
        <f>VLOOKUP(H268,Presupuesto!$B$11:$C$565,2,0)</f>
        <v>#N/A</v>
      </c>
      <c r="J268" s="218" t="s">
        <v>1366</v>
      </c>
      <c r="K268" s="98" t="s">
        <v>393</v>
      </c>
    </row>
    <row r="269" spans="3:11" s="462" customFormat="1" x14ac:dyDescent="0.25">
      <c r="C269" s="141" t="s">
        <v>1826</v>
      </c>
      <c r="D269" s="158">
        <v>12</v>
      </c>
      <c r="E269" s="123">
        <v>150</v>
      </c>
      <c r="F269" s="97">
        <f t="shared" si="27"/>
        <v>1800</v>
      </c>
      <c r="G269" s="161" t="s">
        <v>128</v>
      </c>
      <c r="H269" s="142" t="s">
        <v>870</v>
      </c>
      <c r="I269" s="130" t="str">
        <f>VLOOKUP(H269,Presupuesto!$B$11:$C$565,2,0)</f>
        <v>GASOLINA</v>
      </c>
      <c r="J269" s="98" t="s">
        <v>1366</v>
      </c>
      <c r="K269" s="98" t="s">
        <v>411</v>
      </c>
    </row>
    <row r="270" spans="3:11" s="462" customFormat="1" x14ac:dyDescent="0.25">
      <c r="C270" s="141" t="s">
        <v>1831</v>
      </c>
      <c r="D270" s="158">
        <v>20</v>
      </c>
      <c r="E270" s="123">
        <v>500</v>
      </c>
      <c r="F270" s="97">
        <f t="shared" si="27"/>
        <v>10000</v>
      </c>
      <c r="G270" s="161" t="s">
        <v>128</v>
      </c>
      <c r="H270" s="146" t="s">
        <v>779</v>
      </c>
      <c r="I270" s="130" t="str">
        <f>VLOOKUP(H270,Presupuesto!$B$11:$C$565,2,0)</f>
        <v>SERVICIOS CEREMONIAL Y PROTOCOLO</v>
      </c>
      <c r="J270" s="98" t="s">
        <v>1366</v>
      </c>
      <c r="K270" s="98" t="s">
        <v>411</v>
      </c>
    </row>
    <row r="271" spans="3:11" s="462" customFormat="1" ht="15.75" thickBot="1" x14ac:dyDescent="0.3">
      <c r="C271" s="141" t="s">
        <v>1832</v>
      </c>
      <c r="D271" s="158">
        <v>1</v>
      </c>
      <c r="E271" s="123"/>
      <c r="F271" s="105">
        <f t="shared" si="27"/>
        <v>0</v>
      </c>
      <c r="G271" s="162"/>
      <c r="H271" s="148"/>
      <c r="I271" s="132" t="e">
        <f>VLOOKUP(H271,Presupuesto!$B$11:$C$565,2,0)</f>
        <v>#N/A</v>
      </c>
      <c r="J271" s="106">
        <f>$J$297</f>
        <v>0</v>
      </c>
      <c r="K271" s="124" t="s">
        <v>393</v>
      </c>
    </row>
    <row r="272" spans="3:11" s="462" customFormat="1" x14ac:dyDescent="0.25">
      <c r="G272" s="449"/>
    </row>
    <row r="273" spans="3:11" s="462" customFormat="1" x14ac:dyDescent="0.25">
      <c r="F273" s="90"/>
      <c r="G273" s="89"/>
      <c r="H273" s="90"/>
      <c r="I273" s="90"/>
    </row>
    <row r="274" spans="3:11" s="462" customFormat="1" ht="15.75" thickBot="1" x14ac:dyDescent="0.3">
      <c r="G274" s="449"/>
    </row>
    <row r="275" spans="3:11" s="462" customFormat="1" ht="15.75" thickBot="1" x14ac:dyDescent="0.3">
      <c r="C275" s="157" t="s">
        <v>53</v>
      </c>
      <c r="D275" s="370">
        <f>SUM(F282:F285)</f>
        <v>0</v>
      </c>
      <c r="F275" s="70"/>
      <c r="G275" s="79"/>
      <c r="H275" s="70"/>
      <c r="I275" s="70"/>
    </row>
    <row r="276" spans="3:11" s="462" customFormat="1" x14ac:dyDescent="0.25">
      <c r="C276" s="70"/>
      <c r="D276" s="31"/>
      <c r="E276" s="93"/>
      <c r="F276" s="93"/>
      <c r="G276" s="93"/>
      <c r="H276" s="76"/>
      <c r="I276" s="76"/>
      <c r="J276" s="76"/>
      <c r="K276" s="112"/>
    </row>
    <row r="277" spans="3:11" s="462" customFormat="1" x14ac:dyDescent="0.25">
      <c r="C277" s="70"/>
      <c r="D277" s="31"/>
      <c r="E277" s="93"/>
      <c r="F277" s="93"/>
      <c r="G277" s="93"/>
      <c r="H277" s="76"/>
      <c r="I277" s="76"/>
      <c r="J277" s="76"/>
      <c r="K277" s="112"/>
    </row>
    <row r="278" spans="3:11" s="462" customFormat="1" ht="15.75" x14ac:dyDescent="0.25">
      <c r="C278" s="202" t="s">
        <v>391</v>
      </c>
      <c r="D278" s="366" t="s">
        <v>1749</v>
      </c>
      <c r="E278" s="93"/>
      <c r="F278" s="93"/>
      <c r="G278" s="93"/>
      <c r="H278" s="76"/>
      <c r="I278" s="76"/>
      <c r="J278" s="76"/>
      <c r="K278" s="112"/>
    </row>
    <row r="279" spans="3:11" s="462" customFormat="1" ht="18.75" x14ac:dyDescent="0.25">
      <c r="C279" s="210" t="str">
        <f>IFERROR(VLOOKUP(D278,'1. Desarrollo e Innov. Curricu.'!$F:$G,2,FALSE),IFERROR(VLOOKUP(D278,'2. Investigación Científica'!$F:$G,2,FALSE),IFERROR(VLOOKUP(D278,'3. Vinculación Univ. Sociedad'!$F:$G,2,FALSE),IFERROR(VLOOKUP(D278,'4. Docencia y Profesorado Univ.'!$F:$G,2,FALSE),IFERROR(VLOOKUP(D278,'5. Estudiantes y Graduados'!$F:$G,2,FALSE),IFERROR(VLOOKUP(D278,'11. Gestion Administrativa'!$F:$G,2,FALSE),IFERROR(VLOOKUP(D278,'13. Gestión Académica'!$F:$G,2,FALSE),IFERROR(VLOOKUP(D278,'9. Asegura. de la Calid. y M'!$F:$G,2,FALSE),IFERROR(VLOOKUP(D278,'6. Gestión del Conocimiento'!$F:$G,2,FALSE),IFERROR(VLOOKUP(D278,'15. Gobernabilidad y Proceso...'!$F:$G,2,FALSE),IFERROR(VLOOKUP(D278,'12. Gestión del Talento Humano'!$F:$G,2,FALSE),IFERROR(VLOOKUP(D278,'14. Internacional... de la E.S.'!$F:$G,2,FALSE),IFERROR(VLOOKUP(D278,'10. Posgrado'!$F:$G,2,FALSE),IFERROR(VLOOKUP(D278,'17. Gestión TIC'!$F:$G,2,FALSE),IFERROR(VLOOKUP(D278,'16. Desa. del Sistema Educ.Sup.'!$F:$G,2,FALSE),IFERROR(VLOOKUP(D278,'8. Cultura de Inno. Insti...'!$F:$G,2,FALSE),VLOOKUP(D278,'7. Lo Esencial de la Reforma U.'!$F:$G,2,0)))))))))))))))))</f>
        <v xml:space="preserve">Actualización de Directorio para conocer los contactos, ubicación y representación en Honduras </v>
      </c>
      <c r="D279" s="31"/>
      <c r="E279" s="93"/>
      <c r="F279" s="93"/>
      <c r="G279" s="93"/>
      <c r="H279" s="76"/>
      <c r="I279" s="76"/>
      <c r="J279" s="76"/>
      <c r="K279" s="112"/>
    </row>
    <row r="280" spans="3:11" s="462" customFormat="1" ht="15.75" thickBot="1" x14ac:dyDescent="0.3">
      <c r="F280" s="93"/>
      <c r="G280" s="76"/>
      <c r="H280" s="76"/>
      <c r="I280" s="76"/>
    </row>
    <row r="281" spans="3:11" s="462" customFormat="1" ht="30.75" thickBot="1" x14ac:dyDescent="0.3">
      <c r="C281" s="129" t="s">
        <v>44</v>
      </c>
      <c r="D281" s="129" t="s">
        <v>55</v>
      </c>
      <c r="E281" s="136" t="s">
        <v>57</v>
      </c>
      <c r="F281" s="135" t="s">
        <v>27</v>
      </c>
      <c r="G281" s="133" t="s">
        <v>130</v>
      </c>
      <c r="H281" s="136" t="s">
        <v>46</v>
      </c>
      <c r="I281" s="133" t="s">
        <v>131</v>
      </c>
      <c r="J281" s="133" t="s">
        <v>409</v>
      </c>
      <c r="K281" s="133" t="s">
        <v>410</v>
      </c>
    </row>
    <row r="282" spans="3:11" s="462" customFormat="1" x14ac:dyDescent="0.25">
      <c r="C282" s="220" t="s">
        <v>438</v>
      </c>
      <c r="D282" s="221"/>
      <c r="E282" s="219">
        <f>HLOOKUP(C282,$AH$2:$BU$3,2,0)</f>
        <v>620</v>
      </c>
      <c r="F282" s="97">
        <f t="shared" ref="F282:F285" si="28">D282*E282</f>
        <v>0</v>
      </c>
      <c r="G282" s="161"/>
      <c r="H282" s="142"/>
      <c r="I282" s="130" t="e">
        <f>VLOOKUP(H282,Presupuesto!$B$11:$C$565,2,0)</f>
        <v>#N/A</v>
      </c>
      <c r="J282" s="218" t="s">
        <v>1478</v>
      </c>
      <c r="K282" s="98" t="s">
        <v>393</v>
      </c>
    </row>
    <row r="283" spans="3:11" s="462" customFormat="1" x14ac:dyDescent="0.25">
      <c r="C283" s="141"/>
      <c r="D283" s="158"/>
      <c r="E283" s="123"/>
      <c r="F283" s="97">
        <f t="shared" si="28"/>
        <v>0</v>
      </c>
      <c r="G283" s="161"/>
      <c r="H283" s="142"/>
      <c r="I283" s="130" t="e">
        <f>VLOOKUP(H283,Presupuesto!$B$11:$C$565,2,0)</f>
        <v>#N/A</v>
      </c>
      <c r="J283" s="98">
        <f>$J$297</f>
        <v>0</v>
      </c>
      <c r="K283" s="98" t="s">
        <v>411</v>
      </c>
    </row>
    <row r="284" spans="3:11" s="462" customFormat="1" x14ac:dyDescent="0.25">
      <c r="C284" s="145"/>
      <c r="D284" s="151"/>
      <c r="E284" s="118"/>
      <c r="F284" s="97">
        <f t="shared" si="28"/>
        <v>0</v>
      </c>
      <c r="G284" s="161"/>
      <c r="H284" s="146"/>
      <c r="I284" s="130" t="e">
        <f>VLOOKUP(H284,Presupuesto!$B$11:$C$565,2,0)</f>
        <v>#N/A</v>
      </c>
      <c r="J284" s="98">
        <f>$J$297</f>
        <v>0</v>
      </c>
      <c r="K284" s="98" t="s">
        <v>411</v>
      </c>
    </row>
    <row r="285" spans="3:11" s="462" customFormat="1" ht="15.75" thickBot="1" x14ac:dyDescent="0.3">
      <c r="C285" s="147"/>
      <c r="D285" s="159"/>
      <c r="E285" s="103"/>
      <c r="F285" s="105">
        <f t="shared" si="28"/>
        <v>0</v>
      </c>
      <c r="G285" s="162"/>
      <c r="H285" s="148"/>
      <c r="I285" s="132" t="e">
        <f>VLOOKUP(H285,Presupuesto!$B$11:$C$565,2,0)</f>
        <v>#N/A</v>
      </c>
      <c r="J285" s="106">
        <f>$J$297</f>
        <v>0</v>
      </c>
      <c r="K285" s="124" t="s">
        <v>393</v>
      </c>
    </row>
    <row r="286" spans="3:11" s="462" customFormat="1" x14ac:dyDescent="0.25">
      <c r="G286" s="449"/>
    </row>
    <row r="287" spans="3:11" s="462" customFormat="1" x14ac:dyDescent="0.25">
      <c r="G287" s="449"/>
    </row>
    <row r="288" spans="3:11" ht="15.75" thickBot="1" x14ac:dyDescent="0.3">
      <c r="C288" s="462"/>
      <c r="D288" s="462"/>
      <c r="E288" s="462"/>
      <c r="F288" s="462"/>
      <c r="G288" s="449"/>
      <c r="H288" s="462"/>
      <c r="I288" s="462"/>
      <c r="J288" s="462"/>
      <c r="K288" s="462"/>
    </row>
    <row r="289" spans="3:11" ht="15.75" thickBot="1" x14ac:dyDescent="0.3">
      <c r="C289" s="157" t="s">
        <v>53</v>
      </c>
      <c r="D289" s="370">
        <f>SUM(F296:F299)</f>
        <v>0</v>
      </c>
      <c r="E289" s="462"/>
      <c r="F289" s="70"/>
      <c r="G289" s="79"/>
      <c r="H289" s="70"/>
      <c r="I289" s="70"/>
      <c r="J289" s="462"/>
      <c r="K289" s="462"/>
    </row>
    <row r="290" spans="3:11" x14ac:dyDescent="0.25">
      <c r="C290" s="70"/>
      <c r="D290" s="31"/>
      <c r="E290" s="93"/>
      <c r="F290" s="93"/>
      <c r="G290" s="93"/>
      <c r="H290" s="76"/>
      <c r="I290" s="76"/>
      <c r="J290" s="76"/>
      <c r="K290" s="112"/>
    </row>
    <row r="291" spans="3:11" x14ac:dyDescent="0.25">
      <c r="C291" s="70"/>
      <c r="D291" s="31"/>
      <c r="E291" s="93"/>
      <c r="F291" s="93"/>
      <c r="G291" s="93"/>
      <c r="H291" s="76"/>
      <c r="I291" s="76"/>
      <c r="J291" s="76"/>
      <c r="K291" s="112"/>
    </row>
    <row r="292" spans="3:11" ht="15.75" x14ac:dyDescent="0.25">
      <c r="C292" s="202" t="s">
        <v>391</v>
      </c>
      <c r="D292" s="366" t="s">
        <v>1751</v>
      </c>
      <c r="E292" s="93"/>
      <c r="F292" s="93"/>
      <c r="G292" s="93"/>
      <c r="H292" s="76"/>
      <c r="I292" s="76"/>
      <c r="J292" s="76"/>
      <c r="K292" s="112"/>
    </row>
    <row r="293" spans="3:11" ht="18.75" x14ac:dyDescent="0.25">
      <c r="C293" s="210" t="str">
        <f>IFERROR(VLOOKUP(D292,'1. Desarrollo e Innov. Curricu.'!$F:$G,2,FALSE),IFERROR(VLOOKUP(D292,'2. Investigación Científica'!$F:$G,2,FALSE),IFERROR(VLOOKUP(D292,'3. Vinculación Univ. Sociedad'!$F:$G,2,FALSE),IFERROR(VLOOKUP(D292,'4. Docencia y Profesorado Univ.'!$F:$G,2,FALSE),IFERROR(VLOOKUP(D292,'5. Estudiantes y Graduados'!$F:$G,2,FALSE),IFERROR(VLOOKUP(D292,'11. Gestion Administrativa'!$F:$G,2,FALSE),IFERROR(VLOOKUP(D292,'13. Gestión Académica'!$F:$G,2,FALSE),IFERROR(VLOOKUP(D292,'9. Asegura. de la Calid. y M'!$F:$G,2,FALSE),IFERROR(VLOOKUP(D292,'6. Gestión del Conocimiento'!$F:$G,2,FALSE),IFERROR(VLOOKUP(D292,'15. Gobernabilidad y Proceso...'!$F:$G,2,FALSE),IFERROR(VLOOKUP(D292,'12. Gestión del Talento Humano'!$F:$G,2,FALSE),IFERROR(VLOOKUP(D292,'14. Internacional... de la E.S.'!$F:$G,2,FALSE),IFERROR(VLOOKUP(D292,'10. Posgrado'!$F:$G,2,FALSE),IFERROR(VLOOKUP(D292,'17. Gestión TIC'!$F:$G,2,FALSE),IFERROR(VLOOKUP(D292,'16. Desa. del Sistema Educ.Sup.'!$F:$G,2,FALSE),IFERROR(VLOOKUP(D292,'8. Cultura de Inno. Insti...'!$F:$G,2,FALSE),VLOOKUP(D292,'7. Lo Esencial de la Reforma U.'!$F:$G,2,0)))))))))))))))))</f>
        <v>Revision de ofertas de convocatorias y opciones de financiamiento</v>
      </c>
      <c r="D293" s="31"/>
      <c r="E293" s="93"/>
      <c r="F293" s="93"/>
      <c r="G293" s="93"/>
      <c r="H293" s="76"/>
      <c r="I293" s="76"/>
      <c r="J293" s="76"/>
      <c r="K293" s="112"/>
    </row>
    <row r="294" spans="3:11" ht="15.75" thickBot="1" x14ac:dyDescent="0.3">
      <c r="C294" s="462"/>
      <c r="D294" s="462"/>
      <c r="E294" s="462"/>
      <c r="F294" s="93"/>
      <c r="G294" s="76"/>
      <c r="H294" s="76"/>
      <c r="I294" s="76"/>
      <c r="J294" s="462"/>
      <c r="K294" s="462"/>
    </row>
    <row r="295" spans="3:11" ht="30.75" thickBot="1" x14ac:dyDescent="0.3">
      <c r="C295" s="129" t="s">
        <v>44</v>
      </c>
      <c r="D295" s="129" t="s">
        <v>55</v>
      </c>
      <c r="E295" s="136" t="s">
        <v>57</v>
      </c>
      <c r="F295" s="135" t="s">
        <v>27</v>
      </c>
      <c r="G295" s="133" t="s">
        <v>130</v>
      </c>
      <c r="H295" s="136" t="s">
        <v>46</v>
      </c>
      <c r="I295" s="133" t="s">
        <v>131</v>
      </c>
      <c r="J295" s="133" t="s">
        <v>409</v>
      </c>
      <c r="K295" s="133" t="s">
        <v>410</v>
      </c>
    </row>
    <row r="296" spans="3:11" x14ac:dyDescent="0.25">
      <c r="C296" s="220" t="s">
        <v>438</v>
      </c>
      <c r="D296" s="221"/>
      <c r="E296" s="219">
        <f>HLOOKUP(C296,$AH$2:$BU$3,2,0)</f>
        <v>620</v>
      </c>
      <c r="F296" s="97">
        <f t="shared" ref="F296:F299" si="29">D296*E296</f>
        <v>0</v>
      </c>
      <c r="G296" s="161"/>
      <c r="H296" s="142"/>
      <c r="I296" s="130" t="e">
        <f>VLOOKUP(H296,Presupuesto!$B$11:$C$565,2,0)</f>
        <v>#N/A</v>
      </c>
      <c r="J296" s="218" t="s">
        <v>1478</v>
      </c>
      <c r="K296" s="98" t="s">
        <v>393</v>
      </c>
    </row>
    <row r="297" spans="3:11" x14ac:dyDescent="0.25">
      <c r="C297" s="141"/>
      <c r="D297" s="158"/>
      <c r="E297" s="123"/>
      <c r="F297" s="97">
        <f t="shared" si="29"/>
        <v>0</v>
      </c>
      <c r="G297" s="161"/>
      <c r="H297" s="142"/>
      <c r="I297" s="130" t="e">
        <f>VLOOKUP(H297,Presupuesto!$B$11:$C$565,2,0)</f>
        <v>#N/A</v>
      </c>
      <c r="J297" s="98"/>
      <c r="K297" s="98" t="s">
        <v>411</v>
      </c>
    </row>
    <row r="298" spans="3:11" x14ac:dyDescent="0.25">
      <c r="C298" s="145"/>
      <c r="D298" s="151"/>
      <c r="E298" s="118"/>
      <c r="F298" s="97">
        <f t="shared" si="29"/>
        <v>0</v>
      </c>
      <c r="G298" s="161"/>
      <c r="H298" s="146"/>
      <c r="I298" s="130" t="e">
        <f>VLOOKUP(H298,Presupuesto!$B$11:$C$565,2,0)</f>
        <v>#N/A</v>
      </c>
      <c r="J298" s="98">
        <f>$J$297</f>
        <v>0</v>
      </c>
      <c r="K298" s="98" t="s">
        <v>411</v>
      </c>
    </row>
    <row r="299" spans="3:11" ht="15.75" thickBot="1" x14ac:dyDescent="0.3">
      <c r="C299" s="147"/>
      <c r="D299" s="159"/>
      <c r="E299" s="103"/>
      <c r="F299" s="105">
        <f t="shared" si="29"/>
        <v>0</v>
      </c>
      <c r="G299" s="162"/>
      <c r="H299" s="148"/>
      <c r="I299" s="132" t="e">
        <f>VLOOKUP(H299,Presupuesto!$B$11:$C$565,2,0)</f>
        <v>#N/A</v>
      </c>
      <c r="J299" s="106">
        <f>$J$297</f>
        <v>0</v>
      </c>
      <c r="K299" s="124" t="s">
        <v>393</v>
      </c>
    </row>
    <row r="300" spans="3:11" x14ac:dyDescent="0.25">
      <c r="C300" s="462"/>
      <c r="D300" s="462"/>
      <c r="E300" s="462"/>
      <c r="F300" s="462"/>
      <c r="G300" s="449"/>
      <c r="H300" s="462"/>
      <c r="I300" s="462"/>
      <c r="J300" s="462"/>
      <c r="K300" s="462"/>
    </row>
    <row r="301" spans="3:11" x14ac:dyDescent="0.25">
      <c r="C301" s="462"/>
      <c r="D301" s="462"/>
      <c r="E301" s="462"/>
      <c r="F301" s="90"/>
      <c r="G301" s="89"/>
      <c r="H301" s="90"/>
      <c r="I301" s="90"/>
      <c r="J301" s="462"/>
      <c r="K301" s="462"/>
    </row>
    <row r="302" spans="3:11" ht="15.75" thickBot="1" x14ac:dyDescent="0.3">
      <c r="F302" s="90"/>
      <c r="G302" s="89"/>
      <c r="H302" s="90"/>
      <c r="I302" s="90"/>
    </row>
    <row r="303" spans="3:11" ht="15.75" thickBot="1" x14ac:dyDescent="0.3">
      <c r="C303" s="157" t="s">
        <v>53</v>
      </c>
      <c r="D303" s="370">
        <f>SUM(F310:F314)</f>
        <v>3000</v>
      </c>
      <c r="F303" s="70"/>
      <c r="G303" s="79"/>
      <c r="H303" s="70"/>
      <c r="I303" s="70"/>
    </row>
    <row r="304" spans="3:11" x14ac:dyDescent="0.25">
      <c r="C304" s="70"/>
      <c r="D304" s="31"/>
      <c r="E304" s="93"/>
      <c r="F304" s="93"/>
      <c r="G304" s="93"/>
      <c r="H304" s="76"/>
      <c r="I304" s="76"/>
      <c r="J304" s="76"/>
      <c r="K304" s="112"/>
    </row>
    <row r="305" spans="3:11" x14ac:dyDescent="0.25">
      <c r="C305" s="70"/>
      <c r="D305" s="31"/>
      <c r="E305" s="93"/>
      <c r="F305" s="93"/>
      <c r="G305" s="93"/>
      <c r="H305" s="76"/>
      <c r="I305" s="76"/>
      <c r="J305" s="76"/>
      <c r="K305" s="112"/>
    </row>
    <row r="306" spans="3:11" ht="15.75" x14ac:dyDescent="0.25">
      <c r="C306" s="202" t="s">
        <v>391</v>
      </c>
      <c r="D306" s="366" t="s">
        <v>1753</v>
      </c>
      <c r="E306" s="93"/>
      <c r="F306" s="93"/>
      <c r="G306" s="93"/>
      <c r="H306" s="76"/>
      <c r="I306" s="76"/>
      <c r="J306" s="76"/>
      <c r="K306" s="112"/>
    </row>
    <row r="307" spans="3:11" ht="18.75" x14ac:dyDescent="0.25">
      <c r="C307" s="210" t="str">
        <f>IFERROR(VLOOKUP(D306,'1. Desarrollo e Innov. Curricu.'!$F:$G,2,FALSE),IFERROR(VLOOKUP(D306,'2. Investigación Científica'!$F:$G,2,FALSE),IFERROR(VLOOKUP(D306,'3. Vinculación Univ. Sociedad'!$F:$G,2,FALSE),IFERROR(VLOOKUP(D306,'4. Docencia y Profesorado Univ.'!$F:$G,2,FALSE),IFERROR(VLOOKUP(D306,'5. Estudiantes y Graduados'!$F:$G,2,FALSE),IFERROR(VLOOKUP(D306,'11. Gestion Administrativa'!$F:$G,2,FALSE),IFERROR(VLOOKUP(D306,'13. Gestión Académica'!$F:$G,2,FALSE),IFERROR(VLOOKUP(D306,'9. Asegura. de la Calid. y M'!$F:$G,2,FALSE),IFERROR(VLOOKUP(D306,'6. Gestión del Conocimiento'!$F:$G,2,FALSE),IFERROR(VLOOKUP(D306,'15. Gobernabilidad y Proceso...'!$F:$G,2,FALSE),IFERROR(VLOOKUP(D306,'12. Gestión del Talento Humano'!$F:$G,2,FALSE),IFERROR(VLOOKUP(D306,'14. Internacional... de la E.S.'!$F:$G,2,FALSE),IFERROR(VLOOKUP(D306,'10. Posgrado'!$F:$G,2,FALSE),IFERROR(VLOOKUP(D306,'17. Gestión TIC'!$F:$G,2,FALSE),IFERROR(VLOOKUP(D306,'16. Desa. del Sistema Educ.Sup.'!$F:$G,2,FALSE),IFERROR(VLOOKUP(D306,'8. Cultura de Inno. Insti...'!$F:$G,2,FALSE),VLOOKUP(D306,'7. Lo Esencial de la Reforma U.'!$F:$G,2,0)))))))))))))))))</f>
        <v>Actualización de directorio de expertos de la cooperación por área de conocimiento</v>
      </c>
      <c r="D307" s="31"/>
      <c r="E307" s="93"/>
      <c r="F307" s="93"/>
      <c r="G307" s="93"/>
      <c r="H307" s="76"/>
      <c r="I307" s="76"/>
      <c r="J307" s="76"/>
      <c r="K307" s="112"/>
    </row>
    <row r="308" spans="3:11" ht="15.75" thickBot="1" x14ac:dyDescent="0.3">
      <c r="F308" s="93"/>
      <c r="G308" s="76"/>
      <c r="H308" s="76"/>
      <c r="I308" s="76"/>
    </row>
    <row r="309" spans="3:11" ht="30.75" thickBot="1" x14ac:dyDescent="0.3">
      <c r="C309" s="129" t="s">
        <v>44</v>
      </c>
      <c r="D309" s="129" t="s">
        <v>55</v>
      </c>
      <c r="E309" s="136" t="s">
        <v>57</v>
      </c>
      <c r="F309" s="135" t="s">
        <v>27</v>
      </c>
      <c r="G309" s="133" t="s">
        <v>130</v>
      </c>
      <c r="H309" s="136" t="s">
        <v>46</v>
      </c>
      <c r="I309" s="133" t="s">
        <v>131</v>
      </c>
      <c r="J309" s="133" t="s">
        <v>409</v>
      </c>
      <c r="K309" s="133" t="s">
        <v>410</v>
      </c>
    </row>
    <row r="310" spans="3:11" x14ac:dyDescent="0.25">
      <c r="C310" s="220" t="s">
        <v>438</v>
      </c>
      <c r="D310" s="221"/>
      <c r="E310" s="219">
        <f>HLOOKUP(C310,$AH$2:$BU$3,2,0)</f>
        <v>620</v>
      </c>
      <c r="F310" s="97">
        <f t="shared" ref="F310:F314" si="30">D310*E310</f>
        <v>0</v>
      </c>
      <c r="G310" s="161"/>
      <c r="H310" s="142"/>
      <c r="I310" s="130" t="e">
        <f>VLOOKUP(H310,Presupuesto!$B$11:$C$565,2,0)</f>
        <v>#N/A</v>
      </c>
      <c r="J310" s="218" t="s">
        <v>1366</v>
      </c>
      <c r="K310" s="98" t="s">
        <v>393</v>
      </c>
    </row>
    <row r="311" spans="3:11" x14ac:dyDescent="0.25">
      <c r="C311" s="141" t="s">
        <v>1826</v>
      </c>
      <c r="D311" s="158">
        <v>20</v>
      </c>
      <c r="E311" s="123">
        <v>150</v>
      </c>
      <c r="F311" s="97">
        <f t="shared" si="30"/>
        <v>3000</v>
      </c>
      <c r="G311" s="161" t="s">
        <v>128</v>
      </c>
      <c r="H311" s="142" t="s">
        <v>870</v>
      </c>
      <c r="I311" s="130" t="str">
        <f>VLOOKUP(H311,Presupuesto!$B$11:$C$565,2,0)</f>
        <v>GASOLINA</v>
      </c>
      <c r="J311" s="98" t="str">
        <f>$J$310</f>
        <v>Proceso integral de la internacionalización de la Educación Superior</v>
      </c>
      <c r="K311" s="98" t="s">
        <v>411</v>
      </c>
    </row>
    <row r="312" spans="3:11" x14ac:dyDescent="0.25">
      <c r="C312" s="141"/>
      <c r="D312" s="158"/>
      <c r="E312" s="123"/>
      <c r="F312" s="97">
        <f t="shared" si="30"/>
        <v>0</v>
      </c>
      <c r="G312" s="161"/>
      <c r="H312" s="142"/>
      <c r="I312" s="130" t="e">
        <f>VLOOKUP(H312,Presupuesto!$B$11:$C$565,2,0)</f>
        <v>#N/A</v>
      </c>
      <c r="J312" s="98" t="str">
        <f>$J$310</f>
        <v>Proceso integral de la internacionalización de la Educación Superior</v>
      </c>
      <c r="K312" s="98" t="s">
        <v>411</v>
      </c>
    </row>
    <row r="313" spans="3:11" x14ac:dyDescent="0.25">
      <c r="C313" s="141"/>
      <c r="D313" s="158"/>
      <c r="E313" s="123"/>
      <c r="F313" s="97">
        <f t="shared" si="30"/>
        <v>0</v>
      </c>
      <c r="G313" s="161"/>
      <c r="H313" s="142"/>
      <c r="I313" s="130" t="e">
        <f>VLOOKUP(H313,Presupuesto!$B$11:$C$565,2,0)</f>
        <v>#N/A</v>
      </c>
      <c r="J313" s="98" t="str">
        <f>$J$310</f>
        <v>Proceso integral de la internacionalización de la Educación Superior</v>
      </c>
      <c r="K313" s="98" t="s">
        <v>411</v>
      </c>
    </row>
    <row r="314" spans="3:11" ht="15.75" thickBot="1" x14ac:dyDescent="0.3">
      <c r="C314" s="147"/>
      <c r="D314" s="159"/>
      <c r="E314" s="103"/>
      <c r="F314" s="105">
        <f t="shared" si="30"/>
        <v>0</v>
      </c>
      <c r="G314" s="162"/>
      <c r="H314" s="148"/>
      <c r="I314" s="132" t="e">
        <f>VLOOKUP(H314,Presupuesto!$B$11:$C$565,2,0)</f>
        <v>#N/A</v>
      </c>
      <c r="J314" s="106" t="str">
        <f>$J$310</f>
        <v>Proceso integral de la internacionalización de la Educación Superior</v>
      </c>
      <c r="K314" s="124" t="s">
        <v>393</v>
      </c>
    </row>
    <row r="316" spans="3:11" ht="15.75" thickBot="1" x14ac:dyDescent="0.3"/>
    <row r="317" spans="3:11" ht="15.75" thickBot="1" x14ac:dyDescent="0.3">
      <c r="C317" s="157" t="s">
        <v>53</v>
      </c>
      <c r="D317" s="370">
        <f>SUM(F324:F328)</f>
        <v>3600</v>
      </c>
      <c r="F317" s="70"/>
      <c r="G317" s="79"/>
      <c r="H317" s="70"/>
      <c r="I317" s="70"/>
    </row>
    <row r="318" spans="3:11" x14ac:dyDescent="0.25">
      <c r="C318" s="70"/>
      <c r="D318" s="31"/>
      <c r="E318" s="93"/>
      <c r="F318" s="93"/>
      <c r="G318" s="93"/>
      <c r="H318" s="76"/>
      <c r="I318" s="76"/>
      <c r="J318" s="76"/>
      <c r="K318" s="112"/>
    </row>
    <row r="319" spans="3:11" x14ac:dyDescent="0.25">
      <c r="C319" s="70"/>
      <c r="D319" s="31"/>
      <c r="E319" s="93"/>
      <c r="F319" s="93"/>
      <c r="G319" s="93"/>
      <c r="H319" s="76"/>
      <c r="I319" s="76"/>
      <c r="J319" s="76"/>
      <c r="K319" s="112"/>
    </row>
    <row r="320" spans="3:11" ht="15.75" x14ac:dyDescent="0.25">
      <c r="C320" s="202" t="s">
        <v>391</v>
      </c>
      <c r="D320" s="366" t="s">
        <v>1775</v>
      </c>
      <c r="E320" s="93"/>
      <c r="F320" s="93"/>
      <c r="G320" s="93"/>
      <c r="H320" s="76"/>
      <c r="I320" s="76"/>
      <c r="J320" s="76"/>
      <c r="K320" s="112"/>
    </row>
    <row r="321" spans="3:11" ht="18.75" x14ac:dyDescent="0.25">
      <c r="C321" s="210" t="str">
        <f>IFERROR(VLOOKUP(D320,'1. Desarrollo e Innov. Curricu.'!$F:$G,2,FALSE),IFERROR(VLOOKUP(D320,'2. Investigación Científica'!$F:$G,2,FALSE),IFERROR(VLOOKUP(D320,'3. Vinculación Univ. Sociedad'!$F:$G,2,FALSE),IFERROR(VLOOKUP(D320,'4. Docencia y Profesorado Univ.'!$F:$G,2,FALSE),IFERROR(VLOOKUP(D320,'5. Estudiantes y Graduados'!$F:$G,2,FALSE),IFERROR(VLOOKUP(D320,'11. Gestion Administrativa'!$F:$G,2,FALSE),IFERROR(VLOOKUP(D320,'13. Gestión Académica'!$F:$G,2,FALSE),IFERROR(VLOOKUP(D320,'9. Asegura. de la Calid. y M'!$F:$G,2,FALSE),IFERROR(VLOOKUP(D320,'6. Gestión del Conocimiento'!$F:$G,2,FALSE),IFERROR(VLOOKUP(D320,'15. Gobernabilidad y Proceso...'!$F:$G,2,FALSE),IFERROR(VLOOKUP(D320,'12. Gestión del Talento Humano'!$F:$G,2,FALSE),IFERROR(VLOOKUP(D320,'14. Internacional... de la E.S.'!$F:$G,2,FALSE),IFERROR(VLOOKUP(D320,'10. Posgrado'!$F:$G,2,FALSE),IFERROR(VLOOKUP(D320,'17. Gestión TIC'!$F:$G,2,FALSE),IFERROR(VLOOKUP(D320,'16. Desa. del Sistema Educ.Sup.'!$F:$G,2,FALSE),IFERROR(VLOOKUP(D320,'8. Cultura de Inno. Insti...'!$F:$G,2,FALSE),VLOOKUP(D320,'7. Lo Esencial de la Reforma U.'!$F:$G,2,0)))))))))))))))))</f>
        <v>Seguimiento de iniciativas de cooperación.</v>
      </c>
      <c r="D321" s="31"/>
      <c r="E321" s="93"/>
      <c r="F321" s="93"/>
      <c r="G321" s="93"/>
      <c r="H321" s="76"/>
      <c r="I321" s="76"/>
      <c r="J321" s="76"/>
      <c r="K321" s="112"/>
    </row>
    <row r="322" spans="3:11" ht="15.75" thickBot="1" x14ac:dyDescent="0.3">
      <c r="F322" s="93"/>
      <c r="G322" s="76"/>
      <c r="H322" s="76"/>
      <c r="I322" s="76"/>
    </row>
    <row r="323" spans="3:11" ht="30.75" thickBot="1" x14ac:dyDescent="0.3">
      <c r="C323" s="129" t="s">
        <v>44</v>
      </c>
      <c r="D323" s="129" t="s">
        <v>55</v>
      </c>
      <c r="E323" s="136" t="s">
        <v>57</v>
      </c>
      <c r="F323" s="135" t="s">
        <v>27</v>
      </c>
      <c r="G323" s="133" t="s">
        <v>130</v>
      </c>
      <c r="H323" s="136" t="s">
        <v>46</v>
      </c>
      <c r="I323" s="133" t="s">
        <v>131</v>
      </c>
      <c r="J323" s="133" t="s">
        <v>409</v>
      </c>
      <c r="K323" s="133" t="s">
        <v>410</v>
      </c>
    </row>
    <row r="324" spans="3:11" x14ac:dyDescent="0.25">
      <c r="C324" s="220" t="s">
        <v>438</v>
      </c>
      <c r="D324" s="221"/>
      <c r="E324" s="219">
        <f>HLOOKUP(C324,$AH$2:$BU$3,2,0)</f>
        <v>620</v>
      </c>
      <c r="F324" s="97">
        <f t="shared" ref="F324:F328" si="31">D324*E324</f>
        <v>0</v>
      </c>
      <c r="G324" s="161"/>
      <c r="H324" s="142"/>
      <c r="I324" s="130" t="e">
        <f>VLOOKUP(H324,Presupuesto!$B$11:$C$565,2,0)</f>
        <v>#N/A</v>
      </c>
      <c r="J324" s="218" t="s">
        <v>1478</v>
      </c>
      <c r="K324" s="98" t="s">
        <v>393</v>
      </c>
    </row>
    <row r="325" spans="3:11" x14ac:dyDescent="0.25">
      <c r="C325" s="141" t="s">
        <v>1826</v>
      </c>
      <c r="D325" s="158">
        <v>24</v>
      </c>
      <c r="E325" s="123">
        <v>150</v>
      </c>
      <c r="F325" s="97">
        <f t="shared" si="31"/>
        <v>3600</v>
      </c>
      <c r="G325" s="161" t="s">
        <v>128</v>
      </c>
      <c r="H325" s="142" t="s">
        <v>870</v>
      </c>
      <c r="I325" s="130" t="str">
        <f>VLOOKUP(H325,Presupuesto!$B$11:$C$565,2,0)</f>
        <v>GASOLINA</v>
      </c>
      <c r="J325" s="98" t="s">
        <v>1366</v>
      </c>
      <c r="K325" s="98" t="s">
        <v>411</v>
      </c>
    </row>
    <row r="326" spans="3:11" x14ac:dyDescent="0.25">
      <c r="C326" s="141"/>
      <c r="D326" s="158"/>
      <c r="E326" s="123"/>
      <c r="F326" s="97">
        <f t="shared" si="31"/>
        <v>0</v>
      </c>
      <c r="G326" s="161"/>
      <c r="H326" s="142"/>
      <c r="I326" s="130" t="e">
        <f>VLOOKUP(H326,Presupuesto!$B$11:$C$565,2,0)</f>
        <v>#N/A</v>
      </c>
      <c r="J326" s="98" t="str">
        <f>$J$324</f>
        <v>Desarrollo del Sistema de Educación Superior</v>
      </c>
      <c r="K326" s="98" t="s">
        <v>411</v>
      </c>
    </row>
    <row r="327" spans="3:11" x14ac:dyDescent="0.25">
      <c r="C327" s="141"/>
      <c r="D327" s="158"/>
      <c r="E327" s="123"/>
      <c r="F327" s="97">
        <f t="shared" si="31"/>
        <v>0</v>
      </c>
      <c r="G327" s="161"/>
      <c r="H327" s="142"/>
      <c r="I327" s="130" t="e">
        <f>VLOOKUP(H327,Presupuesto!$B$11:$C$565,2,0)</f>
        <v>#N/A</v>
      </c>
      <c r="J327" s="98" t="str">
        <f>$J$324</f>
        <v>Desarrollo del Sistema de Educación Superior</v>
      </c>
      <c r="K327" s="98" t="s">
        <v>411</v>
      </c>
    </row>
    <row r="328" spans="3:11" ht="15.75" thickBot="1" x14ac:dyDescent="0.3">
      <c r="C328" s="147"/>
      <c r="D328" s="159"/>
      <c r="E328" s="103"/>
      <c r="F328" s="105">
        <f t="shared" si="31"/>
        <v>0</v>
      </c>
      <c r="G328" s="162"/>
      <c r="H328" s="148"/>
      <c r="I328" s="132" t="e">
        <f>VLOOKUP(H328,Presupuesto!$B$11:$C$565,2,0)</f>
        <v>#N/A</v>
      </c>
      <c r="J328" s="106" t="str">
        <f>$J$324</f>
        <v>Desarrollo del Sistema de Educación Superior</v>
      </c>
      <c r="K328" s="124" t="s">
        <v>393</v>
      </c>
    </row>
    <row r="330" spans="3:11" ht="15.75" thickBot="1" x14ac:dyDescent="0.3">
      <c r="F330" s="90"/>
      <c r="G330" s="89"/>
      <c r="H330" s="90"/>
      <c r="I330" s="90"/>
    </row>
    <row r="331" spans="3:11" ht="15.75" thickBot="1" x14ac:dyDescent="0.3">
      <c r="C331" s="157" t="s">
        <v>53</v>
      </c>
      <c r="D331" s="370">
        <f>SUM(F338:F347)</f>
        <v>6000</v>
      </c>
      <c r="F331" s="70"/>
      <c r="G331" s="79"/>
      <c r="H331" s="70"/>
      <c r="I331" s="70"/>
    </row>
    <row r="332" spans="3:11" x14ac:dyDescent="0.25">
      <c r="C332" s="70"/>
      <c r="D332" s="31"/>
      <c r="E332" s="93"/>
      <c r="F332" s="93"/>
      <c r="G332" s="93"/>
      <c r="H332" s="76"/>
      <c r="I332" s="76"/>
      <c r="J332" s="76"/>
      <c r="K332" s="112"/>
    </row>
    <row r="333" spans="3:11" x14ac:dyDescent="0.25">
      <c r="C333" s="70"/>
      <c r="D333" s="31"/>
      <c r="E333" s="93"/>
      <c r="F333" s="93"/>
      <c r="G333" s="93"/>
      <c r="H333" s="76"/>
      <c r="I333" s="76"/>
      <c r="J333" s="76"/>
      <c r="K333" s="112"/>
    </row>
    <row r="334" spans="3:11" ht="15.75" x14ac:dyDescent="0.25">
      <c r="C334" s="202" t="s">
        <v>391</v>
      </c>
      <c r="D334" s="366" t="s">
        <v>1780</v>
      </c>
      <c r="E334" s="93"/>
      <c r="F334" s="93"/>
      <c r="G334" s="93"/>
      <c r="H334" s="76"/>
      <c r="I334" s="76"/>
      <c r="J334" s="76"/>
      <c r="K334" s="112"/>
    </row>
    <row r="335" spans="3:11" ht="18.75" x14ac:dyDescent="0.25">
      <c r="C335" s="210" t="str">
        <f>IFERROR(VLOOKUP(D334,'1. Desarrollo e Innov. Curricu.'!$F:$G,2,FALSE),IFERROR(VLOOKUP(D334,'2. Investigación Científica'!$F:$G,2,FALSE),IFERROR(VLOOKUP(D334,'3. Vinculación Univ. Sociedad'!$F:$G,2,FALSE),IFERROR(VLOOKUP(D334,'4. Docencia y Profesorado Univ.'!$F:$G,2,FALSE),IFERROR(VLOOKUP(D334,'5. Estudiantes y Graduados'!$F:$G,2,FALSE),IFERROR(VLOOKUP(D334,'11. Gestion Administrativa'!$F:$G,2,FALSE),IFERROR(VLOOKUP(D334,'13. Gestión Académica'!$F:$G,2,FALSE),IFERROR(VLOOKUP(D334,'9. Asegura. de la Calid. y M'!$F:$G,2,FALSE),IFERROR(VLOOKUP(D334,'6. Gestión del Conocimiento'!$F:$G,2,FALSE),IFERROR(VLOOKUP(D334,'15. Gobernabilidad y Proceso...'!$F:$G,2,FALSE),IFERROR(VLOOKUP(D334,'12. Gestión del Talento Humano'!$F:$G,2,FALSE),IFERROR(VLOOKUP(D334,'14. Internacional... de la E.S.'!$F:$G,2,FALSE),IFERROR(VLOOKUP(D334,'10. Posgrado'!$F:$G,2,FALSE),IFERROR(VLOOKUP(D334,'17. Gestión TIC'!$F:$G,2,FALSE),IFERROR(VLOOKUP(D334,'16. Desa. del Sistema Educ.Sup.'!$F:$G,2,FALSE),IFERROR(VLOOKUP(D334,'8. Cultura de Inno. Insti...'!$F:$G,2,FALSE),VLOOKUP(D334,'7. Lo Esencial de la Reforma U.'!$F:$G,2,0)))))))))))))))))</f>
        <v>Seguimiento y evaluación a programas y proyectos en ejecución</v>
      </c>
      <c r="D335" s="31"/>
      <c r="E335" s="93"/>
      <c r="F335" s="93"/>
      <c r="G335" s="93"/>
      <c r="H335" s="76"/>
      <c r="I335" s="76"/>
      <c r="J335" s="76"/>
      <c r="K335" s="112"/>
    </row>
    <row r="336" spans="3:11" ht="15.75" thickBot="1" x14ac:dyDescent="0.3">
      <c r="F336" s="93"/>
      <c r="G336" s="76"/>
      <c r="H336" s="76"/>
      <c r="I336" s="76"/>
    </row>
    <row r="337" spans="3:11" ht="30.75" thickBot="1" x14ac:dyDescent="0.3">
      <c r="C337" s="129" t="s">
        <v>44</v>
      </c>
      <c r="D337" s="129" t="s">
        <v>55</v>
      </c>
      <c r="E337" s="136" t="s">
        <v>57</v>
      </c>
      <c r="F337" s="135" t="s">
        <v>27</v>
      </c>
      <c r="G337" s="133" t="s">
        <v>130</v>
      </c>
      <c r="H337" s="136" t="s">
        <v>46</v>
      </c>
      <c r="I337" s="133" t="s">
        <v>131</v>
      </c>
      <c r="J337" s="133" t="s">
        <v>409</v>
      </c>
      <c r="K337" s="133" t="s">
        <v>410</v>
      </c>
    </row>
    <row r="338" spans="3:11" x14ac:dyDescent="0.25">
      <c r="C338" s="220" t="s">
        <v>438</v>
      </c>
      <c r="D338" s="221"/>
      <c r="E338" s="219">
        <f>HLOOKUP(C338,$AH$2:$BU$3,2,0)</f>
        <v>620</v>
      </c>
      <c r="F338" s="97">
        <f t="shared" ref="F338:F347" si="32">D338*E338</f>
        <v>0</v>
      </c>
      <c r="G338" s="161"/>
      <c r="H338" s="142"/>
      <c r="I338" s="130" t="e">
        <f>VLOOKUP(H338,Presupuesto!$B$11:$C$565,2,0)</f>
        <v>#N/A</v>
      </c>
      <c r="J338" s="218" t="s">
        <v>1366</v>
      </c>
      <c r="K338" s="98" t="s">
        <v>393</v>
      </c>
    </row>
    <row r="339" spans="3:11" x14ac:dyDescent="0.25">
      <c r="C339" s="141" t="s">
        <v>1829</v>
      </c>
      <c r="D339" s="158">
        <v>1</v>
      </c>
      <c r="E339" s="123">
        <v>4500</v>
      </c>
      <c r="F339" s="97">
        <f t="shared" si="32"/>
        <v>4500</v>
      </c>
      <c r="G339" s="161" t="s">
        <v>128</v>
      </c>
      <c r="H339" s="142" t="s">
        <v>941</v>
      </c>
      <c r="I339" s="130" t="str">
        <f>VLOOKUP(H339,Presupuesto!$B$11:$C$565,2,0)</f>
        <v>UTILES DE ESCRITORIO, OFICINA Y ENSE¥ANZA</v>
      </c>
      <c r="J339" s="98" t="str">
        <f t="shared" ref="J339:J347" si="33">$J$338</f>
        <v>Proceso integral de la internacionalización de la Educación Superior</v>
      </c>
      <c r="K339" s="98" t="s">
        <v>411</v>
      </c>
    </row>
    <row r="340" spans="3:11" x14ac:dyDescent="0.25">
      <c r="C340" s="141" t="s">
        <v>1830</v>
      </c>
      <c r="D340" s="158">
        <v>1</v>
      </c>
      <c r="E340" s="123">
        <v>1500</v>
      </c>
      <c r="F340" s="97">
        <f t="shared" si="32"/>
        <v>1500</v>
      </c>
      <c r="G340" s="161" t="s">
        <v>128</v>
      </c>
      <c r="H340" s="142" t="s">
        <v>941</v>
      </c>
      <c r="I340" s="130" t="str">
        <f>VLOOKUP(H340,Presupuesto!$B$11:$C$565,2,0)</f>
        <v>UTILES DE ESCRITORIO, OFICINA Y ENSE¥ANZA</v>
      </c>
      <c r="J340" s="98" t="str">
        <f t="shared" si="33"/>
        <v>Proceso integral de la internacionalización de la Educación Superior</v>
      </c>
      <c r="K340" s="98" t="s">
        <v>411</v>
      </c>
    </row>
    <row r="341" spans="3:11" x14ac:dyDescent="0.25">
      <c r="C341" s="141"/>
      <c r="D341" s="158"/>
      <c r="E341" s="123"/>
      <c r="F341" s="97">
        <f t="shared" si="32"/>
        <v>0</v>
      </c>
      <c r="G341" s="161"/>
      <c r="H341" s="142"/>
      <c r="I341" s="130" t="e">
        <f>VLOOKUP(H341,Presupuesto!$B$11:$C$565,2,0)</f>
        <v>#N/A</v>
      </c>
      <c r="J341" s="98" t="str">
        <f t="shared" si="33"/>
        <v>Proceso integral de la internacionalización de la Educación Superior</v>
      </c>
      <c r="K341" s="98" t="s">
        <v>411</v>
      </c>
    </row>
    <row r="342" spans="3:11" x14ac:dyDescent="0.25">
      <c r="C342" s="141"/>
      <c r="D342" s="158"/>
      <c r="E342" s="123"/>
      <c r="F342" s="97">
        <f t="shared" si="32"/>
        <v>0</v>
      </c>
      <c r="G342" s="161"/>
      <c r="H342" s="142"/>
      <c r="I342" s="130" t="e">
        <f>VLOOKUP(H342,Presupuesto!$B$11:$C$565,2,0)</f>
        <v>#N/A</v>
      </c>
      <c r="J342" s="98" t="str">
        <f t="shared" si="33"/>
        <v>Proceso integral de la internacionalización de la Educación Superior</v>
      </c>
      <c r="K342" s="98" t="s">
        <v>411</v>
      </c>
    </row>
    <row r="343" spans="3:11" x14ac:dyDescent="0.25">
      <c r="C343" s="141"/>
      <c r="D343" s="158"/>
      <c r="E343" s="123"/>
      <c r="F343" s="97">
        <f t="shared" si="32"/>
        <v>0</v>
      </c>
      <c r="G343" s="161"/>
      <c r="H343" s="142"/>
      <c r="I343" s="130" t="e">
        <f>VLOOKUP(H343,Presupuesto!$B$11:$C$565,2,0)</f>
        <v>#N/A</v>
      </c>
      <c r="J343" s="98" t="str">
        <f t="shared" si="33"/>
        <v>Proceso integral de la internacionalización de la Educación Superior</v>
      </c>
      <c r="K343" s="98" t="s">
        <v>400</v>
      </c>
    </row>
    <row r="344" spans="3:11" x14ac:dyDescent="0.25">
      <c r="C344" s="141"/>
      <c r="D344" s="158"/>
      <c r="E344" s="123"/>
      <c r="F344" s="97">
        <f t="shared" si="32"/>
        <v>0</v>
      </c>
      <c r="G344" s="161"/>
      <c r="H344" s="142"/>
      <c r="I344" s="130" t="e">
        <f>VLOOKUP(H344,Presupuesto!$B$11:$C$565,2,0)</f>
        <v>#N/A</v>
      </c>
      <c r="J344" s="98" t="str">
        <f t="shared" si="33"/>
        <v>Proceso integral de la internacionalización de la Educación Superior</v>
      </c>
      <c r="K344" s="98" t="s">
        <v>411</v>
      </c>
    </row>
    <row r="345" spans="3:11" x14ac:dyDescent="0.25">
      <c r="C345" s="141"/>
      <c r="D345" s="158"/>
      <c r="E345" s="123"/>
      <c r="F345" s="97">
        <f t="shared" si="32"/>
        <v>0</v>
      </c>
      <c r="G345" s="161"/>
      <c r="H345" s="142"/>
      <c r="I345" s="130" t="e">
        <f>VLOOKUP(H345,Presupuesto!$B$11:$C$565,2,0)</f>
        <v>#N/A</v>
      </c>
      <c r="J345" s="98" t="str">
        <f t="shared" si="33"/>
        <v>Proceso integral de la internacionalización de la Educación Superior</v>
      </c>
      <c r="K345" s="98" t="s">
        <v>411</v>
      </c>
    </row>
    <row r="346" spans="3:11" x14ac:dyDescent="0.25">
      <c r="C346" s="145"/>
      <c r="D346" s="151"/>
      <c r="E346" s="118"/>
      <c r="F346" s="97">
        <f t="shared" si="32"/>
        <v>0</v>
      </c>
      <c r="G346" s="161"/>
      <c r="H346" s="146"/>
      <c r="I346" s="130" t="e">
        <f>VLOOKUP(H346,Presupuesto!$B$11:$C$565,2,0)</f>
        <v>#N/A</v>
      </c>
      <c r="J346" s="98" t="str">
        <f t="shared" si="33"/>
        <v>Proceso integral de la internacionalización de la Educación Superior</v>
      </c>
      <c r="K346" s="98" t="s">
        <v>411</v>
      </c>
    </row>
    <row r="347" spans="3:11" ht="15.75" thickBot="1" x14ac:dyDescent="0.3">
      <c r="C347" s="147"/>
      <c r="D347" s="159"/>
      <c r="E347" s="103"/>
      <c r="F347" s="105">
        <f t="shared" si="32"/>
        <v>0</v>
      </c>
      <c r="G347" s="162"/>
      <c r="H347" s="148"/>
      <c r="I347" s="132" t="e">
        <f>VLOOKUP(H347,Presupuesto!$B$11:$C$565,2,0)</f>
        <v>#N/A</v>
      </c>
      <c r="J347" s="106" t="str">
        <f t="shared" si="33"/>
        <v>Proceso integral de la internacionalización de la Educación Superior</v>
      </c>
      <c r="K347" s="124" t="s">
        <v>393</v>
      </c>
    </row>
    <row r="350" spans="3:11" ht="15.75" thickBot="1" x14ac:dyDescent="0.3"/>
    <row r="351" spans="3:11" ht="15.75" thickBot="1" x14ac:dyDescent="0.3">
      <c r="C351" s="157" t="s">
        <v>53</v>
      </c>
      <c r="D351" s="370">
        <f>SUM(F358:F361)</f>
        <v>5000</v>
      </c>
      <c r="F351" s="70"/>
      <c r="G351" s="79"/>
      <c r="H351" s="70"/>
      <c r="I351" s="70"/>
    </row>
    <row r="352" spans="3:11" x14ac:dyDescent="0.25">
      <c r="C352" s="70"/>
      <c r="D352" s="31"/>
      <c r="E352" s="93"/>
      <c r="F352" s="93"/>
      <c r="G352" s="93"/>
      <c r="H352" s="76"/>
      <c r="I352" s="76"/>
      <c r="J352" s="76"/>
      <c r="K352" s="112"/>
    </row>
    <row r="353" spans="3:11" x14ac:dyDescent="0.25">
      <c r="C353" s="70"/>
      <c r="D353" s="31"/>
      <c r="E353" s="93"/>
      <c r="F353" s="93"/>
      <c r="G353" s="93"/>
      <c r="H353" s="76"/>
      <c r="I353" s="76"/>
      <c r="J353" s="76"/>
      <c r="K353" s="112"/>
    </row>
    <row r="354" spans="3:11" ht="15.75" x14ac:dyDescent="0.25">
      <c r="C354" s="202" t="s">
        <v>391</v>
      </c>
      <c r="D354" s="366" t="s">
        <v>1791</v>
      </c>
      <c r="E354" s="93"/>
      <c r="F354" s="93"/>
      <c r="G354" s="93"/>
      <c r="H354" s="76"/>
      <c r="I354" s="76"/>
      <c r="J354" s="76"/>
      <c r="K354" s="112"/>
    </row>
    <row r="355" spans="3:11" ht="18.75" x14ac:dyDescent="0.25">
      <c r="C355" s="210" t="str">
        <f>IFERROR(VLOOKUP(D354,'1. Desarrollo e Innov. Curricu.'!$F:$G,2,FALSE),IFERROR(VLOOKUP(D354,'2. Investigación Científica'!$F:$G,2,FALSE),IFERROR(VLOOKUP(D354,'3. Vinculación Univ. Sociedad'!$F:$G,2,FALSE),IFERROR(VLOOKUP(D354,'4. Docencia y Profesorado Univ.'!$F:$G,2,FALSE),IFERROR(VLOOKUP(D354,'5. Estudiantes y Graduados'!$F:$G,2,FALSE),IFERROR(VLOOKUP(D354,'11. Gestion Administrativa'!$F:$G,2,FALSE),IFERROR(VLOOKUP(D354,'13. Gestión Académica'!$F:$G,2,FALSE),IFERROR(VLOOKUP(D354,'9. Asegura. de la Calid. y M'!$F:$G,2,FALSE),IFERROR(VLOOKUP(D354,'6. Gestión del Conocimiento'!$F:$G,2,FALSE),IFERROR(VLOOKUP(D354,'15. Gobernabilidad y Proceso...'!$F:$G,2,FALSE),IFERROR(VLOOKUP(D354,'12. Gestión del Talento Humano'!$F:$G,2,FALSE),IFERROR(VLOOKUP(D354,'14. Internacional... de la E.S.'!$F:$G,2,FALSE),IFERROR(VLOOKUP(D354,'10. Posgrado'!$F:$G,2,FALSE),IFERROR(VLOOKUP(D354,'17. Gestión TIC'!$F:$G,2,FALSE),IFERROR(VLOOKUP(D354,'16. Desa. del Sistema Educ.Sup.'!$F:$G,2,FALSE),IFERROR(VLOOKUP(D354,'8. Cultura de Inno. Insti...'!$F:$G,2,FALSE),VLOOKUP(D354,'7. Lo Esencial de la Reforma U.'!$F:$G,2,0)))))))))))))))))</f>
        <v>Reimpresión de trifolio para elaboración de proyectos</v>
      </c>
      <c r="D355" s="31"/>
      <c r="E355" s="93"/>
      <c r="F355" s="93"/>
      <c r="G355" s="93"/>
      <c r="H355" s="76"/>
      <c r="I355" s="76"/>
      <c r="J355" s="76"/>
      <c r="K355" s="112"/>
    </row>
    <row r="356" spans="3:11" ht="15.75" thickBot="1" x14ac:dyDescent="0.3">
      <c r="F356" s="93"/>
      <c r="G356" s="76"/>
      <c r="H356" s="76"/>
      <c r="I356" s="76"/>
    </row>
    <row r="357" spans="3:11" ht="30.75" thickBot="1" x14ac:dyDescent="0.3">
      <c r="C357" s="129" t="s">
        <v>44</v>
      </c>
      <c r="D357" s="129" t="s">
        <v>55</v>
      </c>
      <c r="E357" s="136" t="s">
        <v>57</v>
      </c>
      <c r="F357" s="135" t="s">
        <v>27</v>
      </c>
      <c r="G357" s="133" t="s">
        <v>130</v>
      </c>
      <c r="H357" s="136" t="s">
        <v>46</v>
      </c>
      <c r="I357" s="133" t="s">
        <v>131</v>
      </c>
      <c r="J357" s="133" t="s">
        <v>409</v>
      </c>
      <c r="K357" s="133" t="s">
        <v>410</v>
      </c>
    </row>
    <row r="358" spans="3:11" x14ac:dyDescent="0.25">
      <c r="C358" s="220" t="s">
        <v>438</v>
      </c>
      <c r="D358" s="221"/>
      <c r="E358" s="219">
        <f>HLOOKUP(C358,$AH$2:$BU$3,2,0)</f>
        <v>620</v>
      </c>
      <c r="F358" s="97">
        <f t="shared" ref="F358:F361" si="34">D358*E358</f>
        <v>0</v>
      </c>
      <c r="G358" s="161"/>
      <c r="H358" s="142"/>
      <c r="I358" s="130" t="e">
        <f>VLOOKUP(H358,Presupuesto!$B$11:$C$565,2,0)</f>
        <v>#N/A</v>
      </c>
      <c r="J358" s="218" t="s">
        <v>1366</v>
      </c>
      <c r="K358" s="98" t="s">
        <v>393</v>
      </c>
    </row>
    <row r="359" spans="3:11" x14ac:dyDescent="0.25">
      <c r="C359" s="141" t="s">
        <v>1828</v>
      </c>
      <c r="D359" s="158">
        <v>1000</v>
      </c>
      <c r="E359" s="123">
        <v>5</v>
      </c>
      <c r="F359" s="97">
        <f t="shared" si="34"/>
        <v>5000</v>
      </c>
      <c r="G359" s="161" t="s">
        <v>128</v>
      </c>
      <c r="H359" s="142" t="s">
        <v>716</v>
      </c>
      <c r="I359" s="130" t="str">
        <f>VLOOKUP(H359,Presupuesto!$B$11:$C$565,2,0)</f>
        <v>SERVICIOS DE IMPRENTA PUBLIC.Y REPRODUCCION</v>
      </c>
      <c r="J359" s="98" t="str">
        <f>$J$358</f>
        <v>Proceso integral de la internacionalización de la Educación Superior</v>
      </c>
      <c r="K359" s="98" t="s">
        <v>411</v>
      </c>
    </row>
    <row r="360" spans="3:11" x14ac:dyDescent="0.25">
      <c r="C360" s="141"/>
      <c r="D360" s="158"/>
      <c r="E360" s="123"/>
      <c r="F360" s="97">
        <f t="shared" si="34"/>
        <v>0</v>
      </c>
      <c r="G360" s="161"/>
      <c r="H360" s="142"/>
      <c r="I360" s="130" t="e">
        <f>VLOOKUP(H360,Presupuesto!$B$11:$C$565,2,0)</f>
        <v>#N/A</v>
      </c>
      <c r="J360" s="98" t="str">
        <f>$J$358</f>
        <v>Proceso integral de la internacionalización de la Educación Superior</v>
      </c>
      <c r="K360" s="98" t="s">
        <v>411</v>
      </c>
    </row>
    <row r="361" spans="3:11" ht="15.75" thickBot="1" x14ac:dyDescent="0.3">
      <c r="C361" s="147"/>
      <c r="D361" s="159"/>
      <c r="E361" s="103"/>
      <c r="F361" s="105">
        <f t="shared" si="34"/>
        <v>0</v>
      </c>
      <c r="G361" s="162"/>
      <c r="H361" s="148"/>
      <c r="I361" s="132" t="e">
        <f>VLOOKUP(H361,Presupuesto!$B$11:$C$565,2,0)</f>
        <v>#N/A</v>
      </c>
      <c r="J361" s="106" t="str">
        <f>$J$358</f>
        <v>Proceso integral de la internacionalización de la Educación Superior</v>
      </c>
      <c r="K361" s="124" t="s">
        <v>393</v>
      </c>
    </row>
    <row r="363" spans="3:11" ht="15.75" thickBot="1" x14ac:dyDescent="0.3">
      <c r="F363" s="90"/>
      <c r="G363" s="89"/>
      <c r="H363" s="90"/>
      <c r="I363" s="90"/>
    </row>
    <row r="364" spans="3:11" ht="15.75" thickBot="1" x14ac:dyDescent="0.3">
      <c r="C364" s="157" t="s">
        <v>53</v>
      </c>
      <c r="D364" s="370">
        <f>SUM(F371:F374)</f>
        <v>0</v>
      </c>
      <c r="F364" s="70"/>
      <c r="G364" s="79"/>
      <c r="H364" s="70"/>
      <c r="I364" s="70"/>
    </row>
    <row r="365" spans="3:11" x14ac:dyDescent="0.25">
      <c r="C365" s="70"/>
      <c r="D365" s="31"/>
      <c r="E365" s="93"/>
      <c r="F365" s="93"/>
      <c r="G365" s="93"/>
      <c r="H365" s="76"/>
      <c r="I365" s="76"/>
      <c r="J365" s="76"/>
      <c r="K365" s="112"/>
    </row>
    <row r="366" spans="3:11" x14ac:dyDescent="0.25">
      <c r="C366" s="70"/>
      <c r="D366" s="31"/>
      <c r="E366" s="93"/>
      <c r="F366" s="93"/>
      <c r="G366" s="93"/>
      <c r="H366" s="76"/>
      <c r="I366" s="76"/>
      <c r="J366" s="76"/>
      <c r="K366" s="112"/>
    </row>
    <row r="367" spans="3:11" ht="15.75" x14ac:dyDescent="0.25">
      <c r="C367" s="202" t="s">
        <v>391</v>
      </c>
      <c r="D367" s="366" t="s">
        <v>1796</v>
      </c>
      <c r="E367" s="93"/>
      <c r="F367" s="93"/>
      <c r="G367" s="93"/>
      <c r="H367" s="76"/>
      <c r="I367" s="76"/>
      <c r="J367" s="76"/>
      <c r="K367" s="112"/>
    </row>
    <row r="368" spans="3:11" ht="18.75" x14ac:dyDescent="0.25">
      <c r="C368" s="210" t="str">
        <f>IFERROR(VLOOKUP(D367,'1. Desarrollo e Innov. Curricu.'!$F:$G,2,FALSE),IFERROR(VLOOKUP(D367,'2. Investigación Científica'!$F:$G,2,FALSE),IFERROR(VLOOKUP(D367,'3. Vinculación Univ. Sociedad'!$F:$G,2,FALSE),IFERROR(VLOOKUP(D367,'4. Docencia y Profesorado Univ.'!$F:$G,2,FALSE),IFERROR(VLOOKUP(D367,'5. Estudiantes y Graduados'!$F:$G,2,FALSE),IFERROR(VLOOKUP(D367,'11. Gestion Administrativa'!$F:$G,2,FALSE),IFERROR(VLOOKUP(D367,'13. Gestión Académica'!$F:$G,2,FALSE),IFERROR(VLOOKUP(D367,'9. Asegura. de la Calid. y M'!$F:$G,2,FALSE),IFERROR(VLOOKUP(D367,'6. Gestión del Conocimiento'!$F:$G,2,FALSE),IFERROR(VLOOKUP(D367,'15. Gobernabilidad y Proceso...'!$F:$G,2,FALSE),IFERROR(VLOOKUP(D367,'12. Gestión del Talento Humano'!$F:$G,2,FALSE),IFERROR(VLOOKUP(D367,'14. Internacional... de la E.S.'!$F:$G,2,FALSE),IFERROR(VLOOKUP(D367,'10. Posgrado'!$F:$G,2,FALSE),IFERROR(VLOOKUP(D367,'17. Gestión TIC'!$F:$G,2,FALSE),IFERROR(VLOOKUP(D367,'16. Desa. del Sistema Educ.Sup.'!$F:$G,2,FALSE),IFERROR(VLOOKUP(D367,'8. Cultura de Inno. Insti...'!$F:$G,2,FALSE),VLOOKUP(D367,'7. Lo Esencial de la Reforma U.'!$F:$G,2,0)))))))))))))))))</f>
        <v>Acompañamiento a las unidades acadèmicas  y/o centros regionales en la implementación del manual de procesos.</v>
      </c>
      <c r="D368" s="31"/>
      <c r="E368" s="93"/>
      <c r="F368" s="93"/>
      <c r="G368" s="93"/>
      <c r="H368" s="76"/>
      <c r="I368" s="76"/>
      <c r="J368" s="76"/>
      <c r="K368" s="112"/>
    </row>
    <row r="369" spans="3:11" ht="15.75" thickBot="1" x14ac:dyDescent="0.3">
      <c r="F369" s="93"/>
      <c r="G369" s="76"/>
      <c r="H369" s="76"/>
      <c r="I369" s="76"/>
    </row>
    <row r="370" spans="3:11" ht="30.75" thickBot="1" x14ac:dyDescent="0.3">
      <c r="C370" s="129" t="s">
        <v>44</v>
      </c>
      <c r="D370" s="129" t="s">
        <v>55</v>
      </c>
      <c r="E370" s="136" t="s">
        <v>57</v>
      </c>
      <c r="F370" s="135" t="s">
        <v>27</v>
      </c>
      <c r="G370" s="133" t="s">
        <v>130</v>
      </c>
      <c r="H370" s="136" t="s">
        <v>46</v>
      </c>
      <c r="I370" s="133" t="s">
        <v>131</v>
      </c>
      <c r="J370" s="133" t="s">
        <v>409</v>
      </c>
      <c r="K370" s="133" t="s">
        <v>410</v>
      </c>
    </row>
    <row r="371" spans="3:11" x14ac:dyDescent="0.25">
      <c r="C371" s="220" t="s">
        <v>438</v>
      </c>
      <c r="D371" s="221"/>
      <c r="E371" s="219">
        <f>HLOOKUP(C371,$AH$2:$BU$3,2,0)</f>
        <v>620</v>
      </c>
      <c r="F371" s="97">
        <f t="shared" ref="F371:F374" si="35">D371*E371</f>
        <v>0</v>
      </c>
      <c r="G371" s="161"/>
      <c r="H371" s="142"/>
      <c r="I371" s="130" t="e">
        <f>VLOOKUP(H371,Presupuesto!$B$11:$C$565,2,0)</f>
        <v>#N/A</v>
      </c>
      <c r="J371" s="218" t="s">
        <v>1478</v>
      </c>
      <c r="K371" s="98" t="s">
        <v>393</v>
      </c>
    </row>
    <row r="372" spans="3:11" x14ac:dyDescent="0.25">
      <c r="C372" s="141"/>
      <c r="D372" s="158"/>
      <c r="E372" s="123"/>
      <c r="F372" s="97">
        <f t="shared" si="35"/>
        <v>0</v>
      </c>
      <c r="G372" s="161"/>
      <c r="H372" s="142"/>
      <c r="I372" s="130" t="e">
        <f>VLOOKUP(H372,Presupuesto!$B$11:$C$565,2,0)</f>
        <v>#N/A</v>
      </c>
      <c r="J372" s="98" t="str">
        <f>$J$371</f>
        <v>Desarrollo del Sistema de Educación Superior</v>
      </c>
      <c r="K372" s="98" t="s">
        <v>411</v>
      </c>
    </row>
    <row r="373" spans="3:11" x14ac:dyDescent="0.25">
      <c r="C373" s="141"/>
      <c r="D373" s="158"/>
      <c r="E373" s="123"/>
      <c r="F373" s="97">
        <f t="shared" si="35"/>
        <v>0</v>
      </c>
      <c r="G373" s="161"/>
      <c r="H373" s="142"/>
      <c r="I373" s="130" t="e">
        <f>VLOOKUP(H373,Presupuesto!$B$11:$C$565,2,0)</f>
        <v>#N/A</v>
      </c>
      <c r="J373" s="98" t="str">
        <f>$J$371</f>
        <v>Desarrollo del Sistema de Educación Superior</v>
      </c>
      <c r="K373" s="98" t="s">
        <v>411</v>
      </c>
    </row>
    <row r="374" spans="3:11" ht="15.75" thickBot="1" x14ac:dyDescent="0.3">
      <c r="C374" s="147"/>
      <c r="D374" s="159"/>
      <c r="E374" s="103"/>
      <c r="F374" s="105">
        <f t="shared" si="35"/>
        <v>0</v>
      </c>
      <c r="G374" s="162"/>
      <c r="H374" s="148"/>
      <c r="I374" s="132" t="e">
        <f>VLOOKUP(H374,Presupuesto!$B$11:$C$565,2,0)</f>
        <v>#N/A</v>
      </c>
      <c r="J374" s="106" t="str">
        <f>$J$371</f>
        <v>Desarrollo del Sistema de Educación Superior</v>
      </c>
      <c r="K374" s="124" t="s">
        <v>393</v>
      </c>
    </row>
    <row r="376" spans="3:11" ht="15.75" thickBot="1" x14ac:dyDescent="0.3"/>
    <row r="377" spans="3:11" ht="15.75" thickBot="1" x14ac:dyDescent="0.3">
      <c r="C377" s="157" t="s">
        <v>53</v>
      </c>
      <c r="D377" s="370">
        <f>SUM(F384:F395)</f>
        <v>76625</v>
      </c>
      <c r="F377" s="70"/>
      <c r="G377" s="79"/>
      <c r="H377" s="70"/>
      <c r="I377" s="70"/>
    </row>
    <row r="378" spans="3:11" x14ac:dyDescent="0.25">
      <c r="C378" s="70"/>
      <c r="D378" s="31"/>
      <c r="E378" s="93"/>
      <c r="F378" s="93"/>
      <c r="G378" s="93"/>
      <c r="H378" s="76"/>
      <c r="I378" s="76"/>
      <c r="J378" s="76"/>
      <c r="K378" s="112"/>
    </row>
    <row r="379" spans="3:11" x14ac:dyDescent="0.25">
      <c r="C379" s="70"/>
      <c r="D379" s="31"/>
      <c r="E379" s="93"/>
      <c r="F379" s="93"/>
      <c r="G379" s="93"/>
      <c r="H379" s="76"/>
      <c r="I379" s="76"/>
      <c r="J379" s="76"/>
      <c r="K379" s="112"/>
    </row>
    <row r="380" spans="3:11" ht="15.75" x14ac:dyDescent="0.25">
      <c r="C380" s="202" t="s">
        <v>391</v>
      </c>
      <c r="D380" s="366" t="s">
        <v>1804</v>
      </c>
      <c r="E380" s="93"/>
      <c r="F380" s="93"/>
      <c r="G380" s="93"/>
      <c r="H380" s="76"/>
      <c r="I380" s="76"/>
      <c r="J380" s="76"/>
      <c r="K380" s="112"/>
    </row>
    <row r="381" spans="3:11" ht="18.75" x14ac:dyDescent="0.25">
      <c r="C381" s="210" t="str">
        <f>IFERROR(VLOOKUP(D380,'1. Desarrollo e Innov. Curricu.'!$F:$G,2,FALSE),IFERROR(VLOOKUP(D380,'2. Investigación Científica'!$F:$G,2,FALSE),IFERROR(VLOOKUP(D380,'3. Vinculación Univ. Sociedad'!$F:$G,2,FALSE),IFERROR(VLOOKUP(D380,'4. Docencia y Profesorado Univ.'!$F:$G,2,FALSE),IFERROR(VLOOKUP(D380,'5. Estudiantes y Graduados'!$F:$G,2,FALSE),IFERROR(VLOOKUP(D380,'11. Gestion Administrativa'!$F:$G,2,FALSE),IFERROR(VLOOKUP(D380,'13. Gestión Académica'!$F:$G,2,FALSE),IFERROR(VLOOKUP(D380,'9. Asegura. de la Calid. y M'!$F:$G,2,FALSE),IFERROR(VLOOKUP(D380,'6. Gestión del Conocimiento'!$F:$G,2,FALSE),IFERROR(VLOOKUP(D380,'15. Gobernabilidad y Proceso...'!$F:$G,2,FALSE),IFERROR(VLOOKUP(D380,'12. Gestión del Talento Humano'!$F:$G,2,FALSE),IFERROR(VLOOKUP(D380,'14. Internacional... de la E.S.'!$F:$G,2,FALSE),IFERROR(VLOOKUP(D380,'10. Posgrado'!$F:$G,2,FALSE),IFERROR(VLOOKUP(D380,'17. Gestión TIC'!$F:$G,2,FALSE),IFERROR(VLOOKUP(D380,'16. Desa. del Sistema Educ.Sup.'!$F:$G,2,FALSE),IFERROR(VLOOKUP(D380,'8. Cultura de Inno. Insti...'!$F:$G,2,FALSE),VLOOKUP(D380,'7. Lo Esencial de la Reforma U.'!$F:$G,2,0)))))))))))))))))</f>
        <v>I Congreso de internacionalización de la educación superior</v>
      </c>
      <c r="D381" s="31"/>
      <c r="E381" s="93"/>
      <c r="F381" s="93"/>
      <c r="G381" s="93"/>
      <c r="H381" s="76"/>
      <c r="I381" s="76"/>
      <c r="J381" s="76"/>
      <c r="K381" s="112"/>
    </row>
    <row r="382" spans="3:11" ht="15.75" thickBot="1" x14ac:dyDescent="0.3">
      <c r="F382" s="93"/>
      <c r="G382" s="76"/>
      <c r="H382" s="76"/>
      <c r="I382" s="76"/>
    </row>
    <row r="383" spans="3:11" ht="30.75" thickBot="1" x14ac:dyDescent="0.3">
      <c r="C383" s="129" t="s">
        <v>44</v>
      </c>
      <c r="D383" s="129" t="s">
        <v>55</v>
      </c>
      <c r="E383" s="136" t="s">
        <v>57</v>
      </c>
      <c r="F383" s="135" t="s">
        <v>27</v>
      </c>
      <c r="G383" s="133" t="s">
        <v>130</v>
      </c>
      <c r="H383" s="136" t="s">
        <v>46</v>
      </c>
      <c r="I383" s="133" t="s">
        <v>131</v>
      </c>
      <c r="J383" s="133" t="s">
        <v>409</v>
      </c>
      <c r="K383" s="133" t="s">
        <v>410</v>
      </c>
    </row>
    <row r="384" spans="3:11" x14ac:dyDescent="0.25">
      <c r="C384" s="220" t="s">
        <v>438</v>
      </c>
      <c r="D384" s="221"/>
      <c r="E384" s="219">
        <f>HLOOKUP(C384,$AH$2:$BU$3,2,0)</f>
        <v>620</v>
      </c>
      <c r="F384" s="97">
        <f t="shared" ref="F384:F395" si="36">D384*E384</f>
        <v>0</v>
      </c>
      <c r="G384" s="161"/>
      <c r="H384" s="142"/>
      <c r="I384" s="130" t="e">
        <f>VLOOKUP(H384,Presupuesto!$B$11:$C$565,2,0)</f>
        <v>#N/A</v>
      </c>
      <c r="J384" s="218" t="s">
        <v>1366</v>
      </c>
      <c r="K384" s="98" t="s">
        <v>393</v>
      </c>
    </row>
    <row r="385" spans="3:11" x14ac:dyDescent="0.25">
      <c r="C385" s="141" t="s">
        <v>1824</v>
      </c>
      <c r="D385" s="158">
        <v>1</v>
      </c>
      <c r="E385" s="123">
        <v>10000</v>
      </c>
      <c r="F385" s="97">
        <f t="shared" si="36"/>
        <v>10000</v>
      </c>
      <c r="G385" s="161" t="s">
        <v>128</v>
      </c>
      <c r="H385" s="142" t="s">
        <v>642</v>
      </c>
      <c r="I385" s="130" t="str">
        <f>VLOOKUP(H385,Presupuesto!$B$11:$C$565,2,0)</f>
        <v>ALQUILERES DE EQUIPO Y MAQUINARIA DE PRODUCCION</v>
      </c>
      <c r="J385" s="98" t="str">
        <f t="shared" ref="J385:J395" si="37">$J$384</f>
        <v>Proceso integral de la internacionalización de la Educación Superior</v>
      </c>
      <c r="K385" s="98" t="s">
        <v>411</v>
      </c>
    </row>
    <row r="386" spans="3:11" x14ac:dyDescent="0.25">
      <c r="C386" s="141" t="s">
        <v>1825</v>
      </c>
      <c r="D386" s="158">
        <v>25</v>
      </c>
      <c r="E386" s="123">
        <v>585</v>
      </c>
      <c r="F386" s="97">
        <f t="shared" si="36"/>
        <v>14625</v>
      </c>
      <c r="G386" s="161" t="s">
        <v>128</v>
      </c>
      <c r="H386" s="142" t="s">
        <v>779</v>
      </c>
      <c r="I386" s="130" t="str">
        <f>VLOOKUP(H386,Presupuesto!$B$11:$C$565,2,0)</f>
        <v>SERVICIOS CEREMONIAL Y PROTOCOLO</v>
      </c>
      <c r="J386" s="98" t="str">
        <f t="shared" si="37"/>
        <v>Proceso integral de la internacionalización de la Educación Superior</v>
      </c>
      <c r="K386" s="98" t="s">
        <v>411</v>
      </c>
    </row>
    <row r="387" spans="3:11" x14ac:dyDescent="0.25">
      <c r="C387" s="141" t="s">
        <v>1826</v>
      </c>
      <c r="D387" s="158">
        <v>1</v>
      </c>
      <c r="E387" s="123">
        <v>2000</v>
      </c>
      <c r="F387" s="97">
        <f t="shared" si="36"/>
        <v>2000</v>
      </c>
      <c r="G387" s="161" t="s">
        <v>128</v>
      </c>
      <c r="H387" s="142" t="s">
        <v>870</v>
      </c>
      <c r="I387" s="130" t="str">
        <f>VLOOKUP(H387,Presupuesto!$B$11:$C$565,2,0)</f>
        <v>GASOLINA</v>
      </c>
      <c r="J387" s="98" t="str">
        <f t="shared" si="37"/>
        <v>Proceso integral de la internacionalización de la Educación Superior</v>
      </c>
      <c r="K387" s="98" t="s">
        <v>411</v>
      </c>
    </row>
    <row r="388" spans="3:11" x14ac:dyDescent="0.25">
      <c r="C388" s="141" t="s">
        <v>1827</v>
      </c>
      <c r="D388" s="158">
        <v>1</v>
      </c>
      <c r="E388" s="123">
        <v>50000</v>
      </c>
      <c r="F388" s="97">
        <f t="shared" si="36"/>
        <v>50000</v>
      </c>
      <c r="G388" s="161" t="s">
        <v>128</v>
      </c>
      <c r="H388" s="142" t="s">
        <v>818</v>
      </c>
      <c r="I388" s="130" t="str">
        <f>VLOOKUP(H388,Presupuesto!$B$11:$C$565,2,0)</f>
        <v>PRODUCTOS DE ARTES GRAFICAS</v>
      </c>
      <c r="J388" s="98" t="str">
        <f t="shared" si="37"/>
        <v>Proceso integral de la internacionalización de la Educación Superior</v>
      </c>
      <c r="K388" s="98" t="s">
        <v>411</v>
      </c>
    </row>
    <row r="389" spans="3:11" x14ac:dyDescent="0.25">
      <c r="C389" s="141"/>
      <c r="D389" s="158"/>
      <c r="E389" s="123"/>
      <c r="F389" s="97">
        <f t="shared" si="36"/>
        <v>0</v>
      </c>
      <c r="G389" s="161"/>
      <c r="H389" s="142"/>
      <c r="I389" s="130" t="e">
        <f>VLOOKUP(H389,Presupuesto!$B$11:$C$565,2,0)</f>
        <v>#N/A</v>
      </c>
      <c r="J389" s="98" t="str">
        <f t="shared" si="37"/>
        <v>Proceso integral de la internacionalización de la Educación Superior</v>
      </c>
      <c r="K389" s="98" t="s">
        <v>400</v>
      </c>
    </row>
    <row r="390" spans="3:11" x14ac:dyDescent="0.25">
      <c r="C390" s="141"/>
      <c r="D390" s="158"/>
      <c r="E390" s="123"/>
      <c r="F390" s="97">
        <f t="shared" si="36"/>
        <v>0</v>
      </c>
      <c r="G390" s="161"/>
      <c r="H390" s="142"/>
      <c r="I390" s="130" t="e">
        <f>VLOOKUP(H390,Presupuesto!$B$11:$C$565,2,0)</f>
        <v>#N/A</v>
      </c>
      <c r="J390" s="98" t="str">
        <f t="shared" si="37"/>
        <v>Proceso integral de la internacionalización de la Educación Superior</v>
      </c>
      <c r="K390" s="98" t="s">
        <v>411</v>
      </c>
    </row>
    <row r="391" spans="3:11" x14ac:dyDescent="0.25">
      <c r="C391" s="141"/>
      <c r="D391" s="158"/>
      <c r="E391" s="123"/>
      <c r="F391" s="97">
        <f t="shared" si="36"/>
        <v>0</v>
      </c>
      <c r="G391" s="161"/>
      <c r="H391" s="142"/>
      <c r="I391" s="130" t="e">
        <f>VLOOKUP(H391,Presupuesto!$B$11:$C$565,2,0)</f>
        <v>#N/A</v>
      </c>
      <c r="J391" s="98" t="str">
        <f t="shared" si="37"/>
        <v>Proceso integral de la internacionalización de la Educación Superior</v>
      </c>
      <c r="K391" s="98" t="s">
        <v>411</v>
      </c>
    </row>
    <row r="392" spans="3:11" x14ac:dyDescent="0.25">
      <c r="C392" s="141"/>
      <c r="D392" s="158"/>
      <c r="E392" s="123"/>
      <c r="F392" s="97">
        <f t="shared" si="36"/>
        <v>0</v>
      </c>
      <c r="G392" s="161"/>
      <c r="H392" s="142"/>
      <c r="I392" s="130" t="e">
        <f>VLOOKUP(H392,Presupuesto!$B$11:$C$565,2,0)</f>
        <v>#N/A</v>
      </c>
      <c r="J392" s="98" t="str">
        <f t="shared" si="37"/>
        <v>Proceso integral de la internacionalización de la Educación Superior</v>
      </c>
      <c r="K392" s="98" t="s">
        <v>411</v>
      </c>
    </row>
    <row r="393" spans="3:11" x14ac:dyDescent="0.25">
      <c r="C393" s="141"/>
      <c r="D393" s="158"/>
      <c r="E393" s="123"/>
      <c r="F393" s="97">
        <f t="shared" si="36"/>
        <v>0</v>
      </c>
      <c r="G393" s="161"/>
      <c r="H393" s="142"/>
      <c r="I393" s="130" t="e">
        <f>VLOOKUP(H393,Presupuesto!$B$11:$C$565,2,0)</f>
        <v>#N/A</v>
      </c>
      <c r="J393" s="98" t="str">
        <f t="shared" si="37"/>
        <v>Proceso integral de la internacionalización de la Educación Superior</v>
      </c>
      <c r="K393" s="98" t="s">
        <v>411</v>
      </c>
    </row>
    <row r="394" spans="3:11" x14ac:dyDescent="0.25">
      <c r="C394" s="141"/>
      <c r="D394" s="158"/>
      <c r="E394" s="123"/>
      <c r="F394" s="97">
        <f t="shared" si="36"/>
        <v>0</v>
      </c>
      <c r="G394" s="161"/>
      <c r="H394" s="142"/>
      <c r="I394" s="130" t="e">
        <f>VLOOKUP(H394,Presupuesto!$B$11:$C$565,2,0)</f>
        <v>#N/A</v>
      </c>
      <c r="J394" s="98" t="str">
        <f t="shared" si="37"/>
        <v>Proceso integral de la internacionalización de la Educación Superior</v>
      </c>
      <c r="K394" s="98" t="s">
        <v>411</v>
      </c>
    </row>
    <row r="395" spans="3:11" ht="15.75" thickBot="1" x14ac:dyDescent="0.3">
      <c r="C395" s="147"/>
      <c r="D395" s="159"/>
      <c r="E395" s="103"/>
      <c r="F395" s="105">
        <f t="shared" si="36"/>
        <v>0</v>
      </c>
      <c r="G395" s="162"/>
      <c r="H395" s="148"/>
      <c r="I395" s="132" t="e">
        <f>VLOOKUP(H395,Presupuesto!$B$11:$C$565,2,0)</f>
        <v>#N/A</v>
      </c>
      <c r="J395" s="106" t="str">
        <f t="shared" si="37"/>
        <v>Proceso integral de la internacionalización de la Educación Superior</v>
      </c>
      <c r="K395" s="124" t="s">
        <v>393</v>
      </c>
    </row>
    <row r="397" spans="3:11" ht="15.75" thickBot="1" x14ac:dyDescent="0.3">
      <c r="F397" s="90"/>
      <c r="G397" s="89"/>
      <c r="H397" s="90"/>
      <c r="I397" s="90"/>
    </row>
    <row r="398" spans="3:11" ht="15.75" thickBot="1" x14ac:dyDescent="0.3">
      <c r="C398" s="157" t="s">
        <v>53</v>
      </c>
      <c r="D398" s="370">
        <f>SUM(F405:F408)</f>
        <v>54000</v>
      </c>
      <c r="F398" s="70"/>
      <c r="G398" s="79"/>
      <c r="H398" s="70"/>
      <c r="I398" s="70"/>
    </row>
    <row r="399" spans="3:11" x14ac:dyDescent="0.25">
      <c r="C399" s="70"/>
      <c r="D399" s="31"/>
      <c r="E399" s="93"/>
      <c r="F399" s="93"/>
      <c r="G399" s="93"/>
      <c r="H399" s="76"/>
      <c r="I399" s="76"/>
      <c r="J399" s="76"/>
      <c r="K399" s="112"/>
    </row>
    <row r="400" spans="3:11" x14ac:dyDescent="0.25">
      <c r="C400" s="70"/>
      <c r="D400" s="31"/>
      <c r="E400" s="93"/>
      <c r="F400" s="93"/>
      <c r="G400" s="93"/>
      <c r="H400" s="76"/>
      <c r="I400" s="76"/>
      <c r="J400" s="76"/>
      <c r="K400" s="112"/>
    </row>
    <row r="401" spans="3:11" ht="15.75" x14ac:dyDescent="0.25">
      <c r="C401" s="202" t="s">
        <v>391</v>
      </c>
      <c r="D401" s="366" t="s">
        <v>1808</v>
      </c>
      <c r="E401" s="93"/>
      <c r="F401" s="93"/>
      <c r="G401" s="93"/>
      <c r="H401" s="76"/>
      <c r="I401" s="76"/>
      <c r="J401" s="76"/>
      <c r="K401" s="112"/>
    </row>
    <row r="402" spans="3:11" ht="18.75" x14ac:dyDescent="0.25">
      <c r="C402" s="210" t="str">
        <f>IFERROR(VLOOKUP(D401,'1. Desarrollo e Innov. Curricu.'!$F:$G,2,FALSE),IFERROR(VLOOKUP(D401,'2. Investigación Científica'!$F:$G,2,FALSE),IFERROR(VLOOKUP(D401,'3. Vinculación Univ. Sociedad'!$F:$G,2,FALSE),IFERROR(VLOOKUP(D401,'4. Docencia y Profesorado Univ.'!$F:$G,2,FALSE),IFERROR(VLOOKUP(D401,'5. Estudiantes y Graduados'!$F:$G,2,FALSE),IFERROR(VLOOKUP(D401,'11. Gestion Administrativa'!$F:$G,2,FALSE),IFERROR(VLOOKUP(D401,'13. Gestión Académica'!$F:$G,2,FALSE),IFERROR(VLOOKUP(D401,'9. Asegura. de la Calid. y M'!$F:$G,2,FALSE),IFERROR(VLOOKUP(D401,'6. Gestión del Conocimiento'!$F:$G,2,FALSE),IFERROR(VLOOKUP(D401,'15. Gobernabilidad y Proceso...'!$F:$G,2,FALSE),IFERROR(VLOOKUP(D401,'12. Gestión del Talento Humano'!$F:$G,2,FALSE),IFERROR(VLOOKUP(D401,'14. Internacional... de la E.S.'!$F:$G,2,FALSE),IFERROR(VLOOKUP(D401,'10. Posgrado'!$F:$G,2,FALSE),IFERROR(VLOOKUP(D401,'17. Gestión TIC'!$F:$G,2,FALSE),IFERROR(VLOOKUP(D401,'16. Desa. del Sistema Educ.Sup.'!$F:$G,2,FALSE),IFERROR(VLOOKUP(D401,'8. Cultura de Inno. Insti...'!$F:$G,2,FALSE),VLOOKUP(D401,'7. Lo Esencial de la Reforma U.'!$F:$G,2,0)))))))))))))))))</f>
        <v>Actualización y reproducción del catalogo "Destacando la UNAH"</v>
      </c>
      <c r="D402" s="31"/>
      <c r="E402" s="93"/>
      <c r="F402" s="93"/>
      <c r="G402" s="93"/>
      <c r="H402" s="76"/>
      <c r="I402" s="76"/>
      <c r="J402" s="76"/>
      <c r="K402" s="112"/>
    </row>
    <row r="403" spans="3:11" ht="15.75" thickBot="1" x14ac:dyDescent="0.3">
      <c r="F403" s="93"/>
      <c r="G403" s="76"/>
      <c r="H403" s="76"/>
      <c r="I403" s="76"/>
    </row>
    <row r="404" spans="3:11" ht="30.75" thickBot="1" x14ac:dyDescent="0.3">
      <c r="C404" s="129" t="s">
        <v>44</v>
      </c>
      <c r="D404" s="129" t="s">
        <v>55</v>
      </c>
      <c r="E404" s="136" t="s">
        <v>57</v>
      </c>
      <c r="F404" s="135" t="s">
        <v>27</v>
      </c>
      <c r="G404" s="133" t="s">
        <v>130</v>
      </c>
      <c r="H404" s="136" t="s">
        <v>46</v>
      </c>
      <c r="I404" s="133" t="s">
        <v>131</v>
      </c>
      <c r="J404" s="133" t="s">
        <v>409</v>
      </c>
      <c r="K404" s="133" t="s">
        <v>410</v>
      </c>
    </row>
    <row r="405" spans="3:11" x14ac:dyDescent="0.25">
      <c r="C405" s="220" t="s">
        <v>438</v>
      </c>
      <c r="D405" s="221"/>
      <c r="E405" s="219">
        <f>HLOOKUP(C405,$AH$2:$BU$3,2,0)</f>
        <v>620</v>
      </c>
      <c r="F405" s="97">
        <f t="shared" ref="F405:F408" si="38">D405*E405</f>
        <v>0</v>
      </c>
      <c r="G405" s="161"/>
      <c r="H405" s="142"/>
      <c r="I405" s="130" t="e">
        <f>VLOOKUP(H405,Presupuesto!$B$11:$C$565,2,0)</f>
        <v>#N/A</v>
      </c>
      <c r="J405" s="218" t="s">
        <v>1478</v>
      </c>
      <c r="K405" s="98" t="s">
        <v>393</v>
      </c>
    </row>
    <row r="406" spans="3:11" x14ac:dyDescent="0.25">
      <c r="C406" s="141" t="s">
        <v>1823</v>
      </c>
      <c r="D406" s="158">
        <v>300</v>
      </c>
      <c r="E406" s="123">
        <v>180</v>
      </c>
      <c r="F406" s="97">
        <f t="shared" si="38"/>
        <v>54000</v>
      </c>
      <c r="G406" s="161" t="s">
        <v>128</v>
      </c>
      <c r="H406" s="142" t="s">
        <v>716</v>
      </c>
      <c r="I406" s="130" t="str">
        <f>VLOOKUP(H406,Presupuesto!$B$11:$C$565,2,0)</f>
        <v>SERVICIOS DE IMPRENTA PUBLIC.Y REPRODUCCION</v>
      </c>
      <c r="J406" s="98" t="s">
        <v>1366</v>
      </c>
      <c r="K406" s="98" t="s">
        <v>411</v>
      </c>
    </row>
    <row r="407" spans="3:11" x14ac:dyDescent="0.25">
      <c r="C407" s="141"/>
      <c r="D407" s="158"/>
      <c r="E407" s="123"/>
      <c r="F407" s="97">
        <f t="shared" si="38"/>
        <v>0</v>
      </c>
      <c r="G407" s="161"/>
      <c r="H407" s="142"/>
      <c r="I407" s="130" t="e">
        <f>VLOOKUP(H407,Presupuesto!$B$11:$C$565,2,0)</f>
        <v>#N/A</v>
      </c>
      <c r="J407" s="98" t="str">
        <f>$J$405</f>
        <v>Desarrollo del Sistema de Educación Superior</v>
      </c>
      <c r="K407" s="98" t="s">
        <v>411</v>
      </c>
    </row>
    <row r="408" spans="3:11" ht="15.75" thickBot="1" x14ac:dyDescent="0.3">
      <c r="C408" s="147"/>
      <c r="D408" s="159"/>
      <c r="E408" s="103"/>
      <c r="F408" s="105">
        <f t="shared" si="38"/>
        <v>0</v>
      </c>
      <c r="G408" s="162"/>
      <c r="H408" s="148"/>
      <c r="I408" s="132" t="e">
        <f>VLOOKUP(H408,Presupuesto!$B$11:$C$565,2,0)</f>
        <v>#N/A</v>
      </c>
      <c r="J408" s="106" t="str">
        <f>$J$405</f>
        <v>Desarrollo del Sistema de Educación Superior</v>
      </c>
      <c r="K408" s="124" t="s">
        <v>393</v>
      </c>
    </row>
    <row r="410" spans="3:11" ht="15.75" thickBot="1" x14ac:dyDescent="0.3"/>
    <row r="411" spans="3:11" ht="15.75" thickBot="1" x14ac:dyDescent="0.3">
      <c r="C411" s="157" t="s">
        <v>53</v>
      </c>
      <c r="D411" s="370">
        <f>SUM(F418:F421)</f>
        <v>0</v>
      </c>
      <c r="F411" s="70"/>
      <c r="G411" s="79"/>
      <c r="H411" s="70"/>
      <c r="I411" s="70"/>
    </row>
    <row r="412" spans="3:11" x14ac:dyDescent="0.25">
      <c r="C412" s="70"/>
      <c r="D412" s="31"/>
      <c r="E412" s="93"/>
      <c r="F412" s="93"/>
      <c r="G412" s="93"/>
      <c r="H412" s="76"/>
      <c r="I412" s="76"/>
      <c r="J412" s="76"/>
      <c r="K412" s="112"/>
    </row>
    <row r="413" spans="3:11" x14ac:dyDescent="0.25">
      <c r="C413" s="70"/>
      <c r="D413" s="31"/>
      <c r="E413" s="93"/>
      <c r="F413" s="93"/>
      <c r="G413" s="93"/>
      <c r="H413" s="76"/>
      <c r="I413" s="76"/>
      <c r="J413" s="76"/>
      <c r="K413" s="112"/>
    </row>
    <row r="414" spans="3:11" ht="15.75" x14ac:dyDescent="0.25">
      <c r="C414" s="202" t="s">
        <v>391</v>
      </c>
      <c r="D414" s="366" t="s">
        <v>1709</v>
      </c>
      <c r="E414" s="93"/>
      <c r="F414" s="93"/>
      <c r="G414" s="93"/>
      <c r="H414" s="76"/>
      <c r="I414" s="76"/>
      <c r="J414" s="76"/>
      <c r="K414" s="112"/>
    </row>
    <row r="415" spans="3:11" ht="18.75" x14ac:dyDescent="0.25">
      <c r="C415" s="210" t="str">
        <f>IFERROR(VLOOKUP(D414,'1. Desarrollo e Innov. Curricu.'!$F:$G,2,FALSE),IFERROR(VLOOKUP(D414,'2. Investigación Científica'!$F:$G,2,FALSE),IFERROR(VLOOKUP(D414,'3. Vinculación Univ. Sociedad'!$F:$G,2,FALSE),IFERROR(VLOOKUP(D414,'4. Docencia y Profesorado Univ.'!$F:$G,2,FALSE),IFERROR(VLOOKUP(D414,'5. Estudiantes y Graduados'!$F:$G,2,FALSE),IFERROR(VLOOKUP(D414,'11. Gestion Administrativa'!$F:$G,2,FALSE),IFERROR(VLOOKUP(D414,'13. Gestión Académica'!$F:$G,2,FALSE),IFERROR(VLOOKUP(D414,'9. Asegura. de la Calid. y M'!$F:$G,2,FALSE),IFERROR(VLOOKUP(D414,'6. Gestión del Conocimiento'!$F:$G,2,FALSE),IFERROR(VLOOKUP(D414,'15. Gobernabilidad y Proceso...'!$F:$G,2,FALSE),IFERROR(VLOOKUP(D414,'12. Gestión del Talento Humano'!$F:$G,2,FALSE),IFERROR(VLOOKUP(D414,'14. Internacional... de la E.S.'!$F:$G,2,FALSE),IFERROR(VLOOKUP(D414,'10. Posgrado'!$F:$G,2,FALSE),IFERROR(VLOOKUP(D414,'17. Gestión TIC'!$F:$G,2,FALSE),IFERROR(VLOOKUP(D414,'16. Desa. del Sistema Educ.Sup.'!$F:$G,2,FALSE),IFERROR(VLOOKUP(D414,'8. Cultura de Inno. Insti...'!$F:$G,2,FALSE),VLOOKUP(D414,'7. Lo Esencial de la Reforma U.'!$F:$G,2,0)))))))))))))))))</f>
        <v>Participación en congresos internacionales, cursos virtuales/presenciales.</v>
      </c>
      <c r="D415" s="31"/>
      <c r="E415" s="93"/>
      <c r="F415" s="93"/>
      <c r="G415" s="93"/>
      <c r="H415" s="76"/>
      <c r="I415" s="76"/>
      <c r="J415" s="76"/>
      <c r="K415" s="112"/>
    </row>
    <row r="416" spans="3:11" ht="15.75" thickBot="1" x14ac:dyDescent="0.3">
      <c r="F416" s="93"/>
      <c r="G416" s="76"/>
      <c r="H416" s="76"/>
      <c r="I416" s="76"/>
    </row>
    <row r="417" spans="3:11" ht="30.75" thickBot="1" x14ac:dyDescent="0.3">
      <c r="C417" s="129" t="s">
        <v>44</v>
      </c>
      <c r="D417" s="129" t="s">
        <v>55</v>
      </c>
      <c r="E417" s="136" t="s">
        <v>57</v>
      </c>
      <c r="F417" s="135" t="s">
        <v>27</v>
      </c>
      <c r="G417" s="133" t="s">
        <v>130</v>
      </c>
      <c r="H417" s="136" t="s">
        <v>46</v>
      </c>
      <c r="I417" s="133" t="s">
        <v>131</v>
      </c>
      <c r="J417" s="133" t="s">
        <v>409</v>
      </c>
      <c r="K417" s="133" t="s">
        <v>410</v>
      </c>
    </row>
    <row r="418" spans="3:11" x14ac:dyDescent="0.25">
      <c r="C418" s="220" t="s">
        <v>438</v>
      </c>
      <c r="D418" s="221"/>
      <c r="E418" s="219">
        <f>HLOOKUP(C418,$AH$2:$BU$3,2,0)</f>
        <v>620</v>
      </c>
      <c r="F418" s="97">
        <f t="shared" ref="F418:F421" si="39">D418*E418</f>
        <v>0</v>
      </c>
      <c r="G418" s="161"/>
      <c r="H418" s="142"/>
      <c r="I418" s="130" t="e">
        <f>VLOOKUP(H418,Presupuesto!$B$11:$C$565,2,0)</f>
        <v>#N/A</v>
      </c>
      <c r="J418" s="218" t="s">
        <v>1478</v>
      </c>
      <c r="K418" s="98" t="s">
        <v>393</v>
      </c>
    </row>
    <row r="419" spans="3:11" x14ac:dyDescent="0.25">
      <c r="C419" s="141"/>
      <c r="D419" s="158"/>
      <c r="E419" s="123"/>
      <c r="F419" s="97">
        <f t="shared" si="39"/>
        <v>0</v>
      </c>
      <c r="G419" s="161"/>
      <c r="H419" s="142"/>
      <c r="I419" s="130" t="e">
        <f>VLOOKUP(H419,Presupuesto!$B$11:$C$565,2,0)</f>
        <v>#N/A</v>
      </c>
      <c r="J419" s="98" t="str">
        <f>$J$418</f>
        <v>Desarrollo del Sistema de Educación Superior</v>
      </c>
      <c r="K419" s="98" t="s">
        <v>411</v>
      </c>
    </row>
    <row r="420" spans="3:11" x14ac:dyDescent="0.25">
      <c r="C420" s="145"/>
      <c r="D420" s="151"/>
      <c r="E420" s="118"/>
      <c r="F420" s="97">
        <f t="shared" si="39"/>
        <v>0</v>
      </c>
      <c r="G420" s="161"/>
      <c r="H420" s="146"/>
      <c r="I420" s="130" t="e">
        <f>VLOOKUP(H420,Presupuesto!$B$11:$C$565,2,0)</f>
        <v>#N/A</v>
      </c>
      <c r="J420" s="98" t="str">
        <f>$J$418</f>
        <v>Desarrollo del Sistema de Educación Superior</v>
      </c>
      <c r="K420" s="98" t="s">
        <v>411</v>
      </c>
    </row>
    <row r="421" spans="3:11" ht="15.75" thickBot="1" x14ac:dyDescent="0.3">
      <c r="C421" s="147"/>
      <c r="D421" s="159"/>
      <c r="E421" s="103"/>
      <c r="F421" s="105">
        <f t="shared" si="39"/>
        <v>0</v>
      </c>
      <c r="G421" s="162"/>
      <c r="H421" s="148"/>
      <c r="I421" s="132" t="e">
        <f>VLOOKUP(H421,Presupuesto!$B$11:$C$565,2,0)</f>
        <v>#N/A</v>
      </c>
      <c r="J421" s="106" t="str">
        <f>$J$418</f>
        <v>Desarrollo del Sistema de Educación Superior</v>
      </c>
      <c r="K421" s="124" t="s">
        <v>393</v>
      </c>
    </row>
    <row r="423" spans="3:11" ht="15.75" thickBot="1" x14ac:dyDescent="0.3">
      <c r="F423" s="90"/>
      <c r="G423" s="89"/>
      <c r="H423" s="90"/>
      <c r="I423" s="90"/>
    </row>
    <row r="424" spans="3:11" ht="15.75" thickBot="1" x14ac:dyDescent="0.3">
      <c r="C424" s="157" t="s">
        <v>53</v>
      </c>
      <c r="D424" s="370">
        <f>SUM(F431:F440)</f>
        <v>108630.41625000001</v>
      </c>
      <c r="F424" s="70"/>
      <c r="G424" s="79"/>
      <c r="H424" s="70"/>
      <c r="I424" s="70"/>
    </row>
    <row r="425" spans="3:11" x14ac:dyDescent="0.25">
      <c r="C425" s="70"/>
      <c r="D425" s="31"/>
      <c r="E425" s="93"/>
      <c r="F425" s="93"/>
      <c r="G425" s="93"/>
      <c r="H425" s="76"/>
      <c r="I425" s="76"/>
      <c r="J425" s="76"/>
      <c r="K425" s="112"/>
    </row>
    <row r="426" spans="3:11" x14ac:dyDescent="0.25">
      <c r="C426" s="70"/>
      <c r="D426" s="31"/>
      <c r="E426" s="93"/>
      <c r="F426" s="93"/>
      <c r="G426" s="93"/>
      <c r="H426" s="76"/>
      <c r="I426" s="76"/>
      <c r="J426" s="76"/>
      <c r="K426" s="112"/>
    </row>
    <row r="427" spans="3:11" ht="15.75" x14ac:dyDescent="0.25">
      <c r="C427" s="202" t="s">
        <v>391</v>
      </c>
      <c r="D427" s="366" t="s">
        <v>1815</v>
      </c>
      <c r="E427" s="93"/>
      <c r="F427" s="93"/>
      <c r="G427" s="93"/>
      <c r="H427" s="76"/>
      <c r="I427" s="76"/>
      <c r="J427" s="76"/>
      <c r="K427" s="112"/>
    </row>
    <row r="428" spans="3:11" ht="18.75" x14ac:dyDescent="0.25">
      <c r="C428" s="210" t="str">
        <f>IFERROR(VLOOKUP(D427,'1. Desarrollo e Innov. Curricu.'!$F:$G,2,FALSE),IFERROR(VLOOKUP(D427,'2. Investigación Científica'!$F:$G,2,FALSE),IFERROR(VLOOKUP(D427,'3. Vinculación Univ. Sociedad'!$F:$G,2,FALSE),IFERROR(VLOOKUP(D427,'4. Docencia y Profesorado Univ.'!$F:$G,2,FALSE),IFERROR(VLOOKUP(D427,'5. Estudiantes y Graduados'!$F:$G,2,FALSE),IFERROR(VLOOKUP(D427,'11. Gestion Administrativa'!$F:$G,2,FALSE),IFERROR(VLOOKUP(D427,'13. Gestión Académica'!$F:$G,2,FALSE),IFERROR(VLOOKUP(D427,'9. Asegura. de la Calid. y M'!$F:$G,2,FALSE),IFERROR(VLOOKUP(D427,'6. Gestión del Conocimiento'!$F:$G,2,FALSE),IFERROR(VLOOKUP(D427,'15. Gobernabilidad y Proceso...'!$F:$G,2,FALSE),IFERROR(VLOOKUP(D427,'12. Gestión del Talento Humano'!$F:$G,2,FALSE),IFERROR(VLOOKUP(D427,'14. Internacional... de la E.S.'!$F:$G,2,FALSE),IFERROR(VLOOKUP(D427,'10. Posgrado'!$F:$G,2,FALSE),IFERROR(VLOOKUP(D427,'17. Gestión TIC'!$F:$G,2,FALSE),IFERROR(VLOOKUP(D427,'16. Desa. del Sistema Educ.Sup.'!$F:$G,2,FALSE),IFERROR(VLOOKUP(D427,'8. Cultura de Inno. Insti...'!$F:$G,2,FALSE),VLOOKUP(D427,'7. Lo Esencial de la Reforma U.'!$F:$G,2,0)))))))))))))))))</f>
        <v>Seguimiento de nuevas iniciativas y convenios suscritos entre las diferentes universidades</v>
      </c>
      <c r="D428" s="31"/>
      <c r="E428" s="93"/>
      <c r="F428" s="93"/>
      <c r="G428" s="93"/>
      <c r="H428" s="76"/>
      <c r="I428" s="76"/>
      <c r="J428" s="76"/>
      <c r="K428" s="112"/>
    </row>
    <row r="429" spans="3:11" ht="15.75" thickBot="1" x14ac:dyDescent="0.3">
      <c r="F429" s="93"/>
      <c r="G429" s="76"/>
      <c r="H429" s="76"/>
      <c r="I429" s="76"/>
    </row>
    <row r="430" spans="3:11" ht="30.75" thickBot="1" x14ac:dyDescent="0.3">
      <c r="C430" s="129" t="s">
        <v>44</v>
      </c>
      <c r="D430" s="129" t="s">
        <v>55</v>
      </c>
      <c r="E430" s="136" t="s">
        <v>57</v>
      </c>
      <c r="F430" s="135" t="s">
        <v>27</v>
      </c>
      <c r="G430" s="133" t="s">
        <v>130</v>
      </c>
      <c r="H430" s="136" t="s">
        <v>46</v>
      </c>
      <c r="I430" s="133" t="s">
        <v>131</v>
      </c>
      <c r="J430" s="133" t="s">
        <v>409</v>
      </c>
      <c r="K430" s="133" t="s">
        <v>410</v>
      </c>
    </row>
    <row r="431" spans="3:11" x14ac:dyDescent="0.25">
      <c r="C431" s="220" t="s">
        <v>447</v>
      </c>
      <c r="D431" s="221">
        <v>7.5</v>
      </c>
      <c r="E431" s="219">
        <f>HLOOKUP(C431,$AH$2:$BU$3,2,0)</f>
        <v>4404.0555000000004</v>
      </c>
      <c r="F431" s="97">
        <f t="shared" ref="F431:F440" si="40">D431*E431</f>
        <v>33030.416250000002</v>
      </c>
      <c r="G431" s="161" t="s">
        <v>128</v>
      </c>
      <c r="H431" s="142" t="s">
        <v>307</v>
      </c>
      <c r="I431" s="130" t="str">
        <f>VLOOKUP(H431,Presupuesto!$B$11:$C$565,2,0)</f>
        <v>VIATICOS AL EXTERIOR</v>
      </c>
      <c r="J431" s="218" t="s">
        <v>1366</v>
      </c>
      <c r="K431" s="98" t="s">
        <v>411</v>
      </c>
    </row>
    <row r="432" spans="3:11" x14ac:dyDescent="0.25">
      <c r="C432" s="141" t="s">
        <v>1710</v>
      </c>
      <c r="D432" s="158">
        <v>2</v>
      </c>
      <c r="E432" s="524">
        <v>8000</v>
      </c>
      <c r="F432" s="97">
        <f t="shared" si="40"/>
        <v>16000</v>
      </c>
      <c r="G432" s="161" t="s">
        <v>128</v>
      </c>
      <c r="H432" s="142" t="s">
        <v>754</v>
      </c>
      <c r="I432" s="130" t="str">
        <f>VLOOKUP(H432,Presupuesto!$B$11:$C$565,2,0)</f>
        <v>PASAJES AL EXTERIOR</v>
      </c>
      <c r="J432" s="98" t="s">
        <v>1366</v>
      </c>
      <c r="K432" s="98" t="s">
        <v>411</v>
      </c>
    </row>
    <row r="433" spans="3:11" x14ac:dyDescent="0.25">
      <c r="C433" s="141" t="s">
        <v>1711</v>
      </c>
      <c r="D433" s="158">
        <v>1</v>
      </c>
      <c r="E433" s="524">
        <v>20000</v>
      </c>
      <c r="F433" s="97">
        <f t="shared" si="40"/>
        <v>20000</v>
      </c>
      <c r="G433" s="161" t="s">
        <v>128</v>
      </c>
      <c r="H433" s="142" t="s">
        <v>716</v>
      </c>
      <c r="I433" s="130" t="str">
        <f>VLOOKUP(H433,Presupuesto!$B$11:$C$565,2,0)</f>
        <v>SERVICIOS DE IMPRENTA PUBLIC.Y REPRODUCCION</v>
      </c>
      <c r="J433" s="98" t="s">
        <v>1366</v>
      </c>
      <c r="K433" s="98" t="s">
        <v>397</v>
      </c>
    </row>
    <row r="434" spans="3:11" x14ac:dyDescent="0.25">
      <c r="C434" s="141" t="s">
        <v>1712</v>
      </c>
      <c r="D434" s="158">
        <v>2</v>
      </c>
      <c r="E434" s="524">
        <v>550</v>
      </c>
      <c r="F434" s="97">
        <f t="shared" si="40"/>
        <v>1100</v>
      </c>
      <c r="G434" s="161" t="s">
        <v>128</v>
      </c>
      <c r="H434" s="142" t="s">
        <v>754</v>
      </c>
      <c r="I434" s="130" t="str">
        <f>VLOOKUP(H434,Presupuesto!$B$11:$C$565,2,0)</f>
        <v>PASAJES AL EXTERIOR</v>
      </c>
      <c r="J434" s="98" t="s">
        <v>1366</v>
      </c>
      <c r="K434" s="98" t="s">
        <v>411</v>
      </c>
    </row>
    <row r="435" spans="3:11" x14ac:dyDescent="0.25">
      <c r="C435" s="141" t="s">
        <v>1713</v>
      </c>
      <c r="D435" s="158">
        <v>25</v>
      </c>
      <c r="E435" s="524">
        <v>1300</v>
      </c>
      <c r="F435" s="97">
        <f t="shared" si="40"/>
        <v>32500</v>
      </c>
      <c r="G435" s="161" t="s">
        <v>128</v>
      </c>
      <c r="H435" s="142" t="s">
        <v>742</v>
      </c>
      <c r="I435" s="130" t="str">
        <f>VLOOKUP(H435,Presupuesto!$B$11:$C$565,2,0)</f>
        <v>OTROS SERVICIOS COMERCIALES Y FINANCIEROS</v>
      </c>
      <c r="J435" s="98" t="s">
        <v>1366</v>
      </c>
      <c r="K435" s="98" t="s">
        <v>411</v>
      </c>
    </row>
    <row r="436" spans="3:11" x14ac:dyDescent="0.25">
      <c r="C436" s="141" t="s">
        <v>1714</v>
      </c>
      <c r="D436" s="158">
        <v>1</v>
      </c>
      <c r="E436" s="524">
        <v>6000</v>
      </c>
      <c r="F436" s="97">
        <f t="shared" si="40"/>
        <v>6000</v>
      </c>
      <c r="G436" s="161" t="s">
        <v>128</v>
      </c>
      <c r="H436" s="146" t="s">
        <v>941</v>
      </c>
      <c r="I436" s="130" t="str">
        <f>VLOOKUP(H436,Presupuesto!$B$11:$C$565,2,0)</f>
        <v>UTILES DE ESCRITORIO, OFICINA Y ENSE¥ANZA</v>
      </c>
      <c r="J436" s="98" t="s">
        <v>1366</v>
      </c>
      <c r="K436" s="98" t="s">
        <v>394</v>
      </c>
    </row>
    <row r="437" spans="3:11" x14ac:dyDescent="0.25">
      <c r="C437" s="145"/>
      <c r="D437" s="151"/>
      <c r="E437" s="118"/>
      <c r="F437" s="97">
        <f t="shared" si="40"/>
        <v>0</v>
      </c>
      <c r="G437" s="161"/>
      <c r="H437" s="146"/>
      <c r="I437" s="130" t="e">
        <f>VLOOKUP(H437,Presupuesto!$B$11:$C$565,2,0)</f>
        <v>#N/A</v>
      </c>
      <c r="J437" s="98" t="str">
        <f t="shared" ref="J437:J440" si="41">$J$431</f>
        <v>Proceso integral de la internacionalización de la Educación Superior</v>
      </c>
      <c r="K437" s="98" t="s">
        <v>411</v>
      </c>
    </row>
    <row r="438" spans="3:11" x14ac:dyDescent="0.25">
      <c r="C438" s="145"/>
      <c r="D438" s="151"/>
      <c r="E438" s="118"/>
      <c r="F438" s="97">
        <f t="shared" si="40"/>
        <v>0</v>
      </c>
      <c r="G438" s="161"/>
      <c r="H438" s="146"/>
      <c r="I438" s="130" t="e">
        <f>VLOOKUP(H438,Presupuesto!$B$11:$C$565,2,0)</f>
        <v>#N/A</v>
      </c>
      <c r="J438" s="98" t="str">
        <f t="shared" si="41"/>
        <v>Proceso integral de la internacionalización de la Educación Superior</v>
      </c>
      <c r="K438" s="98" t="s">
        <v>411</v>
      </c>
    </row>
    <row r="439" spans="3:11" x14ac:dyDescent="0.25">
      <c r="C439" s="145"/>
      <c r="D439" s="151"/>
      <c r="E439" s="118"/>
      <c r="F439" s="97">
        <f t="shared" si="40"/>
        <v>0</v>
      </c>
      <c r="G439" s="161"/>
      <c r="H439" s="146"/>
      <c r="I439" s="130" t="e">
        <f>VLOOKUP(H439,Presupuesto!$B$11:$C$565,2,0)</f>
        <v>#N/A</v>
      </c>
      <c r="J439" s="98" t="str">
        <f t="shared" si="41"/>
        <v>Proceso integral de la internacionalización de la Educación Superior</v>
      </c>
      <c r="K439" s="98" t="s">
        <v>411</v>
      </c>
    </row>
    <row r="440" spans="3:11" ht="15.75" thickBot="1" x14ac:dyDescent="0.3">
      <c r="C440" s="147"/>
      <c r="D440" s="159"/>
      <c r="E440" s="103"/>
      <c r="F440" s="105">
        <f t="shared" si="40"/>
        <v>0</v>
      </c>
      <c r="G440" s="162"/>
      <c r="H440" s="148"/>
      <c r="I440" s="132" t="e">
        <f>VLOOKUP(H440,Presupuesto!$B$11:$C$565,2,0)</f>
        <v>#N/A</v>
      </c>
      <c r="J440" s="106" t="str">
        <f t="shared" si="41"/>
        <v>Proceso integral de la internacionalización de la Educación Superior</v>
      </c>
      <c r="K440" s="124" t="s">
        <v>393</v>
      </c>
    </row>
    <row r="442" spans="3:11" ht="15.75" thickBot="1" x14ac:dyDescent="0.3"/>
    <row r="443" spans="3:11" ht="15.75" thickBot="1" x14ac:dyDescent="0.3">
      <c r="C443" s="157" t="s">
        <v>53</v>
      </c>
      <c r="D443" s="370">
        <f>SUM(F450:F460)</f>
        <v>24000</v>
      </c>
      <c r="F443" s="70"/>
      <c r="G443" s="79"/>
      <c r="H443" s="70"/>
      <c r="I443" s="70"/>
    </row>
    <row r="444" spans="3:11" x14ac:dyDescent="0.25">
      <c r="C444" s="70"/>
      <c r="D444" s="31"/>
      <c r="E444" s="93"/>
      <c r="F444" s="93"/>
      <c r="G444" s="93"/>
      <c r="H444" s="76"/>
      <c r="I444" s="76"/>
      <c r="J444" s="76"/>
      <c r="K444" s="112"/>
    </row>
    <row r="445" spans="3:11" x14ac:dyDescent="0.25">
      <c r="C445" s="70"/>
      <c r="D445" s="31"/>
      <c r="E445" s="93"/>
      <c r="F445" s="93"/>
      <c r="G445" s="93"/>
      <c r="H445" s="76"/>
      <c r="I445" s="76"/>
      <c r="J445" s="76"/>
      <c r="K445" s="112"/>
    </row>
    <row r="446" spans="3:11" ht="15.75" x14ac:dyDescent="0.25">
      <c r="C446" s="202" t="s">
        <v>391</v>
      </c>
      <c r="D446" s="366" t="s">
        <v>1700</v>
      </c>
      <c r="E446" s="93"/>
      <c r="F446" s="93"/>
      <c r="G446" s="93"/>
      <c r="H446" s="76"/>
      <c r="I446" s="76"/>
      <c r="J446" s="76"/>
      <c r="K446" s="112"/>
    </row>
    <row r="447" spans="3:11" ht="18.75" x14ac:dyDescent="0.25">
      <c r="C447" s="210" t="str">
        <f>IFERROR(VLOOKUP(D446,'1. Desarrollo e Innov. Curricu.'!$F:$G,2,FALSE),IFERROR(VLOOKUP(D446,'2. Investigación Científica'!$F:$G,2,FALSE),IFERROR(VLOOKUP(D446,'3. Vinculación Univ. Sociedad'!$F:$G,2,FALSE),IFERROR(VLOOKUP(D446,'4. Docencia y Profesorado Univ.'!$F:$G,2,FALSE),IFERROR(VLOOKUP(D446,'5. Estudiantes y Graduados'!$F:$G,2,FALSE),IFERROR(VLOOKUP(D446,'11. Gestion Administrativa'!$F:$G,2,FALSE),IFERROR(VLOOKUP(D446,'13. Gestión Académica'!$F:$G,2,FALSE),IFERROR(VLOOKUP(D446,'9. Asegura. de la Calid. y M'!$F:$G,2,FALSE),IFERROR(VLOOKUP(D446,'6. Gestión del Conocimiento'!$F:$G,2,FALSE),IFERROR(VLOOKUP(D446,'15. Gobernabilidad y Proceso...'!$F:$G,2,FALSE),IFERROR(VLOOKUP(D446,'12. Gestión del Talento Humano'!$F:$G,2,FALSE),IFERROR(VLOOKUP(D446,'14. Internacional... de la E.S.'!$F:$G,2,FALSE),IFERROR(VLOOKUP(D446,'10. Posgrado'!$F:$G,2,FALSE),IFERROR(VLOOKUP(D446,'17. Gestión TIC'!$F:$G,2,FALSE),IFERROR(VLOOKUP(D446,'16. Desa. del Sistema Educ.Sup.'!$F:$G,2,FALSE),IFERROR(VLOOKUP(D446,'8. Cultura de Inno. Insti...'!$F:$G,2,FALSE),VLOOKUP(D446,'7. Lo Esencial de la Reforma U.'!$F:$G,2,0)))))))))))))))))</f>
        <v>Seguimiento a redes de las cuales forma parte la UNAH y manejo de base de datos de redes internacionales.</v>
      </c>
      <c r="D447" s="31"/>
      <c r="E447" s="93"/>
      <c r="F447" s="93"/>
      <c r="G447" s="93"/>
      <c r="H447" s="76"/>
      <c r="I447" s="76"/>
      <c r="J447" s="76"/>
      <c r="K447" s="112"/>
    </row>
    <row r="448" spans="3:11" ht="15.75" thickBot="1" x14ac:dyDescent="0.3">
      <c r="F448" s="93"/>
      <c r="G448" s="76"/>
      <c r="H448" s="76"/>
      <c r="I448" s="76"/>
    </row>
    <row r="449" spans="3:11" ht="30.75" thickBot="1" x14ac:dyDescent="0.3">
      <c r="C449" s="129" t="s">
        <v>44</v>
      </c>
      <c r="D449" s="129" t="s">
        <v>55</v>
      </c>
      <c r="E449" s="136" t="s">
        <v>57</v>
      </c>
      <c r="F449" s="135" t="s">
        <v>27</v>
      </c>
      <c r="G449" s="133" t="s">
        <v>130</v>
      </c>
      <c r="H449" s="136" t="s">
        <v>46</v>
      </c>
      <c r="I449" s="133" t="s">
        <v>131</v>
      </c>
      <c r="J449" s="133" t="s">
        <v>409</v>
      </c>
      <c r="K449" s="133" t="s">
        <v>410</v>
      </c>
    </row>
    <row r="450" spans="3:11" x14ac:dyDescent="0.25">
      <c r="C450" s="220" t="s">
        <v>438</v>
      </c>
      <c r="D450" s="221"/>
      <c r="E450" s="219">
        <f>HLOOKUP(C450,$AH$2:$BU$3,2,0)</f>
        <v>620</v>
      </c>
      <c r="F450" s="97">
        <f t="shared" ref="F450:F460" si="42">D450*E450</f>
        <v>0</v>
      </c>
      <c r="G450" s="161"/>
      <c r="H450" s="142"/>
      <c r="I450" s="130" t="e">
        <f>VLOOKUP(H450,Presupuesto!$B$11:$C$565,2,0)</f>
        <v>#N/A</v>
      </c>
      <c r="J450" s="218" t="s">
        <v>1478</v>
      </c>
      <c r="K450" s="98" t="s">
        <v>393</v>
      </c>
    </row>
    <row r="451" spans="3:11" x14ac:dyDescent="0.25">
      <c r="C451" s="141" t="s">
        <v>1715</v>
      </c>
      <c r="D451" s="158">
        <v>1</v>
      </c>
      <c r="E451" s="524">
        <v>12000</v>
      </c>
      <c r="F451" s="97">
        <f t="shared" si="42"/>
        <v>12000</v>
      </c>
      <c r="G451" s="161" t="s">
        <v>128</v>
      </c>
      <c r="H451" s="142" t="s">
        <v>742</v>
      </c>
      <c r="I451" s="130" t="str">
        <f>VLOOKUP(H451,Presupuesto!$B$11:$C$565,2,0)</f>
        <v>OTROS SERVICIOS COMERCIALES Y FINANCIEROS</v>
      </c>
      <c r="J451" s="98" t="s">
        <v>1366</v>
      </c>
      <c r="K451" s="98" t="s">
        <v>394</v>
      </c>
    </row>
    <row r="452" spans="3:11" x14ac:dyDescent="0.25">
      <c r="C452" s="141" t="s">
        <v>1716</v>
      </c>
      <c r="D452" s="158">
        <v>1</v>
      </c>
      <c r="E452" s="524">
        <v>12000</v>
      </c>
      <c r="F452" s="97">
        <f t="shared" si="42"/>
        <v>12000</v>
      </c>
      <c r="G452" s="161" t="s">
        <v>128</v>
      </c>
      <c r="H452" s="142" t="s">
        <v>1209</v>
      </c>
      <c r="I452" s="130" t="str">
        <f>VLOOKUP(H452,Presupuesto!$B$11:$C$565,2,0)</f>
        <v>MEMBRECIA (RED INCA)</v>
      </c>
      <c r="J452" s="98" t="s">
        <v>1366</v>
      </c>
      <c r="K452" s="98" t="s">
        <v>394</v>
      </c>
    </row>
    <row r="453" spans="3:11" x14ac:dyDescent="0.25">
      <c r="C453" s="141"/>
      <c r="D453" s="158"/>
      <c r="E453" s="123"/>
      <c r="F453" s="97">
        <f t="shared" si="42"/>
        <v>0</v>
      </c>
      <c r="G453" s="161"/>
      <c r="H453" s="142"/>
      <c r="I453" s="130" t="e">
        <f>VLOOKUP(H453,Presupuesto!$B$11:$C$565,2,0)</f>
        <v>#N/A</v>
      </c>
      <c r="J453" s="98" t="str">
        <f t="shared" ref="J453:J460" si="43">$J$450</f>
        <v>Desarrollo del Sistema de Educación Superior</v>
      </c>
      <c r="K453" s="98" t="s">
        <v>411</v>
      </c>
    </row>
    <row r="454" spans="3:11" x14ac:dyDescent="0.25">
      <c r="C454" s="141"/>
      <c r="D454" s="158"/>
      <c r="E454" s="123"/>
      <c r="F454" s="97">
        <f t="shared" si="42"/>
        <v>0</v>
      </c>
      <c r="G454" s="161"/>
      <c r="H454" s="142"/>
      <c r="I454" s="130" t="e">
        <f>VLOOKUP(H454,Presupuesto!$B$11:$C$565,2,0)</f>
        <v>#N/A</v>
      </c>
      <c r="J454" s="98" t="str">
        <f t="shared" si="43"/>
        <v>Desarrollo del Sistema de Educación Superior</v>
      </c>
      <c r="K454" s="98" t="s">
        <v>411</v>
      </c>
    </row>
    <row r="455" spans="3:11" x14ac:dyDescent="0.25">
      <c r="C455" s="141"/>
      <c r="D455" s="158"/>
      <c r="E455" s="123"/>
      <c r="F455" s="97">
        <f t="shared" si="42"/>
        <v>0</v>
      </c>
      <c r="G455" s="161"/>
      <c r="H455" s="142"/>
      <c r="I455" s="130" t="e">
        <f>VLOOKUP(H455,Presupuesto!$B$11:$C$565,2,0)</f>
        <v>#N/A</v>
      </c>
      <c r="J455" s="98" t="str">
        <f t="shared" si="43"/>
        <v>Desarrollo del Sistema de Educación Superior</v>
      </c>
      <c r="K455" s="98" t="s">
        <v>400</v>
      </c>
    </row>
    <row r="456" spans="3:11" x14ac:dyDescent="0.25">
      <c r="C456" s="145"/>
      <c r="D456" s="151"/>
      <c r="E456" s="118"/>
      <c r="F456" s="97">
        <f t="shared" si="42"/>
        <v>0</v>
      </c>
      <c r="G456" s="161"/>
      <c r="H456" s="146"/>
      <c r="I456" s="130" t="e">
        <f>VLOOKUP(H456,Presupuesto!$B$11:$C$565,2,0)</f>
        <v>#N/A</v>
      </c>
      <c r="J456" s="98" t="str">
        <f t="shared" si="43"/>
        <v>Desarrollo del Sistema de Educación Superior</v>
      </c>
      <c r="K456" s="98" t="s">
        <v>402</v>
      </c>
    </row>
    <row r="457" spans="3:11" x14ac:dyDescent="0.25">
      <c r="C457" s="145"/>
      <c r="D457" s="151"/>
      <c r="E457" s="118"/>
      <c r="F457" s="97">
        <f t="shared" si="42"/>
        <v>0</v>
      </c>
      <c r="G457" s="161"/>
      <c r="H457" s="146"/>
      <c r="I457" s="130" t="e">
        <f>VLOOKUP(H457,Presupuesto!$B$11:$C$565,2,0)</f>
        <v>#N/A</v>
      </c>
      <c r="J457" s="98" t="str">
        <f t="shared" si="43"/>
        <v>Desarrollo del Sistema de Educación Superior</v>
      </c>
      <c r="K457" s="98" t="s">
        <v>411</v>
      </c>
    </row>
    <row r="458" spans="3:11" x14ac:dyDescent="0.25">
      <c r="C458" s="145"/>
      <c r="D458" s="151"/>
      <c r="E458" s="118"/>
      <c r="F458" s="97">
        <f t="shared" si="42"/>
        <v>0</v>
      </c>
      <c r="G458" s="161"/>
      <c r="H458" s="146"/>
      <c r="I458" s="130" t="e">
        <f>VLOOKUP(H458,Presupuesto!$B$11:$C$565,2,0)</f>
        <v>#N/A</v>
      </c>
      <c r="J458" s="98" t="str">
        <f t="shared" si="43"/>
        <v>Desarrollo del Sistema de Educación Superior</v>
      </c>
      <c r="K458" s="98" t="s">
        <v>411</v>
      </c>
    </row>
    <row r="459" spans="3:11" x14ac:dyDescent="0.25">
      <c r="C459" s="145"/>
      <c r="D459" s="151"/>
      <c r="E459" s="118"/>
      <c r="F459" s="97">
        <f t="shared" si="42"/>
        <v>0</v>
      </c>
      <c r="G459" s="161"/>
      <c r="H459" s="146"/>
      <c r="I459" s="130" t="e">
        <f>VLOOKUP(H459,Presupuesto!$B$11:$C$565,2,0)</f>
        <v>#N/A</v>
      </c>
      <c r="J459" s="98" t="str">
        <f t="shared" si="43"/>
        <v>Desarrollo del Sistema de Educación Superior</v>
      </c>
      <c r="K459" s="98" t="s">
        <v>411</v>
      </c>
    </row>
    <row r="460" spans="3:11" ht="15.75" thickBot="1" x14ac:dyDescent="0.3">
      <c r="C460" s="147"/>
      <c r="D460" s="159"/>
      <c r="E460" s="103"/>
      <c r="F460" s="105">
        <f t="shared" si="42"/>
        <v>0</v>
      </c>
      <c r="G460" s="162"/>
      <c r="H460" s="148"/>
      <c r="I460" s="132" t="e">
        <f>VLOOKUP(H460,Presupuesto!$B$11:$C$565,2,0)</f>
        <v>#N/A</v>
      </c>
      <c r="J460" s="106" t="str">
        <f t="shared" si="43"/>
        <v>Desarrollo del Sistema de Educación Superior</v>
      </c>
      <c r="K460" s="124" t="s">
        <v>393</v>
      </c>
    </row>
    <row r="462" spans="3:11" ht="15.75" thickBot="1" x14ac:dyDescent="0.3">
      <c r="F462" s="90"/>
      <c r="G462" s="89"/>
      <c r="H462" s="90"/>
      <c r="I462" s="90"/>
    </row>
    <row r="463" spans="3:11" ht="15.75" thickBot="1" x14ac:dyDescent="0.3">
      <c r="C463" s="157" t="s">
        <v>53</v>
      </c>
      <c r="D463" s="370">
        <f>SUM(F470:F479)</f>
        <v>321108.90750000003</v>
      </c>
      <c r="F463" s="70"/>
      <c r="G463" s="79"/>
      <c r="H463" s="70"/>
      <c r="I463" s="70"/>
    </row>
    <row r="464" spans="3:11" x14ac:dyDescent="0.25">
      <c r="C464" s="70"/>
      <c r="D464" s="31"/>
      <c r="E464" s="93"/>
      <c r="F464" s="93"/>
      <c r="G464" s="93"/>
      <c r="H464" s="76"/>
      <c r="I464" s="76"/>
      <c r="J464" s="76"/>
      <c r="K464" s="112"/>
    </row>
    <row r="465" spans="3:11" x14ac:dyDescent="0.25">
      <c r="C465" s="70"/>
      <c r="D465" s="31"/>
      <c r="E465" s="93"/>
      <c r="F465" s="93"/>
      <c r="G465" s="93"/>
      <c r="H465" s="76"/>
      <c r="I465" s="76"/>
      <c r="J465" s="76"/>
      <c r="K465" s="112"/>
    </row>
    <row r="466" spans="3:11" ht="15.75" x14ac:dyDescent="0.25">
      <c r="C466" s="202" t="s">
        <v>391</v>
      </c>
      <c r="D466" s="366" t="s">
        <v>1708</v>
      </c>
      <c r="E466" s="93"/>
      <c r="F466" s="93"/>
      <c r="G466" s="93"/>
      <c r="H466" s="76"/>
      <c r="I466" s="76"/>
      <c r="J466" s="76"/>
      <c r="K466" s="112"/>
    </row>
    <row r="467" spans="3:11" ht="18.75" x14ac:dyDescent="0.25">
      <c r="C467" s="210" t="str">
        <f>IFERROR(VLOOKUP(D466,'1. Desarrollo e Innov. Curricu.'!$F:$G,2,FALSE),IFERROR(VLOOKUP(D466,'2. Investigación Científica'!$F:$G,2,FALSE),IFERROR(VLOOKUP(D466,'3. Vinculación Univ. Sociedad'!$F:$G,2,FALSE),IFERROR(VLOOKUP(D466,'4. Docencia y Profesorado Univ.'!$F:$G,2,FALSE),IFERROR(VLOOKUP(D466,'5. Estudiantes y Graduados'!$F:$G,2,FALSE),IFERROR(VLOOKUP(D466,'11. Gestion Administrativa'!$F:$G,2,FALSE),IFERROR(VLOOKUP(D466,'13. Gestión Académica'!$F:$G,2,FALSE),IFERROR(VLOOKUP(D466,'9. Asegura. de la Calid. y M'!$F:$G,2,FALSE),IFERROR(VLOOKUP(D466,'6. Gestión del Conocimiento'!$F:$G,2,FALSE),IFERROR(VLOOKUP(D466,'15. Gobernabilidad y Proceso...'!$F:$G,2,FALSE),IFERROR(VLOOKUP(D466,'12. Gestión del Talento Humano'!$F:$G,2,FALSE),IFERROR(VLOOKUP(D466,'14. Internacional... de la E.S.'!$F:$G,2,FALSE),IFERROR(VLOOKUP(D466,'10. Posgrado'!$F:$G,2,FALSE),IFERROR(VLOOKUP(D466,'17. Gestión TIC'!$F:$G,2,FALSE),IFERROR(VLOOKUP(D466,'16. Desa. del Sistema Educ.Sup.'!$F:$G,2,FALSE),IFERROR(VLOOKUP(D466,'8. Cultura de Inno. Insti...'!$F:$G,2,FALSE),VLOOKUP(D466,'7. Lo Esencial de la Reforma U.'!$F:$G,2,0)))))))))))))))))</f>
        <v>Participación en reuniones de redes de las cuales la VRI forma parte y conformación de nuevas redes.</v>
      </c>
      <c r="D467" s="31"/>
      <c r="E467" s="93"/>
      <c r="F467" s="93"/>
      <c r="G467" s="93"/>
      <c r="H467" s="76"/>
      <c r="I467" s="76"/>
      <c r="J467" s="76"/>
      <c r="K467" s="112"/>
    </row>
    <row r="468" spans="3:11" ht="15.75" thickBot="1" x14ac:dyDescent="0.3">
      <c r="F468" s="93"/>
      <c r="G468" s="76"/>
      <c r="H468" s="76"/>
      <c r="I468" s="76"/>
    </row>
    <row r="469" spans="3:11" ht="30.75" thickBot="1" x14ac:dyDescent="0.3">
      <c r="C469" s="129" t="s">
        <v>44</v>
      </c>
      <c r="D469" s="129" t="s">
        <v>55</v>
      </c>
      <c r="E469" s="136" t="s">
        <v>57</v>
      </c>
      <c r="F469" s="135" t="s">
        <v>27</v>
      </c>
      <c r="G469" s="133" t="s">
        <v>130</v>
      </c>
      <c r="H469" s="136" t="s">
        <v>46</v>
      </c>
      <c r="I469" s="133" t="s">
        <v>131</v>
      </c>
      <c r="J469" s="133" t="s">
        <v>409</v>
      </c>
      <c r="K469" s="133" t="s">
        <v>410</v>
      </c>
    </row>
    <row r="470" spans="3:11" ht="15.75" thickBot="1" x14ac:dyDescent="0.3">
      <c r="C470" s="220" t="s">
        <v>439</v>
      </c>
      <c r="D470" s="221">
        <v>15</v>
      </c>
      <c r="E470" s="219">
        <f>HLOOKUP(C470,$AH$2:$BU$3,2,0)</f>
        <v>5759.1495000000004</v>
      </c>
      <c r="F470" s="97">
        <f t="shared" ref="F470:F479" si="44">D470*E470</f>
        <v>86387.242500000008</v>
      </c>
      <c r="G470" s="161" t="s">
        <v>128</v>
      </c>
      <c r="H470" s="142" t="s">
        <v>307</v>
      </c>
      <c r="I470" s="130" t="str">
        <f>VLOOKUP(H470,Presupuesto!$B$11:$C$565,2,0)</f>
        <v>VIATICOS AL EXTERIOR</v>
      </c>
      <c r="J470" s="218" t="s">
        <v>1366</v>
      </c>
      <c r="K470" s="98" t="s">
        <v>393</v>
      </c>
    </row>
    <row r="471" spans="3:11" x14ac:dyDescent="0.25">
      <c r="C471" s="220" t="s">
        <v>447</v>
      </c>
      <c r="D471" s="221">
        <v>30</v>
      </c>
      <c r="E471" s="219">
        <f>HLOOKUP(C471,$AH$2:$BU$3,2,0)</f>
        <v>4404.0555000000004</v>
      </c>
      <c r="F471" s="97">
        <f t="shared" ref="F471" si="45">D471*E471</f>
        <v>132121.66500000001</v>
      </c>
      <c r="G471" s="161" t="s">
        <v>128</v>
      </c>
      <c r="H471" s="142" t="s">
        <v>307</v>
      </c>
      <c r="I471" s="130" t="str">
        <f>VLOOKUP(H471,Presupuesto!$B$11:$C$565,2,0)</f>
        <v>VIATICOS AL EXTERIOR</v>
      </c>
      <c r="J471" s="218" t="s">
        <v>1366</v>
      </c>
      <c r="K471" s="98" t="s">
        <v>393</v>
      </c>
    </row>
    <row r="472" spans="3:11" x14ac:dyDescent="0.25">
      <c r="C472" s="141" t="s">
        <v>1710</v>
      </c>
      <c r="D472" s="158">
        <v>12</v>
      </c>
      <c r="E472" s="524">
        <v>8000</v>
      </c>
      <c r="F472" s="97">
        <f t="shared" si="44"/>
        <v>96000</v>
      </c>
      <c r="G472" s="161" t="s">
        <v>128</v>
      </c>
      <c r="H472" s="142" t="s">
        <v>754</v>
      </c>
      <c r="I472" s="130" t="str">
        <f>VLOOKUP(H472,Presupuesto!$B$11:$C$565,2,0)</f>
        <v>PASAJES AL EXTERIOR</v>
      </c>
      <c r="J472" s="98" t="s">
        <v>1366</v>
      </c>
      <c r="K472" s="98" t="s">
        <v>411</v>
      </c>
    </row>
    <row r="473" spans="3:11" x14ac:dyDescent="0.25">
      <c r="C473" s="141" t="s">
        <v>1712</v>
      </c>
      <c r="D473" s="158">
        <v>12</v>
      </c>
      <c r="E473" s="524">
        <v>550</v>
      </c>
      <c r="F473" s="97">
        <f t="shared" si="44"/>
        <v>6600</v>
      </c>
      <c r="G473" s="161" t="s">
        <v>128</v>
      </c>
      <c r="H473" s="142" t="s">
        <v>754</v>
      </c>
      <c r="I473" s="130" t="str">
        <f>VLOOKUP(H473,Presupuesto!$B$11:$C$565,2,0)</f>
        <v>PASAJES AL EXTERIOR</v>
      </c>
      <c r="J473" s="98" t="s">
        <v>1366</v>
      </c>
      <c r="K473" s="98" t="s">
        <v>411</v>
      </c>
    </row>
    <row r="474" spans="3:11" x14ac:dyDescent="0.25">
      <c r="C474" s="141"/>
      <c r="D474" s="158"/>
      <c r="E474" s="123"/>
      <c r="F474" s="97">
        <f t="shared" si="44"/>
        <v>0</v>
      </c>
      <c r="G474" s="161"/>
      <c r="H474" s="142"/>
      <c r="I474" s="130" t="e">
        <f>VLOOKUP(H474,Presupuesto!$B$11:$C$565,2,0)</f>
        <v>#N/A</v>
      </c>
      <c r="J474" s="98" t="str">
        <f t="shared" ref="J474:J479" si="46">$J$470</f>
        <v>Proceso integral de la internacionalización de la Educación Superior</v>
      </c>
      <c r="K474" s="98" t="s">
        <v>411</v>
      </c>
    </row>
    <row r="475" spans="3:11" x14ac:dyDescent="0.25">
      <c r="C475" s="141"/>
      <c r="D475" s="158"/>
      <c r="E475" s="123"/>
      <c r="F475" s="97">
        <f t="shared" si="44"/>
        <v>0</v>
      </c>
      <c r="G475" s="161"/>
      <c r="H475" s="142"/>
      <c r="I475" s="130" t="e">
        <f>VLOOKUP(H475,Presupuesto!$B$11:$C$565,2,0)</f>
        <v>#N/A</v>
      </c>
      <c r="J475" s="98" t="str">
        <f t="shared" si="46"/>
        <v>Proceso integral de la internacionalización de la Educación Superior</v>
      </c>
      <c r="K475" s="98" t="s">
        <v>400</v>
      </c>
    </row>
    <row r="476" spans="3:11" x14ac:dyDescent="0.25">
      <c r="C476" s="145"/>
      <c r="D476" s="151"/>
      <c r="E476" s="118"/>
      <c r="F476" s="97">
        <f t="shared" si="44"/>
        <v>0</v>
      </c>
      <c r="G476" s="161"/>
      <c r="H476" s="146"/>
      <c r="I476" s="130" t="e">
        <f>VLOOKUP(H476,Presupuesto!$B$11:$C$565,2,0)</f>
        <v>#N/A</v>
      </c>
      <c r="J476" s="98" t="str">
        <f t="shared" si="46"/>
        <v>Proceso integral de la internacionalización de la Educación Superior</v>
      </c>
      <c r="K476" s="98" t="s">
        <v>411</v>
      </c>
    </row>
    <row r="477" spans="3:11" x14ac:dyDescent="0.25">
      <c r="C477" s="145"/>
      <c r="D477" s="151"/>
      <c r="E477" s="118"/>
      <c r="F477" s="97">
        <f t="shared" si="44"/>
        <v>0</v>
      </c>
      <c r="G477" s="161"/>
      <c r="H477" s="146"/>
      <c r="I477" s="130" t="e">
        <f>VLOOKUP(H477,Presupuesto!$B$11:$C$565,2,0)</f>
        <v>#N/A</v>
      </c>
      <c r="J477" s="98" t="str">
        <f t="shared" si="46"/>
        <v>Proceso integral de la internacionalización de la Educación Superior</v>
      </c>
      <c r="K477" s="98" t="s">
        <v>411</v>
      </c>
    </row>
    <row r="478" spans="3:11" x14ac:dyDescent="0.25">
      <c r="C478" s="145"/>
      <c r="D478" s="151"/>
      <c r="E478" s="118"/>
      <c r="F478" s="97">
        <f t="shared" si="44"/>
        <v>0</v>
      </c>
      <c r="G478" s="161"/>
      <c r="H478" s="146"/>
      <c r="I478" s="130" t="e">
        <f>VLOOKUP(H478,Presupuesto!$B$11:$C$565,2,0)</f>
        <v>#N/A</v>
      </c>
      <c r="J478" s="98" t="str">
        <f t="shared" si="46"/>
        <v>Proceso integral de la internacionalización de la Educación Superior</v>
      </c>
      <c r="K478" s="98" t="s">
        <v>411</v>
      </c>
    </row>
    <row r="479" spans="3:11" ht="15.75" thickBot="1" x14ac:dyDescent="0.3">
      <c r="C479" s="147"/>
      <c r="D479" s="159"/>
      <c r="E479" s="103"/>
      <c r="F479" s="105">
        <f t="shared" si="44"/>
        <v>0</v>
      </c>
      <c r="G479" s="162"/>
      <c r="H479" s="148"/>
      <c r="I479" s="132" t="e">
        <f>VLOOKUP(H479,Presupuesto!$B$11:$C$565,2,0)</f>
        <v>#N/A</v>
      </c>
      <c r="J479" s="106" t="str">
        <f t="shared" si="46"/>
        <v>Proceso integral de la internacionalización de la Educación Superior</v>
      </c>
      <c r="K479" s="124" t="s">
        <v>393</v>
      </c>
    </row>
    <row r="481" spans="3:11" ht="15.75" thickBot="1" x14ac:dyDescent="0.3"/>
    <row r="482" spans="3:11" ht="15.75" thickBot="1" x14ac:dyDescent="0.3">
      <c r="C482" s="157" t="s">
        <v>53</v>
      </c>
      <c r="D482" s="370">
        <f>SUM(F489:F499)</f>
        <v>60000</v>
      </c>
      <c r="F482" s="70"/>
      <c r="G482" s="79"/>
      <c r="H482" s="70"/>
      <c r="I482" s="70"/>
    </row>
    <row r="483" spans="3:11" x14ac:dyDescent="0.25">
      <c r="C483" s="70"/>
      <c r="D483" s="31"/>
      <c r="E483" s="93"/>
      <c r="F483" s="93"/>
      <c r="G483" s="93"/>
      <c r="H483" s="76"/>
      <c r="I483" s="76"/>
      <c r="J483" s="76"/>
      <c r="K483" s="112"/>
    </row>
    <row r="484" spans="3:11" x14ac:dyDescent="0.25">
      <c r="C484" s="70"/>
      <c r="D484" s="31"/>
      <c r="E484" s="93"/>
      <c r="F484" s="93"/>
      <c r="G484" s="93"/>
      <c r="H484" s="76"/>
      <c r="I484" s="76"/>
      <c r="J484" s="76"/>
      <c r="K484" s="112"/>
    </row>
    <row r="485" spans="3:11" ht="15.75" x14ac:dyDescent="0.25">
      <c r="C485" s="202" t="s">
        <v>391</v>
      </c>
      <c r="D485" s="366" t="s">
        <v>1703</v>
      </c>
      <c r="E485" s="93"/>
      <c r="F485" s="93"/>
      <c r="G485" s="93"/>
      <c r="H485" s="76"/>
      <c r="I485" s="76"/>
      <c r="J485" s="76"/>
      <c r="K485" s="112"/>
    </row>
    <row r="486" spans="3:11" ht="18.75" x14ac:dyDescent="0.25">
      <c r="C486" s="210" t="str">
        <f>IFERROR(VLOOKUP(D485,'1. Desarrollo e Innov. Curricu.'!$F:$G,2,FALSE),IFERROR(VLOOKUP(D485,'2. Investigación Científica'!$F:$G,2,FALSE),IFERROR(VLOOKUP(D485,'3. Vinculación Univ. Sociedad'!$F:$G,2,FALSE),IFERROR(VLOOKUP(D485,'4. Docencia y Profesorado Univ.'!$F:$G,2,FALSE),IFERROR(VLOOKUP(D485,'5. Estudiantes y Graduados'!$F:$G,2,FALSE),IFERROR(VLOOKUP(D485,'11. Gestion Administrativa'!$F:$G,2,FALSE),IFERROR(VLOOKUP(D485,'13. Gestión Académica'!$F:$G,2,FALSE),IFERROR(VLOOKUP(D485,'9. Asegura. de la Calid. y M'!$F:$G,2,FALSE),IFERROR(VLOOKUP(D485,'6. Gestión del Conocimiento'!$F:$G,2,FALSE),IFERROR(VLOOKUP(D485,'15. Gobernabilidad y Proceso...'!$F:$G,2,FALSE),IFERROR(VLOOKUP(D485,'12. Gestión del Talento Humano'!$F:$G,2,FALSE),IFERROR(VLOOKUP(D485,'14. Internacional... de la E.S.'!$F:$G,2,FALSE),IFERROR(VLOOKUP(D485,'10. Posgrado'!$F:$G,2,FALSE),IFERROR(VLOOKUP(D485,'17. Gestión TIC'!$F:$G,2,FALSE),IFERROR(VLOOKUP(D485,'16. Desa. del Sistema Educ.Sup.'!$F:$G,2,FALSE),IFERROR(VLOOKUP(D485,'8. Cultura de Inno. Insti...'!$F:$G,2,FALSE),VLOOKUP(D485,'7. Lo Esencial de la Reforma U.'!$F:$G,2,0)))))))))))))))))</f>
        <v>Montaje de los sistemas de registro de internacionalización</v>
      </c>
      <c r="D486" s="31"/>
      <c r="E486" s="93"/>
      <c r="F486" s="93"/>
      <c r="G486" s="93"/>
      <c r="H486" s="76"/>
      <c r="I486" s="76"/>
      <c r="J486" s="76"/>
      <c r="K486" s="112"/>
    </row>
    <row r="487" spans="3:11" ht="15.75" thickBot="1" x14ac:dyDescent="0.3">
      <c r="F487" s="93"/>
      <c r="G487" s="76"/>
      <c r="H487" s="76"/>
      <c r="I487" s="76"/>
    </row>
    <row r="488" spans="3:11" ht="30.75" thickBot="1" x14ac:dyDescent="0.3">
      <c r="C488" s="129" t="s">
        <v>44</v>
      </c>
      <c r="D488" s="129" t="s">
        <v>55</v>
      </c>
      <c r="E488" s="136" t="s">
        <v>57</v>
      </c>
      <c r="F488" s="135" t="s">
        <v>27</v>
      </c>
      <c r="G488" s="133" t="s">
        <v>130</v>
      </c>
      <c r="H488" s="136" t="s">
        <v>46</v>
      </c>
      <c r="I488" s="133" t="s">
        <v>131</v>
      </c>
      <c r="J488" s="133" t="s">
        <v>409</v>
      </c>
      <c r="K488" s="133" t="s">
        <v>410</v>
      </c>
    </row>
    <row r="489" spans="3:11" x14ac:dyDescent="0.25">
      <c r="C489" s="220" t="s">
        <v>438</v>
      </c>
      <c r="D489" s="221"/>
      <c r="E489" s="219">
        <f>HLOOKUP(C489,$AH$2:$BU$3,2,0)</f>
        <v>620</v>
      </c>
      <c r="F489" s="97">
        <f t="shared" ref="F489:F499" si="47">D489*E489</f>
        <v>0</v>
      </c>
      <c r="G489" s="161"/>
      <c r="H489" s="142"/>
      <c r="I489" s="130" t="e">
        <f>VLOOKUP(H489,Presupuesto!$B$11:$C$565,2,0)</f>
        <v>#N/A</v>
      </c>
      <c r="J489" s="218" t="s">
        <v>1366</v>
      </c>
      <c r="K489" s="98" t="s">
        <v>393</v>
      </c>
    </row>
    <row r="490" spans="3:11" x14ac:dyDescent="0.25">
      <c r="C490" s="141" t="s">
        <v>1722</v>
      </c>
      <c r="D490" s="158">
        <v>3</v>
      </c>
      <c r="E490" s="123">
        <v>20000</v>
      </c>
      <c r="F490" s="97">
        <f t="shared" si="47"/>
        <v>60000</v>
      </c>
      <c r="G490" s="161" t="s">
        <v>128</v>
      </c>
      <c r="H490" s="142" t="s">
        <v>716</v>
      </c>
      <c r="I490" s="130" t="str">
        <f>VLOOKUP(H490,Presupuesto!$B$11:$C$565,2,0)</f>
        <v>SERVICIOS DE IMPRENTA PUBLIC.Y REPRODUCCION</v>
      </c>
      <c r="J490" s="98" t="str">
        <f t="shared" ref="J490:J499" si="48">$J$489</f>
        <v>Proceso integral de la internacionalización de la Educación Superior</v>
      </c>
      <c r="K490" s="98" t="s">
        <v>411</v>
      </c>
    </row>
    <row r="491" spans="3:11" x14ac:dyDescent="0.25">
      <c r="C491" s="141"/>
      <c r="D491" s="158"/>
      <c r="E491" s="123"/>
      <c r="F491" s="97">
        <f t="shared" si="47"/>
        <v>0</v>
      </c>
      <c r="G491" s="161"/>
      <c r="H491" s="142"/>
      <c r="I491" s="130" t="e">
        <f>VLOOKUP(H491,Presupuesto!$B$11:$C$565,2,0)</f>
        <v>#N/A</v>
      </c>
      <c r="J491" s="98" t="str">
        <f t="shared" si="48"/>
        <v>Proceso integral de la internacionalización de la Educación Superior</v>
      </c>
      <c r="K491" s="98" t="s">
        <v>411</v>
      </c>
    </row>
    <row r="492" spans="3:11" x14ac:dyDescent="0.25">
      <c r="C492" s="141"/>
      <c r="D492" s="158"/>
      <c r="E492" s="123"/>
      <c r="F492" s="97">
        <f t="shared" si="47"/>
        <v>0</v>
      </c>
      <c r="G492" s="161"/>
      <c r="H492" s="142"/>
      <c r="I492" s="130" t="e">
        <f>VLOOKUP(H492,Presupuesto!$B$11:$C$565,2,0)</f>
        <v>#N/A</v>
      </c>
      <c r="J492" s="98" t="str">
        <f t="shared" si="48"/>
        <v>Proceso integral de la internacionalización de la Educación Superior</v>
      </c>
      <c r="K492" s="98" t="s">
        <v>411</v>
      </c>
    </row>
    <row r="493" spans="3:11" x14ac:dyDescent="0.25">
      <c r="C493" s="141"/>
      <c r="D493" s="158"/>
      <c r="E493" s="123"/>
      <c r="F493" s="97">
        <f t="shared" si="47"/>
        <v>0</v>
      </c>
      <c r="G493" s="161"/>
      <c r="H493" s="142"/>
      <c r="I493" s="130" t="e">
        <f>VLOOKUP(H493,Presupuesto!$B$11:$C$565,2,0)</f>
        <v>#N/A</v>
      </c>
      <c r="J493" s="98" t="str">
        <f t="shared" si="48"/>
        <v>Proceso integral de la internacionalización de la Educación Superior</v>
      </c>
      <c r="K493" s="98" t="s">
        <v>411</v>
      </c>
    </row>
    <row r="494" spans="3:11" x14ac:dyDescent="0.25">
      <c r="C494" s="141"/>
      <c r="D494" s="158"/>
      <c r="E494" s="123"/>
      <c r="F494" s="97">
        <f t="shared" si="47"/>
        <v>0</v>
      </c>
      <c r="G494" s="161"/>
      <c r="H494" s="142"/>
      <c r="I494" s="130" t="e">
        <f>VLOOKUP(H494,Presupuesto!$B$11:$C$565,2,0)</f>
        <v>#N/A</v>
      </c>
      <c r="J494" s="98" t="str">
        <f t="shared" si="48"/>
        <v>Proceso integral de la internacionalización de la Educación Superior</v>
      </c>
      <c r="K494" s="98" t="s">
        <v>400</v>
      </c>
    </row>
    <row r="495" spans="3:11" x14ac:dyDescent="0.25">
      <c r="C495" s="141"/>
      <c r="D495" s="158"/>
      <c r="E495" s="123"/>
      <c r="F495" s="97">
        <f t="shared" si="47"/>
        <v>0</v>
      </c>
      <c r="G495" s="161"/>
      <c r="H495" s="142"/>
      <c r="I495" s="130" t="e">
        <f>VLOOKUP(H495,Presupuesto!$B$11:$C$565,2,0)</f>
        <v>#N/A</v>
      </c>
      <c r="J495" s="98" t="str">
        <f t="shared" si="48"/>
        <v>Proceso integral de la internacionalización de la Educación Superior</v>
      </c>
      <c r="K495" s="98" t="s">
        <v>411</v>
      </c>
    </row>
    <row r="496" spans="3:11" x14ac:dyDescent="0.25">
      <c r="C496" s="141"/>
      <c r="D496" s="158"/>
      <c r="E496" s="123"/>
      <c r="F496" s="97">
        <f t="shared" si="47"/>
        <v>0</v>
      </c>
      <c r="G496" s="161"/>
      <c r="H496" s="142"/>
      <c r="I496" s="130" t="e">
        <f>VLOOKUP(H496,Presupuesto!$B$11:$C$565,2,0)</f>
        <v>#N/A</v>
      </c>
      <c r="J496" s="98" t="str">
        <f t="shared" si="48"/>
        <v>Proceso integral de la internacionalización de la Educación Superior</v>
      </c>
      <c r="K496" s="98" t="s">
        <v>411</v>
      </c>
    </row>
    <row r="497" spans="3:11" x14ac:dyDescent="0.25">
      <c r="C497" s="145"/>
      <c r="D497" s="151"/>
      <c r="E497" s="118"/>
      <c r="F497" s="97">
        <f t="shared" si="47"/>
        <v>0</v>
      </c>
      <c r="G497" s="161"/>
      <c r="H497" s="146"/>
      <c r="I497" s="130" t="e">
        <f>VLOOKUP(H497,Presupuesto!$B$11:$C$565,2,0)</f>
        <v>#N/A</v>
      </c>
      <c r="J497" s="98" t="str">
        <f t="shared" si="48"/>
        <v>Proceso integral de la internacionalización de la Educación Superior</v>
      </c>
      <c r="K497" s="98" t="s">
        <v>411</v>
      </c>
    </row>
    <row r="498" spans="3:11" x14ac:dyDescent="0.25">
      <c r="C498" s="145"/>
      <c r="D498" s="151"/>
      <c r="E498" s="118"/>
      <c r="F498" s="97">
        <f t="shared" si="47"/>
        <v>0</v>
      </c>
      <c r="G498" s="161"/>
      <c r="H498" s="146"/>
      <c r="I498" s="130" t="e">
        <f>VLOOKUP(H498,Presupuesto!$B$11:$C$565,2,0)</f>
        <v>#N/A</v>
      </c>
      <c r="J498" s="98" t="str">
        <f t="shared" si="48"/>
        <v>Proceso integral de la internacionalización de la Educación Superior</v>
      </c>
      <c r="K498" s="98" t="s">
        <v>411</v>
      </c>
    </row>
    <row r="499" spans="3:11" ht="15.75" thickBot="1" x14ac:dyDescent="0.3">
      <c r="C499" s="147"/>
      <c r="D499" s="159"/>
      <c r="E499" s="103"/>
      <c r="F499" s="105">
        <f t="shared" si="47"/>
        <v>0</v>
      </c>
      <c r="G499" s="162"/>
      <c r="H499" s="148"/>
      <c r="I499" s="132" t="e">
        <f>VLOOKUP(H499,Presupuesto!$B$11:$C$565,2,0)</f>
        <v>#N/A</v>
      </c>
      <c r="J499" s="106" t="str">
        <f t="shared" si="48"/>
        <v>Proceso integral de la internacionalización de la Educación Superior</v>
      </c>
      <c r="K499" s="124" t="s">
        <v>393</v>
      </c>
    </row>
    <row r="501" spans="3:11" ht="15.75" thickBot="1" x14ac:dyDescent="0.3">
      <c r="F501" s="90"/>
      <c r="G501" s="89"/>
      <c r="H501" s="90"/>
      <c r="I501" s="90"/>
    </row>
    <row r="502" spans="3:11" ht="15.75" thickBot="1" x14ac:dyDescent="0.3">
      <c r="C502" s="157" t="s">
        <v>53</v>
      </c>
      <c r="D502" s="370">
        <f>SUM(F509:F521)</f>
        <v>11578</v>
      </c>
      <c r="F502" s="70"/>
      <c r="G502" s="79"/>
      <c r="H502" s="70"/>
      <c r="I502" s="70"/>
    </row>
    <row r="503" spans="3:11" x14ac:dyDescent="0.25">
      <c r="C503" s="70"/>
      <c r="D503" s="31"/>
      <c r="E503" s="93"/>
      <c r="F503" s="93"/>
      <c r="G503" s="93"/>
      <c r="H503" s="76"/>
      <c r="I503" s="76"/>
      <c r="J503" s="76"/>
      <c r="K503" s="112"/>
    </row>
    <row r="504" spans="3:11" x14ac:dyDescent="0.25">
      <c r="C504" s="70"/>
      <c r="D504" s="31"/>
      <c r="E504" s="93"/>
      <c r="F504" s="93"/>
      <c r="G504" s="93"/>
      <c r="H504" s="76"/>
      <c r="I504" s="76"/>
      <c r="J504" s="76"/>
      <c r="K504" s="112"/>
    </row>
    <row r="505" spans="3:11" ht="15.75" x14ac:dyDescent="0.25">
      <c r="C505" s="202" t="s">
        <v>391</v>
      </c>
      <c r="D505" s="366" t="s">
        <v>1721</v>
      </c>
      <c r="E505" s="93"/>
      <c r="F505" s="93"/>
      <c r="G505" s="93"/>
      <c r="H505" s="76"/>
      <c r="I505" s="76"/>
      <c r="J505" s="76"/>
      <c r="K505" s="112"/>
    </row>
    <row r="506" spans="3:11" ht="18.75" x14ac:dyDescent="0.25">
      <c r="C506" s="210" t="str">
        <f>IFERROR(VLOOKUP(D505,'1. Desarrollo e Innov. Curricu.'!$F:$G,2,FALSE),IFERROR(VLOOKUP(D505,'2. Investigación Científica'!$F:$G,2,FALSE),IFERROR(VLOOKUP(D505,'3. Vinculación Univ. Sociedad'!$F:$G,2,FALSE),IFERROR(VLOOKUP(D505,'4. Docencia y Profesorado Univ.'!$F:$G,2,FALSE),IFERROR(VLOOKUP(D505,'5. Estudiantes y Graduados'!$F:$G,2,FALSE),IFERROR(VLOOKUP(D505,'11. Gestion Administrativa'!$F:$G,2,FALSE),IFERROR(VLOOKUP(D505,'13. Gestión Académica'!$F:$G,2,FALSE),IFERROR(VLOOKUP(D505,'9. Asegura. de la Calid. y M'!$F:$G,2,FALSE),IFERROR(VLOOKUP(D505,'6. Gestión del Conocimiento'!$F:$G,2,FALSE),IFERROR(VLOOKUP(D505,'15. Gobernabilidad y Proceso...'!$F:$G,2,FALSE),IFERROR(VLOOKUP(D505,'12. Gestión del Talento Humano'!$F:$G,2,FALSE),IFERROR(VLOOKUP(D505,'14. Internacional... de la E.S.'!$F:$G,2,FALSE),IFERROR(VLOOKUP(D505,'10. Posgrado'!$F:$G,2,FALSE),IFERROR(VLOOKUP(D505,'17. Gestión TIC'!$F:$G,2,FALSE),IFERROR(VLOOKUP(D505,'16. Desa. del Sistema Educ.Sup.'!$F:$G,2,FALSE),IFERROR(VLOOKUP(D505,'8. Cultura de Inno. Insti...'!$F:$G,2,FALSE),VLOOKUP(D505,'7. Lo Esencial de la Reforma U.'!$F:$G,2,0)))))))))))))))))</f>
        <v>Seguimiento y monitoreo a los sistemas de registro de internacionalización</v>
      </c>
      <c r="D506" s="31"/>
      <c r="E506" s="93"/>
      <c r="F506" s="93"/>
      <c r="G506" s="93"/>
      <c r="H506" s="76"/>
      <c r="I506" s="76"/>
      <c r="J506" s="76"/>
      <c r="K506" s="112"/>
    </row>
    <row r="507" spans="3:11" ht="15.75" thickBot="1" x14ac:dyDescent="0.3">
      <c r="F507" s="93"/>
      <c r="G507" s="76"/>
      <c r="H507" s="76"/>
      <c r="I507" s="76"/>
    </row>
    <row r="508" spans="3:11" ht="30.75" thickBot="1" x14ac:dyDescent="0.3">
      <c r="C508" s="129" t="s">
        <v>44</v>
      </c>
      <c r="D508" s="129" t="s">
        <v>55</v>
      </c>
      <c r="E508" s="136" t="s">
        <v>57</v>
      </c>
      <c r="F508" s="135" t="s">
        <v>27</v>
      </c>
      <c r="G508" s="133" t="s">
        <v>130</v>
      </c>
      <c r="H508" s="136" t="s">
        <v>46</v>
      </c>
      <c r="I508" s="133" t="s">
        <v>131</v>
      </c>
      <c r="J508" s="133" t="s">
        <v>409</v>
      </c>
      <c r="K508" s="133" t="s">
        <v>410</v>
      </c>
    </row>
    <row r="509" spans="3:11" x14ac:dyDescent="0.25">
      <c r="C509" s="220" t="s">
        <v>438</v>
      </c>
      <c r="D509" s="221"/>
      <c r="E509" s="219">
        <f>HLOOKUP(C509,$AH$2:$BU$3,2,0)</f>
        <v>620</v>
      </c>
      <c r="F509" s="97">
        <f t="shared" ref="F509:F521" si="49">D509*E509</f>
        <v>0</v>
      </c>
      <c r="G509" s="161"/>
      <c r="H509" s="142"/>
      <c r="I509" s="130" t="e">
        <f>VLOOKUP(H509,Presupuesto!$B$11:$C$565,2,0)</f>
        <v>#N/A</v>
      </c>
      <c r="J509" s="218" t="s">
        <v>1366</v>
      </c>
      <c r="K509" s="98" t="s">
        <v>393</v>
      </c>
    </row>
    <row r="510" spans="3:11" x14ac:dyDescent="0.25">
      <c r="C510" s="525" t="s">
        <v>1723</v>
      </c>
      <c r="D510" s="526">
        <v>2</v>
      </c>
      <c r="E510" s="527">
        <v>3500</v>
      </c>
      <c r="F510" s="97">
        <f t="shared" si="49"/>
        <v>7000</v>
      </c>
      <c r="G510" s="161" t="s">
        <v>128</v>
      </c>
      <c r="H510" s="142" t="s">
        <v>954</v>
      </c>
      <c r="I510" s="130" t="str">
        <f>VLOOKUP(H510,Presupuesto!$B$11:$C$565,2,0)</f>
        <v>OTROS RESPUESTOS Y ACCESORIOS MENORES</v>
      </c>
      <c r="J510" s="98" t="str">
        <f t="shared" ref="J510:J521" si="50">$J$509</f>
        <v>Proceso integral de la internacionalización de la Educación Superior</v>
      </c>
      <c r="K510" s="98" t="s">
        <v>411</v>
      </c>
    </row>
    <row r="511" spans="3:11" x14ac:dyDescent="0.25">
      <c r="C511" s="525" t="s">
        <v>1724</v>
      </c>
      <c r="D511" s="526">
        <v>10</v>
      </c>
      <c r="E511" s="528">
        <v>75</v>
      </c>
      <c r="F511" s="97">
        <f t="shared" si="49"/>
        <v>750</v>
      </c>
      <c r="G511" s="161" t="s">
        <v>128</v>
      </c>
      <c r="H511" s="142" t="s">
        <v>954</v>
      </c>
      <c r="I511" s="130" t="str">
        <f>VLOOKUP(H511,Presupuesto!$B$11:$C$565,2,0)</f>
        <v>OTROS RESPUESTOS Y ACCESORIOS MENORES</v>
      </c>
      <c r="J511" s="98" t="str">
        <f t="shared" si="50"/>
        <v>Proceso integral de la internacionalización de la Educación Superior</v>
      </c>
      <c r="K511" s="98" t="s">
        <v>411</v>
      </c>
    </row>
    <row r="512" spans="3:11" x14ac:dyDescent="0.25">
      <c r="C512" s="525" t="s">
        <v>1725</v>
      </c>
      <c r="D512" s="526">
        <v>1</v>
      </c>
      <c r="E512" s="528">
        <v>120</v>
      </c>
      <c r="F512" s="97">
        <f t="shared" si="49"/>
        <v>120</v>
      </c>
      <c r="G512" s="161" t="s">
        <v>128</v>
      </c>
      <c r="H512" s="142" t="s">
        <v>820</v>
      </c>
      <c r="I512" s="130" t="str">
        <f>VLOOKUP(H512,Presupuesto!$B$11:$C$565,2,0)</f>
        <v>PRODUCTOS PAPEL Y CARTON</v>
      </c>
      <c r="J512" s="98" t="str">
        <f t="shared" si="50"/>
        <v>Proceso integral de la internacionalización de la Educación Superior</v>
      </c>
      <c r="K512" s="98" t="s">
        <v>411</v>
      </c>
    </row>
    <row r="513" spans="3:11" x14ac:dyDescent="0.25">
      <c r="C513" s="525" t="s">
        <v>1726</v>
      </c>
      <c r="D513" s="526">
        <v>10</v>
      </c>
      <c r="E513" s="528">
        <v>113.3</v>
      </c>
      <c r="F513" s="97">
        <f t="shared" si="49"/>
        <v>1133</v>
      </c>
      <c r="G513" s="161" t="s">
        <v>128</v>
      </c>
      <c r="H513" s="144" t="s">
        <v>820</v>
      </c>
      <c r="I513" s="130" t="str">
        <f>VLOOKUP(H513,Presupuesto!$B$11:$C$565,2,0)</f>
        <v>PRODUCTOS PAPEL Y CARTON</v>
      </c>
      <c r="J513" s="98" t="str">
        <f t="shared" si="50"/>
        <v>Proceso integral de la internacionalización de la Educación Superior</v>
      </c>
      <c r="K513" s="98" t="s">
        <v>411</v>
      </c>
    </row>
    <row r="514" spans="3:11" x14ac:dyDescent="0.25">
      <c r="C514" s="525" t="s">
        <v>1727</v>
      </c>
      <c r="D514" s="526">
        <v>2</v>
      </c>
      <c r="E514" s="528">
        <v>195</v>
      </c>
      <c r="F514" s="97">
        <f t="shared" si="49"/>
        <v>390</v>
      </c>
      <c r="G514" s="161" t="s">
        <v>128</v>
      </c>
      <c r="H514" s="144" t="s">
        <v>820</v>
      </c>
      <c r="I514" s="130" t="str">
        <f>VLOOKUP(H514,Presupuesto!$B$11:$C$565,2,0)</f>
        <v>PRODUCTOS PAPEL Y CARTON</v>
      </c>
      <c r="J514" s="98" t="str">
        <f t="shared" si="50"/>
        <v>Proceso integral de la internacionalización de la Educación Superior</v>
      </c>
      <c r="K514" s="98" t="s">
        <v>411</v>
      </c>
    </row>
    <row r="515" spans="3:11" x14ac:dyDescent="0.25">
      <c r="C515" s="525" t="s">
        <v>1728</v>
      </c>
      <c r="D515" s="526">
        <v>100</v>
      </c>
      <c r="E515" s="528">
        <v>8</v>
      </c>
      <c r="F515" s="97">
        <f t="shared" si="49"/>
        <v>800</v>
      </c>
      <c r="G515" s="161" t="s">
        <v>128</v>
      </c>
      <c r="H515" s="144" t="s">
        <v>820</v>
      </c>
      <c r="I515" s="130" t="str">
        <f>VLOOKUP(H515,Presupuesto!$B$11:$C$565,2,0)</f>
        <v>PRODUCTOS PAPEL Y CARTON</v>
      </c>
      <c r="J515" s="98" t="str">
        <f t="shared" si="50"/>
        <v>Proceso integral de la internacionalización de la Educación Superior</v>
      </c>
      <c r="K515" s="98" t="s">
        <v>411</v>
      </c>
    </row>
    <row r="516" spans="3:11" x14ac:dyDescent="0.25">
      <c r="C516" s="525" t="s">
        <v>1729</v>
      </c>
      <c r="D516" s="526">
        <v>100</v>
      </c>
      <c r="E516" s="528">
        <v>8</v>
      </c>
      <c r="F516" s="97">
        <f t="shared" si="49"/>
        <v>800</v>
      </c>
      <c r="G516" s="161" t="s">
        <v>128</v>
      </c>
      <c r="H516" s="144" t="s">
        <v>820</v>
      </c>
      <c r="I516" s="130" t="str">
        <f>VLOOKUP(H516,Presupuesto!$B$11:$C$565,2,0)</f>
        <v>PRODUCTOS PAPEL Y CARTON</v>
      </c>
      <c r="J516" s="98" t="str">
        <f t="shared" si="50"/>
        <v>Proceso integral de la internacionalización de la Educación Superior</v>
      </c>
      <c r="K516" s="98" t="s">
        <v>411</v>
      </c>
    </row>
    <row r="517" spans="3:11" x14ac:dyDescent="0.25">
      <c r="C517" s="525" t="s">
        <v>1730</v>
      </c>
      <c r="D517" s="526">
        <v>3</v>
      </c>
      <c r="E517" s="528">
        <v>195</v>
      </c>
      <c r="F517" s="97">
        <f t="shared" si="49"/>
        <v>585</v>
      </c>
      <c r="G517" s="161" t="s">
        <v>128</v>
      </c>
      <c r="H517" s="146" t="s">
        <v>820</v>
      </c>
      <c r="I517" s="130" t="str">
        <f>VLOOKUP(H517,Presupuesto!$B$11:$C$565,2,0)</f>
        <v>PRODUCTOS PAPEL Y CARTON</v>
      </c>
      <c r="J517" s="98" t="str">
        <f t="shared" si="50"/>
        <v>Proceso integral de la internacionalización de la Educación Superior</v>
      </c>
      <c r="K517" s="98" t="s">
        <v>402</v>
      </c>
    </row>
    <row r="518" spans="3:11" x14ac:dyDescent="0.25">
      <c r="C518" s="145"/>
      <c r="D518" s="151"/>
      <c r="E518" s="118"/>
      <c r="F518" s="97">
        <f t="shared" si="49"/>
        <v>0</v>
      </c>
      <c r="G518" s="161"/>
      <c r="H518" s="146"/>
      <c r="I518" s="130" t="e">
        <f>VLOOKUP(H518,Presupuesto!$B$11:$C$565,2,0)</f>
        <v>#N/A</v>
      </c>
      <c r="J518" s="98" t="str">
        <f t="shared" si="50"/>
        <v>Proceso integral de la internacionalización de la Educación Superior</v>
      </c>
      <c r="K518" s="98" t="s">
        <v>411</v>
      </c>
    </row>
    <row r="519" spans="3:11" x14ac:dyDescent="0.25">
      <c r="C519" s="145"/>
      <c r="D519" s="151"/>
      <c r="E519" s="118"/>
      <c r="F519" s="97">
        <f t="shared" si="49"/>
        <v>0</v>
      </c>
      <c r="G519" s="161"/>
      <c r="H519" s="146"/>
      <c r="I519" s="130" t="e">
        <f>VLOOKUP(H519,Presupuesto!$B$11:$C$565,2,0)</f>
        <v>#N/A</v>
      </c>
      <c r="J519" s="98" t="str">
        <f t="shared" si="50"/>
        <v>Proceso integral de la internacionalización de la Educación Superior</v>
      </c>
      <c r="K519" s="98" t="s">
        <v>411</v>
      </c>
    </row>
    <row r="520" spans="3:11" x14ac:dyDescent="0.25">
      <c r="C520" s="145"/>
      <c r="D520" s="151"/>
      <c r="E520" s="118"/>
      <c r="F520" s="97">
        <f t="shared" si="49"/>
        <v>0</v>
      </c>
      <c r="G520" s="161"/>
      <c r="H520" s="146"/>
      <c r="I520" s="130" t="e">
        <f>VLOOKUP(H520,Presupuesto!$B$11:$C$565,2,0)</f>
        <v>#N/A</v>
      </c>
      <c r="J520" s="98" t="str">
        <f t="shared" si="50"/>
        <v>Proceso integral de la internacionalización de la Educación Superior</v>
      </c>
      <c r="K520" s="98" t="s">
        <v>411</v>
      </c>
    </row>
    <row r="521" spans="3:11" ht="15.75" thickBot="1" x14ac:dyDescent="0.3">
      <c r="C521" s="147"/>
      <c r="D521" s="159"/>
      <c r="E521" s="103"/>
      <c r="F521" s="105">
        <f t="shared" si="49"/>
        <v>0</v>
      </c>
      <c r="G521" s="162"/>
      <c r="H521" s="148"/>
      <c r="I521" s="132" t="e">
        <f>VLOOKUP(H521,Presupuesto!$B$11:$C$565,2,0)</f>
        <v>#N/A</v>
      </c>
      <c r="J521" s="106" t="str">
        <f t="shared" si="50"/>
        <v>Proceso integral de la internacionalización de la Educación Superior</v>
      </c>
      <c r="K521" s="124" t="s">
        <v>393</v>
      </c>
    </row>
    <row r="523" spans="3:11" ht="15.75" thickBot="1" x14ac:dyDescent="0.3"/>
    <row r="524" spans="3:11" ht="15.75" thickBot="1" x14ac:dyDescent="0.3">
      <c r="C524" s="157" t="s">
        <v>53</v>
      </c>
      <c r="D524" s="370">
        <f>SUM(F531:F541)</f>
        <v>57700</v>
      </c>
      <c r="F524" s="70"/>
      <c r="G524" s="79"/>
      <c r="H524" s="70"/>
      <c r="I524" s="70"/>
    </row>
    <row r="525" spans="3:11" x14ac:dyDescent="0.25">
      <c r="C525" s="70"/>
      <c r="D525" s="31"/>
      <c r="E525" s="93"/>
      <c r="F525" s="93"/>
      <c r="G525" s="93"/>
      <c r="H525" s="76"/>
      <c r="I525" s="76"/>
      <c r="J525" s="76"/>
      <c r="K525" s="112"/>
    </row>
    <row r="526" spans="3:11" x14ac:dyDescent="0.25">
      <c r="C526" s="70"/>
      <c r="D526" s="31"/>
      <c r="E526" s="93"/>
      <c r="F526" s="93"/>
      <c r="G526" s="93"/>
      <c r="H526" s="76"/>
      <c r="I526" s="76"/>
      <c r="J526" s="76"/>
      <c r="K526" s="112"/>
    </row>
    <row r="527" spans="3:11" ht="15.75" x14ac:dyDescent="0.25">
      <c r="C527" s="202" t="s">
        <v>391</v>
      </c>
      <c r="D527" s="366" t="s">
        <v>1734</v>
      </c>
      <c r="E527" s="93"/>
      <c r="F527" s="93"/>
      <c r="G527" s="93"/>
      <c r="H527" s="76"/>
      <c r="I527" s="76"/>
      <c r="J527" s="76"/>
      <c r="K527" s="112"/>
    </row>
    <row r="528" spans="3:11" ht="18.75" x14ac:dyDescent="0.25">
      <c r="C528" s="210" t="str">
        <f>IFERROR(VLOOKUP(D527,'1. Desarrollo e Innov. Curricu.'!$F:$G,2,FALSE),IFERROR(VLOOKUP(D527,'2. Investigación Científica'!$F:$G,2,FALSE),IFERROR(VLOOKUP(D527,'3. Vinculación Univ. Sociedad'!$F:$G,2,FALSE),IFERROR(VLOOKUP(D527,'4. Docencia y Profesorado Univ.'!$F:$G,2,FALSE),IFERROR(VLOOKUP(D527,'5. Estudiantes y Graduados'!$F:$G,2,FALSE),IFERROR(VLOOKUP(D527,'11. Gestion Administrativa'!$F:$G,2,FALSE),IFERROR(VLOOKUP(D527,'13. Gestión Académica'!$F:$G,2,FALSE),IFERROR(VLOOKUP(D527,'9. Asegura. de la Calid. y M'!$F:$G,2,FALSE),IFERROR(VLOOKUP(D527,'6. Gestión del Conocimiento'!$F:$G,2,FALSE),IFERROR(VLOOKUP(D527,'15. Gobernabilidad y Proceso...'!$F:$G,2,FALSE),IFERROR(VLOOKUP(D527,'12. Gestión del Talento Humano'!$F:$G,2,FALSE),IFERROR(VLOOKUP(D527,'14. Internacional... de la E.S.'!$F:$G,2,FALSE),IFERROR(VLOOKUP(D527,'10. Posgrado'!$F:$G,2,FALSE),IFERROR(VLOOKUP(D527,'17. Gestión TIC'!$F:$G,2,FALSE),IFERROR(VLOOKUP(D527,'16. Desa. del Sistema Educ.Sup.'!$F:$G,2,FALSE),IFERROR(VLOOKUP(D527,'8. Cultura de Inno. Insti...'!$F:$G,2,FALSE),VLOOKUP(D527,'7. Lo Esencial de la Reforma U.'!$F:$G,2,0)))))))))))))))))</f>
        <v>Publicación y divulgación de avances en internacionalización</v>
      </c>
      <c r="D528" s="31"/>
      <c r="E528" s="93"/>
      <c r="F528" s="93"/>
      <c r="G528" s="93"/>
      <c r="H528" s="76"/>
      <c r="I528" s="76"/>
      <c r="J528" s="76"/>
      <c r="K528" s="112"/>
    </row>
    <row r="529" spans="3:11" ht="15.75" thickBot="1" x14ac:dyDescent="0.3">
      <c r="F529" s="93"/>
      <c r="G529" s="76"/>
      <c r="H529" s="76"/>
      <c r="I529" s="76"/>
    </row>
    <row r="530" spans="3:11" ht="30.75" thickBot="1" x14ac:dyDescent="0.3">
      <c r="C530" s="129" t="s">
        <v>44</v>
      </c>
      <c r="D530" s="129" t="s">
        <v>55</v>
      </c>
      <c r="E530" s="136" t="s">
        <v>57</v>
      </c>
      <c r="F530" s="135" t="s">
        <v>27</v>
      </c>
      <c r="G530" s="133" t="s">
        <v>130</v>
      </c>
      <c r="H530" s="136" t="s">
        <v>46</v>
      </c>
      <c r="I530" s="133" t="s">
        <v>131</v>
      </c>
      <c r="J530" s="133" t="s">
        <v>409</v>
      </c>
      <c r="K530" s="133" t="s">
        <v>410</v>
      </c>
    </row>
    <row r="531" spans="3:11" x14ac:dyDescent="0.25">
      <c r="C531" s="220" t="s">
        <v>438</v>
      </c>
      <c r="D531" s="221"/>
      <c r="E531" s="219">
        <f>HLOOKUP(C531,$AH$2:$BU$3,2,0)</f>
        <v>620</v>
      </c>
      <c r="F531" s="97">
        <f t="shared" ref="F531:F541" si="51">D531*E531</f>
        <v>0</v>
      </c>
      <c r="G531" s="161"/>
      <c r="H531" s="142"/>
      <c r="I531" s="130" t="e">
        <f>VLOOKUP(H531,Presupuesto!$B$11:$C$565,2,0)</f>
        <v>#N/A</v>
      </c>
      <c r="J531" s="218" t="s">
        <v>1366</v>
      </c>
      <c r="K531" s="98" t="s">
        <v>393</v>
      </c>
    </row>
    <row r="532" spans="3:11" x14ac:dyDescent="0.25">
      <c r="C532" s="538" t="s">
        <v>1738</v>
      </c>
      <c r="D532" s="539">
        <v>400</v>
      </c>
      <c r="E532" s="540">
        <v>13</v>
      </c>
      <c r="F532" s="97">
        <f t="shared" si="51"/>
        <v>5200</v>
      </c>
      <c r="G532" s="161" t="s">
        <v>128</v>
      </c>
      <c r="H532" s="142" t="s">
        <v>716</v>
      </c>
      <c r="I532" s="130" t="str">
        <f>VLOOKUP(H532,Presupuesto!$B$11:$C$565,2,0)</f>
        <v>SERVICIOS DE IMPRENTA PUBLIC.Y REPRODUCCION</v>
      </c>
      <c r="J532" s="98" t="str">
        <f t="shared" ref="J532:J541" si="52">$J$531</f>
        <v>Proceso integral de la internacionalización de la Educación Superior</v>
      </c>
      <c r="K532" s="98" t="s">
        <v>411</v>
      </c>
    </row>
    <row r="533" spans="3:11" x14ac:dyDescent="0.25">
      <c r="C533" s="538" t="s">
        <v>1739</v>
      </c>
      <c r="D533" s="539">
        <v>10</v>
      </c>
      <c r="E533" s="540">
        <v>250</v>
      </c>
      <c r="F533" s="97">
        <f t="shared" si="51"/>
        <v>2500</v>
      </c>
      <c r="G533" s="161" t="s">
        <v>128</v>
      </c>
      <c r="H533" s="142" t="s">
        <v>954</v>
      </c>
      <c r="I533" s="130" t="str">
        <f>VLOOKUP(H533,Presupuesto!$B$11:$C$565,2,0)</f>
        <v>OTROS RESPUESTOS Y ACCESORIOS MENORES</v>
      </c>
      <c r="J533" s="98" t="str">
        <f t="shared" si="52"/>
        <v>Proceso integral de la internacionalización de la Educación Superior</v>
      </c>
      <c r="K533" s="98" t="s">
        <v>411</v>
      </c>
    </row>
    <row r="534" spans="3:11" x14ac:dyDescent="0.25">
      <c r="C534" s="538" t="s">
        <v>1740</v>
      </c>
      <c r="D534" s="539">
        <v>200</v>
      </c>
      <c r="E534" s="540">
        <v>150</v>
      </c>
      <c r="F534" s="97">
        <f t="shared" si="51"/>
        <v>30000</v>
      </c>
      <c r="G534" s="161" t="s">
        <v>128</v>
      </c>
      <c r="H534" s="142" t="s">
        <v>716</v>
      </c>
      <c r="I534" s="130" t="str">
        <f>VLOOKUP(H534,Presupuesto!$B$11:$C$565,2,0)</f>
        <v>SERVICIOS DE IMPRENTA PUBLIC.Y REPRODUCCION</v>
      </c>
      <c r="J534" s="98" t="str">
        <f t="shared" si="52"/>
        <v>Proceso integral de la internacionalización de la Educación Superior</v>
      </c>
      <c r="K534" s="98" t="s">
        <v>411</v>
      </c>
    </row>
    <row r="535" spans="3:11" x14ac:dyDescent="0.25">
      <c r="C535" s="541" t="s">
        <v>1741</v>
      </c>
      <c r="D535" s="542">
        <v>1</v>
      </c>
      <c r="E535" s="543">
        <v>20000</v>
      </c>
      <c r="F535" s="97">
        <f t="shared" si="51"/>
        <v>20000</v>
      </c>
      <c r="G535" s="161" t="s">
        <v>128</v>
      </c>
      <c r="H535" s="144" t="s">
        <v>716</v>
      </c>
      <c r="I535" s="130" t="str">
        <f>VLOOKUP(H535,Presupuesto!$B$11:$C$565,2,0)</f>
        <v>SERVICIOS DE IMPRENTA PUBLIC.Y REPRODUCCION</v>
      </c>
      <c r="J535" s="98" t="str">
        <f t="shared" si="52"/>
        <v>Proceso integral de la internacionalización de la Educación Superior</v>
      </c>
      <c r="K535" s="98" t="s">
        <v>411</v>
      </c>
    </row>
    <row r="536" spans="3:11" x14ac:dyDescent="0.25">
      <c r="C536" s="143"/>
      <c r="D536" s="151"/>
      <c r="E536" s="118"/>
      <c r="F536" s="97">
        <f t="shared" si="51"/>
        <v>0</v>
      </c>
      <c r="G536" s="161"/>
      <c r="H536" s="144"/>
      <c r="I536" s="130" t="e">
        <f>VLOOKUP(H536,Presupuesto!$B$11:$C$565,2,0)</f>
        <v>#N/A</v>
      </c>
      <c r="J536" s="98" t="str">
        <f t="shared" si="52"/>
        <v>Proceso integral de la internacionalización de la Educación Superior</v>
      </c>
      <c r="K536" s="98" t="s">
        <v>411</v>
      </c>
    </row>
    <row r="537" spans="3:11" x14ac:dyDescent="0.25">
      <c r="C537" s="145"/>
      <c r="D537" s="151"/>
      <c r="E537" s="118"/>
      <c r="F537" s="97">
        <f t="shared" si="51"/>
        <v>0</v>
      </c>
      <c r="G537" s="161"/>
      <c r="H537" s="146"/>
      <c r="I537" s="130" t="e">
        <f>VLOOKUP(H537,Presupuesto!$B$11:$C$565,2,0)</f>
        <v>#N/A</v>
      </c>
      <c r="J537" s="98" t="str">
        <f t="shared" si="52"/>
        <v>Proceso integral de la internacionalización de la Educación Superior</v>
      </c>
      <c r="K537" s="98" t="s">
        <v>402</v>
      </c>
    </row>
    <row r="538" spans="3:11" x14ac:dyDescent="0.25">
      <c r="C538" s="145"/>
      <c r="D538" s="151"/>
      <c r="E538" s="118"/>
      <c r="F538" s="97">
        <f t="shared" si="51"/>
        <v>0</v>
      </c>
      <c r="G538" s="161"/>
      <c r="H538" s="146"/>
      <c r="I538" s="130" t="e">
        <f>VLOOKUP(H538,Presupuesto!$B$11:$C$565,2,0)</f>
        <v>#N/A</v>
      </c>
      <c r="J538" s="98" t="str">
        <f t="shared" si="52"/>
        <v>Proceso integral de la internacionalización de la Educación Superior</v>
      </c>
      <c r="K538" s="98" t="s">
        <v>411</v>
      </c>
    </row>
    <row r="539" spans="3:11" x14ac:dyDescent="0.25">
      <c r="C539" s="145"/>
      <c r="D539" s="151"/>
      <c r="E539" s="118"/>
      <c r="F539" s="97">
        <f t="shared" si="51"/>
        <v>0</v>
      </c>
      <c r="G539" s="161"/>
      <c r="H539" s="146"/>
      <c r="I539" s="130" t="e">
        <f>VLOOKUP(H539,Presupuesto!$B$11:$C$565,2,0)</f>
        <v>#N/A</v>
      </c>
      <c r="J539" s="98" t="str">
        <f t="shared" si="52"/>
        <v>Proceso integral de la internacionalización de la Educación Superior</v>
      </c>
      <c r="K539" s="98" t="s">
        <v>411</v>
      </c>
    </row>
    <row r="540" spans="3:11" x14ac:dyDescent="0.25">
      <c r="C540" s="145"/>
      <c r="D540" s="151"/>
      <c r="E540" s="118"/>
      <c r="F540" s="97">
        <f t="shared" si="51"/>
        <v>0</v>
      </c>
      <c r="G540" s="161"/>
      <c r="H540" s="146"/>
      <c r="I540" s="130" t="e">
        <f>VLOOKUP(H540,Presupuesto!$B$11:$C$565,2,0)</f>
        <v>#N/A</v>
      </c>
      <c r="J540" s="98" t="str">
        <f t="shared" si="52"/>
        <v>Proceso integral de la internacionalización de la Educación Superior</v>
      </c>
      <c r="K540" s="98" t="s">
        <v>411</v>
      </c>
    </row>
    <row r="541" spans="3:11" ht="15.75" thickBot="1" x14ac:dyDescent="0.3">
      <c r="C541" s="147"/>
      <c r="D541" s="159"/>
      <c r="E541" s="103"/>
      <c r="F541" s="105">
        <f t="shared" si="51"/>
        <v>0</v>
      </c>
      <c r="G541" s="162"/>
      <c r="H541" s="148"/>
      <c r="I541" s="132" t="e">
        <f>VLOOKUP(H541,Presupuesto!$B$11:$C$565,2,0)</f>
        <v>#N/A</v>
      </c>
      <c r="J541" s="106" t="str">
        <f t="shared" si="52"/>
        <v>Proceso integral de la internacionalización de la Educación Superior</v>
      </c>
      <c r="K541" s="124" t="s">
        <v>393</v>
      </c>
    </row>
    <row r="543" spans="3:11" ht="15.75" thickBot="1" x14ac:dyDescent="0.3">
      <c r="F543" s="90"/>
      <c r="G543" s="89"/>
      <c r="H543" s="90"/>
      <c r="I543" s="90"/>
    </row>
    <row r="544" spans="3:11" ht="15.75" thickBot="1" x14ac:dyDescent="0.3">
      <c r="C544" s="157" t="s">
        <v>53</v>
      </c>
      <c r="D544" s="370">
        <f>SUM(F551:F561)</f>
        <v>0</v>
      </c>
      <c r="F544" s="70"/>
      <c r="G544" s="79"/>
      <c r="H544" s="70"/>
      <c r="I544" s="70"/>
    </row>
    <row r="545" spans="3:11" x14ac:dyDescent="0.25">
      <c r="C545" s="70"/>
      <c r="D545" s="31"/>
      <c r="E545" s="93"/>
      <c r="F545" s="93"/>
      <c r="G545" s="93"/>
      <c r="H545" s="76"/>
      <c r="I545" s="76"/>
      <c r="J545" s="76"/>
      <c r="K545" s="112"/>
    </row>
    <row r="546" spans="3:11" x14ac:dyDescent="0.25">
      <c r="C546" s="70"/>
      <c r="D546" s="31"/>
      <c r="E546" s="93"/>
      <c r="F546" s="93"/>
      <c r="G546" s="93"/>
      <c r="H546" s="76"/>
      <c r="I546" s="76"/>
      <c r="J546" s="76"/>
      <c r="K546" s="112"/>
    </row>
    <row r="547" spans="3:11" ht="15.75" x14ac:dyDescent="0.25">
      <c r="C547" s="202" t="s">
        <v>391</v>
      </c>
      <c r="D547" s="366"/>
      <c r="E547" s="93"/>
      <c r="F547" s="93"/>
      <c r="G547" s="93"/>
      <c r="H547" s="76"/>
      <c r="I547" s="76"/>
      <c r="J547" s="76"/>
      <c r="K547" s="112"/>
    </row>
    <row r="548" spans="3:11" ht="18.75" x14ac:dyDescent="0.25">
      <c r="C548" s="210" t="e">
        <f>IFERROR(VLOOKUP(D547,'1. Desarrollo e Innov. Curricu.'!$F:$G,2,FALSE),IFERROR(VLOOKUP(D547,'2. Investigación Científica'!$F:$G,2,FALSE),IFERROR(VLOOKUP(D547,'3. Vinculación Univ. Sociedad'!$F:$G,2,FALSE),IFERROR(VLOOKUP(D547,'4. Docencia y Profesorado Univ.'!$F:$G,2,FALSE),IFERROR(VLOOKUP(D547,'5. Estudiantes y Graduados'!$F:$G,2,FALSE),IFERROR(VLOOKUP(D547,'11. Gestion Administrativa'!$F:$G,2,FALSE),IFERROR(VLOOKUP(D547,'13. Gestión Académica'!$F:$G,2,FALSE),IFERROR(VLOOKUP(D547,'9. Asegura. de la Calid. y M'!$F:$G,2,FALSE),IFERROR(VLOOKUP(D547,'6. Gestión del Conocimiento'!$F:$G,2,FALSE),IFERROR(VLOOKUP(D547,'15. Gobernabilidad y Proceso...'!$F:$G,2,FALSE),IFERROR(VLOOKUP(D547,'12. Gestión del Talento Humano'!$F:$G,2,FALSE),IFERROR(VLOOKUP(D547,'14. Internacional... de la E.S.'!$F:$G,2,FALSE),IFERROR(VLOOKUP(D547,'10. Posgrado'!$F:$G,2,FALSE),IFERROR(VLOOKUP(D547,'17. Gestión TIC'!$F:$G,2,FALSE),IFERROR(VLOOKUP(D547,'16. Desa. del Sistema Educ.Sup.'!$F:$G,2,FALSE),IFERROR(VLOOKUP(D547,'8. Cultura de Inno. Insti...'!$F:$G,2,FALSE),VLOOKUP(D547,'7. Lo Esencial de la Reforma U.'!$F:$G,2,0)))))))))))))))))</f>
        <v>#N/A</v>
      </c>
      <c r="D548" s="31"/>
      <c r="E548" s="93"/>
      <c r="F548" s="93"/>
      <c r="G548" s="93"/>
      <c r="H548" s="76"/>
      <c r="I548" s="76"/>
      <c r="J548" s="76"/>
      <c r="K548" s="112"/>
    </row>
    <row r="549" spans="3:11" ht="15.75" thickBot="1" x14ac:dyDescent="0.3">
      <c r="F549" s="93"/>
      <c r="G549" s="76"/>
      <c r="H549" s="76"/>
      <c r="I549" s="76"/>
    </row>
    <row r="550" spans="3:11" ht="30.75" thickBot="1" x14ac:dyDescent="0.3">
      <c r="C550" s="129" t="s">
        <v>44</v>
      </c>
      <c r="D550" s="129" t="s">
        <v>55</v>
      </c>
      <c r="E550" s="136" t="s">
        <v>57</v>
      </c>
      <c r="F550" s="135" t="s">
        <v>27</v>
      </c>
      <c r="G550" s="133" t="s">
        <v>130</v>
      </c>
      <c r="H550" s="136" t="s">
        <v>46</v>
      </c>
      <c r="I550" s="133" t="s">
        <v>131</v>
      </c>
      <c r="J550" s="133" t="s">
        <v>409</v>
      </c>
      <c r="K550" s="133" t="s">
        <v>410</v>
      </c>
    </row>
    <row r="551" spans="3:11" x14ac:dyDescent="0.25">
      <c r="C551" s="220" t="s">
        <v>438</v>
      </c>
      <c r="D551" s="221"/>
      <c r="E551" s="219">
        <f>HLOOKUP(C551,$AH$2:$BU$3,2,0)</f>
        <v>620</v>
      </c>
      <c r="F551" s="97">
        <f t="shared" ref="F551:F561" si="53">D551*E551</f>
        <v>0</v>
      </c>
      <c r="G551" s="161"/>
      <c r="H551" s="142"/>
      <c r="I551" s="130" t="e">
        <f>VLOOKUP(H551,Presupuesto!$B$11:$C$565,2,0)</f>
        <v>#N/A</v>
      </c>
      <c r="J551" s="218" t="s">
        <v>1478</v>
      </c>
      <c r="K551" s="98" t="s">
        <v>393</v>
      </c>
    </row>
    <row r="552" spans="3:11" x14ac:dyDescent="0.25">
      <c r="C552" s="141"/>
      <c r="D552" s="158"/>
      <c r="E552" s="123"/>
      <c r="F552" s="97">
        <f t="shared" si="53"/>
        <v>0</v>
      </c>
      <c r="G552" s="161"/>
      <c r="H552" s="142"/>
      <c r="I552" s="130" t="e">
        <f>VLOOKUP(H552,Presupuesto!$B$11:$C$565,2,0)</f>
        <v>#N/A</v>
      </c>
      <c r="J552" s="98" t="str">
        <f t="shared" ref="J552:J561" si="54">$J$551</f>
        <v>Desarrollo del Sistema de Educación Superior</v>
      </c>
      <c r="K552" s="98" t="s">
        <v>411</v>
      </c>
    </row>
    <row r="553" spans="3:11" x14ac:dyDescent="0.25">
      <c r="C553" s="141"/>
      <c r="D553" s="158"/>
      <c r="E553" s="123"/>
      <c r="F553" s="97">
        <f t="shared" si="53"/>
        <v>0</v>
      </c>
      <c r="G553" s="161"/>
      <c r="H553" s="142"/>
      <c r="I553" s="130" t="e">
        <f>VLOOKUP(H553,Presupuesto!$B$11:$C$565,2,0)</f>
        <v>#N/A</v>
      </c>
      <c r="J553" s="98" t="str">
        <f t="shared" si="54"/>
        <v>Desarrollo del Sistema de Educación Superior</v>
      </c>
      <c r="K553" s="98" t="s">
        <v>411</v>
      </c>
    </row>
    <row r="554" spans="3:11" x14ac:dyDescent="0.25">
      <c r="C554" s="143"/>
      <c r="D554" s="151"/>
      <c r="E554" s="118"/>
      <c r="F554" s="97">
        <f t="shared" si="53"/>
        <v>0</v>
      </c>
      <c r="G554" s="161"/>
      <c r="H554" s="144"/>
      <c r="I554" s="130" t="e">
        <f>VLOOKUP(H554,Presupuesto!$B$11:$C$565,2,0)</f>
        <v>#N/A</v>
      </c>
      <c r="J554" s="98" t="str">
        <f t="shared" si="54"/>
        <v>Desarrollo del Sistema de Educación Superior</v>
      </c>
      <c r="K554" s="98" t="s">
        <v>411</v>
      </c>
    </row>
    <row r="555" spans="3:11" x14ac:dyDescent="0.25">
      <c r="C555" s="143"/>
      <c r="D555" s="151"/>
      <c r="E555" s="118"/>
      <c r="F555" s="97">
        <f t="shared" si="53"/>
        <v>0</v>
      </c>
      <c r="G555" s="161"/>
      <c r="H555" s="144"/>
      <c r="I555" s="130" t="e">
        <f>VLOOKUP(H555,Presupuesto!$B$11:$C$565,2,0)</f>
        <v>#N/A</v>
      </c>
      <c r="J555" s="98" t="str">
        <f t="shared" si="54"/>
        <v>Desarrollo del Sistema de Educación Superior</v>
      </c>
      <c r="K555" s="98" t="s">
        <v>411</v>
      </c>
    </row>
    <row r="556" spans="3:11" x14ac:dyDescent="0.25">
      <c r="C556" s="143"/>
      <c r="D556" s="151"/>
      <c r="E556" s="118"/>
      <c r="F556" s="97">
        <f t="shared" si="53"/>
        <v>0</v>
      </c>
      <c r="G556" s="161"/>
      <c r="H556" s="144"/>
      <c r="I556" s="130" t="e">
        <f>VLOOKUP(H556,Presupuesto!$B$11:$C$565,2,0)</f>
        <v>#N/A</v>
      </c>
      <c r="J556" s="98" t="str">
        <f t="shared" si="54"/>
        <v>Desarrollo del Sistema de Educación Superior</v>
      </c>
      <c r="K556" s="98" t="s">
        <v>411</v>
      </c>
    </row>
    <row r="557" spans="3:11" x14ac:dyDescent="0.25">
      <c r="C557" s="145"/>
      <c r="D557" s="151"/>
      <c r="E557" s="118"/>
      <c r="F557" s="97">
        <f t="shared" si="53"/>
        <v>0</v>
      </c>
      <c r="G557" s="161"/>
      <c r="H557" s="146"/>
      <c r="I557" s="130" t="e">
        <f>VLOOKUP(H557,Presupuesto!$B$11:$C$565,2,0)</f>
        <v>#N/A</v>
      </c>
      <c r="J557" s="98" t="str">
        <f t="shared" si="54"/>
        <v>Desarrollo del Sistema de Educación Superior</v>
      </c>
      <c r="K557" s="98" t="s">
        <v>402</v>
      </c>
    </row>
    <row r="558" spans="3:11" x14ac:dyDescent="0.25">
      <c r="C558" s="145"/>
      <c r="D558" s="151"/>
      <c r="E558" s="118"/>
      <c r="F558" s="97">
        <f t="shared" si="53"/>
        <v>0</v>
      </c>
      <c r="G558" s="161"/>
      <c r="H558" s="146"/>
      <c r="I558" s="130" t="e">
        <f>VLOOKUP(H558,Presupuesto!$B$11:$C$565,2,0)</f>
        <v>#N/A</v>
      </c>
      <c r="J558" s="98" t="str">
        <f t="shared" si="54"/>
        <v>Desarrollo del Sistema de Educación Superior</v>
      </c>
      <c r="K558" s="98" t="s">
        <v>411</v>
      </c>
    </row>
    <row r="559" spans="3:11" x14ac:dyDescent="0.25">
      <c r="C559" s="145"/>
      <c r="D559" s="151"/>
      <c r="E559" s="118"/>
      <c r="F559" s="97">
        <f t="shared" si="53"/>
        <v>0</v>
      </c>
      <c r="G559" s="161"/>
      <c r="H559" s="146"/>
      <c r="I559" s="130" t="e">
        <f>VLOOKUP(H559,Presupuesto!$B$11:$C$565,2,0)</f>
        <v>#N/A</v>
      </c>
      <c r="J559" s="98" t="str">
        <f t="shared" si="54"/>
        <v>Desarrollo del Sistema de Educación Superior</v>
      </c>
      <c r="K559" s="98" t="s">
        <v>411</v>
      </c>
    </row>
    <row r="560" spans="3:11" x14ac:dyDescent="0.25">
      <c r="C560" s="145"/>
      <c r="D560" s="151"/>
      <c r="E560" s="118"/>
      <c r="F560" s="97">
        <f t="shared" si="53"/>
        <v>0</v>
      </c>
      <c r="G560" s="161"/>
      <c r="H560" s="146"/>
      <c r="I560" s="130" t="e">
        <f>VLOOKUP(H560,Presupuesto!$B$11:$C$565,2,0)</f>
        <v>#N/A</v>
      </c>
      <c r="J560" s="98" t="str">
        <f t="shared" si="54"/>
        <v>Desarrollo del Sistema de Educación Superior</v>
      </c>
      <c r="K560" s="98" t="s">
        <v>411</v>
      </c>
    </row>
    <row r="561" spans="3:11" ht="15.75" thickBot="1" x14ac:dyDescent="0.3">
      <c r="C561" s="147"/>
      <c r="D561" s="159"/>
      <c r="E561" s="103"/>
      <c r="F561" s="105">
        <f t="shared" si="53"/>
        <v>0</v>
      </c>
      <c r="G561" s="162"/>
      <c r="H561" s="148"/>
      <c r="I561" s="132" t="e">
        <f>VLOOKUP(H561,Presupuesto!$B$11:$C$565,2,0)</f>
        <v>#N/A</v>
      </c>
      <c r="J561" s="106" t="str">
        <f t="shared" si="54"/>
        <v>Desarrollo del Sistema de Educación Superior</v>
      </c>
      <c r="K561" s="124" t="s">
        <v>393</v>
      </c>
    </row>
  </sheetData>
  <dataConsolidate/>
  <dataValidations xWindow="1685" yWindow="849" count="6">
    <dataValidation type="list" allowBlank="1" showInputMessage="1" showErrorMessage="1" errorTitle="¡Ingreso Inválido!" error="Seleccione una opción de la lista." promptTitle="Tipo de Presupuesto" prompt="Seleccione una opción de la lista." sqref="G190:G197 G172:G180 G551:G561 G531:G541 G509:G521 G489:G499 G431:G440 G450:G460 G470:G479 G418:G421 G405:G408 G384:G395 G371:G374 G358:G361 G338:G347 G324:G328 G310:G314 G296:G299 G282:G285 G254:G257 G268:G271 G242:G245 G34:G42 G52:G60 G88:G96 G106:G114 G142:G144 G154:G162 G207:G215 G16:G24 G70:G78 G124:G132 G225:G232">
      <formula1>$R$2:$S$2</formula1>
    </dataValidation>
    <dataValidation type="list" allowBlank="1" showInputMessage="1" showErrorMessage="1" errorTitle="¡Ingreso Inválido!" error="Seleccione una opción de la lista" promptTitle="Mes Requerido" prompt="Seleccione el mes en el que requiere el recurso." sqref="K190:K197 K172:K180 K551:K561 K531:K541 K509:K521 K489:K499 K431:K440 K450:K460 K470:K479 K418:K421 K405:K408 K384:K395 K371:K374 K358:K361 K338:K347 K324:K328 K310:K314 K296:K299 K282:K285 K254:K257 K268:K271 K242:K245 K34:K42 K52:K60 K88:K96 K106:K114 K142:K144 K154:K162 K207:K215 K16:K24 K70:K78 K124:K132 K225:K232">
      <formula1>$U$2:$AF$2</formula1>
    </dataValidation>
    <dataValidation type="list" allowBlank="1" showInputMessage="1" showErrorMessage="1" errorTitle="¡Ingreso Invalido!" error="Seleccione una opción de la lista." promptTitle="Categoria/Zona de Viáticos" prompt="Seleccione una opción de la lista" sqref="C190 C207 C551 C310 C324 C338 C358 C371 C384 C405 C418 C431 C450 C470:C471 C489 C509 C531 C296 C242:C244 C254 C268 C282 C172 C34 C52 C16:C17 C70 C88 C106:C109 C142 C124 C154 C225">
      <formula1>$AH$2:$BU$2</formula1>
    </dataValidation>
    <dataValidation type="list" allowBlank="1" showInputMessage="1" showErrorMessage="1" errorTitle="¡Ingreso Inválido!" error="Verifique el valor ingresado." promptTitle="Ingrese el Objeto de Gasto" prompt="Ingrese el Objeto de Gasto" sqref="H190:H197 H172:H180 H551:H561 H531:H541 H509:H521 H489:H499 H431:H440 H450:H460 H470:H479 H418:H421 H405:H408 H384:H395 H371:H374 H358:H361 H338:H347 H324:H328 H310:H314 H296:H299 H282:H285 H254:H257 H268:H271 H242:H245 H34:H42 H52:H60 H88:H96 H106:H114 H142:H144 H154:H162 H207:H215 H16:H24 H70:H78 H124:H132 H225:H232">
      <formula1>$A$1:$UI$1</formula1>
    </dataValidation>
    <dataValidation type="list" allowBlank="1" showInputMessage="1" showErrorMessage="1" errorTitle="¡Ingreso Inválido!" error="Seleccione una opción de la lista." promptTitle="Dimensión Estratégica" prompt="Seleccione una opción de la lista." sqref="J191:J197 J173:J180 J552:J561 J532:J541 J510:J521 J490:J499 J432:J440 J451:J460 J472:J479 J419:J421 J406:J408 J385:J395 J372:J374 J359:J361 J339:J347 J325:J328 J311:J314 J297:J299 J283:J285 J255:J257 J269:J271 J245 J35:J42 J53:J60 J89:J96 J110:J114 J143:J144 J155:J162 J208:J215 J18:J24 J71:J78 J125:J132 J226:J232">
      <formula1>$A$2:$P$2</formula1>
    </dataValidation>
    <dataValidation type="list" allowBlank="1" showInputMessage="1" showErrorMessage="1" errorTitle="¡Ingreso Inválido!" error="Seleccione una opción de la lista." promptTitle="Dimensión Estratégica" prompt="Seleccione una opción de la lista." sqref="J190 J207 J551 J310 J324 J338 J358 J371 J384 J405 J418 J431 J450 J470:J471 J489 J509 J531 J296 J242:J244 J254 J268 J282 J172 J34 J52 J16:J17 J70 J88 J106:J109 J142 J124 J154 J225">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H40" sqref="H40"/>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8" t="str">
        <f>+Presupuesto!D11</f>
        <v>Recurrente</v>
      </c>
      <c r="S2" s="458"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555" ht="14.45" hidden="1" x14ac:dyDescent="0.3">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5759.1495000000004</v>
      </c>
      <c r="BC3" s="454">
        <f>+'Cuadro Resumen'!D213</f>
        <v>5307.4515000000001</v>
      </c>
      <c r="BD3" s="454">
        <f>+'Cuadro Resumen'!E213</f>
        <v>6775.47</v>
      </c>
      <c r="BE3" s="454">
        <f>+'Cuadro Resumen'!F213</f>
        <v>6323.7719999999999</v>
      </c>
      <c r="BF3" s="454">
        <f>+'Cuadro Resumen'!C214</f>
        <v>5081.6025</v>
      </c>
      <c r="BG3" s="454">
        <f>+'Cuadro Resumen'!D214</f>
        <v>4629.9045000000006</v>
      </c>
      <c r="BH3" s="454">
        <f>+'Cuadro Resumen'!E214</f>
        <v>6097.9230000000007</v>
      </c>
      <c r="BI3" s="454">
        <f>+'Cuadro Resumen'!F214</f>
        <v>5646.2250000000004</v>
      </c>
      <c r="BJ3" s="455">
        <f>+'Cuadro Resumen'!C215</f>
        <v>4404.0555000000004</v>
      </c>
      <c r="BK3" s="455">
        <f>+'Cuadro Resumen'!D215</f>
        <v>4065.2820000000002</v>
      </c>
      <c r="BL3" s="455">
        <f>+'Cuadro Resumen'!E215</f>
        <v>5420.3760000000002</v>
      </c>
      <c r="BM3" s="455">
        <f>+'Cuadro Resumen'!F215</f>
        <v>4968.6779999999999</v>
      </c>
      <c r="BN3" s="455">
        <f>+'Cuadro Resumen'!C216</f>
        <v>3726.5085000000004</v>
      </c>
      <c r="BO3" s="455">
        <f>+'Cuadro Resumen'!D216</f>
        <v>3387.7350000000001</v>
      </c>
      <c r="BP3" s="455">
        <f>+'Cuadro Resumen'!E216</f>
        <v>4742.8290000000006</v>
      </c>
      <c r="BQ3" s="455">
        <f>+'Cuadro Resumen'!F216</f>
        <v>4404.0555000000004</v>
      </c>
      <c r="BR3" s="455">
        <f>+'Cuadro Resumen'!C217</f>
        <v>3274.8105</v>
      </c>
      <c r="BS3" s="455">
        <f>+'Cuadro Resumen'!D217</f>
        <v>3048.9615000000003</v>
      </c>
      <c r="BT3" s="455">
        <f>+'Cuadro Resumen'!E217</f>
        <v>4178.2065000000002</v>
      </c>
      <c r="BU3" s="455">
        <f>+'Cuadro Resumen'!F217</f>
        <v>3839.433</v>
      </c>
    </row>
    <row r="4" spans="1:555" thickBot="1" x14ac:dyDescent="0.35"/>
    <row r="5" spans="1:555" ht="26.45" thickBot="1" x14ac:dyDescent="0.35">
      <c r="C5" s="87" t="s">
        <v>387</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0">
        <f>SUM(F17:F38)</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75" x14ac:dyDescent="0.25">
      <c r="B13" s="93"/>
      <c r="C13" s="202" t="s">
        <v>391</v>
      </c>
      <c r="D13" s="366"/>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0">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6"/>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0">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6"/>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0">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6"/>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2016-10-13T14:59:12Z</cp:lastPrinted>
  <dcterms:created xsi:type="dcterms:W3CDTF">2010-05-02T01:28:32Z</dcterms:created>
  <dcterms:modified xsi:type="dcterms:W3CDTF">2016-10-17T16:49:38Z</dcterms:modified>
</cp:coreProperties>
</file>