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10320" tabRatio="767" firstSheet="1" activeTab="1"/>
  </bookViews>
  <sheets>
    <sheet name="CME VACIO" sheetId="4" state="hidden" r:id="rId1"/>
    <sheet name="Cuadro Resumen" sheetId="27" r:id="rId2"/>
    <sheet name="Presupuesto" sheetId="38" r:id="rId3"/>
    <sheet name="1. TALLERES SEMINARIOS" sheetId="7" state="hidden" r:id="rId4"/>
    <sheet name="2. CONTRATACION DE PERSONAL" sheetId="8" r:id="rId5"/>
    <sheet name="3. EQUIPO DE OFICINA" sheetId="9" state="hidden"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ESPECIALES'!$J$13:$J$889</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F21" i="10" l="1"/>
  <c r="F22" i="10"/>
  <c r="F23" i="10"/>
  <c r="F24" i="10"/>
  <c r="F25" i="10"/>
  <c r="F26" i="10"/>
  <c r="F27" i="10"/>
  <c r="C15" i="12" l="1"/>
  <c r="P18" i="24"/>
  <c r="Q18" i="24"/>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852" i="12"/>
  <c r="C808" i="12"/>
  <c r="C764" i="12"/>
  <c r="C720" i="12"/>
  <c r="C676" i="12"/>
  <c r="C632" i="12"/>
  <c r="C588" i="12"/>
  <c r="C544" i="12"/>
  <c r="C500" i="12"/>
  <c r="C456" i="12"/>
  <c r="C412" i="12"/>
  <c r="C368" i="12"/>
  <c r="C323" i="12"/>
  <c r="C279" i="12"/>
  <c r="C235" i="12"/>
  <c r="C191" i="12"/>
  <c r="C147" i="12"/>
  <c r="C103" i="12"/>
  <c r="C59"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5" i="24"/>
  <c r="Q15" i="24"/>
  <c r="P16" i="24"/>
  <c r="Q16" i="24"/>
  <c r="P17" i="24"/>
  <c r="Q17" i="24"/>
  <c r="P19" i="24"/>
  <c r="Q19" i="24"/>
  <c r="P20" i="24"/>
  <c r="Q20" i="24"/>
  <c r="P21" i="24"/>
  <c r="Q21" i="24"/>
  <c r="P22" i="24"/>
  <c r="Q22" i="24"/>
  <c r="P23" i="24"/>
  <c r="Q23" i="24"/>
  <c r="P24" i="24"/>
  <c r="Q24" i="24"/>
  <c r="P25" i="24"/>
  <c r="Q25" i="24"/>
  <c r="P26" i="24"/>
  <c r="Q26" i="24"/>
  <c r="P27" i="24"/>
  <c r="Q27" i="24"/>
  <c r="P28" i="24"/>
  <c r="Q28" i="24"/>
  <c r="P29" i="24"/>
  <c r="Q29" i="24"/>
  <c r="P30" i="24"/>
  <c r="Q30"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9" i="12"/>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4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0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5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1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6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2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8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3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49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4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0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60"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1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7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2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8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4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9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I889" i="12"/>
  <c r="F889"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E855" i="12"/>
  <c r="F855" i="12" s="1"/>
  <c r="I845" i="12"/>
  <c r="F845" i="12"/>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E811" i="12"/>
  <c r="F811" i="12" s="1"/>
  <c r="I801" i="12"/>
  <c r="F801" i="12"/>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E767" i="12"/>
  <c r="F767" i="12" s="1"/>
  <c r="I757" i="12"/>
  <c r="F757" i="12"/>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E723" i="12"/>
  <c r="F723" i="12" s="1"/>
  <c r="I713" i="12"/>
  <c r="F713"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E679" i="12"/>
  <c r="F679" i="12" s="1"/>
  <c r="I669" i="12"/>
  <c r="F669"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E635" i="12"/>
  <c r="F635" i="12" s="1"/>
  <c r="I625" i="12"/>
  <c r="F625"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E591" i="12"/>
  <c r="F591" i="12" s="1"/>
  <c r="I581" i="12"/>
  <c r="F581"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E547" i="12"/>
  <c r="F547" i="12" s="1"/>
  <c r="I537" i="12"/>
  <c r="F537"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E503" i="12"/>
  <c r="F503" i="12" s="1"/>
  <c r="I493" i="12"/>
  <c r="F493"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E459" i="12"/>
  <c r="F459" i="12" s="1"/>
  <c r="I449" i="12"/>
  <c r="F449"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E415" i="12"/>
  <c r="F415" i="12" s="1"/>
  <c r="I405" i="12"/>
  <c r="F405"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E371" i="12"/>
  <c r="F371" i="12" s="1"/>
  <c r="I360" i="12"/>
  <c r="F360"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E326" i="12"/>
  <c r="F326" i="12" s="1"/>
  <c r="I316" i="12"/>
  <c r="F316"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E282" i="12"/>
  <c r="F282" i="12" s="1"/>
  <c r="I272" i="12"/>
  <c r="F272"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E238" i="12"/>
  <c r="F238" i="12" s="1"/>
  <c r="I228" i="12"/>
  <c r="F228"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E194" i="12"/>
  <c r="F194" i="12" s="1"/>
  <c r="I184" i="12"/>
  <c r="F184"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E150" i="12"/>
  <c r="F150" i="12" s="1"/>
  <c r="I140" i="12"/>
  <c r="F140"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E106" i="12"/>
  <c r="F106" i="12" s="1"/>
  <c r="I96" i="12"/>
  <c r="F96"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E62" i="12"/>
  <c r="F62"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D124" i="9" s="1"/>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F420" i="8" l="1"/>
  <c r="G420" i="8" s="1"/>
  <c r="D67" i="9"/>
  <c r="D86" i="9"/>
  <c r="D143" i="9"/>
  <c r="D200" i="9"/>
  <c r="D219" i="9"/>
  <c r="F180" i="8"/>
  <c r="G180" i="8" s="1"/>
  <c r="D96" i="43"/>
  <c r="D40" i="42"/>
  <c r="D160" i="42"/>
  <c r="D70" i="42"/>
  <c r="D41" i="40"/>
  <c r="D55" i="12"/>
  <c r="D143" i="12"/>
  <c r="D231" i="12"/>
  <c r="D496" i="12"/>
  <c r="D584" i="12"/>
  <c r="D672" i="12"/>
  <c r="D848" i="12"/>
  <c r="D364" i="12"/>
  <c r="D716" i="12"/>
  <c r="D804" i="12"/>
  <c r="D181" i="9"/>
  <c r="D105" i="9"/>
  <c r="D29" i="9"/>
  <c r="D48" i="9"/>
  <c r="D162" i="9"/>
  <c r="F306" i="8"/>
  <c r="G306" i="8" s="1"/>
  <c r="F186" i="8"/>
  <c r="G186" i="8" s="1"/>
  <c r="F300" i="8"/>
  <c r="G300" i="8" s="1"/>
  <c r="F426" i="8"/>
  <c r="G426" i="8" s="1"/>
  <c r="F121" i="8"/>
  <c r="G121" i="8" s="1"/>
  <c r="G127" i="8"/>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8" i="12"/>
  <c r="D540" i="12"/>
  <c r="D99" i="12"/>
  <c r="D187" i="12"/>
  <c r="D275" i="12"/>
  <c r="D408" i="12"/>
  <c r="D319" i="12"/>
  <c r="D452" i="12"/>
  <c r="D760"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H36" i="46"/>
  <c r="I36" i="46"/>
  <c r="J36" i="46"/>
  <c r="K36" i="46"/>
  <c r="L36" i="46"/>
  <c r="M36" i="46"/>
  <c r="N36" i="46"/>
  <c r="O36" i="46"/>
  <c r="P36" i="46"/>
  <c r="Q36" i="46"/>
  <c r="I21" i="27" s="1"/>
  <c r="H34" i="45"/>
  <c r="I34" i="45"/>
  <c r="J34" i="45"/>
  <c r="K34" i="45"/>
  <c r="L34" i="45"/>
  <c r="M34" i="45"/>
  <c r="N34" i="45"/>
  <c r="O34" i="45"/>
  <c r="P34" i="45"/>
  <c r="Q34" i="45"/>
  <c r="I10" i="27" s="1"/>
  <c r="H47" i="21"/>
  <c r="I47" i="21"/>
  <c r="J47" i="21"/>
  <c r="K47" i="21"/>
  <c r="L47" i="21"/>
  <c r="M47" i="21"/>
  <c r="N47" i="21"/>
  <c r="O47" i="21"/>
  <c r="Q47" i="21"/>
  <c r="I5" i="27" s="1"/>
  <c r="P47" i="21"/>
  <c r="I74" i="22"/>
  <c r="J74" i="22"/>
  <c r="K74" i="22"/>
  <c r="L74" i="22"/>
  <c r="M74" i="22"/>
  <c r="N74" i="22"/>
  <c r="O74" i="22"/>
  <c r="P74" i="22"/>
  <c r="Q74" i="22"/>
  <c r="I6" i="27" s="1"/>
  <c r="H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2" i="12"/>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1" i="44"/>
  <c r="Q21" i="44"/>
  <c r="I19" i="27" s="1"/>
  <c r="P27" i="23"/>
  <c r="Q27" i="23"/>
  <c r="I9" i="27" s="1"/>
  <c r="P36" i="33"/>
  <c r="Q36" i="33"/>
  <c r="I12" i="27" s="1"/>
  <c r="P21" i="31"/>
  <c r="Q21" i="31"/>
  <c r="I20" i="27" s="1"/>
  <c r="P31" i="24"/>
  <c r="Q31" i="24"/>
  <c r="I18" i="27" s="1"/>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31" i="24"/>
  <c r="N31" i="24"/>
  <c r="M31" i="24"/>
  <c r="L31" i="24"/>
  <c r="K31" i="24"/>
  <c r="J31" i="24"/>
  <c r="I31" i="24"/>
  <c r="H31"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G17" i="8"/>
  <c r="E15" i="38" s="1"/>
  <c r="F15" i="38" s="1"/>
  <c r="G59" i="8"/>
  <c r="G56" i="8"/>
  <c r="G65" i="8"/>
  <c r="D56" i="27" s="1"/>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9"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2" i="12"/>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J20" i="7"/>
  <c r="G21" i="7"/>
  <c r="D248" i="38" s="1"/>
  <c r="J21" i="7"/>
  <c r="E22" i="7"/>
  <c r="G22" i="7" s="1"/>
  <c r="J22" i="7"/>
  <c r="E23" i="7"/>
  <c r="G23" i="7" s="1"/>
  <c r="J23" i="7"/>
  <c r="E24" i="7"/>
  <c r="G24" i="7" s="1"/>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52" i="12"/>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30" i="10"/>
  <c r="F29" i="10"/>
  <c r="F28" i="10"/>
  <c r="D100" i="27" s="1"/>
  <c r="D98" i="27"/>
  <c r="D95" i="27"/>
  <c r="D94" i="27"/>
  <c r="D93" i="27"/>
  <c r="F20" i="10"/>
  <c r="F19" i="10"/>
  <c r="F18" i="10"/>
  <c r="F17" i="10"/>
  <c r="E366" i="38" s="1"/>
  <c r="F26" i="9"/>
  <c r="F25" i="9"/>
  <c r="F24" i="9"/>
  <c r="F23" i="9"/>
  <c r="F22" i="9"/>
  <c r="D74" i="27" s="1"/>
  <c r="F21" i="9"/>
  <c r="D73" i="27" s="1"/>
  <c r="F20" i="9"/>
  <c r="F19" i="9"/>
  <c r="F18" i="9"/>
  <c r="F17" i="9"/>
  <c r="F66" i="8"/>
  <c r="G66" i="8" s="1"/>
  <c r="AB28" i="38" s="1"/>
  <c r="G61" i="8"/>
  <c r="AJ64" i="38" s="1"/>
  <c r="T10" i="4"/>
  <c r="T31" i="4" s="1"/>
  <c r="I22" i="27" l="1"/>
  <c r="I25" i="27" s="1"/>
  <c r="I27" i="27" s="1"/>
  <c r="Y162" i="38"/>
  <c r="Y149" i="38" s="1"/>
  <c r="Y106" i="38" s="1"/>
  <c r="J243" i="38"/>
  <c r="H243" i="38"/>
  <c r="J222" i="38"/>
  <c r="H222" i="38"/>
  <c r="AD317" i="38"/>
  <c r="AE317" i="38" s="1"/>
  <c r="AR317" i="38" s="1"/>
  <c r="D99" i="27"/>
  <c r="AP348" i="38"/>
  <c r="AQ348" i="38" s="1"/>
  <c r="E348" i="38"/>
  <c r="F348" i="38" s="1"/>
  <c r="F366" i="38"/>
  <c r="AB366" i="38"/>
  <c r="AC106" i="38"/>
  <c r="P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G67" i="8"/>
  <c r="AB29" i="38" s="1"/>
  <c r="D10" i="10"/>
  <c r="D5" i="10" s="1"/>
  <c r="C7" i="27" s="1"/>
  <c r="AB64" i="38" l="1"/>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<sst xmlns="http://schemas.openxmlformats.org/spreadsheetml/2006/main" count="13794" uniqueCount="1743">
  <si>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</si>
  <si>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</si>
  <si>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</si>
  <si>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</si>
  <si>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</si>
  <si>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</si>
  <si>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</si>
  <si>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</si>
  <si>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</si>
  <si>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</si>
  <si>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</si>
  <si>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</si>
  <si>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</si>
  <si>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</si>
  <si>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</si>
  <si>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</si>
  <si>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</si>
  <si>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</si>
  <si>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</si>
  <si>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</si>
  <si>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</si>
  <si>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</si>
  <si>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</si>
  <si>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</si>
  <si>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</si>
  <si>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</si>
  <si>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</si>
  <si>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</si>
  <si>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</si>
  <si>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</si>
  <si>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</si>
  <si>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</si>
  <si>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</si>
  <si>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</si>
  <si>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</si>
  <si>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</si>
  <si>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</si>
  <si>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</si>
  <si>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</si>
  <si>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</si>
  <si>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</si>
  <si>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</si>
  <si>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</si>
  <si>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</si>
  <si>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</si>
  <si>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</si>
  <si>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</si>
  <si>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</si>
  <si>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</si>
  <si>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</si>
  <si>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</si>
  <si>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</si>
  <si>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</si>
  <si>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</si>
  <si>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</si>
  <si>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</si>
  <si>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</si>
  <si>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</si>
  <si>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</si>
  <si>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</si>
  <si>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</si>
  <si>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</si>
  <si>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</si>
  <si>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</si>
  <si>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</si>
  <si>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</si>
  <si>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</si>
  <si>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</si>
  <si>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</si>
  <si>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</si>
  <si>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</si>
  <si>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</si>
  <si>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</si>
  <si>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</si>
  <si>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</si>
  <si>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</si>
  <si>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</si>
  <si>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</si>
  <si>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</si>
  <si>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</si>
  <si>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</si>
  <si>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</si>
  <si>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</si>
  <si>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</si>
  <si>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</si>
  <si>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</si>
  <si>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</si>
  <si>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</si>
  <si>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</si>
  <si>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</si>
  <si>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</si>
  <si>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</si>
  <si>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</si>
  <si>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</si>
  <si>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</si>
  <si>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</si>
  <si>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</si>
  <si>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</si>
  <si>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</si>
  <si>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</si>
  <si>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</si>
  <si>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</si>
  <si>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</si>
  <si>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</si>
  <si>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</si>
  <si>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</si>
  <si>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</si>
  <si>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</si>
  <si>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</si>
  <si>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</si>
  <si>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</si>
  <si>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</si>
  <si>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</si>
  <si>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</si>
  <si>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</si>
  <si>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</si>
  <si>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</si>
  <si>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</si>
  <si>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</si>
  <si>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</si>
  <si>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</si>
  <si>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</si>
  <si>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</si>
  <si>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</si>
  <si>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</si>
  <si>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</si>
  <si>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</si>
  <si>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</si>
  <si>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</si>
  <si>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</si>
  <si>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</si>
  <si>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</si>
  <si>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</si>
  <si>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</si>
  <si>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</si>
  <si>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</si>
  <si>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</si>
  <si>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</si>
  <si>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</si>
  <si>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</si>
  <si>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</si>
  <si>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</si>
  <si>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</si>
  <si>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</si>
  <si>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</si>
  <si>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</si>
  <si>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</si>
  <si>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</si>
  <si>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</si>
  <si>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</si>
  <si>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</si>
  <si>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</si>
  <si>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</si>
  <si>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</si>
  <si>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</si>
  <si>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</si>
  <si>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</si>
  <si>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</si>
  <si>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</si>
  <si>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</si>
  <si>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</si>
  <si>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</si>
  <si>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</si>
  <si>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</si>
  <si>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</si>
  <si>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</si>
  <si>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</si>
  <si>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</si>
  <si>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</si>
  <si>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</si>
  <si>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</si>
  <si>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</si>
  <si>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</si>
  <si>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</si>
  <si>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</si>
  <si>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</si>
  <si>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</si>
  <si>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</si>
  <si>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</si>
  <si>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</si>
  <si>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</si>
  <si>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</si>
  <si>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</si>
  <si>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</si>
  <si>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</si>
  <si>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</si>
  <si>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</si>
  <si>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</si>
  <si>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</si>
  <si>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</si>
  <si>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</si>
  <si>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</si>
  <si>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</si>
  <si>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</si>
  <si>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</si>
  <si>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</si>
  <si>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</si>
  <si>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</si>
  <si>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</si>
  <si>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</si>
  <si>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</si>
  <si>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</si>
  <si>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</si>
  <si>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</si>
  <si>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</si>
  <si>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</si>
  <si>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</si>
  <si>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</si>
  <si>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</si>
  <si>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</si>
  <si>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</si>
  <si>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</si>
  <si>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</si>
  <si>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</si>
  <si>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</si>
  <si>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</si>
  <si>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</si>
  <si>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</si>
  <si>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</si>
  <si>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</si>
  <si>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</si>
  <si>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</si>
  <si>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</si>
  <si>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</si>
  <si>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</si>
  <si>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</si>
  <si>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</si>
  <si>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</si>
  <si>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</si>
  <si>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</si>
  <si>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</si>
  <si>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</si>
  <si>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</si>
  <si>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</si>
  <si>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</si>
  <si>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</si>
  <si>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</si>
  <si>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</si>
  <si>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</si>
  <si>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</si>
  <si>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</si>
  <si>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</si>
  <si>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</si>
  <si>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</si>
  <si>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</si>
  <si>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</si>
  <si>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</si>
  <si>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</si>
  <si>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</si>
  <si>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</si>
  <si>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</si>
  <si>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</si>
  <si>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</si>
  <si>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</si>
  <si>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</si>
  <si>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</si>
  <si>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</si>
  <si>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</si>
  <si>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</si>
  <si>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</si>
  <si>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</si>
  <si>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</si>
  <si>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</si>
  <si>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</si>
  <si>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</si>
  <si>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</si>
  <si>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</si>
  <si>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</si>
  <si>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</si>
  <si>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</si>
  <si>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</si>
  <si>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</si>
  <si>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</si>
  <si>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</si>
  <si>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</si>
  <si>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</si>
  <si>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</si>
  <si>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</si>
  <si>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</si>
  <si>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</si>
  <si>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</si>
  <si>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</si>
  <si>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</si>
  <si>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</si>
  <si>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</si>
  <si>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</si>
  <si>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</si>
  <si>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</si>
  <si>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</si>
  <si>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</si>
  <si>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</si>
  <si>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</si>
  <si>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</si>
  <si>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</si>
  <si>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</si>
  <si>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</si>
  <si>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</si>
  <si>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</si>
  <si>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</si>
  <si>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</si>
  <si>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</si>
  <si>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</si>
  <si>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</si>
  <si>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</si>
  <si>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</si>
  <si>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</si>
  <si>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</si>
  <si>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</si>
  <si>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</si>
  <si>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</si>
  <si>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</si>
  <si>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</si>
  <si>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</si>
  <si>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</si>
  <si>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</si>
  <si>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</si>
  <si>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</si>
  <si>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</si>
  <si>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</si>
  <si>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</si>
  <si>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</si>
  <si>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</si>
  <si>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</si>
  <si>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</si>
  <si>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</si>
  <si>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</si>
  <si>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</si>
  <si>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</si>
  <si>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</si>
  <si>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</si>
  <si>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</si>
  <si>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</si>
  <si>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</si>
  <si>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</si>
  <si>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</si>
  <si>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</si>
  <si>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</si>
  <si>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</si>
  <si>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</si>
  <si>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</si>
  <si>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</si>
  <si>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</si>
  <si>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</si>
  <si>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</si>
  <si>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</si>
  <si>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</si>
  <si>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</si>
  <si>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</si>
  <si>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</si>
  <si>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</si>
  <si>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</si>
  <si>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</si>
  <si>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</si>
  <si>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</si>
  <si>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</si>
  <si>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</si>
  <si>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</si>
  <si>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</si>
  <si>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</si>
  <si>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</si>
  <si>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</si>
  <si>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</si>
  <si>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</si>
  <si>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</si>
  <si>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</si>
  <si>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</si>
  <si>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</si>
  <si>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</si>
  <si>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</si>
  <si>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</si>
  <si>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</si>
  <si>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</si>
  <si>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</si>
  <si>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</si>
  <si>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</si>
  <si>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</si>
  <si>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</si>
  <si>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</si>
  <si>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</si>
  <si>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</si>
  <si>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</si>
  <si>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</si>
  <si>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</si>
  <si>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</si>
  <si>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</si>
  <si>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</si>
  <si>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</si>
  <si>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</si>
  <si>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</si>
  <si>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</si>
  <si>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</si>
  <si>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</si>
  <si>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</si>
  <si>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</si>
  <si>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</si>
  <si>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</si>
  <si>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</si>
  <si>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</si>
  <si>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</si>
  <si>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</si>
  <si>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</si>
  <si>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</si>
  <si>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</si>
  <si>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</si>
  <si>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</si>
  <si>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</si>
  <si>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</si>
  <si>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</si>
  <si>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</si>
  <si>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</si>
  <si>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</si>
  <si>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</si>
  <si>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</si>
  <si>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</si>
  <si>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</si>
  <si>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</si>
  <si>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</si>
  <si>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</si>
  <si>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</si>
  <si>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</si>
  <si>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</si>
  <si>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</si>
  <si>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</si>
  <si>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</si>
  <si>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</si>
  <si>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</si>
  <si>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</si>
  <si>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</si>
  <si>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</si>
  <si>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</si>
  <si>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</si>
  <si>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</si>
  <si>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</si>
  <si>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</si>
  <si>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</si>
  <si>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</si>
  <si>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</si>
  <si>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</si>
  <si>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</si>
  <si>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</si>
  <si>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</si>
  <si>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</si>
  <si>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</si>
  <si>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</si>
  <si>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</si>
  <si>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</si>
  <si>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</si>
  <si>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</si>
  <si>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</si>
  <si>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</si>
  <si>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</si>
  <si>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</si>
  <si>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</si>
  <si>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</si>
  <si>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</si>
  <si>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</si>
  <si>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</si>
  <si>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</si>
  <si>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</si>
  <si>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</si>
  <si>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</si>
  <si>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</si>
  <si>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</si>
  <si>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</si>
  <si>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</si>
  <si>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</si>
  <si>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</si>
  <si>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</si>
  <si>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</si>
  <si>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</si>
  <si>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</si>
  <si>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</si>
  <si>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</si>
  <si>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</si>
  <si>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</si>
  <si>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</si>
  <si>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</si>
  <si>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</si>
  <si>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</si>
  <si>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</si>
  <si>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</si>
  <si>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</si>
  <si>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</si>
  <si>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</si>
  <si>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</si>
  <si>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</si>
  <si>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</si>
  <si>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</si>
  <si>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</si>
  <si>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</si>
  <si>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</si>
  <si>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</si>
  <si>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</si>
  <si>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</si>
  <si>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</si>
  <si>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</si>
  <si>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</si>
  <si>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</si>
  <si>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</si>
  <si>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</si>
  <si>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</si>
  <si>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</si>
  <si>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</si>
  <si>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</si>
  <si>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</si>
  <si>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</si>
  <si>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</si>
  <si>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</si>
  <si>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</si>
  <si>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</si>
  <si>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</si>
  <si>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</si>
  <si>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</si>
  <si>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</si>
  <si>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</si>
  <si>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</si>
  <si>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</si>
  <si>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</si>
  <si>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</si>
  <si>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</si>
  <si>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</si>
  <si>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</si>
  <si>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</si>
  <si>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</si>
  <si>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</si>
  <si>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</si>
  <si>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</si>
  <si>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</si>
  <si>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</si>
  <si>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</si>
  <si>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</si>
  <si>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</si>
  <si>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</si>
  <si>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</si>
  <si>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</si>
  <si>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</si>
  <si>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</si>
  <si>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</si>
  <si>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</si>
  <si>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</si>
  <si>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</si>
  <si>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</si>
  <si>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</si>
  <si>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</si>
  <si>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</si>
  <si>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</si>
  <si>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</si>
  <si>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</si>
  <si>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</si>
  <si>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</si>
  <si>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</si>
  <si>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</si>
  <si>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</si>
  <si>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</si>
  <si>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</si>
  <si>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</si>
  <si>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</si>
  <si>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</si>
  <si>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</si>
  <si>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</si>
  <si>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</si>
  <si>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</si>
  <si>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</si>
  <si>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</si>
  <si>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</si>
  <si>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</si>
  <si>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</si>
  <si>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</si>
  <si>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</si>
  <si>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</si>
  <si>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</si>
  <si>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</si>
  <si>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</si>
  <si>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</si>
  <si>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</si>
  <si>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</si>
  <si>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</si>
  <si>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</si>
  <si>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</si>
  <si>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</si>
  <si>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</si>
  <si>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</si>
  <si>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</si>
  <si>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</si>
  <si>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</si>
  <si>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</si>
  <si>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</si>
  <si>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</si>
  <si>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</si>
  <si>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</si>
  <si>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</si>
  <si>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</si>
  <si>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</si>
  <si>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</si>
  <si>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</si>
  <si>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</si>
  <si>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</si>
  <si>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</si>
  <si>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</si>
  <si>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</si>
  <si>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</si>
  <si>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</si>
  <si>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</si>
  <si>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</si>
  <si>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</si>
  <si>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</si>
  <si>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</si>
  <si>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</si>
  <si>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</si>
  <si>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</si>
  <si>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</si>
  <si>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</si>
  <si>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</si>
  <si>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</si>
  <si>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</si>
  <si>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</si>
  <si>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</si>
  <si>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</si>
  <si>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</si>
  <si>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</si>
  <si>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</si>
  <si>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</si>
  <si>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</si>
  <si>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</si>
  <si>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</si>
  <si>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</si>
  <si>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</si>
  <si>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</si>
  <si>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</si>
  <si>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</si>
  <si>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</si>
  <si>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</si>
  <si>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</si>
  <si>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</si>
  <si>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</si>
  <si>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</si>
  <si>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</si>
  <si>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</si>
  <si>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</si>
  <si>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</si>
  <si>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</si>
  <si>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</si>
  <si>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</si>
  <si>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</si>
  <si>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</si>
  <si>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</si>
  <si>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</si>
  <si>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</si>
  <si>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</si>
  <si>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</si>
  <si>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</si>
  <si>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</si>
  <si>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</si>
  <si>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</si>
  <si>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</si>
  <si>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</si>
  <si>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</si>
  <si>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</si>
  <si>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</si>
  <si>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</si>
  <si>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</si>
  <si>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</si>
  <si>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</si>
  <si>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</si>
  <si>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</si>
  <si>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</si>
  <si>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</si>
  <si>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</si>
  <si>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</si>
  <si>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</si>
  <si>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</si>
  <si>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</si>
  <si>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</si>
  <si>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</si>
  <si>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</si>
  <si>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</si>
  <si>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</si>
  <si>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</si>
  <si>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</si>
  <si>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</si>
  <si>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</si>
  <si>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</si>
  <si>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</si>
  <si>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</si>
  <si>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</si>
  <si>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</si>
  <si>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</si>
  <si>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</si>
  <si>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</si>
  <si>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</si>
  <si>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</si>
  <si>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</si>
  <si>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</si>
  <si>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</si>
  <si>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</si>
  <si>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</si>
  <si>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</si>
  <si>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</si>
  <si>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</si>
  <si>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</si>
  <si>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</si>
  <si>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</si>
  <si>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</si>
  <si>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</si>
  <si>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</si>
  <si>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</si>
  <si>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</si>
  <si>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</si>
  <si>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</si>
  <si>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</si>
  <si>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</si>
  <si>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</si>
  <si>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</si>
  <si>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</si>
  <si>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</si>
  <si>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</si>
  <si>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</si>
  <si>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</si>
  <si>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</si>
  <si>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</si>
  <si>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</si>
  <si>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</si>
  <si>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</si>
  <si>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</si>
  <si>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</si>
  <si>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</si>
  <si>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</si>
  <si>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</si>
  <si>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</si>
  <si>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</si>
  <si>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</si>
  <si>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</si>
  <si>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</si>
  <si>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</si>
  <si>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</si>
  <si>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</si>
  <si>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</si>
  <si>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</si>
  <si>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</si>
  <si>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</si>
  <si>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</si>
  <si>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</si>
  <si>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</si>
  <si>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</si>
  <si>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</si>
  <si>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</si>
  <si>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</si>
  <si>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</si>
  <si>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</si>
  <si>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</si>
  <si>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</si>
  <si>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</si>
  <si>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</si>
  <si>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</si>
  <si>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</si>
  <si>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</si>
  <si>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</si>
  <si>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</si>
  <si>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</si>
  <si>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</si>
  <si>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</si>
  <si>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</si>
  <si>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</si>
  <si>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</si>
  <si>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</si>
  <si>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</si>
  <si>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</si>
  <si>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</si>
  <si>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</si>
  <si>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</si>
  <si>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</si>
  <si>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</si>
  <si>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</si>
  <si>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</si>
  <si>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</si>
  <si>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</si>
  <si>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</si>
  <si>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</si>
  <si>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</si>
  <si>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</si>
  <si>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</si>
  <si>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</si>
  <si>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</si>
  <si>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</si>
  <si>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</si>
  <si>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</si>
  <si>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</si>
  <si>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</si>
  <si>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</si>
  <si>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</si>
  <si>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</si>
  <si>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</si>
  <si>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</si>
  <si>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</si>
  <si>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</si>
  <si>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</si>
  <si>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</si>
  <si>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</si>
  <si>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</si>
  <si>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</si>
  <si>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</si>
  <si>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</si>
  <si>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</si>
  <si>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</si>
  <si>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</si>
  <si>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</si>
  <si>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</si>
  <si>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</si>
  <si>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</si>
  <si>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</si>
  <si>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</si>
  <si>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</si>
  <si>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</si>
  <si>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</si>
  <si>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</si>
  <si>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</si>
  <si>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</si>
  <si>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</si>
  <si>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</si>
  <si>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</si>
  <si>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</si>
  <si>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</si>
  <si>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</si>
  <si>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</si>
  <si>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</si>
  <si>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</si>
  <si>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</si>
  <si>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</si>
  <si>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</si>
  <si>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</si>
  <si>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</si>
  <si>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</si>
  <si>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</si>
  <si>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</si>
  <si>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</si>
  <si>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</si>
  <si>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</si>
  <si>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</si>
  <si>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</si>
  <si>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</si>
  <si>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</si>
  <si>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</si>
  <si>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</si>
  <si>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</si>
  <si>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</si>
  <si>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</si>
  <si>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</si>
  <si>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</si>
  <si>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</si>
  <si>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</si>
  <si>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</si>
  <si>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</si>
  <si>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</si>
  <si>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</si>
  <si>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</si>
  <si>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</si>
  <si>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</si>
  <si>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</si>
  <si>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</si>
  <si>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</si>
  <si>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</si>
  <si>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</si>
  <si>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</si>
  <si>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</si>
  <si>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</si>
  <si>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</si>
  <si>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</si>
  <si>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</si>
  <si>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</si>
  <si>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</si>
  <si>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</si>
  <si>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</si>
  <si>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</si>
  <si>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</si>
  <si>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</si>
  <si>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</si>
  <si>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</si>
  <si>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</si>
  <si>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</si>
  <si>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</si>
  <si>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</si>
  <si>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</si>
  <si>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</si>
  <si>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</si>
  <si>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</si>
  <si>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</si>
  <si>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</si>
  <si>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</si>
  <si>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</si>
  <si>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</si>
  <si>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</si>
  <si>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</si>
  <si>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</si>
  <si>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</si>
  <si>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</si>
  <si>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</si>
  <si>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</si>
  <si>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</si>
  <si>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</si>
  <si>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</si>
  <si>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</si>
  <si>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</si>
  <si>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</si>
  <si>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</si>
  <si>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</si>
  <si>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</si>
  <si>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</si>
  <si>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</si>
  <si>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</si>
  <si>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</si>
  <si>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</si>
  <si>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</si>
  <si>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</si>
  <si>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</si>
  <si>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</si>
  <si>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</si>
  <si>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</si>
  <si>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</si>
  <si>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</si>
  <si>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</si>
  <si>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</si>
  <si>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</si>
  <si>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</si>
  <si>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</si>
  <si>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</si>
  <si>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</si>
  <si>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</si>
  <si>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</si>
  <si>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</si>
  <si>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</si>
  <si>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</si>
  <si>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</si>
  <si>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</si>
  <si>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</si>
  <si>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</si>
  <si>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</si>
  <si>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</si>
  <si>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</si>
  <si>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</si>
  <si>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</si>
  <si>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</si>
  <si>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</si>
  <si>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</si>
  <si>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</si>
  <si>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</si>
  <si>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</si>
  <si>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</si>
  <si>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</si>
  <si>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</si>
  <si>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</si>
  <si>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</si>
  <si>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</si>
  <si>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</si>
  <si>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</si>
  <si>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</si>
  <si>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</si>
  <si>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</si>
  <si>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</si>
  <si>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</si>
  <si>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</si>
  <si>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</si>
  <si>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</si>
  <si>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</si>
  <si>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</si>
  <si>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</si>
  <si>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</si>
  <si>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</si>
  <si>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</si>
  <si>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</si>
  <si>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</si>
  <si>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</si>
  <si>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</si>
  <si>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</si>
  <si>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</si>
  <si>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</si>
  <si>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</si>
  <si>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</si>
  <si>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</si>
  <si>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</si>
  <si>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</si>
  <si>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</si>
  <si>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</si>
  <si>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</si>
  <si>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</si>
  <si>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</si>
  <si>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</si>
  <si>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</si>
  <si>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</si>
  <si>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</si>
  <si>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</si>
  <si>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</si>
  <si>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</si>
  <si>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</si>
  <si>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</si>
  <si>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</si>
  <si>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</si>
  <si>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</si>
  <si>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</si>
  <si>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</si>
  <si>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</si>
  <si>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</si>
  <si>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</si>
  <si>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</si>
  <si>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</si>
  <si>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</si>
  <si>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</si>
  <si>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</si>
  <si>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</si>
  <si>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</si>
  <si>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</si>
  <si>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</si>
  <si>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</si>
  <si>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</si>
  <si>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</si>
  <si>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</si>
  <si>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</si>
  <si>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</si>
  <si>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</si>
  <si>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</si>
  <si>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</si>
  <si>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</si>
  <si>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</si>
  <si>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</si>
  <si>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</si>
  <si>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</si>
  <si>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</si>
  <si>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</si>
  <si>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</si>
  <si>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</si>
  <si>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</si>
  <si>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</si>
  <si>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</si>
  <si>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</si>
  <si>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</si>
  <si>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</si>
  <si>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</si>
  <si>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</si>
  <si>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</si>
  <si>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</si>
  <si>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</si>
  <si>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</si>
  <si>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</si>
  <si>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</si>
  <si>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</si>
  <si>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</si>
  <si>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</si>
  <si>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</si>
  <si>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</si>
  <si>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</si>
  <si>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</si>
  <si>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</si>
  <si>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</si>
  <si>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</si>
  <si>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</si>
  <si>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</si>
  <si>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</si>
  <si>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</si>
  <si>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</si>
  <si>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</si>
  <si>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</si>
  <si>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</si>
  <si>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</si>
  <si>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</si>
  <si>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</si>
  <si>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</si>
  <si>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</si>
  <si>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</si>
  <si>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</si>
  <si>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</si>
  <si>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</si>
  <si>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</si>
  <si>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</si>
  <si>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</si>
  <si>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</si>
  <si>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</si>
  <si>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</si>
  <si>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</si>
  <si>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</si>
  <si>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</si>
  <si>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</si>
  <si>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</si>
  <si>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</si>
  <si>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</si>
  <si>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</si>
  <si>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</si>
  <si>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</si>
  <si>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</si>
  <si>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</si>
  <si>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</si>
  <si>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</si>
  <si>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</si>
  <si>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</si>
  <si>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</si>
  <si>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</si>
  <si>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</si>
  <si>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</si>
  <si>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</si>
  <si>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</si>
  <si>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</si>
  <si>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</si>
  <si>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</si>
  <si>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</si>
  <si>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</si>
  <si>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</si>
  <si>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</si>
  <si>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</si>
  <si>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</si>
  <si>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</si>
  <si>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</si>
  <si>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</si>
  <si>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</si>
  <si>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</si>
  <si>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</si>
  <si>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</si>
  <si>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</si>
  <si>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</si>
  <si>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</si>
  <si>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</si>
  <si>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</si>
  <si>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</si>
  <si>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</si>
  <si>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</si>
  <si>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</si>
  <si>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</si>
  <si>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</si>
  <si>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</si>
  <si>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</si>
  <si>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</si>
  <si>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</si>
  <si>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</si>
  <si>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</si>
  <si>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</si>
  <si>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</si>
  <si>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</si>
  <si>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</si>
  <si>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</si>
  <si>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</si>
  <si>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</si>
  <si>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</si>
  <si>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</si>
  <si>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</si>
  <si>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</si>
  <si>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</si>
  <si>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</si>
  <si>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</si>
  <si>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</si>
  <si>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</si>
  <si>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</si>
  <si>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</si>
  <si>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</si>
  <si>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</si>
  <si>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</si>
  <si>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</si>
  <si>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</si>
  <si>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</si>
  <si>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</si>
  <si>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</si>
  <si>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</si>
  <si>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</si>
  <si>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</si>
  <si>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</si>
  <si>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</si>
  <si>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</si>
  <si>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</si>
  <si>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</si>
  <si>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</si>
  <si>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</si>
  <si>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</si>
  <si>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</si>
  <si>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</si>
  <si>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</si>
  <si>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</si>
  <si>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</si>
  <si>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</si>
  <si>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</si>
  <si>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</si>
  <si>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</si>
  <si>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</si>
  <si>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</si>
  <si>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</si>
  <si>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</si>
  <si>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</si>
  <si>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</si>
  <si>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</si>
  <si>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</si>
  <si>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</si>
  <si>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</si>
  <si>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</si>
  <si>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</si>
  <si>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</si>
  <si>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</si>
  <si>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</si>
  <si>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</si>
  <si>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</si>
  <si>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</si>
  <si>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</si>
  <si>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</si>
  <si>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</si>
  <si>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</si>
  <si>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</si>
  <si>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</si>
  <si>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</si>
  <si>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</si>
  <si>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</si>
  <si>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</si>
  <si>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</si>
  <si>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</si>
  <si>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</si>
  <si>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</si>
  <si>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</si>
  <si>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</si>
  <si>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</si>
  <si>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</si>
  <si>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</si>
  <si>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</si>
  <si>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</si>
  <si>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</si>
  <si>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</si>
  <si>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</si>
  <si>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</si>
  <si>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</si>
  <si>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</si>
  <si>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</si>
  <si>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</si>
  <si>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</si>
  <si>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</si>
  <si>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</si>
  <si>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</si>
  <si>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</si>
  <si>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</si>
  <si>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</si>
  <si>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</si>
  <si>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</si>
  <si>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</si>
  <si>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</si>
  <si>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</si>
  <si>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</si>
  <si>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</si>
  <si>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</si>
  <si>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</si>
  <si>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</si>
  <si>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</si>
  <si>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</si>
  <si>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</si>
  <si>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</si>
  <si>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</si>
  <si>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</si>
  <si>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</si>
  <si>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</si>
  <si>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</si>
  <si>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</si>
  <si>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</si>
  <si>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</si>
  <si>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</si>
  <si>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</si>
  <si>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</si>
  <si>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</si>
  <si>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</si>
  <si>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</si>
  <si>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</si>
  <si>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</si>
  <si>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</si>
  <si>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</si>
  <si>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</si>
  <si>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</si>
  <si>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</si>
  <si>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</si>
  <si>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</si>
  <si>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</si>
  <si>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</si>
  <si>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</si>
  <si>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</si>
  <si>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</si>
  <si>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</si>
  <si>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</si>
  <si>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</si>
  <si>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</si>
  <si>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</si>
  <si>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</si>
  <si>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</si>
  <si>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</si>
  <si>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</si>
  <si>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</si>
  <si>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</si>
  <si>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</si>
  <si>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</si>
  <si>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</si>
  <si>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</si>
  <si>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</si>
  <si>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</si>
  <si>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</si>
  <si>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</si>
  <si>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</si>
  <si>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</si>
  <si>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</si>
  <si>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</si>
  <si>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</si>
  <si>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</si>
  <si>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</si>
  <si>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</si>
  <si>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</si>
  <si>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</si>
  <si>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</si>
  <si>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</si>
  <si>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</si>
  <si>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</si>
  <si>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</si>
  <si>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</si>
  <si>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</si>
  <si>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</si>
  <si>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</si>
  <si>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</si>
  <si>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</si>
  <si>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</si>
  <si>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</si>
  <si>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</si>
  <si>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</si>
  <si>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</si>
  <si>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</si>
  <si>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</si>
  <si>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</si>
  <si>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</si>
  <si>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</si>
  <si>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</si>
  <si>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</si>
  <si>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</si>
  <si>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</si>
  <si>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</si>
  <si>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</si>
  <si>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</si>
  <si>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</si>
  <si>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</si>
  <si>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</si>
  <si>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</si>
  <si>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</si>
  <si>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</si>
  <si>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</si>
  <si>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</si>
  <si>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</si>
  <si>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</si>
  <si>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</si>
  <si>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</si>
  <si>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</si>
  <si>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</si>
  <si>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</si>
  <si>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</si>
  <si>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</si>
  <si>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</si>
  <si>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</si>
  <si>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</si>
  <si>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</si>
  <si>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</si>
  <si>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</si>
  <si>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</si>
  <si>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</si>
  <si>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</si>
  <si>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</si>
  <si>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</si>
  <si>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</si>
  <si>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</si>
  <si>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</si>
  <si>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</si>
  <si>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</si>
  <si>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</si>
  <si>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</si>
  <si>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</si>
  <si>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</si>
  <si>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</si>
  <si>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</si>
  <si>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</si>
  <si>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</si>
  <si>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</si>
  <si>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</si>
  <si>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</si>
  <si>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</si>
  <si>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</si>
  <si>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</si>
  <si>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</si>
  <si>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</si>
  <si>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</si>
  <si>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</si>
  <si>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</si>
  <si>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</si>
  <si>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</si>
  <si>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</si>
  <si>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</si>
  <si>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</si>
  <si>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</si>
  <si>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</si>
  <si>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</si>
  <si>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</si>
  <si>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</si>
  <si>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</si>
  <si>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</si>
  <si>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</si>
  <si>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</si>
  <si>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</si>
  <si>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</si>
  <si>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</si>
  <si>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</si>
  <si>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</si>
  <si>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</si>
  <si>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</si>
  <si>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</si>
  <si>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</si>
  <si>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</si>
  <si>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</si>
  <si>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</si>
  <si>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</si>
  <si>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</si>
  <si>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</si>
  <si>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</si>
  <si>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</si>
  <si>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</si>
  <si>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</si>
  <si>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</si>
  <si>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</si>
  <si>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</si>
  <si>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</si>
  <si>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</si>
  <si>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</si>
  <si>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</si>
  <si>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</si>
  <si>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</si>
  <si>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</si>
  <si>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</si>
  <si>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</si>
  <si>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</si>
  <si>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</si>
  <si>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</si>
  <si>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</si>
  <si>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</si>
  <si>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</si>
  <si>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</si>
  <si>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</si>
  <si>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</si>
  <si>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</si>
  <si>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</si>
  <si>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</si>
  <si>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</si>
  <si>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</si>
  <si>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</si>
  <si>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</si>
  <si>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</si>
  <si>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</si>
  <si>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</si>
  <si>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</si>
  <si>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</si>
  <si>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</si>
  <si>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</si>
  <si>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</si>
  <si>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</si>
  <si>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</si>
  <si>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</si>
  <si>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</si>
  <si>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</si>
  <si>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</si>
  <si>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</si>
  <si>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</si>
  <si>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</si>
  <si>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</si>
  <si>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</si>
  <si>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</si>
  <si>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</si>
  <si>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</si>
  <si>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</si>
  <si>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</si>
  <si>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</si>
  <si>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</si>
  <si>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</si>
  <si>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</si>
  <si>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</si>
  <si>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</si>
  <si>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</si>
  <si>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</si>
  <si>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</si>
  <si>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</si>
  <si>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</si>
  <si>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</si>
  <si>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</si>
  <si>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</si>
  <si>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</si>
  <si>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</si>
  <si>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</si>
  <si>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</si>
  <si>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</si>
  <si>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</si>
  <si>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</si>
  <si>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</si>
  <si>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</si>
  <si>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</si>
  <si>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</si>
  <si>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</si>
  <si>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</si>
  <si>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</si>
  <si>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</si>
  <si>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</si>
  <si>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</si>
  <si>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</si>
  <si>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</si>
  <si>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</si>
  <si>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</si>
  <si>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</si>
  <si>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</si>
  <si>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</si>
  <si>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</si>
  <si>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</si>
  <si>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</si>
  <si>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</si>
  <si>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</si>
  <si>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</si>
  <si>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</si>
  <si>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</si>
  <si>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</si>
  <si>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</si>
  <si>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</si>
  <si>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</si>
  <si>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</si>
  <si>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</si>
  <si>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</si>
  <si>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</si>
  <si>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</si>
  <si>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</si>
  <si>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</si>
  <si>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</si>
  <si>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</si>
  <si>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</si>
  <si>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</si>
  <si>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</si>
  <si>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</si>
  <si>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</si>
  <si>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</si>
  <si>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</si>
  <si>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</si>
  <si>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</si>
  <si>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</si>
  <si>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</si>
  <si>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</si>
  <si>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</si>
  <si>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</si>
  <si>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</si>
  <si>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</si>
  <si>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</si>
  <si>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</si>
  <si>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</si>
  <si>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</si>
  <si>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</si>
  <si>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</si>
  <si>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</si>
  <si>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</si>
  <si>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</si>
  <si>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</si>
  <si>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</si>
  <si>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</si>
  <si>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</si>
  <si>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</si>
  <si>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</si>
  <si>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</si>
  <si>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</si>
  <si>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</si>
  <si>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</si>
  <si>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</si>
  <si>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</si>
  <si>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</si>
  <si>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</si>
  <si>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</si>
  <si>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</si>
  <si>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</si>
  <si>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</si>
  <si>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</si>
  <si>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</si>
  <si>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</si>
  <si>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</si>
  <si>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</si>
  <si>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</si>
  <si>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</si>
  <si>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</si>
  <si>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</si>
  <si>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</si>
  <si>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</si>
  <si>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</si>
  <si>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</si>
  <si>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</si>
  <si>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</si>
  <si>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</si>
  <si>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</si>
  <si>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</si>
  <si>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</si>
  <si>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</si>
  <si>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</si>
  <si>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</si>
  <si>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</si>
  <si>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</si>
  <si>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</si>
  <si>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</si>
  <si>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</si>
  <si>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</si>
  <si>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</si>
  <si>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</si>
  <si>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</si>
  <si>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</si>
  <si>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</si>
  <si>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</si>
  <si>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</si>
  <si>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</si>
  <si>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</si>
  <si>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</si>
  <si>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</si>
  <si>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</si>
  <si>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</si>
  <si>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</si>
  <si>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</si>
  <si>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</si>
  <si>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</si>
  <si>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</si>
  <si>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</si>
  <si>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</si>
  <si>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</si>
  <si>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</si>
  <si>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</si>
  <si>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</si>
  <si>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</si>
  <si>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</si>
  <si>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</si>
  <si>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</si>
  <si>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</si>
  <si>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</si>
  <si>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</si>
  <si>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</si>
  <si>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</si>
  <si>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</si>
  <si>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</si>
  <si>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</si>
  <si>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</si>
  <si>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</si>
  <si>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</si>
  <si>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</si>
  <si>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</si>
  <si>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</si>
  <si>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</si>
  <si>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</si>
  <si>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</si>
  <si>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</si>
  <si>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</si>
  <si>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</si>
  <si>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</si>
  <si>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</si>
  <si>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</si>
  <si>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</si>
  <si>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</si>
  <si>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</si>
  <si>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</si>
  <si>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</si>
  <si>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</si>
  <si>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</si>
  <si>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</si>
  <si>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</si>
  <si>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</si>
  <si>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</si>
  <si>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</si>
  <si>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</si>
  <si>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</si>
  <si>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</si>
  <si>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</si>
  <si>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</si>
  <si>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</si>
  <si>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</si>
  <si>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</si>
  <si>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</si>
  <si>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</si>
  <si>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</si>
  <si>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</si>
  <si>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</si>
  <si>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</si>
  <si>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</si>
  <si>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</si>
  <si>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</si>
  <si>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</si>
  <si>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</si>
  <si>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</si>
  <si>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</si>
  <si>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</si>
  <si>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</si>
  <si>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</si>
  <si>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</si>
  <si>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</si>
  <si>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</si>
  <si>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</si>
  <si>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</si>
  <si>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</si>
  <si>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</si>
  <si>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</si>
  <si>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</si>
  <si>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</si>
  <si>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</si>
  <si>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</si>
  <si>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</si>
  <si>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d) impermiabilizacion pisos de pasillos del edificio  CISE, con pinturas especiales impermeabilizantes, Pintura de paredes de las salas de conferencias: Sala de Usos Multiples, Sala Henan Corrales Padilla, Pintura especial para  Gradas del Anfiteatro, Pintura Especial para control del Humedad del Muro de contencion de tierra en plaza de usos multiples, pintura especial para mesas y asientos de metal del area de comidas del CISE.</t>
  </si>
  <si>
    <t>1)Eliminar las filtraciones de agua y control de Humedad en los pasillos y oficinas del CISE 2) Pisos  sellados con pintura Impermiabilizante 3)Acondicionamirento del almbiente de las salas con paredes pintadas4)restaurar la pinturas de las graderias del Anfiteatro5) controlar la Humedad del muro de contension del ares de usos multiples</t>
  </si>
  <si>
    <t>1)Eliminar las filtraciones de agua y control de Humedad en los pasillos y oficinas del CISE.                                             2) Pisos  sellados con pintura Impermiabilizante 3)Acondicionamirento del almbiente de las salas con paredes pintadas 4)restaurar la pinturas de las graderias del Anfiteatro       5) controlar la Humedad del muro de contension del ares de usos multiples</t>
  </si>
  <si>
    <t xml:space="preserve">1) Aumentar la vida util del Edificio, oficinas y bienes 2)Evitar el deterioro por las filtraciones de humedad  de los pisos de los pasillosy paredes del edificio,                          3)buen ambiente de salas de conferencias </t>
  </si>
  <si>
    <t xml:space="preserve">1) Aumentar la vida util del Edificio, oficinas y bienes 2)Evitar el deterioro por las filtraciones de humedad  de los pisos de los pasillosy paredes del edificio,                         3)buen ambiente de salas de conferencias </t>
  </si>
  <si>
    <t>En  Coordinacion con el departamento de servicios generales, ulitilizacion de la mano de obra para la pintura e impermiabilizacion de pisos, pintura de Muro de conntension, pintura de salas de Conferencias, pintura de graderias del Anfiteatro, pintura de mesas y asinentos de metal del area de comidas del cise, limpieza de sifones o tragantes de aguas lluvias. Ahorrando costos en mano de obra externa.</t>
  </si>
  <si>
    <t>MANTENIMIENTO CORRECTIVO Y PREVENTIVO EN EL EDIFICIO CISE</t>
  </si>
  <si>
    <t>OFICIOS Y ORDEN DE TRABAJO, VERIFICACIN VISUAL</t>
  </si>
  <si>
    <t>COMUNIDAD UNIVERSITARIA , VISITANTES LOCALES Y EXTRANJEROS</t>
  </si>
  <si>
    <t>SEAF, VENTA DE SERVICIOS, SERVICIOS GENERALES</t>
  </si>
  <si>
    <t>b) Fumigacion General del Edificio CISE, Higienizacion del Area de Comidas del CISE</t>
  </si>
  <si>
    <t>1) Control de   Plagas y roedores, prevencion de enfermedades graves            2) Mantenimiento e higienizacion Del area de comidas</t>
  </si>
  <si>
    <t>1) Ambiente sano y libre de plagas y roedores que atentan contra la salud de los empleados, estudiantes y visistas                                     2) Acondicionamiento optimo de mobiliario para uso en sala corrales</t>
  </si>
  <si>
    <t xml:space="preserve"> Programar la actividad de Fumigacin en Coordinacion con Compañía de aseo Prinvada, Servicios Generales, Area de Salud,las oficinas y areas de comidas en el CISE para definir 3 fechas en el años, 1 por trimestre            </t>
  </si>
  <si>
    <t>PREVENCION DE ENFERMEDADES TRANSMITIDAS POR INSECTOS Y ROEDORES</t>
  </si>
  <si>
    <t>ORDEN DE TRABAJO</t>
  </si>
  <si>
    <t>c)Dotacion  De  Equipo Audiovisula(Datashow, Equipo de Sonido)en las Salas de Usos Multipoles, Sala Hernan Corrales Padilla y Teatro Francisco Salvador</t>
  </si>
  <si>
    <t xml:space="preserve">Instalacion de Equipo Audio Visual para las Salas de Conferencias del Cise y Teatro. Condiconado Mediante la Disponibilidad de los Recursos financieros de SEAF </t>
  </si>
  <si>
    <t>por falta de Equipo Audiovisual  en las dos salas de conferencias y el teatro Francisco; no se logra lo ideoneo en las conferencias y presentaaciones.</t>
  </si>
  <si>
    <t>ORDEN DE TRABAJO y CONTROL DE REGISTRO DE INVENTARIO</t>
  </si>
  <si>
    <t>ADMINISTRACION CISE, SEAF</t>
  </si>
  <si>
    <t>ADMINISTRACION CISE, EMPRESA CODELEX, SEAF</t>
  </si>
  <si>
    <t>1)Espacios correctamente equipados para dar  servcicios de calidad a los usuarios de ambas salas y teatro, A satisfacion de autoridades, estudiantes, docentes, personal admnistrativo, funcionarios de gobierno, extranjeros,y publico en general.</t>
  </si>
  <si>
    <t>Mejoramiento y modernizadion del espacio con ambiente y confor para los visitantes que hacen uso de las salas de conferencias de Usos Multiples, Sala Hernan Corrales Padilla, Teatro Fco. Salvador</t>
  </si>
  <si>
    <t>1) Entrega de correspondencia en tiempo y forma, para logar mayor rapidez en los tramites administrativos, y otros tramites de interes de la oficina de VBS.           2)manejo de consola de luces y sonido del teatro Francisico salvador cuando hayan eventos              3)otras actividades de la oficina</t>
  </si>
  <si>
    <t>1) Colaborador a  tiempo completo, en jornada completa de trabajo en las actividades que se le asignen en la jefatura del departamento</t>
  </si>
  <si>
    <t>El colaborador o conserge servira como Apoyo en diversas actividades que se le asignen en la oficina de Venta de Bienes y Servicio/Administracion CISE</t>
  </si>
  <si>
    <t>FORTALECER EL AREA DE LA COMUNICACIÓN A LO INTERNO Y EXTERNO Y MANEJO DE LA CONSOLA DE LUCES Y SONIDO DEL TEATRO F.S.</t>
  </si>
  <si>
    <t>CONTRATACION</t>
  </si>
  <si>
    <t>OFICINA ADMINISTRACION CISE</t>
  </si>
  <si>
    <t>SEAF, DIRECCION DE RECURSOS HUMANOS.</t>
  </si>
  <si>
    <t>d) Colaborador area de manejo de Luces del teatro y actividades de Conserje para la oficina de Venta de Bienes y Servicios/Adminstracion CISE</t>
  </si>
  <si>
    <t>e) Asistente Administrativo de la Jefatura de Venta de Bienes y Servicios</t>
  </si>
  <si>
    <t>Apoyo en la coordinación y ejecución del desarrollo de la labor administrativa relacionada con la gestión de venta de bienes y servicios y la administración del Centro de Información y Servicios Estudiantiles (CISE).</t>
  </si>
  <si>
    <t>El  cargo  requiere  de  habilidades  de  integración  o coordinación  operacional  o  conceptual  de  funciones relativamente homogéneas en naturaleza y objetivos.</t>
  </si>
  <si>
    <t>APOYO A LA JEFATURA DE ADMINISTRACION CISE</t>
  </si>
  <si>
    <t>PINTURA IMPERMIABLIZANTE DE PISOS PASILLOS EDIFICIO CISE</t>
  </si>
  <si>
    <t>11.A.3</t>
  </si>
  <si>
    <t>11.A.2</t>
  </si>
  <si>
    <t>11.A.4</t>
  </si>
  <si>
    <t>11.A.5</t>
  </si>
  <si>
    <t>a) impermiabilizacion pisos de pasillos en general  del edificio  CISE, con pinturas especiales impermeabilizantes y resistentes al trafico pesado de personas.</t>
  </si>
  <si>
    <t>11.A.1</t>
  </si>
  <si>
    <t>Conserje o colaborador de oficina y manejo de luces teatro</t>
  </si>
  <si>
    <t xml:space="preserve">FUMIGACION </t>
  </si>
  <si>
    <t>Sistema de Sonido</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</si>
</sst>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b/>
      <sz val="12"/>
      <color theme="3" tint="-0.249977111117893"/>
      <name val="Calibri"/>
      <family val="2"/>
      <scheme val="minor"/>
    </font>
    <font>
      <b/>
      <sz val="12"/>
      <color theme="3" tint="-0.249977111117893"/>
      <name val="Calibri"/>
      <family val="2"/>
    </font>
    <font>
      <b/>
      <sz val="14"/>
      <color theme="3" tint="-0.249977111117893"/>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F0000"/>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5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5" fillId="2" borderId="0" xfId="19" applyFont="1" applyFill="1" applyBorder="1" applyAlignment="1">
      <alignment horizontal="left" vertical="center"/>
    </xf>
    <xf numFmtId="0" fontId="39" fillId="0" borderId="0" xfId="19" applyFont="1" applyBorder="1" applyAlignment="1">
      <alignment vertical="center" wrapText="1"/>
    </xf>
    <xf numFmtId="0" fontId="76" fillId="2" borderId="0" xfId="19" applyFont="1" applyFill="1" applyBorder="1" applyAlignment="1">
      <alignment vertical="center"/>
    </xf>
    <xf numFmtId="0" fontId="77" fillId="0" borderId="0" xfId="19" applyFont="1" applyAlignment="1">
      <alignment vertical="top"/>
    </xf>
    <xf numFmtId="0" fontId="78" fillId="8" borderId="0" xfId="19" applyFont="1" applyFill="1" applyBorder="1" applyAlignment="1">
      <alignment vertical="top"/>
    </xf>
    <xf numFmtId="0" fontId="79"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29" fillId="0" borderId="26" xfId="19" applyFont="1" applyBorder="1" applyAlignment="1">
      <alignment vertical="center" wrapText="1"/>
    </xf>
    <xf numFmtId="0" fontId="80" fillId="0" borderId="26" xfId="0" applyFont="1" applyFill="1" applyBorder="1" applyAlignment="1">
      <alignment horizontal="center" vertical="center" wrapText="1"/>
    </xf>
    <xf numFmtId="0" fontId="80" fillId="0" borderId="26" xfId="0" applyFont="1" applyFill="1" applyBorder="1" applyAlignment="1">
      <alignment horizontal="left" vertical="center" wrapText="1"/>
    </xf>
    <xf numFmtId="0" fontId="59" fillId="0" borderId="26" xfId="0" applyFont="1" applyFill="1" applyBorder="1" applyAlignment="1">
      <alignment horizontal="center" vertical="center" wrapText="1"/>
    </xf>
    <xf numFmtId="9" fontId="80" fillId="0" borderId="26" xfId="0" applyNumberFormat="1" applyFont="1" applyFill="1" applyBorder="1" applyAlignment="1">
      <alignment horizontal="center" vertical="center" wrapText="1"/>
    </xf>
    <xf numFmtId="43" fontId="80" fillId="0" borderId="26" xfId="18" applyFont="1" applyFill="1" applyBorder="1" applyAlignment="1">
      <alignment horizontal="center" vertical="center" wrapText="1"/>
    </xf>
    <xf numFmtId="43" fontId="81" fillId="0" borderId="26" xfId="19" applyNumberFormat="1" applyFont="1" applyFill="1" applyBorder="1" applyAlignment="1">
      <alignment horizontal="center" vertical="center" wrapText="1"/>
    </xf>
    <xf numFmtId="43" fontId="81" fillId="0" borderId="26" xfId="18" applyNumberFormat="1" applyFont="1" applyFill="1" applyBorder="1" applyAlignment="1">
      <alignment horizontal="center" vertical="center" wrapText="1"/>
    </xf>
    <xf numFmtId="0" fontId="27" fillId="0" borderId="27" xfId="19" applyFont="1" applyBorder="1" applyAlignment="1">
      <alignment vertical="center" wrapText="1"/>
    </xf>
    <xf numFmtId="41" fontId="21" fillId="24" borderId="24" xfId="0" applyNumberFormat="1" applyFont="1" applyFill="1" applyBorder="1" applyAlignment="1">
      <alignment horizontal="center" vertical="center"/>
    </xf>
    <xf numFmtId="41" fontId="22" fillId="24" borderId="12" xfId="0" applyNumberFormat="1" applyFont="1" applyFill="1" applyBorder="1" applyAlignment="1">
      <alignment horizontal="center" vertical="center"/>
    </xf>
    <xf numFmtId="41" fontId="22" fillId="24" borderId="11" xfId="0" applyNumberFormat="1" applyFont="1" applyFill="1" applyBorder="1" applyAlignment="1">
      <alignment horizontal="center"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80" fillId="0" borderId="30" xfId="0" applyFont="1" applyFill="1" applyBorder="1" applyAlignment="1">
      <alignment horizontal="center" vertical="center" wrapText="1"/>
    </xf>
    <xf numFmtId="0" fontId="80" fillId="0" borderId="28" xfId="0" applyFont="1" applyFill="1" applyBorder="1" applyAlignment="1">
      <alignment horizontal="center" vertical="center" wrapText="1"/>
    </xf>
    <xf numFmtId="0" fontId="80" fillId="0" borderId="27" xfId="0" applyFont="1" applyFill="1" applyBorder="1" applyAlignment="1">
      <alignment horizontal="center" vertical="center" wrapText="1"/>
    </xf>
    <xf numFmtId="0" fontId="59" fillId="0" borderId="30" xfId="0" applyFont="1" applyFill="1" applyBorder="1" applyAlignment="1">
      <alignment horizontal="left" vertical="center" wrapText="1"/>
    </xf>
    <xf numFmtId="0" fontId="59" fillId="0" borderId="27" xfId="0" applyFont="1" applyFill="1" applyBorder="1" applyAlignment="1">
      <alignment horizontal="left" vertical="center" wrapText="1"/>
    </xf>
    <xf numFmtId="9" fontId="80" fillId="0" borderId="30" xfId="0" applyNumberFormat="1" applyFont="1" applyFill="1" applyBorder="1" applyAlignment="1">
      <alignment horizontal="center" vertical="center" wrapText="1"/>
    </xf>
    <xf numFmtId="43" fontId="80" fillId="0" borderId="30" xfId="18" applyFont="1" applyFill="1" applyBorder="1" applyAlignment="1">
      <alignment horizontal="center" vertical="center" wrapText="1"/>
    </xf>
    <xf numFmtId="43" fontId="80" fillId="0" borderId="28" xfId="18" applyFont="1" applyFill="1" applyBorder="1" applyAlignment="1">
      <alignment horizontal="center" vertical="center" wrapText="1"/>
    </xf>
    <xf numFmtId="43" fontId="80" fillId="0" borderId="27" xfId="18" applyFont="1" applyFill="1" applyBorder="1" applyAlignment="1">
      <alignment horizontal="center" vertical="center" wrapText="1"/>
    </xf>
    <xf numFmtId="43" fontId="81" fillId="0" borderId="30" xfId="19" applyNumberFormat="1" applyFont="1" applyFill="1" applyBorder="1" applyAlignment="1">
      <alignment horizontal="center" vertical="center" wrapText="1"/>
    </xf>
    <xf numFmtId="43" fontId="81" fillId="0" borderId="28" xfId="19" applyNumberFormat="1" applyFont="1" applyFill="1" applyBorder="1" applyAlignment="1">
      <alignment horizontal="center" vertical="center" wrapText="1"/>
    </xf>
    <xf numFmtId="43" fontId="81" fillId="0" borderId="27" xfId="19" applyNumberFormat="1" applyFont="1" applyFill="1" applyBorder="1" applyAlignment="1">
      <alignment horizontal="center" vertical="center" wrapText="1"/>
    </xf>
    <xf numFmtId="43" fontId="81" fillId="0" borderId="30" xfId="18" applyNumberFormat="1" applyFont="1" applyFill="1" applyBorder="1" applyAlignment="1">
      <alignment horizontal="center" vertical="center" wrapText="1"/>
    </xf>
    <xf numFmtId="43" fontId="81" fillId="0" borderId="28" xfId="18" applyNumberFormat="1" applyFont="1" applyFill="1" applyBorder="1" applyAlignment="1">
      <alignment horizontal="center" vertical="center" wrapText="1"/>
    </xf>
    <xf numFmtId="43" fontId="81" fillId="0" borderId="27" xfId="18" applyNumberFormat="1" applyFont="1" applyFill="1" applyBorder="1" applyAlignment="1">
      <alignment horizontal="center" vertical="center" wrapText="1"/>
    </xf>
    <xf numFmtId="0" fontId="80" fillId="0" borderId="30" xfId="0" applyFont="1" applyFill="1" applyBorder="1" applyAlignment="1">
      <alignment horizontal="left" vertical="center" wrapText="1"/>
    </xf>
    <xf numFmtId="0" fontId="80" fillId="0" borderId="28" xfId="0" applyFont="1" applyFill="1" applyBorder="1" applyAlignment="1">
      <alignment horizontal="left" vertical="center" wrapText="1"/>
    </xf>
    <xf numFmtId="0" fontId="80" fillId="0" borderId="27" xfId="0" applyFont="1" applyFill="1" applyBorder="1" applyAlignment="1">
      <alignment horizontal="left" vertical="center" wrapText="1"/>
    </xf>
    <xf numFmtId="43" fontId="32" fillId="0" borderId="30" xfId="18" applyFont="1" applyFill="1" applyBorder="1" applyAlignment="1">
      <alignment horizontal="center" vertical="center" wrapText="1"/>
    </xf>
    <xf numFmtId="43" fontId="32" fillId="0" borderId="28" xfId="18" applyFont="1" applyFill="1" applyBorder="1" applyAlignment="1">
      <alignment horizontal="center" vertical="center" wrapText="1"/>
    </xf>
    <xf numFmtId="43" fontId="32" fillId="0" borderId="27" xfId="18" applyFont="1" applyFill="1" applyBorder="1" applyAlignment="1">
      <alignment horizontal="center" vertical="center" wrapText="1"/>
    </xf>
    <xf numFmtId="9" fontId="32" fillId="0" borderId="30" xfId="0" applyNumberFormat="1"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82" fillId="0" borderId="30" xfId="0" applyFont="1" applyFill="1" applyBorder="1" applyAlignment="1">
      <alignment horizontal="left" vertical="center" wrapText="1"/>
    </xf>
    <xf numFmtId="0" fontId="82" fillId="0" borderId="28" xfId="0" applyFont="1" applyFill="1" applyBorder="1" applyAlignment="1">
      <alignment horizontal="left" vertical="center" wrapText="1"/>
    </xf>
    <xf numFmtId="0" fontId="82" fillId="0" borderId="27" xfId="0" applyFont="1" applyFill="1" applyBorder="1" applyAlignment="1">
      <alignment horizontal="left" vertical="center" wrapText="1"/>
    </xf>
    <xf numFmtId="9" fontId="32" fillId="0" borderId="28" xfId="0" applyNumberFormat="1" applyFont="1" applyFill="1" applyBorder="1" applyAlignment="1">
      <alignment horizontal="center" vertical="center" wrapText="1"/>
    </xf>
    <xf numFmtId="9" fontId="32" fillId="0" borderId="27" xfId="0" applyNumberFormat="1" applyFont="1" applyFill="1" applyBorder="1" applyAlignment="1">
      <alignment horizontal="center" vertical="center" wrapText="1"/>
    </xf>
    <xf numFmtId="0" fontId="60" fillId="0" borderId="0" xfId="19" applyFont="1" applyAlignment="1">
      <alignment horizontal="left" vertical="center" wrapText="1"/>
    </xf>
    <xf numFmtId="0" fontId="25" fillId="0" borderId="30" xfId="19" applyFont="1" applyBorder="1" applyAlignment="1">
      <alignment horizontal="left" vertical="center" wrapText="1"/>
    </xf>
    <xf numFmtId="0" fontId="25" fillId="0" borderId="28" xfId="19" applyFont="1" applyBorder="1" applyAlignment="1">
      <alignment horizontal="left" vertical="center" wrapText="1"/>
    </xf>
    <xf numFmtId="0" fontId="25" fillId="0" borderId="27" xfId="19" applyFont="1" applyBorder="1" applyAlignment="1">
      <alignment horizontal="left" vertical="center" wrapText="1"/>
    </xf>
    <xf numFmtId="0" fontId="27" fillId="8" borderId="13" xfId="19" applyFont="1" applyFill="1" applyBorder="1" applyAlignment="1">
      <alignment horizontal="left" vertical="top" wrapText="1"/>
    </xf>
    <xf numFmtId="0" fontId="32" fillId="0" borderId="30"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c:v>
                </c:pt>
              </c:numCache>
            </c:numRef>
          </c:val>
        </c:ser>
        <c:dLbls>
          <c:showLegendKey val="0"/>
          <c:showVal val="0"/>
          <c:showCatName val="0"/>
          <c:showSerName val="0"/>
          <c:showPercent val="0"/>
          <c:showBubbleSize val="0"/>
        </c:dLbls>
        <c:gapWidth val="150"/>
        <c:shape val="box"/>
        <c:axId val="31334400"/>
        <c:axId val="31335936"/>
        <c:axId val="0"/>
      </c:bar3DChart>
      <c:catAx>
        <c:axId val="31334400"/>
        <c:scaling>
          <c:orientation val="minMax"/>
        </c:scaling>
        <c:delete val="0"/>
        <c:axPos val="b"/>
        <c:numFmt formatCode="General" sourceLinked="0"/>
        <c:majorTickMark val="none"/>
        <c:minorTickMark val="none"/>
        <c:tickLblPos val="nextTo"/>
        <c:txPr>
          <a:bodyPr/>
          <a:lstStyle/>
          <a:p>
            <a:pPr>
              <a:defRPr lang="es-HN"/>
            </a:pPr>
            <a:endParaRPr lang="es-HN"/>
          </a:p>
        </c:txPr>
        <c:crossAx val="31335936"/>
        <c:crosses val="autoZero"/>
        <c:auto val="1"/>
        <c:lblAlgn val="ctr"/>
        <c:lblOffset val="100"/>
        <c:noMultiLvlLbl val="0"/>
      </c:catAx>
      <c:valAx>
        <c:axId val="3133593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133440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31354240"/>
        <c:axId val="31384704"/>
        <c:axId val="0"/>
      </c:bar3DChart>
      <c:catAx>
        <c:axId val="31354240"/>
        <c:scaling>
          <c:orientation val="minMax"/>
        </c:scaling>
        <c:delete val="0"/>
        <c:axPos val="b"/>
        <c:numFmt formatCode="General" sourceLinked="0"/>
        <c:majorTickMark val="none"/>
        <c:minorTickMark val="none"/>
        <c:tickLblPos val="nextTo"/>
        <c:txPr>
          <a:bodyPr/>
          <a:lstStyle/>
          <a:p>
            <a:pPr>
              <a:defRPr lang="es-HN"/>
            </a:pPr>
            <a:endParaRPr lang="es-HN"/>
          </a:p>
        </c:txPr>
        <c:crossAx val="31384704"/>
        <c:crosses val="autoZero"/>
        <c:auto val="1"/>
        <c:lblAlgn val="ctr"/>
        <c:lblOffset val="100"/>
        <c:noMultiLvlLbl val="0"/>
      </c:catAx>
      <c:valAx>
        <c:axId val="3138470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135424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2</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33303552"/>
        <c:axId val="33325824"/>
        <c:axId val="0"/>
      </c:bar3DChart>
      <c:catAx>
        <c:axId val="33303552"/>
        <c:scaling>
          <c:orientation val="minMax"/>
        </c:scaling>
        <c:delete val="0"/>
        <c:axPos val="b"/>
        <c:numFmt formatCode="General" sourceLinked="0"/>
        <c:majorTickMark val="none"/>
        <c:minorTickMark val="none"/>
        <c:tickLblPos val="nextTo"/>
        <c:txPr>
          <a:bodyPr/>
          <a:lstStyle/>
          <a:p>
            <a:pPr>
              <a:defRPr lang="es-HN"/>
            </a:pPr>
            <a:endParaRPr lang="es-HN"/>
          </a:p>
        </c:txPr>
        <c:crossAx val="33325824"/>
        <c:crosses val="autoZero"/>
        <c:auto val="1"/>
        <c:lblAlgn val="ctr"/>
        <c:lblOffset val="100"/>
        <c:noMultiLvlLbl val="0"/>
      </c:catAx>
      <c:valAx>
        <c:axId val="3332582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330355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36"/>
      <c r="U2" s="536"/>
      <c r="V2" s="536"/>
      <c r="W2" s="536"/>
      <c r="X2" s="536"/>
      <c r="Y2" s="536"/>
      <c r="Z2" s="536"/>
      <c r="AA2" s="536"/>
      <c r="AB2" s="536"/>
      <c r="AC2" s="536" t="s">
        <v>25</v>
      </c>
      <c r="AD2" s="536"/>
      <c r="AE2" s="536"/>
      <c r="AF2" s="536"/>
      <c r="AG2" s="536"/>
      <c r="AH2" s="536"/>
      <c r="AI2" s="536"/>
      <c r="AJ2" s="536"/>
    </row>
    <row r="3" spans="2:36" ht="16.5" customHeight="1" x14ac:dyDescent="0.25">
      <c r="B3" s="33" t="s">
        <v>7</v>
      </c>
      <c r="C3" s="33"/>
      <c r="D3" s="33"/>
      <c r="E3" s="33"/>
      <c r="F3" s="33"/>
      <c r="G3" s="33"/>
      <c r="H3" s="33"/>
      <c r="I3" s="33"/>
      <c r="J3" s="33"/>
      <c r="K3" s="33"/>
      <c r="L3" s="33"/>
      <c r="M3" s="33"/>
      <c r="N3" s="33"/>
      <c r="O3" s="33"/>
      <c r="P3" s="33"/>
      <c r="Q3" s="33"/>
      <c r="R3" s="33"/>
      <c r="S3" s="33"/>
      <c r="T3" s="536"/>
      <c r="U3" s="536"/>
      <c r="V3" s="536"/>
      <c r="W3" s="536"/>
      <c r="X3" s="536"/>
      <c r="Y3" s="536"/>
      <c r="Z3" s="536"/>
      <c r="AA3" s="536"/>
      <c r="AB3" s="536"/>
      <c r="AC3" s="536" t="s">
        <v>7</v>
      </c>
      <c r="AD3" s="536"/>
      <c r="AE3" s="536"/>
      <c r="AF3" s="536"/>
      <c r="AG3" s="536"/>
      <c r="AH3" s="536"/>
      <c r="AI3" s="536"/>
      <c r="AJ3" s="536"/>
    </row>
    <row r="4" spans="2:36" ht="12.75" customHeight="1" x14ac:dyDescent="0.25">
      <c r="B4" s="33" t="s">
        <v>36</v>
      </c>
      <c r="C4" s="33"/>
      <c r="D4" s="33"/>
      <c r="E4" s="33"/>
      <c r="F4" s="33"/>
      <c r="G4" s="33"/>
      <c r="H4" s="33"/>
      <c r="I4" s="33"/>
      <c r="J4" s="33"/>
      <c r="K4" s="33"/>
      <c r="L4" s="33"/>
      <c r="M4" s="33"/>
      <c r="N4" s="33"/>
      <c r="O4" s="33"/>
      <c r="P4" s="33"/>
      <c r="Q4" s="33"/>
      <c r="R4" s="33"/>
      <c r="S4" s="33"/>
      <c r="T4" s="536"/>
      <c r="U4" s="536"/>
      <c r="V4" s="536"/>
      <c r="W4" s="536"/>
      <c r="X4" s="536"/>
      <c r="Y4" s="536"/>
      <c r="Z4" s="536"/>
      <c r="AA4" s="536"/>
      <c r="AB4" s="536"/>
      <c r="AC4" s="536" t="s">
        <v>36</v>
      </c>
      <c r="AD4" s="536"/>
      <c r="AE4" s="536"/>
      <c r="AF4" s="536"/>
      <c r="AG4" s="536"/>
      <c r="AH4" s="536"/>
      <c r="AI4" s="536"/>
      <c r="AJ4" s="536"/>
    </row>
    <row r="5" spans="2:36" ht="15.75" x14ac:dyDescent="0.25">
      <c r="B5" s="2"/>
      <c r="C5" s="2"/>
      <c r="D5" s="2"/>
    </row>
    <row r="6" spans="2:36" ht="16.5" thickBot="1" x14ac:dyDescent="0.3">
      <c r="B6" s="2"/>
      <c r="C6" s="2"/>
      <c r="D6" s="2"/>
    </row>
    <row r="7" spans="2:36" ht="75.75" customHeight="1" x14ac:dyDescent="0.25">
      <c r="B7" s="533" t="s">
        <v>20</v>
      </c>
      <c r="C7" s="533" t="s">
        <v>38</v>
      </c>
      <c r="D7" s="533" t="s">
        <v>39</v>
      </c>
      <c r="E7" s="542" t="s">
        <v>40</v>
      </c>
      <c r="F7" s="533" t="s">
        <v>37</v>
      </c>
      <c r="G7" s="542" t="s">
        <v>9</v>
      </c>
      <c r="H7" s="531" t="s">
        <v>0</v>
      </c>
      <c r="I7" s="531" t="s">
        <v>8</v>
      </c>
      <c r="J7" s="531" t="s">
        <v>16</v>
      </c>
      <c r="K7" s="531"/>
      <c r="L7" s="531" t="s">
        <v>13</v>
      </c>
      <c r="M7" s="531"/>
      <c r="N7" s="531"/>
      <c r="O7" s="531"/>
      <c r="P7" s="531"/>
      <c r="Q7" s="531"/>
      <c r="R7" s="531"/>
      <c r="S7" s="531"/>
      <c r="T7" s="533" t="s">
        <v>14</v>
      </c>
      <c r="U7" s="531" t="s">
        <v>18</v>
      </c>
      <c r="V7" s="531" t="s">
        <v>26</v>
      </c>
      <c r="W7" s="531"/>
      <c r="X7" s="531" t="s">
        <v>15</v>
      </c>
      <c r="Y7" s="531" t="s">
        <v>17</v>
      </c>
      <c r="Z7" s="531"/>
      <c r="AA7" s="531" t="s">
        <v>22</v>
      </c>
      <c r="AB7" s="531" t="s">
        <v>32</v>
      </c>
      <c r="AC7" s="537" t="s">
        <v>31</v>
      </c>
      <c r="AD7" s="537"/>
      <c r="AE7" s="537"/>
      <c r="AF7" s="537"/>
      <c r="AG7" s="531" t="s">
        <v>28</v>
      </c>
      <c r="AH7" s="531" t="s">
        <v>29</v>
      </c>
      <c r="AI7" s="531" t="s">
        <v>1</v>
      </c>
      <c r="AJ7" s="531" t="s">
        <v>2</v>
      </c>
    </row>
    <row r="8" spans="2:36" ht="15.75" customHeight="1" x14ac:dyDescent="0.25">
      <c r="B8" s="534"/>
      <c r="C8" s="534"/>
      <c r="D8" s="534"/>
      <c r="E8" s="543"/>
      <c r="F8" s="534"/>
      <c r="G8" s="543"/>
      <c r="H8" s="532"/>
      <c r="I8" s="532"/>
      <c r="J8" s="532" t="s">
        <v>33</v>
      </c>
      <c r="K8" s="532" t="s">
        <v>19</v>
      </c>
      <c r="L8" s="535" t="s">
        <v>3</v>
      </c>
      <c r="M8" s="535"/>
      <c r="N8" s="535" t="s">
        <v>4</v>
      </c>
      <c r="O8" s="535"/>
      <c r="P8" s="535" t="s">
        <v>5</v>
      </c>
      <c r="Q8" s="535"/>
      <c r="R8" s="535" t="s">
        <v>6</v>
      </c>
      <c r="S8" s="535"/>
      <c r="T8" s="534"/>
      <c r="U8" s="532"/>
      <c r="V8" s="532" t="s">
        <v>23</v>
      </c>
      <c r="W8" s="532" t="s">
        <v>21</v>
      </c>
      <c r="X8" s="532"/>
      <c r="Y8" s="532" t="s">
        <v>23</v>
      </c>
      <c r="Z8" s="532" t="s">
        <v>21</v>
      </c>
      <c r="AA8" s="532"/>
      <c r="AB8" s="532"/>
      <c r="AC8" s="14" t="s">
        <v>3</v>
      </c>
      <c r="AD8" s="14" t="s">
        <v>4</v>
      </c>
      <c r="AE8" s="14" t="s">
        <v>5</v>
      </c>
      <c r="AF8" s="14" t="s">
        <v>6</v>
      </c>
      <c r="AG8" s="532"/>
      <c r="AH8" s="532"/>
      <c r="AI8" s="532"/>
      <c r="AJ8" s="532"/>
    </row>
    <row r="9" spans="2:36" ht="78.75" x14ac:dyDescent="0.25">
      <c r="B9" s="534"/>
      <c r="C9" s="534"/>
      <c r="D9" s="534"/>
      <c r="E9" s="543"/>
      <c r="F9" s="534"/>
      <c r="G9" s="543"/>
      <c r="H9" s="532"/>
      <c r="I9" s="532"/>
      <c r="J9" s="532"/>
      <c r="K9" s="532"/>
      <c r="L9" s="32" t="s">
        <v>11</v>
      </c>
      <c r="M9" s="32" t="s">
        <v>12</v>
      </c>
      <c r="N9" s="32" t="s">
        <v>11</v>
      </c>
      <c r="O9" s="32" t="s">
        <v>12</v>
      </c>
      <c r="P9" s="32" t="s">
        <v>11</v>
      </c>
      <c r="Q9" s="32" t="s">
        <v>12</v>
      </c>
      <c r="R9" s="32" t="s">
        <v>11</v>
      </c>
      <c r="S9" s="32" t="s">
        <v>12</v>
      </c>
      <c r="T9" s="534"/>
      <c r="U9" s="532"/>
      <c r="V9" s="532"/>
      <c r="W9" s="532"/>
      <c r="X9" s="532"/>
      <c r="Y9" s="532"/>
      <c r="Z9" s="532"/>
      <c r="AA9" s="532"/>
      <c r="AB9" s="532"/>
      <c r="AC9" s="14" t="s">
        <v>24</v>
      </c>
      <c r="AD9" s="14" t="s">
        <v>24</v>
      </c>
      <c r="AE9" s="14" t="s">
        <v>24</v>
      </c>
      <c r="AF9" s="14" t="s">
        <v>24</v>
      </c>
      <c r="AG9" s="532"/>
      <c r="AH9" s="532"/>
      <c r="AI9" s="532"/>
      <c r="AJ9" s="532"/>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40" t="s">
        <v>10</v>
      </c>
      <c r="K31" s="541"/>
      <c r="L31" s="538"/>
      <c r="M31" s="539"/>
      <c r="N31" s="538"/>
      <c r="O31" s="539"/>
      <c r="P31" s="538"/>
      <c r="Q31" s="539"/>
      <c r="R31" s="538"/>
      <c r="S31" s="53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G17" sqref="G17"/>
    </sheetView>
  </sheetViews>
  <sheetFormatPr baseColWidth="10" defaultColWidth="11.5703125" defaultRowHeight="15" x14ac:dyDescent="0.25"/>
  <cols>
    <col min="1" max="1" width="3" style="86" customWidth="1"/>
    <col min="2" max="2" width="7.85546875" style="86" customWidth="1"/>
    <col min="3" max="3" width="58.85546875" style="86" customWidth="1"/>
    <col min="4" max="4" width="26.85546875" style="86" bestFit="1" customWidth="1"/>
    <col min="5" max="5" width="22.140625" style="86" customWidth="1"/>
    <col min="6" max="6" width="21.85546875" style="86" customWidth="1"/>
    <col min="7" max="7" width="16.5703125" style="77" customWidth="1"/>
    <col min="8" max="8" width="18.140625" style="86"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1450</v>
      </c>
      <c r="K2" s="122" t="s">
        <v>1363</v>
      </c>
      <c r="L2" s="122" t="s">
        <v>1364</v>
      </c>
      <c r="M2" s="122" t="s">
        <v>1365</v>
      </c>
      <c r="N2" s="122" t="s">
        <v>1366</v>
      </c>
      <c r="O2" s="122" t="s">
        <v>1367</v>
      </c>
      <c r="P2" s="122" t="s">
        <v>1475</v>
      </c>
      <c r="Q2" s="122" t="s">
        <v>1510</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388</v>
      </c>
      <c r="D5" s="198">
        <f>SUMIF(C:C,$C$10,D:D)</f>
        <v>152000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3">
        <f>SUM(F17:F37)</f>
        <v>152000</v>
      </c>
      <c r="F10" s="70"/>
      <c r="G10" s="79"/>
      <c r="H10" s="70"/>
      <c r="I10" s="70"/>
    </row>
    <row r="11" spans="1:555" x14ac:dyDescent="0.25">
      <c r="C11" s="70"/>
      <c r="D11" s="31"/>
      <c r="E11" s="93"/>
      <c r="F11" s="93"/>
      <c r="G11" s="93"/>
      <c r="H11" s="76"/>
      <c r="I11" s="76"/>
      <c r="J11" s="76"/>
      <c r="K11" s="112"/>
    </row>
    <row r="12" spans="1:555" ht="15.75" x14ac:dyDescent="0.25">
      <c r="B12" s="93"/>
      <c r="C12" s="302" t="s">
        <v>391</v>
      </c>
      <c r="D12" s="369" t="s">
        <v>1739</v>
      </c>
      <c r="E12" s="93"/>
      <c r="F12" s="93"/>
      <c r="G12" s="93"/>
      <c r="H12" s="76"/>
      <c r="I12" s="76"/>
      <c r="J12" s="76"/>
      <c r="K12" s="112"/>
    </row>
    <row r="13" spans="1:555" ht="18.75" x14ac:dyDescent="0.25">
      <c r="B13" s="93"/>
      <c r="C13" s="210" t="str">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En  Coordinacion con el departamento de servicios generales, ulitilizacion de la mano de obra para la pintura e impermiabilizacion de pisos, pintura de Muro de conntension, pintura de salas de Conferencias, pintura de graderias del Anfiteatro, pintura de mesas y asinentos de metal del area de comidas del cise, limpieza de sifones o tragantes de aguas lluvias. Ahorrando costos en mano de obra externa.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t="s">
        <v>1733</v>
      </c>
      <c r="D17" s="158">
        <v>1</v>
      </c>
      <c r="E17" s="115">
        <v>152000</v>
      </c>
      <c r="F17" s="97">
        <f t="shared" ref="F17:F37" si="0">D17*E17</f>
        <v>152000</v>
      </c>
      <c r="G17" s="161" t="s">
        <v>1695</v>
      </c>
      <c r="H17" s="142" t="s">
        <v>867</v>
      </c>
      <c r="I17" s="130" t="str">
        <f>VLOOKUP(H17,Presupuesto!$B$11:$C$565,2,0)</f>
        <v>TINTES, PINTURAS Y COLORANTES</v>
      </c>
      <c r="J17" s="218" t="s">
        <v>1363</v>
      </c>
      <c r="K17" s="98" t="s">
        <v>398</v>
      </c>
      <c r="L17" s="98"/>
    </row>
    <row r="18" spans="3:12" x14ac:dyDescent="0.25">
      <c r="C18" s="141"/>
      <c r="D18" s="158"/>
      <c r="E18" s="123"/>
      <c r="F18" s="97">
        <f t="shared" si="0"/>
        <v>0</v>
      </c>
      <c r="G18" s="161"/>
      <c r="H18" s="142"/>
      <c r="I18" s="130" t="e">
        <f>VLOOKUP(H18,Presupuesto!$B$11:$C$565,2,0)</f>
        <v>#N/A</v>
      </c>
      <c r="J18" s="98" t="str">
        <f>$J$17</f>
        <v>Gestión Administrativa y  financiera en apoyo al Desarrollo Académico</v>
      </c>
      <c r="K18" s="98" t="s">
        <v>411</v>
      </c>
      <c r="L18" s="98"/>
    </row>
    <row r="19" spans="3:12" x14ac:dyDescent="0.25">
      <c r="C19" s="141"/>
      <c r="D19" s="158"/>
      <c r="E19" s="123"/>
      <c r="F19" s="97">
        <f t="shared" si="0"/>
        <v>0</v>
      </c>
      <c r="G19" s="161"/>
      <c r="H19" s="142"/>
      <c r="I19" s="130" t="e">
        <f>VLOOKUP(H19,Presupuesto!$B$11:$C$565,2,0)</f>
        <v>#N/A</v>
      </c>
      <c r="J19" s="98" t="str">
        <f t="shared" ref="J19:J36" si="1">$J$17</f>
        <v>Gestión Administrativa y  financiera en apoyo al Desarrollo Académico</v>
      </c>
      <c r="K19" s="98" t="s">
        <v>411</v>
      </c>
      <c r="L19" s="98"/>
    </row>
    <row r="20" spans="3:12" x14ac:dyDescent="0.25">
      <c r="C20" s="141"/>
      <c r="D20" s="158"/>
      <c r="E20" s="123"/>
      <c r="F20" s="97">
        <f t="shared" si="0"/>
        <v>0</v>
      </c>
      <c r="G20" s="161"/>
      <c r="H20" s="142"/>
      <c r="I20" s="130" t="e">
        <f>VLOOKUP(H20,Presupuesto!$B$11:$C$565,2,0)</f>
        <v>#N/A</v>
      </c>
      <c r="J20" s="98" t="str">
        <f t="shared" si="1"/>
        <v>Gestión Administrativa y  financiera en apoyo al Desarrollo Académico</v>
      </c>
      <c r="K20" s="98" t="s">
        <v>411</v>
      </c>
      <c r="L20" s="98"/>
    </row>
    <row r="21" spans="3:12" x14ac:dyDescent="0.25">
      <c r="C21" s="141"/>
      <c r="D21" s="158"/>
      <c r="E21" s="123"/>
      <c r="F21" s="97">
        <f t="shared" si="0"/>
        <v>0</v>
      </c>
      <c r="G21" s="161"/>
      <c r="H21" s="142"/>
      <c r="I21" s="130" t="e">
        <f>VLOOKUP(H21,Presupuesto!$B$11:$C$565,2,0)</f>
        <v>#N/A</v>
      </c>
      <c r="J21" s="98" t="str">
        <f t="shared" si="1"/>
        <v>Gestión Administrativa y  financiera en apoyo al Desarrollo Académico</v>
      </c>
      <c r="K21" s="98" t="s">
        <v>411</v>
      </c>
      <c r="L21" s="98"/>
    </row>
    <row r="22" spans="3:12" x14ac:dyDescent="0.25">
      <c r="C22" s="141"/>
      <c r="D22" s="158"/>
      <c r="E22" s="123"/>
      <c r="F22" s="97">
        <f t="shared" si="0"/>
        <v>0</v>
      </c>
      <c r="G22" s="161"/>
      <c r="H22" s="142"/>
      <c r="I22" s="130" t="e">
        <f>VLOOKUP(H22,Presupuesto!$B$11:$C$565,2,0)</f>
        <v>#N/A</v>
      </c>
      <c r="J22" s="98" t="str">
        <f t="shared" si="1"/>
        <v>Gestión Administrativa y  financiera en apoyo al Desarrollo Académico</v>
      </c>
      <c r="K22" s="98" t="s">
        <v>400</v>
      </c>
      <c r="L22" s="98"/>
    </row>
    <row r="23" spans="3:12" x14ac:dyDescent="0.25">
      <c r="C23" s="141"/>
      <c r="D23" s="158"/>
      <c r="E23" s="123"/>
      <c r="F23" s="97">
        <f t="shared" si="0"/>
        <v>0</v>
      </c>
      <c r="G23" s="161"/>
      <c r="H23" s="142"/>
      <c r="I23" s="130" t="e">
        <f>VLOOKUP(H23,Presupuesto!$B$11:$C$565,2,0)</f>
        <v>#N/A</v>
      </c>
      <c r="J23" s="98" t="str">
        <f t="shared" si="1"/>
        <v>Gestión Administrativa y  financiera en apoyo al Desarrollo Académico</v>
      </c>
      <c r="K23" s="98" t="s">
        <v>411</v>
      </c>
      <c r="L23" s="98"/>
    </row>
    <row r="24" spans="3:12" x14ac:dyDescent="0.25">
      <c r="C24" s="141"/>
      <c r="D24" s="158"/>
      <c r="E24" s="123"/>
      <c r="F24" s="97">
        <f t="shared" si="0"/>
        <v>0</v>
      </c>
      <c r="G24" s="161"/>
      <c r="H24" s="142"/>
      <c r="I24" s="130" t="e">
        <f>VLOOKUP(H24,Presupuesto!$B$11:$C$565,2,0)</f>
        <v>#N/A</v>
      </c>
      <c r="J24" s="98" t="str">
        <f t="shared" si="1"/>
        <v>Gestión Administrativa y  financiera en apoyo al Desarrollo Académico</v>
      </c>
      <c r="K24" s="98" t="s">
        <v>411</v>
      </c>
      <c r="L24" s="98"/>
    </row>
    <row r="25" spans="3:12" x14ac:dyDescent="0.25">
      <c r="C25" s="141"/>
      <c r="D25" s="158"/>
      <c r="E25" s="123"/>
      <c r="F25" s="97">
        <f t="shared" si="0"/>
        <v>0</v>
      </c>
      <c r="G25" s="161"/>
      <c r="H25" s="142"/>
      <c r="I25" s="130" t="e">
        <f>VLOOKUP(H25,Presupuesto!$B$11:$C$565,2,0)</f>
        <v>#N/A</v>
      </c>
      <c r="J25" s="98" t="str">
        <f t="shared" si="1"/>
        <v>Gestión Administrativa y  financiera en apoyo al Desarrollo Académico</v>
      </c>
      <c r="K25" s="98" t="s">
        <v>411</v>
      </c>
      <c r="L25" s="98"/>
    </row>
    <row r="26" spans="3:12" x14ac:dyDescent="0.25">
      <c r="C26" s="141"/>
      <c r="D26" s="158"/>
      <c r="E26" s="123"/>
      <c r="F26" s="97">
        <f t="shared" si="0"/>
        <v>0</v>
      </c>
      <c r="G26" s="161"/>
      <c r="H26" s="142"/>
      <c r="I26" s="130" t="e">
        <f>VLOOKUP(H26,Presupuesto!$B$11:$C$565,2,0)</f>
        <v>#N/A</v>
      </c>
      <c r="J26" s="98" t="str">
        <f t="shared" si="1"/>
        <v>Gestión Administrativa y  financiera en apoyo al Desarrollo Académico</v>
      </c>
      <c r="K26" s="98" t="s">
        <v>411</v>
      </c>
      <c r="L26" s="98"/>
    </row>
    <row r="27" spans="3:12" x14ac:dyDescent="0.25">
      <c r="C27" s="143"/>
      <c r="D27" s="158"/>
      <c r="E27" s="118"/>
      <c r="F27" s="97">
        <f t="shared" si="0"/>
        <v>0</v>
      </c>
      <c r="G27" s="161"/>
      <c r="H27" s="144"/>
      <c r="I27" s="130" t="e">
        <f>VLOOKUP(H27,Presupuesto!$B$11:$C$565,2,0)</f>
        <v>#N/A</v>
      </c>
      <c r="J27" s="98" t="str">
        <f t="shared" si="1"/>
        <v>Gestión Administrativa y  financiera en apoyo al Desarrollo Académico</v>
      </c>
      <c r="K27" s="98" t="s">
        <v>411</v>
      </c>
      <c r="L27" s="98"/>
    </row>
    <row r="28" spans="3:12" x14ac:dyDescent="0.25">
      <c r="C28" s="143"/>
      <c r="D28" s="158"/>
      <c r="E28" s="118"/>
      <c r="F28" s="97">
        <f t="shared" si="0"/>
        <v>0</v>
      </c>
      <c r="G28" s="161"/>
      <c r="H28" s="144"/>
      <c r="I28" s="130" t="e">
        <f>VLOOKUP(H28,Presupuesto!$B$11:$C$565,2,0)</f>
        <v>#N/A</v>
      </c>
      <c r="J28" s="98" t="str">
        <f t="shared" si="1"/>
        <v>Gestión Administrativa y  financiera en apoyo al Desarrollo Académico</v>
      </c>
      <c r="K28" s="98" t="s">
        <v>411</v>
      </c>
      <c r="L28" s="98"/>
    </row>
    <row r="29" spans="3:12" x14ac:dyDescent="0.25">
      <c r="C29" s="143"/>
      <c r="D29" s="158"/>
      <c r="E29" s="118"/>
      <c r="F29" s="97">
        <f t="shared" si="0"/>
        <v>0</v>
      </c>
      <c r="G29" s="161"/>
      <c r="H29" s="144"/>
      <c r="I29" s="130" t="e">
        <f>VLOOKUP(H29,Presupuesto!$B$11:$C$565,2,0)</f>
        <v>#N/A</v>
      </c>
      <c r="J29" s="98" t="str">
        <f t="shared" si="1"/>
        <v>Gestión Administrativa y  financiera en apoyo al Desarrollo Académico</v>
      </c>
      <c r="K29" s="98" t="s">
        <v>411</v>
      </c>
      <c r="L29" s="98"/>
    </row>
    <row r="30" spans="3:12" x14ac:dyDescent="0.25">
      <c r="C30" s="143"/>
      <c r="D30" s="158"/>
      <c r="E30" s="118"/>
      <c r="F30" s="97">
        <f t="shared" si="0"/>
        <v>0</v>
      </c>
      <c r="G30" s="161"/>
      <c r="H30" s="144"/>
      <c r="I30" s="130" t="e">
        <f>VLOOKUP(H30,Presupuesto!$B$11:$C$565,2,0)</f>
        <v>#N/A</v>
      </c>
      <c r="J30" s="98" t="str">
        <f t="shared" si="1"/>
        <v>Gestión Administrativa y  financiera en apoyo al Desarrollo Académico</v>
      </c>
      <c r="K30" s="98" t="s">
        <v>411</v>
      </c>
      <c r="L30" s="98"/>
    </row>
    <row r="31" spans="3:12" x14ac:dyDescent="0.25">
      <c r="C31" s="143"/>
      <c r="D31" s="158"/>
      <c r="E31" s="118"/>
      <c r="F31" s="97">
        <f t="shared" si="0"/>
        <v>0</v>
      </c>
      <c r="G31" s="161"/>
      <c r="H31" s="144"/>
      <c r="I31" s="130" t="e">
        <f>VLOOKUP(H31,Presupuesto!$B$11:$C$565,2,0)</f>
        <v>#N/A</v>
      </c>
      <c r="J31" s="98" t="str">
        <f t="shared" si="1"/>
        <v>Gestión Administrativa y  financiera en apoyo al Desarrollo Académico</v>
      </c>
      <c r="K31" s="98" t="s">
        <v>411</v>
      </c>
      <c r="L31" s="98"/>
    </row>
    <row r="32" spans="3:12" x14ac:dyDescent="0.25">
      <c r="C32" s="143"/>
      <c r="D32" s="158"/>
      <c r="E32" s="118"/>
      <c r="F32" s="97">
        <f t="shared" si="0"/>
        <v>0</v>
      </c>
      <c r="G32" s="161"/>
      <c r="H32" s="144"/>
      <c r="I32" s="130" t="e">
        <f>VLOOKUP(H32,Presupuesto!$B$11:$C$565,2,0)</f>
        <v>#N/A</v>
      </c>
      <c r="J32" s="98" t="str">
        <f t="shared" si="1"/>
        <v>Gestión Administrativa y  financiera en apoyo al Desarrollo Académico</v>
      </c>
      <c r="K32" s="98" t="s">
        <v>411</v>
      </c>
      <c r="L32" s="98"/>
    </row>
    <row r="33" spans="3:12" x14ac:dyDescent="0.25">
      <c r="C33" s="145"/>
      <c r="D33" s="158"/>
      <c r="E33" s="118"/>
      <c r="F33" s="97">
        <f t="shared" si="0"/>
        <v>0</v>
      </c>
      <c r="G33" s="161"/>
      <c r="H33" s="146"/>
      <c r="I33" s="130" t="e">
        <f>VLOOKUP(H33,Presupuesto!$B$11:$C$565,2,0)</f>
        <v>#N/A</v>
      </c>
      <c r="J33" s="98" t="str">
        <f t="shared" si="1"/>
        <v>Gestión Administrativa y  financiera en apoyo al Desarrollo Académico</v>
      </c>
      <c r="K33" s="98" t="s">
        <v>402</v>
      </c>
      <c r="L33" s="98"/>
    </row>
    <row r="34" spans="3:12" x14ac:dyDescent="0.25">
      <c r="C34" s="145"/>
      <c r="D34" s="158"/>
      <c r="E34" s="118"/>
      <c r="F34" s="97">
        <f t="shared" si="0"/>
        <v>0</v>
      </c>
      <c r="G34" s="161"/>
      <c r="H34" s="146"/>
      <c r="I34" s="130" t="e">
        <f>VLOOKUP(H34,Presupuesto!$B$11:$C$565,2,0)</f>
        <v>#N/A</v>
      </c>
      <c r="J34" s="98" t="str">
        <f t="shared" si="1"/>
        <v>Gestión Administrativa y  financiera en apoyo al Desarrollo Académico</v>
      </c>
      <c r="K34" s="98" t="s">
        <v>411</v>
      </c>
      <c r="L34" s="98"/>
    </row>
    <row r="35" spans="3:12" x14ac:dyDescent="0.25">
      <c r="C35" s="145"/>
      <c r="D35" s="158"/>
      <c r="E35" s="118"/>
      <c r="F35" s="97">
        <f t="shared" si="0"/>
        <v>0</v>
      </c>
      <c r="G35" s="161"/>
      <c r="H35" s="146"/>
      <c r="I35" s="130" t="e">
        <f>VLOOKUP(H35,Presupuesto!$B$11:$C$565,2,0)</f>
        <v>#N/A</v>
      </c>
      <c r="J35" s="98" t="str">
        <f t="shared" si="1"/>
        <v>Gestión Administrativa y  financiera en apoyo al Desarrollo Académico</v>
      </c>
      <c r="K35" s="98" t="s">
        <v>411</v>
      </c>
      <c r="L35" s="98"/>
    </row>
    <row r="36" spans="3:12" x14ac:dyDescent="0.25">
      <c r="C36" s="145"/>
      <c r="D36" s="158"/>
      <c r="E36" s="118"/>
      <c r="F36" s="97">
        <f t="shared" si="0"/>
        <v>0</v>
      </c>
      <c r="G36" s="161"/>
      <c r="H36" s="146"/>
      <c r="I36" s="130" t="e">
        <f>VLOOKUP(H36,Presupuesto!$B$11:$C$565,2,0)</f>
        <v>#N/A</v>
      </c>
      <c r="J36" s="98" t="str">
        <f t="shared" si="1"/>
        <v>Gestión Administrativa y  financiera en apoyo al Desarrollo Académico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Gestión Administrativa y  financiera en apoyo al Desarrollo Académico</v>
      </c>
      <c r="K37" s="124" t="s">
        <v>393</v>
      </c>
      <c r="L37" s="106"/>
    </row>
    <row r="38" spans="3:12" x14ac:dyDescent="0.25">
      <c r="F38" s="90"/>
      <c r="G38" s="89"/>
      <c r="H38" s="90"/>
      <c r="I38" s="90"/>
    </row>
    <row r="39" spans="3:12" ht="15.75" thickBot="1" x14ac:dyDescent="0.3"/>
    <row r="40" spans="3:12" ht="15.75" thickBot="1" x14ac:dyDescent="0.3">
      <c r="C40" s="157" t="s">
        <v>53</v>
      </c>
      <c r="D40" s="373">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9"/>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1450</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3">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9"/>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1450</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3">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9"/>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1450</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3">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9"/>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1450</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3">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9"/>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1450</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1450</v>
      </c>
      <c r="K2" s="122" t="s">
        <v>1363</v>
      </c>
      <c r="L2" s="122" t="s">
        <v>1364</v>
      </c>
      <c r="M2" s="122" t="s">
        <v>1365</v>
      </c>
      <c r="N2" s="122" t="s">
        <v>1366</v>
      </c>
      <c r="O2" s="122" t="s">
        <v>1367</v>
      </c>
      <c r="P2" s="122" t="s">
        <v>1475</v>
      </c>
      <c r="Q2" s="122" t="s">
        <v>1510</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SUM(F17:F50)</f>
        <v>0</v>
      </c>
      <c r="G10" s="79"/>
      <c r="H10" s="70"/>
      <c r="I10" s="70"/>
    </row>
    <row r="11" spans="1:555" x14ac:dyDescent="0.25">
      <c r="G11" s="79"/>
      <c r="H11" s="70"/>
      <c r="I11" s="70"/>
    </row>
    <row r="12" spans="1:555" x14ac:dyDescent="0.25">
      <c r="F12" s="70"/>
      <c r="G12" s="79"/>
      <c r="H12" s="70"/>
      <c r="I12" s="70"/>
    </row>
    <row r="13" spans="1:555" ht="15.75" x14ac:dyDescent="0.25">
      <c r="C13" s="302" t="s">
        <v>391</v>
      </c>
      <c r="D13" s="369"/>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3">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9"/>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3">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9"/>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3">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9"/>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C18" sqref="C18"/>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6"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7" t="s">
        <v>1685</v>
      </c>
      <c r="C1" s="508" t="s">
        <v>1686</v>
      </c>
      <c r="D1" s="207"/>
      <c r="E1" s="207"/>
      <c r="F1" s="240"/>
      <c r="H1" s="208" t="s">
        <v>1342</v>
      </c>
      <c r="I1" s="207"/>
      <c r="J1" s="207"/>
      <c r="K1" s="207"/>
      <c r="L1" s="207"/>
      <c r="M1" s="207"/>
      <c r="N1" s="207"/>
      <c r="O1" s="207"/>
      <c r="P1" s="207"/>
      <c r="Q1" s="207"/>
      <c r="R1" s="207"/>
      <c r="S1" s="207"/>
      <c r="T1" s="207"/>
      <c r="U1" s="207"/>
    </row>
    <row r="2" spans="1:21" ht="18" customHeight="1" x14ac:dyDescent="0.25">
      <c r="A2" s="310"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556" t="s">
        <v>96</v>
      </c>
      <c r="B5" s="555" t="s">
        <v>110</v>
      </c>
      <c r="C5" s="558" t="s">
        <v>1534</v>
      </c>
      <c r="D5" s="558" t="s">
        <v>1535</v>
      </c>
      <c r="E5" s="558" t="s">
        <v>86</v>
      </c>
      <c r="F5" s="558" t="s">
        <v>391</v>
      </c>
      <c r="G5" s="558" t="s">
        <v>87</v>
      </c>
      <c r="H5" s="561" t="s">
        <v>99</v>
      </c>
      <c r="I5" s="567"/>
      <c r="J5" s="567"/>
      <c r="K5" s="567"/>
      <c r="L5" s="567"/>
      <c r="M5" s="567"/>
      <c r="N5" s="567"/>
      <c r="O5" s="562"/>
      <c r="P5" s="563" t="s">
        <v>100</v>
      </c>
      <c r="Q5" s="564"/>
      <c r="R5" s="555" t="s">
        <v>102</v>
      </c>
      <c r="S5" s="555" t="s">
        <v>109</v>
      </c>
      <c r="T5" s="555" t="s">
        <v>108</v>
      </c>
      <c r="U5" s="552" t="s">
        <v>88</v>
      </c>
    </row>
    <row r="6" spans="1:21" ht="14.45" customHeight="1" x14ac:dyDescent="0.25">
      <c r="A6" s="556"/>
      <c r="B6" s="556"/>
      <c r="C6" s="559"/>
      <c r="D6" s="559"/>
      <c r="E6" s="559"/>
      <c r="F6" s="559"/>
      <c r="G6" s="559"/>
      <c r="H6" s="561" t="s">
        <v>103</v>
      </c>
      <c r="I6" s="562"/>
      <c r="J6" s="561" t="s">
        <v>104</v>
      </c>
      <c r="K6" s="562"/>
      <c r="L6" s="561" t="s">
        <v>105</v>
      </c>
      <c r="M6" s="562"/>
      <c r="N6" s="561" t="s">
        <v>106</v>
      </c>
      <c r="O6" s="562"/>
      <c r="P6" s="565"/>
      <c r="Q6" s="566"/>
      <c r="R6" s="556"/>
      <c r="S6" s="556"/>
      <c r="T6" s="556"/>
      <c r="U6" s="553"/>
    </row>
    <row r="7" spans="1:21" ht="25.5" x14ac:dyDescent="0.25">
      <c r="A7" s="557"/>
      <c r="B7" s="557"/>
      <c r="C7" s="560"/>
      <c r="D7" s="560"/>
      <c r="E7" s="560"/>
      <c r="F7" s="560"/>
      <c r="G7" s="560"/>
      <c r="H7" s="441" t="s">
        <v>107</v>
      </c>
      <c r="I7" s="441" t="s">
        <v>12</v>
      </c>
      <c r="J7" s="441" t="s">
        <v>107</v>
      </c>
      <c r="K7" s="441" t="s">
        <v>12</v>
      </c>
      <c r="L7" s="441" t="s">
        <v>107</v>
      </c>
      <c r="M7" s="441" t="s">
        <v>12</v>
      </c>
      <c r="N7" s="441" t="s">
        <v>107</v>
      </c>
      <c r="O7" s="441" t="s">
        <v>12</v>
      </c>
      <c r="P7" s="441" t="s">
        <v>107</v>
      </c>
      <c r="Q7" s="441" t="s">
        <v>12</v>
      </c>
      <c r="R7" s="557"/>
      <c r="S7" s="557"/>
      <c r="T7" s="557"/>
      <c r="U7" s="554"/>
    </row>
    <row r="8" spans="1:2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15.75" x14ac:dyDescent="0.25">
      <c r="A9" s="574" t="s">
        <v>1373</v>
      </c>
      <c r="B9" s="571" t="s">
        <v>1374</v>
      </c>
      <c r="C9" s="324"/>
      <c r="D9" s="324"/>
      <c r="E9" s="324"/>
      <c r="F9" s="71"/>
      <c r="G9" s="71"/>
      <c r="H9" s="203"/>
      <c r="I9" s="204"/>
      <c r="J9" s="203"/>
      <c r="K9" s="204"/>
      <c r="L9" s="203"/>
      <c r="M9" s="204"/>
      <c r="N9" s="203"/>
      <c r="O9" s="204"/>
      <c r="P9" s="379">
        <f>H9+J9+L9+N9</f>
        <v>0</v>
      </c>
      <c r="Q9" s="379">
        <f>I9+K9+M9+O9</f>
        <v>0</v>
      </c>
      <c r="R9" s="71"/>
      <c r="S9" s="71"/>
      <c r="T9" s="71"/>
      <c r="U9" s="71"/>
    </row>
    <row r="10" spans="1:21" ht="15.75" x14ac:dyDescent="0.25">
      <c r="A10" s="575"/>
      <c r="B10" s="572"/>
      <c r="C10" s="324"/>
      <c r="D10" s="324"/>
      <c r="E10" s="324"/>
      <c r="F10" s="71"/>
      <c r="G10" s="71"/>
      <c r="H10" s="203"/>
      <c r="I10" s="204"/>
      <c r="J10" s="203"/>
      <c r="K10" s="204"/>
      <c r="L10" s="203"/>
      <c r="M10" s="204"/>
      <c r="N10" s="203"/>
      <c r="O10" s="204"/>
      <c r="P10" s="379">
        <f t="shared" ref="P10:P27" si="0">H10+J10+L10+N10</f>
        <v>0</v>
      </c>
      <c r="Q10" s="379">
        <f t="shared" ref="Q10:Q27" si="1">I10+K10+M10+O10</f>
        <v>0</v>
      </c>
      <c r="R10" s="71"/>
      <c r="S10" s="71"/>
      <c r="T10" s="71"/>
      <c r="U10" s="71"/>
    </row>
    <row r="11" spans="1:21" ht="15.75" x14ac:dyDescent="0.25">
      <c r="A11" s="575"/>
      <c r="B11" s="572"/>
      <c r="C11" s="324"/>
      <c r="D11" s="324"/>
      <c r="E11" s="324"/>
      <c r="F11" s="71"/>
      <c r="G11" s="71"/>
      <c r="H11" s="203"/>
      <c r="I11" s="204"/>
      <c r="J11" s="203"/>
      <c r="K11" s="204"/>
      <c r="L11" s="203"/>
      <c r="M11" s="204"/>
      <c r="N11" s="203"/>
      <c r="O11" s="204"/>
      <c r="P11" s="379">
        <f t="shared" si="0"/>
        <v>0</v>
      </c>
      <c r="Q11" s="379">
        <f t="shared" si="1"/>
        <v>0</v>
      </c>
      <c r="R11" s="71"/>
      <c r="S11" s="71"/>
      <c r="T11" s="71"/>
      <c r="U11" s="71"/>
    </row>
    <row r="12" spans="1:21" ht="15.75" x14ac:dyDescent="0.25">
      <c r="A12" s="575"/>
      <c r="B12" s="572"/>
      <c r="C12" s="324"/>
      <c r="D12" s="324"/>
      <c r="E12" s="324"/>
      <c r="F12" s="71"/>
      <c r="G12" s="71"/>
      <c r="H12" s="203"/>
      <c r="I12" s="204"/>
      <c r="J12" s="203"/>
      <c r="K12" s="204"/>
      <c r="L12" s="203"/>
      <c r="M12" s="204"/>
      <c r="N12" s="203"/>
      <c r="O12" s="204"/>
      <c r="P12" s="379">
        <f t="shared" si="0"/>
        <v>0</v>
      </c>
      <c r="Q12" s="379">
        <f t="shared" si="1"/>
        <v>0</v>
      </c>
      <c r="R12" s="71"/>
      <c r="S12" s="71"/>
      <c r="T12" s="71"/>
      <c r="U12" s="71"/>
    </row>
    <row r="13" spans="1:21" ht="15.75" x14ac:dyDescent="0.25">
      <c r="A13" s="575"/>
      <c r="B13" s="572"/>
      <c r="C13" s="324"/>
      <c r="D13" s="324"/>
      <c r="E13" s="324"/>
      <c r="F13" s="71"/>
      <c r="G13" s="71"/>
      <c r="H13" s="203"/>
      <c r="I13" s="204"/>
      <c r="J13" s="203"/>
      <c r="K13" s="204"/>
      <c r="L13" s="203"/>
      <c r="M13" s="204"/>
      <c r="N13" s="203"/>
      <c r="O13" s="204"/>
      <c r="P13" s="379">
        <f t="shared" si="0"/>
        <v>0</v>
      </c>
      <c r="Q13" s="379">
        <f t="shared" si="1"/>
        <v>0</v>
      </c>
      <c r="R13" s="71"/>
      <c r="S13" s="71"/>
      <c r="T13" s="71"/>
      <c r="U13" s="71"/>
    </row>
    <row r="14" spans="1:21" ht="15.75" x14ac:dyDescent="0.25">
      <c r="A14" s="575"/>
      <c r="B14" s="572"/>
      <c r="C14" s="324"/>
      <c r="D14" s="324"/>
      <c r="E14" s="324"/>
      <c r="F14" s="71"/>
      <c r="G14" s="71"/>
      <c r="H14" s="203"/>
      <c r="I14" s="204"/>
      <c r="J14" s="203"/>
      <c r="K14" s="204"/>
      <c r="L14" s="203"/>
      <c r="M14" s="204"/>
      <c r="N14" s="203"/>
      <c r="O14" s="204"/>
      <c r="P14" s="379">
        <f t="shared" si="0"/>
        <v>0</v>
      </c>
      <c r="Q14" s="379">
        <f t="shared" si="1"/>
        <v>0</v>
      </c>
      <c r="R14" s="71"/>
      <c r="S14" s="71"/>
      <c r="T14" s="71"/>
      <c r="U14" s="71"/>
    </row>
    <row r="15" spans="1:21" ht="15.75" x14ac:dyDescent="0.25">
      <c r="A15" s="575"/>
      <c r="B15" s="572"/>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75" x14ac:dyDescent="0.25">
      <c r="A16" s="575"/>
      <c r="B16" s="572"/>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75" x14ac:dyDescent="0.25">
      <c r="A17" s="575"/>
      <c r="B17" s="572"/>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75" x14ac:dyDescent="0.25">
      <c r="A18" s="576"/>
      <c r="B18" s="573"/>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15.75" x14ac:dyDescent="0.25">
      <c r="A19" s="568" t="s">
        <v>1375</v>
      </c>
      <c r="B19" s="568" t="s">
        <v>1374</v>
      </c>
      <c r="C19" s="344"/>
      <c r="D19" s="344"/>
      <c r="E19" s="324"/>
      <c r="F19" s="71"/>
      <c r="G19" s="71"/>
      <c r="H19" s="71"/>
      <c r="I19" s="345"/>
      <c r="J19" s="71"/>
      <c r="K19" s="71"/>
      <c r="L19" s="71"/>
      <c r="M19" s="345"/>
      <c r="N19" s="71"/>
      <c r="O19" s="71"/>
      <c r="P19" s="379">
        <f t="shared" si="0"/>
        <v>0</v>
      </c>
      <c r="Q19" s="379">
        <f t="shared" si="1"/>
        <v>0</v>
      </c>
      <c r="R19" s="71"/>
      <c r="S19" s="71"/>
      <c r="T19" s="71"/>
      <c r="U19" s="71"/>
    </row>
    <row r="20" spans="1:21" ht="15.75" x14ac:dyDescent="0.25">
      <c r="A20" s="569"/>
      <c r="B20" s="569"/>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75" x14ac:dyDescent="0.25">
      <c r="A21" s="569"/>
      <c r="B21" s="569"/>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75" x14ac:dyDescent="0.25">
      <c r="A22" s="569"/>
      <c r="B22" s="569"/>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75" x14ac:dyDescent="0.25">
      <c r="A23" s="569"/>
      <c r="B23" s="569"/>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x14ac:dyDescent="0.25">
      <c r="A24" s="569"/>
      <c r="B24" s="569"/>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x14ac:dyDescent="0.25">
      <c r="A25" s="569"/>
      <c r="B25" s="569"/>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75" x14ac:dyDescent="0.25">
      <c r="A26" s="569"/>
      <c r="B26" s="569"/>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75" x14ac:dyDescent="0.25">
      <c r="A27" s="570"/>
      <c r="B27" s="570"/>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506"/>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zoomScaleNormal="100" workbookViewId="0">
      <pane ySplit="6" topLeftCell="A7" activePane="bottomLeft" state="frozen"/>
      <selection sqref="A1:V1"/>
      <selection pane="bottomLeft" activeCell="C16" sqref="C16"/>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510" t="s">
        <v>1536</v>
      </c>
      <c r="M1" s="510" t="s">
        <v>1537</v>
      </c>
      <c r="N1" s="510" t="s">
        <v>1538</v>
      </c>
      <c r="O1" s="510" t="s">
        <v>1539</v>
      </c>
      <c r="P1" s="510" t="s">
        <v>1540</v>
      </c>
      <c r="Q1" s="510" t="s">
        <v>1541</v>
      </c>
      <c r="R1" s="510" t="s">
        <v>1542</v>
      </c>
      <c r="S1" s="510" t="s">
        <v>1543</v>
      </c>
      <c r="T1" s="510" t="s">
        <v>1544</v>
      </c>
      <c r="U1" s="510" t="s">
        <v>1545</v>
      </c>
      <c r="V1" s="510" t="s">
        <v>1546</v>
      </c>
      <c r="W1" s="510" t="s">
        <v>1547</v>
      </c>
      <c r="X1" s="510" t="s">
        <v>1548</v>
      </c>
      <c r="Y1" s="510" t="s">
        <v>1549</v>
      </c>
      <c r="Z1" s="510" t="s">
        <v>1550</v>
      </c>
      <c r="AA1" s="510" t="s">
        <v>1551</v>
      </c>
      <c r="AB1" s="510" t="s">
        <v>1552</v>
      </c>
    </row>
    <row r="2" spans="1:28" s="244" customFormat="1" ht="18.75" x14ac:dyDescent="0.25">
      <c r="A2" s="311" t="s">
        <v>1341</v>
      </c>
      <c r="B2" s="289"/>
      <c r="C2" s="289"/>
      <c r="D2" s="289"/>
      <c r="E2" s="289"/>
      <c r="F2" s="289"/>
      <c r="G2" s="289"/>
      <c r="H2" s="289"/>
      <c r="I2" s="289"/>
      <c r="J2" s="289"/>
      <c r="K2" s="289"/>
      <c r="L2" s="289"/>
      <c r="M2" s="289"/>
      <c r="N2" s="289"/>
      <c r="O2" s="289"/>
      <c r="P2" s="380"/>
      <c r="Q2" s="380"/>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x14ac:dyDescent="0.25">
      <c r="A4" s="556" t="s">
        <v>96</v>
      </c>
      <c r="B4" s="555" t="s">
        <v>110</v>
      </c>
      <c r="C4" s="558" t="s">
        <v>1534</v>
      </c>
      <c r="D4" s="558" t="s">
        <v>1535</v>
      </c>
      <c r="E4" s="558" t="s">
        <v>86</v>
      </c>
      <c r="F4" s="558" t="s">
        <v>391</v>
      </c>
      <c r="G4" s="558" t="s">
        <v>87</v>
      </c>
      <c r="H4" s="561" t="s">
        <v>99</v>
      </c>
      <c r="I4" s="567"/>
      <c r="J4" s="567"/>
      <c r="K4" s="567"/>
      <c r="L4" s="567"/>
      <c r="M4" s="567"/>
      <c r="N4" s="567"/>
      <c r="O4" s="562"/>
      <c r="P4" s="563" t="s">
        <v>100</v>
      </c>
      <c r="Q4" s="564"/>
      <c r="R4" s="555" t="s">
        <v>102</v>
      </c>
      <c r="S4" s="555" t="s">
        <v>109</v>
      </c>
      <c r="T4" s="555" t="s">
        <v>108</v>
      </c>
      <c r="U4" s="552" t="s">
        <v>88</v>
      </c>
    </row>
    <row r="5" spans="1:28" s="67" customFormat="1" ht="15" customHeight="1" x14ac:dyDescent="0.25">
      <c r="A5" s="556"/>
      <c r="B5" s="556"/>
      <c r="C5" s="559"/>
      <c r="D5" s="559"/>
      <c r="E5" s="559"/>
      <c r="F5" s="559"/>
      <c r="G5" s="559"/>
      <c r="H5" s="561" t="s">
        <v>103</v>
      </c>
      <c r="I5" s="562"/>
      <c r="J5" s="561" t="s">
        <v>104</v>
      </c>
      <c r="K5" s="562"/>
      <c r="L5" s="561" t="s">
        <v>105</v>
      </c>
      <c r="M5" s="562"/>
      <c r="N5" s="561" t="s">
        <v>106</v>
      </c>
      <c r="O5" s="562"/>
      <c r="P5" s="565"/>
      <c r="Q5" s="566"/>
      <c r="R5" s="556"/>
      <c r="S5" s="556"/>
      <c r="T5" s="556"/>
      <c r="U5" s="553"/>
    </row>
    <row r="6" spans="1:28" s="67" customFormat="1" ht="24" customHeight="1" x14ac:dyDescent="0.25">
      <c r="A6" s="557"/>
      <c r="B6" s="55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57"/>
      <c r="S6" s="557"/>
      <c r="T6" s="557"/>
      <c r="U6" s="554"/>
    </row>
    <row r="7" spans="1:28"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77" t="s">
        <v>1377</v>
      </c>
      <c r="B8" s="577" t="s">
        <v>1451</v>
      </c>
      <c r="C8" s="307"/>
      <c r="D8" s="307"/>
      <c r="E8" s="307"/>
      <c r="F8" s="307"/>
      <c r="G8" s="307"/>
      <c r="H8" s="249"/>
      <c r="I8" s="249"/>
      <c r="J8" s="250"/>
      <c r="K8" s="251"/>
      <c r="L8" s="249"/>
      <c r="M8" s="230"/>
      <c r="N8" s="250"/>
      <c r="O8" s="230"/>
      <c r="P8" s="382">
        <f>H8+J8+L8+N8</f>
        <v>0</v>
      </c>
      <c r="Q8" s="383">
        <f>I8+K8+M8+O8</f>
        <v>0</v>
      </c>
      <c r="R8" s="249"/>
      <c r="S8" s="249"/>
      <c r="T8" s="249"/>
      <c r="U8" s="307"/>
    </row>
    <row r="9" spans="1:28" ht="15.75" x14ac:dyDescent="0.25">
      <c r="A9" s="578"/>
      <c r="B9" s="578"/>
      <c r="C9" s="307"/>
      <c r="D9" s="307"/>
      <c r="E9" s="307"/>
      <c r="F9" s="307"/>
      <c r="G9" s="307"/>
      <c r="H9" s="249"/>
      <c r="I9" s="249"/>
      <c r="J9" s="250"/>
      <c r="K9" s="251"/>
      <c r="L9" s="249"/>
      <c r="M9" s="230"/>
      <c r="N9" s="250"/>
      <c r="O9" s="230"/>
      <c r="P9" s="382">
        <f t="shared" ref="P9:P46" si="0">H9+J9+L9+N9</f>
        <v>0</v>
      </c>
      <c r="Q9" s="383">
        <f t="shared" ref="Q9:Q46" si="1">I9+K9+M9+O9</f>
        <v>0</v>
      </c>
      <c r="R9" s="249"/>
      <c r="S9" s="249"/>
      <c r="T9" s="249"/>
      <c r="U9" s="307"/>
    </row>
    <row r="10" spans="1:28" ht="15.75" x14ac:dyDescent="0.25">
      <c r="A10" s="578"/>
      <c r="B10" s="578"/>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75" x14ac:dyDescent="0.25">
      <c r="A11" s="578"/>
      <c r="B11" s="578"/>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75" x14ac:dyDescent="0.25">
      <c r="A12" s="578"/>
      <c r="B12" s="578"/>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75" x14ac:dyDescent="0.25">
      <c r="A13" s="578"/>
      <c r="B13" s="579"/>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15.75" x14ac:dyDescent="0.25">
      <c r="A14" s="578"/>
      <c r="B14" s="577" t="s">
        <v>1452</v>
      </c>
      <c r="C14" s="307"/>
      <c r="D14" s="307"/>
      <c r="E14" s="307"/>
      <c r="F14" s="307"/>
      <c r="G14" s="307"/>
      <c r="H14" s="249"/>
      <c r="I14" s="249"/>
      <c r="J14" s="250"/>
      <c r="K14" s="251"/>
      <c r="L14" s="249"/>
      <c r="M14" s="230"/>
      <c r="N14" s="250"/>
      <c r="O14" s="230"/>
      <c r="P14" s="382">
        <f t="shared" si="0"/>
        <v>0</v>
      </c>
      <c r="Q14" s="383">
        <f t="shared" si="1"/>
        <v>0</v>
      </c>
      <c r="R14" s="249"/>
      <c r="S14" s="249"/>
      <c r="T14" s="249"/>
      <c r="U14" s="307"/>
    </row>
    <row r="15" spans="1:28" ht="15.75" x14ac:dyDescent="0.25">
      <c r="A15" s="578"/>
      <c r="B15" s="578"/>
      <c r="C15" s="307"/>
      <c r="D15" s="307"/>
      <c r="E15" s="307"/>
      <c r="F15" s="307"/>
      <c r="G15" s="307"/>
      <c r="H15" s="249"/>
      <c r="I15" s="249"/>
      <c r="J15" s="250"/>
      <c r="K15" s="251"/>
      <c r="L15" s="249"/>
      <c r="M15" s="230"/>
      <c r="N15" s="250"/>
      <c r="O15" s="230"/>
      <c r="P15" s="382">
        <f t="shared" si="0"/>
        <v>0</v>
      </c>
      <c r="Q15" s="383">
        <f t="shared" si="1"/>
        <v>0</v>
      </c>
      <c r="R15" s="249"/>
      <c r="S15" s="249"/>
      <c r="T15" s="249"/>
      <c r="U15" s="307"/>
    </row>
    <row r="16" spans="1:28" ht="15.75" x14ac:dyDescent="0.25">
      <c r="A16" s="578"/>
      <c r="B16" s="578"/>
      <c r="C16" s="307"/>
      <c r="D16" s="307"/>
      <c r="E16" s="307"/>
      <c r="F16" s="307"/>
      <c r="G16" s="307"/>
      <c r="H16" s="249"/>
      <c r="I16" s="249"/>
      <c r="J16" s="250"/>
      <c r="K16" s="251"/>
      <c r="L16" s="249"/>
      <c r="M16" s="230"/>
      <c r="N16" s="250"/>
      <c r="O16" s="230"/>
      <c r="P16" s="382">
        <f t="shared" si="0"/>
        <v>0</v>
      </c>
      <c r="Q16" s="383">
        <f t="shared" si="1"/>
        <v>0</v>
      </c>
      <c r="R16" s="249"/>
      <c r="S16" s="249"/>
      <c r="T16" s="249"/>
      <c r="U16" s="307"/>
    </row>
    <row r="17" spans="1:21" ht="15.75" x14ac:dyDescent="0.25">
      <c r="A17" s="578"/>
      <c r="B17" s="578"/>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75" x14ac:dyDescent="0.25">
      <c r="A18" s="578"/>
      <c r="B18" s="578"/>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75" x14ac:dyDescent="0.25">
      <c r="A19" s="578"/>
      <c r="B19" s="579"/>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5.75" x14ac:dyDescent="0.25">
      <c r="A20" s="578"/>
      <c r="B20" s="577" t="s">
        <v>1453</v>
      </c>
      <c r="C20" s="307"/>
      <c r="D20" s="307"/>
      <c r="E20" s="307"/>
      <c r="F20" s="307"/>
      <c r="G20" s="307"/>
      <c r="H20" s="249"/>
      <c r="I20" s="347"/>
      <c r="J20" s="249"/>
      <c r="K20" s="347"/>
      <c r="L20" s="249"/>
      <c r="M20" s="230"/>
      <c r="N20" s="249"/>
      <c r="O20" s="230"/>
      <c r="P20" s="382">
        <f t="shared" si="0"/>
        <v>0</v>
      </c>
      <c r="Q20" s="383">
        <f t="shared" si="1"/>
        <v>0</v>
      </c>
      <c r="R20" s="249"/>
      <c r="S20" s="249"/>
      <c r="T20" s="249"/>
      <c r="U20" s="307"/>
    </row>
    <row r="21" spans="1:21" ht="15.75" x14ac:dyDescent="0.25">
      <c r="A21" s="578"/>
      <c r="B21" s="578"/>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75" x14ac:dyDescent="0.25">
      <c r="A22" s="578"/>
      <c r="B22" s="578"/>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75" x14ac:dyDescent="0.25">
      <c r="A23" s="578"/>
      <c r="B23" s="578"/>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75" x14ac:dyDescent="0.25">
      <c r="A24" s="578"/>
      <c r="B24" s="578"/>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75" x14ac:dyDescent="0.25">
      <c r="A25" s="578"/>
      <c r="B25" s="578"/>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x14ac:dyDescent="0.25">
      <c r="A26" s="578"/>
      <c r="B26" s="578"/>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75" x14ac:dyDescent="0.25">
      <c r="A27" s="578"/>
      <c r="B27" s="579"/>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5.75" customHeight="1" x14ac:dyDescent="0.25">
      <c r="A28" s="578"/>
      <c r="B28" s="580" t="s">
        <v>1502</v>
      </c>
      <c r="C28" s="248"/>
      <c r="D28" s="248"/>
      <c r="E28" s="307"/>
      <c r="F28" s="307"/>
      <c r="G28" s="307"/>
      <c r="H28" s="249"/>
      <c r="I28" s="249"/>
      <c r="J28" s="205"/>
      <c r="K28" s="249"/>
      <c r="L28" s="249"/>
      <c r="M28" s="230"/>
      <c r="N28" s="249"/>
      <c r="O28" s="230"/>
      <c r="P28" s="382">
        <f t="shared" si="0"/>
        <v>0</v>
      </c>
      <c r="Q28" s="383">
        <f t="shared" si="1"/>
        <v>0</v>
      </c>
      <c r="R28" s="249"/>
      <c r="S28" s="249"/>
      <c r="T28" s="249"/>
      <c r="U28" s="307"/>
    </row>
    <row r="29" spans="1:21" ht="15.75" x14ac:dyDescent="0.25">
      <c r="A29" s="578"/>
      <c r="B29" s="580"/>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75" x14ac:dyDescent="0.25">
      <c r="A30" s="578"/>
      <c r="B30" s="580"/>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75" x14ac:dyDescent="0.25">
      <c r="A31" s="578"/>
      <c r="B31" s="580"/>
      <c r="C31" s="248"/>
      <c r="D31" s="248"/>
      <c r="E31" s="307"/>
      <c r="F31" s="307"/>
      <c r="G31" s="307"/>
      <c r="H31" s="249"/>
      <c r="I31" s="249"/>
      <c r="J31" s="205"/>
      <c r="K31" s="249"/>
      <c r="L31" s="249"/>
      <c r="M31" s="230"/>
      <c r="N31" s="249"/>
      <c r="O31" s="230"/>
      <c r="P31" s="382"/>
      <c r="Q31" s="383"/>
      <c r="R31" s="249"/>
      <c r="S31" s="249"/>
      <c r="T31" s="249"/>
      <c r="U31" s="307"/>
    </row>
    <row r="32" spans="1:21" ht="15.75" x14ac:dyDescent="0.25">
      <c r="A32" s="578"/>
      <c r="B32" s="580"/>
      <c r="C32" s="248"/>
      <c r="D32" s="248"/>
      <c r="E32" s="307"/>
      <c r="F32" s="307"/>
      <c r="G32" s="307"/>
      <c r="H32" s="249"/>
      <c r="I32" s="249"/>
      <c r="J32" s="205"/>
      <c r="K32" s="249"/>
      <c r="L32" s="249"/>
      <c r="M32" s="230"/>
      <c r="N32" s="249"/>
      <c r="O32" s="230"/>
      <c r="P32" s="382"/>
      <c r="Q32" s="383"/>
      <c r="R32" s="249"/>
      <c r="S32" s="249"/>
      <c r="T32" s="249"/>
      <c r="U32" s="307"/>
    </row>
    <row r="33" spans="1:21" ht="15.75" x14ac:dyDescent="0.25">
      <c r="A33" s="578"/>
      <c r="B33" s="580"/>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x14ac:dyDescent="0.25">
      <c r="A34" s="578"/>
      <c r="B34" s="580"/>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x14ac:dyDescent="0.25">
      <c r="A35" s="578"/>
      <c r="B35" s="580"/>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75" x14ac:dyDescent="0.25">
      <c r="A36" s="578"/>
      <c r="B36" s="580"/>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75" x14ac:dyDescent="0.25">
      <c r="A37" s="578"/>
      <c r="B37" s="580"/>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x14ac:dyDescent="0.25">
      <c r="A38" s="578"/>
      <c r="B38" s="580"/>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5.75" x14ac:dyDescent="0.25">
      <c r="A39" s="578"/>
      <c r="B39" s="580" t="s">
        <v>1454</v>
      </c>
      <c r="C39" s="248"/>
      <c r="D39" s="248"/>
      <c r="E39" s="307"/>
      <c r="F39" s="307"/>
      <c r="G39" s="307"/>
      <c r="H39" s="249"/>
      <c r="I39" s="249"/>
      <c r="J39" s="205"/>
      <c r="K39" s="249"/>
      <c r="L39" s="249"/>
      <c r="M39" s="230"/>
      <c r="N39" s="249"/>
      <c r="O39" s="230"/>
      <c r="P39" s="382">
        <f t="shared" si="0"/>
        <v>0</v>
      </c>
      <c r="Q39" s="383">
        <f t="shared" si="1"/>
        <v>0</v>
      </c>
      <c r="R39" s="249"/>
      <c r="S39" s="249"/>
      <c r="T39" s="249"/>
      <c r="U39" s="307"/>
    </row>
    <row r="40" spans="1:21" ht="15.75" x14ac:dyDescent="0.25">
      <c r="A40" s="578"/>
      <c r="B40" s="580"/>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75" x14ac:dyDescent="0.25">
      <c r="A41" s="578"/>
      <c r="B41" s="580"/>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75" x14ac:dyDescent="0.25">
      <c r="A42" s="578"/>
      <c r="B42" s="580"/>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75" x14ac:dyDescent="0.25">
      <c r="A43" s="578"/>
      <c r="B43" s="580"/>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75" x14ac:dyDescent="0.25">
      <c r="A44" s="578"/>
      <c r="B44" s="580"/>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x14ac:dyDescent="0.25">
      <c r="A45" s="578"/>
      <c r="B45" s="580"/>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x14ac:dyDescent="0.25">
      <c r="A46" s="578"/>
      <c r="B46" s="580"/>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x14ac:dyDescent="0.2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5"/>
      <c r="Q48" s="385"/>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5"/>
      <c r="Q49" s="385"/>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5"/>
      <c r="Q50" s="385"/>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5"/>
      <c r="Q51" s="385"/>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5"/>
      <c r="Q53" s="385"/>
      <c r="R53" s="258"/>
      <c r="S53" s="258"/>
      <c r="T53" s="258"/>
      <c r="U53" s="258"/>
    </row>
    <row r="54" spans="1:21" ht="15" x14ac:dyDescent="0.25">
      <c r="C54" s="509"/>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F1" s="289"/>
      <c r="H1" s="284" t="s">
        <v>90</v>
      </c>
      <c r="J1" s="284"/>
      <c r="K1" s="284"/>
      <c r="L1" s="284"/>
      <c r="M1" s="511" t="s">
        <v>1576</v>
      </c>
      <c r="N1" s="511" t="s">
        <v>1575</v>
      </c>
      <c r="O1" s="511" t="s">
        <v>1574</v>
      </c>
      <c r="P1" s="511" t="s">
        <v>1573</v>
      </c>
      <c r="Q1" s="511" t="s">
        <v>1572</v>
      </c>
      <c r="R1" s="511" t="s">
        <v>1571</v>
      </c>
      <c r="S1" s="511" t="s">
        <v>1570</v>
      </c>
      <c r="T1" s="511" t="s">
        <v>1569</v>
      </c>
      <c r="U1" s="511" t="s">
        <v>1568</v>
      </c>
      <c r="V1" s="511" t="s">
        <v>1553</v>
      </c>
      <c r="W1" s="511" t="s">
        <v>1554</v>
      </c>
      <c r="X1" s="511" t="s">
        <v>1555</v>
      </c>
      <c r="Y1" s="511" t="s">
        <v>1556</v>
      </c>
      <c r="Z1" s="511" t="s">
        <v>1557</v>
      </c>
      <c r="AA1" s="511" t="s">
        <v>1558</v>
      </c>
      <c r="AB1" s="511" t="s">
        <v>1559</v>
      </c>
      <c r="AC1" s="511" t="s">
        <v>1560</v>
      </c>
      <c r="AD1" s="511" t="s">
        <v>1561</v>
      </c>
      <c r="AE1" s="511" t="s">
        <v>1562</v>
      </c>
      <c r="AF1" s="511" t="s">
        <v>1563</v>
      </c>
      <c r="AG1" s="511" t="s">
        <v>1564</v>
      </c>
      <c r="AH1" s="511" t="s">
        <v>1565</v>
      </c>
      <c r="AI1" s="511" t="s">
        <v>1566</v>
      </c>
      <c r="AJ1" s="511" t="s">
        <v>1567</v>
      </c>
    </row>
    <row r="2" spans="1:36" ht="18.75" x14ac:dyDescent="0.25">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7" t="s">
        <v>1471</v>
      </c>
      <c r="F3" s="289"/>
      <c r="H3" s="284"/>
      <c r="J3" s="284"/>
      <c r="K3" s="284"/>
      <c r="L3" s="284"/>
      <c r="M3" s="284"/>
      <c r="N3" s="284"/>
      <c r="O3" s="284"/>
      <c r="P3" s="284"/>
      <c r="Q3" s="284"/>
      <c r="R3" s="284"/>
      <c r="S3" s="284"/>
      <c r="T3" s="284"/>
      <c r="U3" s="284"/>
      <c r="V3" s="284"/>
      <c r="W3" s="284"/>
      <c r="X3" s="284"/>
      <c r="Y3" s="284"/>
      <c r="Z3" s="284"/>
      <c r="AA3" s="284"/>
    </row>
    <row r="4" spans="1:36" ht="15" x14ac:dyDescent="0.25">
      <c r="A4" s="372" t="s">
        <v>1472</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556" t="s">
        <v>96</v>
      </c>
      <c r="B5" s="555" t="s">
        <v>110</v>
      </c>
      <c r="C5" s="558" t="s">
        <v>1534</v>
      </c>
      <c r="D5" s="558" t="s">
        <v>1535</v>
      </c>
      <c r="E5" s="558" t="s">
        <v>86</v>
      </c>
      <c r="F5" s="558" t="s">
        <v>391</v>
      </c>
      <c r="G5" s="558" t="s">
        <v>87</v>
      </c>
      <c r="H5" s="561" t="s">
        <v>99</v>
      </c>
      <c r="I5" s="567"/>
      <c r="J5" s="567"/>
      <c r="K5" s="567"/>
      <c r="L5" s="567"/>
      <c r="M5" s="567"/>
      <c r="N5" s="567"/>
      <c r="O5" s="562"/>
      <c r="P5" s="563" t="s">
        <v>100</v>
      </c>
      <c r="Q5" s="564"/>
      <c r="R5" s="555" t="s">
        <v>102</v>
      </c>
      <c r="S5" s="555" t="s">
        <v>109</v>
      </c>
      <c r="T5" s="555" t="s">
        <v>108</v>
      </c>
      <c r="U5" s="552" t="s">
        <v>88</v>
      </c>
    </row>
    <row r="6" spans="1:36" s="66" customFormat="1" ht="15" customHeight="1" x14ac:dyDescent="0.25">
      <c r="A6" s="556"/>
      <c r="B6" s="556"/>
      <c r="C6" s="559"/>
      <c r="D6" s="559"/>
      <c r="E6" s="559"/>
      <c r="F6" s="559"/>
      <c r="G6" s="559"/>
      <c r="H6" s="561" t="s">
        <v>103</v>
      </c>
      <c r="I6" s="562"/>
      <c r="J6" s="561" t="s">
        <v>104</v>
      </c>
      <c r="K6" s="562"/>
      <c r="L6" s="561" t="s">
        <v>105</v>
      </c>
      <c r="M6" s="562"/>
      <c r="N6" s="561" t="s">
        <v>106</v>
      </c>
      <c r="O6" s="562"/>
      <c r="P6" s="565"/>
      <c r="Q6" s="566"/>
      <c r="R6" s="556"/>
      <c r="S6" s="556"/>
      <c r="T6" s="556"/>
      <c r="U6" s="553"/>
    </row>
    <row r="7" spans="1:36" s="66" customFormat="1" ht="24" customHeight="1" x14ac:dyDescent="0.25">
      <c r="A7" s="557"/>
      <c r="B7" s="557"/>
      <c r="C7" s="560"/>
      <c r="D7" s="560"/>
      <c r="E7" s="560"/>
      <c r="F7" s="560"/>
      <c r="G7" s="560"/>
      <c r="H7" s="441" t="s">
        <v>107</v>
      </c>
      <c r="I7" s="441" t="s">
        <v>12</v>
      </c>
      <c r="J7" s="441" t="s">
        <v>107</v>
      </c>
      <c r="K7" s="441" t="s">
        <v>12</v>
      </c>
      <c r="L7" s="441" t="s">
        <v>107</v>
      </c>
      <c r="M7" s="441" t="s">
        <v>12</v>
      </c>
      <c r="N7" s="441" t="s">
        <v>107</v>
      </c>
      <c r="O7" s="441" t="s">
        <v>12</v>
      </c>
      <c r="P7" s="441" t="s">
        <v>107</v>
      </c>
      <c r="Q7" s="441" t="s">
        <v>12</v>
      </c>
      <c r="R7" s="557"/>
      <c r="S7" s="557"/>
      <c r="T7" s="557"/>
      <c r="U7" s="554"/>
    </row>
    <row r="8" spans="1:36" ht="15.75" customHeight="1" x14ac:dyDescent="0.25">
      <c r="A8" s="442"/>
      <c r="B8" s="443"/>
      <c r="C8" s="444"/>
      <c r="D8" s="444"/>
      <c r="E8" s="444"/>
      <c r="F8" s="445"/>
      <c r="G8" s="444"/>
      <c r="H8" s="446"/>
      <c r="I8" s="446"/>
      <c r="J8" s="446"/>
      <c r="K8" s="446"/>
      <c r="L8" s="446"/>
      <c r="M8" s="446"/>
      <c r="N8" s="446"/>
      <c r="O8" s="446"/>
      <c r="P8" s="446"/>
      <c r="Q8" s="446"/>
      <c r="R8" s="447"/>
      <c r="S8" s="447"/>
      <c r="T8" s="447"/>
      <c r="U8" s="448"/>
    </row>
    <row r="9" spans="1:36" ht="15.75" x14ac:dyDescent="0.25">
      <c r="A9" s="581" t="s">
        <v>1457</v>
      </c>
      <c r="B9" s="580" t="s">
        <v>1455</v>
      </c>
      <c r="C9" s="307"/>
      <c r="D9" s="307"/>
      <c r="E9" s="249"/>
      <c r="F9" s="307"/>
      <c r="G9" s="307"/>
      <c r="H9" s="250"/>
      <c r="I9" s="349"/>
      <c r="J9" s="351"/>
      <c r="K9" s="349"/>
      <c r="L9" s="351"/>
      <c r="M9" s="349"/>
      <c r="N9" s="351"/>
      <c r="O9" s="349"/>
      <c r="P9" s="387">
        <f t="shared" ref="P9:P40" si="0">H9+J9+L9+N9</f>
        <v>0</v>
      </c>
      <c r="Q9" s="388">
        <f t="shared" ref="Q9:Q40" si="1">I9+K9+M9+O9</f>
        <v>0</v>
      </c>
      <c r="R9" s="349"/>
      <c r="S9" s="249"/>
      <c r="T9" s="249"/>
      <c r="U9" s="249"/>
    </row>
    <row r="10" spans="1:36" ht="15.75" x14ac:dyDescent="0.25">
      <c r="A10" s="582"/>
      <c r="B10" s="580"/>
      <c r="C10" s="307"/>
      <c r="D10" s="307"/>
      <c r="E10" s="249"/>
      <c r="F10" s="307"/>
      <c r="G10" s="307"/>
      <c r="H10" s="250"/>
      <c r="I10" s="349"/>
      <c r="J10" s="351"/>
      <c r="K10" s="349"/>
      <c r="L10" s="351"/>
      <c r="M10" s="349"/>
      <c r="N10" s="351"/>
      <c r="O10" s="349"/>
      <c r="P10" s="387">
        <f t="shared" si="0"/>
        <v>0</v>
      </c>
      <c r="Q10" s="388">
        <f t="shared" si="1"/>
        <v>0</v>
      </c>
      <c r="R10" s="349"/>
      <c r="S10" s="249"/>
      <c r="T10" s="249"/>
      <c r="U10" s="249"/>
    </row>
    <row r="11" spans="1:36" ht="15.75" x14ac:dyDescent="0.25">
      <c r="A11" s="582"/>
      <c r="B11" s="580"/>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75" x14ac:dyDescent="0.25">
      <c r="A12" s="582"/>
      <c r="B12" s="580"/>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x14ac:dyDescent="0.25">
      <c r="A13" s="582"/>
      <c r="B13" s="580"/>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x14ac:dyDescent="0.25">
      <c r="A14" s="582"/>
      <c r="B14" s="580"/>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x14ac:dyDescent="0.25">
      <c r="A15" s="582"/>
      <c r="B15" s="580"/>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75" x14ac:dyDescent="0.25">
      <c r="A16" s="583"/>
      <c r="B16" s="580"/>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5.75" customHeight="1" x14ac:dyDescent="0.25">
      <c r="A17" s="577" t="s">
        <v>1456</v>
      </c>
      <c r="B17" s="577" t="s">
        <v>1458</v>
      </c>
      <c r="C17" s="307"/>
      <c r="D17" s="307"/>
      <c r="E17" s="249"/>
      <c r="F17" s="307"/>
      <c r="G17" s="307"/>
      <c r="H17" s="249"/>
      <c r="I17" s="349"/>
      <c r="J17" s="349"/>
      <c r="K17" s="349"/>
      <c r="L17" s="349"/>
      <c r="M17" s="349"/>
      <c r="N17" s="349"/>
      <c r="O17" s="349"/>
      <c r="P17" s="387">
        <f t="shared" si="0"/>
        <v>0</v>
      </c>
      <c r="Q17" s="388">
        <f t="shared" si="1"/>
        <v>0</v>
      </c>
      <c r="R17" s="349"/>
      <c r="S17" s="249"/>
      <c r="T17" s="249"/>
      <c r="U17" s="249"/>
    </row>
    <row r="18" spans="1:21" ht="15.75" x14ac:dyDescent="0.25">
      <c r="A18" s="578"/>
      <c r="B18" s="578"/>
      <c r="C18" s="307"/>
      <c r="D18" s="307"/>
      <c r="E18" s="249"/>
      <c r="F18" s="307"/>
      <c r="G18" s="307"/>
      <c r="H18" s="249"/>
      <c r="I18" s="349"/>
      <c r="J18" s="349"/>
      <c r="K18" s="349"/>
      <c r="L18" s="349"/>
      <c r="M18" s="349"/>
      <c r="N18" s="349"/>
      <c r="O18" s="349"/>
      <c r="P18" s="387">
        <f t="shared" si="0"/>
        <v>0</v>
      </c>
      <c r="Q18" s="388">
        <f t="shared" si="1"/>
        <v>0</v>
      </c>
      <c r="R18" s="349"/>
      <c r="S18" s="249"/>
      <c r="T18" s="249"/>
      <c r="U18" s="249"/>
    </row>
    <row r="19" spans="1:21" ht="15.75" x14ac:dyDescent="0.25">
      <c r="A19" s="578"/>
      <c r="B19" s="578"/>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75" x14ac:dyDescent="0.25">
      <c r="A20" s="578"/>
      <c r="B20" s="578"/>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75" x14ac:dyDescent="0.25">
      <c r="A21" s="578"/>
      <c r="B21" s="578"/>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75" x14ac:dyDescent="0.25">
      <c r="A22" s="578"/>
      <c r="B22" s="579"/>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customHeight="1" x14ac:dyDescent="0.25">
      <c r="A23" s="578"/>
      <c r="B23" s="577" t="s">
        <v>1459</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75" x14ac:dyDescent="0.25">
      <c r="A24" s="578"/>
      <c r="B24" s="578"/>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75" x14ac:dyDescent="0.25">
      <c r="A25" s="578"/>
      <c r="B25" s="578"/>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75" x14ac:dyDescent="0.25">
      <c r="A26" s="578"/>
      <c r="B26" s="578"/>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75" x14ac:dyDescent="0.25">
      <c r="A27" s="578"/>
      <c r="B27" s="578"/>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75" x14ac:dyDescent="0.25">
      <c r="A28" s="578"/>
      <c r="B28" s="578"/>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75" x14ac:dyDescent="0.25">
      <c r="A29" s="578"/>
      <c r="B29" s="580" t="s">
        <v>1460</v>
      </c>
      <c r="C29" s="307"/>
      <c r="D29" s="307"/>
      <c r="E29" s="249"/>
      <c r="F29" s="307"/>
      <c r="G29" s="307"/>
      <c r="H29" s="249"/>
      <c r="I29" s="350"/>
      <c r="J29" s="349"/>
      <c r="K29" s="349"/>
      <c r="L29" s="349"/>
      <c r="M29" s="349"/>
      <c r="N29" s="349"/>
      <c r="O29" s="349"/>
      <c r="P29" s="387">
        <f t="shared" si="0"/>
        <v>0</v>
      </c>
      <c r="Q29" s="388">
        <f t="shared" si="1"/>
        <v>0</v>
      </c>
      <c r="R29" s="249"/>
      <c r="S29" s="249"/>
      <c r="T29" s="249"/>
      <c r="U29" s="249"/>
    </row>
    <row r="30" spans="1:21" ht="15.75" x14ac:dyDescent="0.25">
      <c r="A30" s="578"/>
      <c r="B30" s="580"/>
      <c r="C30" s="307"/>
      <c r="D30" s="307"/>
      <c r="E30" s="249"/>
      <c r="F30" s="307"/>
      <c r="G30" s="307"/>
      <c r="H30" s="249"/>
      <c r="I30" s="350"/>
      <c r="J30" s="349"/>
      <c r="K30" s="349"/>
      <c r="L30" s="349"/>
      <c r="M30" s="349"/>
      <c r="N30" s="349"/>
      <c r="O30" s="349"/>
      <c r="P30" s="387">
        <f t="shared" si="0"/>
        <v>0</v>
      </c>
      <c r="Q30" s="388">
        <f t="shared" si="1"/>
        <v>0</v>
      </c>
      <c r="R30" s="249"/>
      <c r="S30" s="249"/>
      <c r="T30" s="249"/>
      <c r="U30" s="249"/>
    </row>
    <row r="31" spans="1:21" ht="15.75" x14ac:dyDescent="0.25">
      <c r="A31" s="578"/>
      <c r="B31" s="580"/>
      <c r="C31" s="307"/>
      <c r="D31" s="307"/>
      <c r="E31" s="249"/>
      <c r="F31" s="307"/>
      <c r="G31" s="307"/>
      <c r="H31" s="249"/>
      <c r="I31" s="350"/>
      <c r="J31" s="349"/>
      <c r="K31" s="349"/>
      <c r="L31" s="349"/>
      <c r="M31" s="349"/>
      <c r="N31" s="349"/>
      <c r="O31" s="349"/>
      <c r="P31" s="387">
        <f t="shared" si="0"/>
        <v>0</v>
      </c>
      <c r="Q31" s="388">
        <f t="shared" si="1"/>
        <v>0</v>
      </c>
      <c r="R31" s="249"/>
      <c r="S31" s="249"/>
      <c r="T31" s="249"/>
      <c r="U31" s="249"/>
    </row>
    <row r="32" spans="1:21" ht="15.75" x14ac:dyDescent="0.25">
      <c r="A32" s="578"/>
      <c r="B32" s="580"/>
      <c r="C32" s="307"/>
      <c r="D32" s="307"/>
      <c r="E32" s="249"/>
      <c r="F32" s="307"/>
      <c r="G32" s="307"/>
      <c r="H32" s="249"/>
      <c r="I32" s="350"/>
      <c r="J32" s="349"/>
      <c r="K32" s="349"/>
      <c r="L32" s="349"/>
      <c r="M32" s="349"/>
      <c r="N32" s="349"/>
      <c r="O32" s="349"/>
      <c r="P32" s="387">
        <f t="shared" si="0"/>
        <v>0</v>
      </c>
      <c r="Q32" s="388">
        <f t="shared" si="1"/>
        <v>0</v>
      </c>
      <c r="R32" s="249"/>
      <c r="S32" s="249"/>
      <c r="T32" s="249"/>
      <c r="U32" s="249"/>
    </row>
    <row r="33" spans="1:21" ht="15.75" x14ac:dyDescent="0.25">
      <c r="A33" s="578"/>
      <c r="B33" s="580"/>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5.75" x14ac:dyDescent="0.25">
      <c r="A34" s="578"/>
      <c r="B34" s="580" t="s">
        <v>1461</v>
      </c>
      <c r="C34" s="307"/>
      <c r="D34" s="307"/>
      <c r="E34" s="249"/>
      <c r="F34" s="307"/>
      <c r="G34" s="307"/>
      <c r="H34" s="249"/>
      <c r="I34" s="350"/>
      <c r="J34" s="349"/>
      <c r="K34" s="349"/>
      <c r="L34" s="349"/>
      <c r="M34" s="349"/>
      <c r="N34" s="349"/>
      <c r="O34" s="349"/>
      <c r="P34" s="387">
        <f t="shared" si="0"/>
        <v>0</v>
      </c>
      <c r="Q34" s="388">
        <f t="shared" si="1"/>
        <v>0</v>
      </c>
      <c r="R34" s="249"/>
      <c r="S34" s="249"/>
      <c r="T34" s="249"/>
      <c r="U34" s="249"/>
    </row>
    <row r="35" spans="1:21" ht="15.75" x14ac:dyDescent="0.25">
      <c r="A35" s="578"/>
      <c r="B35" s="580"/>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x14ac:dyDescent="0.25">
      <c r="A36" s="578"/>
      <c r="B36" s="580"/>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x14ac:dyDescent="0.25">
      <c r="A37" s="578"/>
      <c r="B37" s="580"/>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75" x14ac:dyDescent="0.25">
      <c r="A38" s="578"/>
      <c r="B38" s="580" t="s">
        <v>1462</v>
      </c>
      <c r="C38" s="307"/>
      <c r="D38" s="307"/>
      <c r="E38" s="249"/>
      <c r="F38" s="307"/>
      <c r="G38" s="307"/>
      <c r="H38" s="249"/>
      <c r="I38" s="350"/>
      <c r="J38" s="349"/>
      <c r="K38" s="349"/>
      <c r="L38" s="349"/>
      <c r="M38" s="349"/>
      <c r="N38" s="349"/>
      <c r="O38" s="349"/>
      <c r="P38" s="387">
        <f t="shared" si="0"/>
        <v>0</v>
      </c>
      <c r="Q38" s="388">
        <f t="shared" si="1"/>
        <v>0</v>
      </c>
      <c r="R38" s="249"/>
      <c r="S38" s="249"/>
      <c r="T38" s="249"/>
      <c r="U38" s="249"/>
    </row>
    <row r="39" spans="1:21" ht="15.75" x14ac:dyDescent="0.25">
      <c r="A39" s="578"/>
      <c r="B39" s="580"/>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x14ac:dyDescent="0.25">
      <c r="A40" s="578"/>
      <c r="B40" s="580"/>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x14ac:dyDescent="0.25">
      <c r="A41" s="578"/>
      <c r="B41" s="580"/>
      <c r="C41" s="307"/>
      <c r="D41" s="307"/>
      <c r="E41" s="249"/>
      <c r="F41" s="307"/>
      <c r="G41" s="307"/>
      <c r="H41" s="249"/>
      <c r="I41" s="350"/>
      <c r="J41" s="349"/>
      <c r="K41" s="349"/>
      <c r="L41" s="349"/>
      <c r="M41" s="349"/>
      <c r="N41" s="349"/>
      <c r="O41" s="349"/>
      <c r="P41" s="387">
        <f t="shared" ref="P41:P73" si="2">H41+J41+L41+N41</f>
        <v>0</v>
      </c>
      <c r="Q41" s="388">
        <f t="shared" ref="Q41:Q73" si="3">I41+K41+M41+O41</f>
        <v>0</v>
      </c>
      <c r="R41" s="249"/>
      <c r="S41" s="249"/>
      <c r="T41" s="249"/>
      <c r="U41" s="249"/>
    </row>
    <row r="42" spans="1:21" ht="15.75" x14ac:dyDescent="0.25">
      <c r="A42" s="578"/>
      <c r="B42" s="580"/>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5.75" x14ac:dyDescent="0.25">
      <c r="A43" s="577" t="s">
        <v>1457</v>
      </c>
      <c r="B43" s="580" t="s">
        <v>1463</v>
      </c>
      <c r="C43" s="307"/>
      <c r="D43" s="307"/>
      <c r="E43" s="249"/>
      <c r="F43" s="307"/>
      <c r="G43" s="307"/>
      <c r="H43" s="250"/>
      <c r="I43" s="349"/>
      <c r="J43" s="351"/>
      <c r="K43" s="349"/>
      <c r="L43" s="351"/>
      <c r="M43" s="349"/>
      <c r="N43" s="351"/>
      <c r="O43" s="349"/>
      <c r="P43" s="387">
        <f t="shared" si="2"/>
        <v>0</v>
      </c>
      <c r="Q43" s="388">
        <f t="shared" si="3"/>
        <v>0</v>
      </c>
      <c r="R43" s="349"/>
      <c r="S43" s="249"/>
      <c r="T43" s="249"/>
      <c r="U43" s="249"/>
    </row>
    <row r="44" spans="1:21" ht="15.75" x14ac:dyDescent="0.25">
      <c r="A44" s="578"/>
      <c r="B44" s="580"/>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75" x14ac:dyDescent="0.25">
      <c r="A45" s="578"/>
      <c r="B45" s="580"/>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75" x14ac:dyDescent="0.25">
      <c r="A46" s="578"/>
      <c r="B46" s="580"/>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75" x14ac:dyDescent="0.25">
      <c r="A47" s="578"/>
      <c r="B47" s="580"/>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x14ac:dyDescent="0.25">
      <c r="A48" s="578"/>
      <c r="B48" s="580"/>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customHeight="1" x14ac:dyDescent="0.25">
      <c r="A49" s="578"/>
      <c r="B49" s="580" t="s">
        <v>1464</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customHeight="1" x14ac:dyDescent="0.25">
      <c r="A50" s="578"/>
      <c r="B50" s="580"/>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customHeight="1" x14ac:dyDescent="0.25">
      <c r="A51" s="578"/>
      <c r="B51" s="580"/>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15.75" customHeight="1" x14ac:dyDescent="0.25">
      <c r="A52" s="578"/>
      <c r="B52" s="580" t="s">
        <v>1465</v>
      </c>
      <c r="C52" s="307"/>
      <c r="D52" s="307"/>
      <c r="E52" s="249"/>
      <c r="F52" s="307"/>
      <c r="G52" s="307"/>
      <c r="H52" s="250"/>
      <c r="I52" s="349"/>
      <c r="J52" s="351"/>
      <c r="K52" s="349"/>
      <c r="L52" s="351"/>
      <c r="M52" s="349"/>
      <c r="N52" s="351"/>
      <c r="O52" s="349"/>
      <c r="P52" s="387">
        <f t="shared" si="2"/>
        <v>0</v>
      </c>
      <c r="Q52" s="388">
        <f t="shared" si="3"/>
        <v>0</v>
      </c>
      <c r="R52" s="349"/>
      <c r="S52" s="249"/>
      <c r="T52" s="249"/>
      <c r="U52" s="249"/>
    </row>
    <row r="53" spans="1:21" ht="15.75" customHeight="1" x14ac:dyDescent="0.25">
      <c r="A53" s="578"/>
      <c r="B53" s="580"/>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customHeight="1" x14ac:dyDescent="0.25">
      <c r="A54" s="578"/>
      <c r="B54" s="580"/>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customHeight="1" x14ac:dyDescent="0.25">
      <c r="A55" s="578"/>
      <c r="B55" s="580"/>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5.75" customHeight="1" x14ac:dyDescent="0.25">
      <c r="A56" s="578"/>
      <c r="B56" s="580" t="s">
        <v>1466</v>
      </c>
      <c r="C56" s="307"/>
      <c r="D56" s="307"/>
      <c r="E56" s="249"/>
      <c r="F56" s="307"/>
      <c r="G56" s="307"/>
      <c r="H56" s="250"/>
      <c r="I56" s="349"/>
      <c r="J56" s="351"/>
      <c r="K56" s="349"/>
      <c r="L56" s="351"/>
      <c r="M56" s="349"/>
      <c r="N56" s="351"/>
      <c r="O56" s="349"/>
      <c r="P56" s="387">
        <f t="shared" si="2"/>
        <v>0</v>
      </c>
      <c r="Q56" s="388">
        <f t="shared" si="3"/>
        <v>0</v>
      </c>
      <c r="R56" s="349"/>
      <c r="S56" s="249"/>
      <c r="T56" s="249"/>
      <c r="U56" s="249"/>
    </row>
    <row r="57" spans="1:21" ht="15.75" customHeight="1" x14ac:dyDescent="0.25">
      <c r="A57" s="578"/>
      <c r="B57" s="580"/>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customHeight="1" x14ac:dyDescent="0.25">
      <c r="A58" s="578"/>
      <c r="B58" s="580"/>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customHeight="1" x14ac:dyDescent="0.25">
      <c r="A59" s="578"/>
      <c r="B59" s="580"/>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x14ac:dyDescent="0.25">
      <c r="A60" s="578"/>
      <c r="B60" s="580" t="s">
        <v>1467</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x14ac:dyDescent="0.25">
      <c r="A61" s="578"/>
      <c r="B61" s="580"/>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x14ac:dyDescent="0.25">
      <c r="A62" s="578"/>
      <c r="B62" s="580"/>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x14ac:dyDescent="0.25">
      <c r="A63" s="578"/>
      <c r="B63" s="580"/>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customHeight="1" x14ac:dyDescent="0.25">
      <c r="A64" s="578"/>
      <c r="B64" s="585" t="s">
        <v>1468</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customHeight="1" x14ac:dyDescent="0.25">
      <c r="A65" s="578"/>
      <c r="B65" s="586"/>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customHeight="1" x14ac:dyDescent="0.25">
      <c r="A66" s="578"/>
      <c r="B66" s="586"/>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customHeight="1" x14ac:dyDescent="0.25">
      <c r="A67" s="578"/>
      <c r="B67" s="587"/>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75" x14ac:dyDescent="0.25">
      <c r="A68" s="578"/>
      <c r="B68" s="584" t="s">
        <v>1469</v>
      </c>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75" x14ac:dyDescent="0.25">
      <c r="A69" s="578"/>
      <c r="B69" s="584"/>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5.75" x14ac:dyDescent="0.25">
      <c r="A70" s="578"/>
      <c r="B70" s="584"/>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5.75" customHeight="1" x14ac:dyDescent="0.25">
      <c r="A71" s="578"/>
      <c r="B71" s="585" t="s">
        <v>1470</v>
      </c>
      <c r="C71" s="307"/>
      <c r="D71" s="307"/>
      <c r="E71" s="249"/>
      <c r="F71" s="307"/>
      <c r="G71" s="307"/>
      <c r="H71" s="250"/>
      <c r="I71" s="349"/>
      <c r="J71" s="351"/>
      <c r="K71" s="349"/>
      <c r="L71" s="351"/>
      <c r="M71" s="349"/>
      <c r="N71" s="351"/>
      <c r="O71" s="349"/>
      <c r="P71" s="387">
        <f t="shared" si="2"/>
        <v>0</v>
      </c>
      <c r="Q71" s="388">
        <f t="shared" si="3"/>
        <v>0</v>
      </c>
      <c r="R71" s="349"/>
      <c r="S71" s="249"/>
      <c r="T71" s="249"/>
      <c r="U71" s="249"/>
    </row>
    <row r="72" spans="1:21" ht="15.75" customHeight="1" x14ac:dyDescent="0.25">
      <c r="A72" s="578"/>
      <c r="B72" s="586"/>
      <c r="C72" s="307"/>
      <c r="D72" s="307"/>
      <c r="E72" s="249"/>
      <c r="F72" s="307"/>
      <c r="G72" s="307"/>
      <c r="H72" s="250"/>
      <c r="I72" s="349"/>
      <c r="J72" s="351"/>
      <c r="K72" s="349"/>
      <c r="L72" s="351"/>
      <c r="M72" s="349"/>
      <c r="N72" s="351"/>
      <c r="O72" s="349"/>
      <c r="P72" s="387">
        <f t="shared" si="2"/>
        <v>0</v>
      </c>
      <c r="Q72" s="388">
        <f t="shared" si="3"/>
        <v>0</v>
      </c>
      <c r="R72" s="349"/>
      <c r="S72" s="249"/>
      <c r="T72" s="249"/>
      <c r="U72" s="249"/>
    </row>
    <row r="73" spans="1:21" ht="15.75" x14ac:dyDescent="0.25">
      <c r="A73" s="578"/>
      <c r="B73" s="587"/>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s="260" customFormat="1" ht="15.75" x14ac:dyDescent="0.25">
      <c r="A74" s="292"/>
      <c r="B74" s="293"/>
      <c r="C74" s="292" t="s">
        <v>97</v>
      </c>
      <c r="D74" s="293"/>
      <c r="E74" s="293"/>
      <c r="F74" s="293"/>
      <c r="G74" s="294"/>
      <c r="H74" s="263">
        <f>SUM(H8:H73)</f>
        <v>0</v>
      </c>
      <c r="I74" s="263">
        <f t="shared" ref="I74:Q74" si="4">SUM(I8:I73)</f>
        <v>0</v>
      </c>
      <c r="J74" s="263">
        <f t="shared" si="4"/>
        <v>0</v>
      </c>
      <c r="K74" s="263">
        <f t="shared" si="4"/>
        <v>0</v>
      </c>
      <c r="L74" s="263">
        <f t="shared" si="4"/>
        <v>0</v>
      </c>
      <c r="M74" s="263">
        <f t="shared" si="4"/>
        <v>0</v>
      </c>
      <c r="N74" s="263">
        <f t="shared" si="4"/>
        <v>0</v>
      </c>
      <c r="O74" s="263">
        <f t="shared" si="4"/>
        <v>0</v>
      </c>
      <c r="P74" s="263">
        <f t="shared" si="4"/>
        <v>0</v>
      </c>
      <c r="Q74" s="263">
        <f t="shared" si="4"/>
        <v>0</v>
      </c>
      <c r="R74" s="264"/>
      <c r="S74" s="264"/>
      <c r="T74" s="264"/>
      <c r="U74" s="264"/>
    </row>
    <row r="75" spans="1:21" ht="15.75" x14ac:dyDescent="0.25">
      <c r="A75" s="260"/>
      <c r="B75" s="260"/>
      <c r="C75" s="260"/>
      <c r="D75" s="260"/>
      <c r="E75" s="260"/>
      <c r="F75" s="259"/>
      <c r="G75" s="260"/>
      <c r="H75" s="260"/>
      <c r="S75" s="265"/>
      <c r="T75" s="265"/>
      <c r="U75" s="266"/>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7"/>
      <c r="T84" s="267"/>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ht="15.75" x14ac:dyDescent="0.25">
      <c r="F92" s="259"/>
      <c r="S92" s="265"/>
      <c r="T92" s="265"/>
    </row>
    <row r="93" spans="6:20" ht="15.75" x14ac:dyDescent="0.25">
      <c r="F93" s="259"/>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0" spans="6:20" x14ac:dyDescent="0.25">
      <c r="S100" s="265"/>
      <c r="T100" s="265"/>
    </row>
    <row r="101" spans="6:20" x14ac:dyDescent="0.25">
      <c r="S101" s="265"/>
      <c r="T101" s="265"/>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RowHeight="15" x14ac:dyDescent="0.25"/>
  <cols>
    <col min="1" max="1" width="40" customWidth="1"/>
    <col min="2" max="2" width="21.7109375" customWidth="1"/>
    <col min="3" max="3" width="30.5703125" customWidth="1"/>
    <col min="4" max="4" width="30.5703125" style="465"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1687</v>
      </c>
      <c r="D1" s="284"/>
      <c r="E1" s="284"/>
      <c r="F1" s="284"/>
      <c r="G1" s="284"/>
      <c r="H1" s="284" t="s">
        <v>476</v>
      </c>
      <c r="J1" s="284"/>
      <c r="K1" s="284"/>
      <c r="L1" s="284"/>
      <c r="M1" s="284"/>
      <c r="N1" s="284"/>
      <c r="O1" s="284"/>
      <c r="P1" s="284"/>
      <c r="Q1" s="284"/>
      <c r="R1" s="284"/>
      <c r="S1" s="284"/>
      <c r="T1" s="284"/>
      <c r="U1" s="284"/>
      <c r="V1" s="284"/>
    </row>
    <row r="2" spans="1:22" ht="18.75" x14ac:dyDescent="0.25">
      <c r="A2" s="318" t="s">
        <v>1346</v>
      </c>
      <c r="B2" s="284"/>
      <c r="C2" s="284"/>
      <c r="D2" s="284"/>
      <c r="E2" s="284"/>
      <c r="F2" s="284"/>
      <c r="G2" s="284"/>
      <c r="H2" s="284"/>
      <c r="J2" s="284"/>
      <c r="K2" s="284"/>
      <c r="L2" s="284"/>
      <c r="M2" s="284"/>
      <c r="N2" s="284"/>
      <c r="O2" s="284"/>
      <c r="P2" s="284"/>
      <c r="Q2" s="284"/>
      <c r="R2" s="284"/>
      <c r="S2" s="284"/>
      <c r="T2" s="284"/>
      <c r="U2" s="284"/>
      <c r="V2" s="284"/>
    </row>
    <row r="3" spans="1:22" x14ac:dyDescent="0.25">
      <c r="A3" s="588" t="s">
        <v>1348</v>
      </c>
      <c r="B3" s="588"/>
      <c r="C3" s="588"/>
      <c r="D3" s="588"/>
      <c r="E3" s="588"/>
      <c r="F3" s="588"/>
      <c r="G3" s="588"/>
      <c r="H3" s="588"/>
      <c r="I3" s="588"/>
      <c r="J3" s="588"/>
      <c r="K3" s="588"/>
      <c r="L3" s="588"/>
      <c r="M3" s="588"/>
      <c r="N3" s="588"/>
      <c r="O3" s="588"/>
      <c r="P3" s="588"/>
      <c r="Q3" s="588"/>
      <c r="R3" s="588"/>
      <c r="S3" s="588"/>
      <c r="T3" s="588"/>
      <c r="U3" s="588"/>
      <c r="V3" s="588"/>
    </row>
    <row r="4" spans="1:22" ht="15" customHeight="1" x14ac:dyDescent="0.25">
      <c r="A4" s="556" t="s">
        <v>96</v>
      </c>
      <c r="B4" s="555" t="s">
        <v>110</v>
      </c>
      <c r="C4" s="558" t="s">
        <v>1534</v>
      </c>
      <c r="D4" s="558" t="s">
        <v>1535</v>
      </c>
      <c r="E4" s="558" t="s">
        <v>86</v>
      </c>
      <c r="F4" s="558" t="s">
        <v>391</v>
      </c>
      <c r="G4" s="558" t="s">
        <v>87</v>
      </c>
      <c r="H4" s="561" t="s">
        <v>99</v>
      </c>
      <c r="I4" s="567"/>
      <c r="J4" s="567"/>
      <c r="K4" s="567"/>
      <c r="L4" s="567"/>
      <c r="M4" s="567"/>
      <c r="N4" s="567"/>
      <c r="O4" s="562"/>
      <c r="P4" s="563" t="s">
        <v>100</v>
      </c>
      <c r="Q4" s="564"/>
      <c r="R4" s="555" t="s">
        <v>101</v>
      </c>
      <c r="S4" s="555" t="s">
        <v>102</v>
      </c>
      <c r="T4" s="555" t="s">
        <v>109</v>
      </c>
      <c r="U4" s="555" t="s">
        <v>108</v>
      </c>
      <c r="V4" s="552" t="s">
        <v>88</v>
      </c>
    </row>
    <row r="5" spans="1:22" ht="15" customHeight="1" x14ac:dyDescent="0.25">
      <c r="A5" s="556"/>
      <c r="B5" s="556"/>
      <c r="C5" s="559"/>
      <c r="D5" s="559"/>
      <c r="E5" s="559"/>
      <c r="F5" s="559"/>
      <c r="G5" s="559"/>
      <c r="H5" s="561" t="s">
        <v>103</v>
      </c>
      <c r="I5" s="562"/>
      <c r="J5" s="561" t="s">
        <v>104</v>
      </c>
      <c r="K5" s="562"/>
      <c r="L5" s="561" t="s">
        <v>105</v>
      </c>
      <c r="M5" s="562"/>
      <c r="N5" s="561" t="s">
        <v>106</v>
      </c>
      <c r="O5" s="562"/>
      <c r="P5" s="565"/>
      <c r="Q5" s="566"/>
      <c r="R5" s="556"/>
      <c r="S5" s="556"/>
      <c r="T5" s="556"/>
      <c r="U5" s="556"/>
      <c r="V5" s="553"/>
    </row>
    <row r="6" spans="1:22" ht="25.5" x14ac:dyDescent="0.25">
      <c r="A6" s="557"/>
      <c r="B6" s="55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57"/>
      <c r="S6" s="557"/>
      <c r="T6" s="557"/>
      <c r="U6" s="557"/>
      <c r="V6" s="554"/>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15.75" x14ac:dyDescent="0.25">
      <c r="A8" s="577" t="s">
        <v>1380</v>
      </c>
      <c r="B8" s="577" t="s">
        <v>1381</v>
      </c>
      <c r="C8" s="325"/>
      <c r="D8" s="494"/>
      <c r="E8" s="325"/>
      <c r="F8" s="365"/>
      <c r="G8" s="249"/>
      <c r="H8" s="250"/>
      <c r="I8" s="230"/>
      <c r="J8" s="250"/>
      <c r="K8" s="230"/>
      <c r="L8" s="250"/>
      <c r="M8" s="230"/>
      <c r="N8" s="250"/>
      <c r="O8" s="230"/>
      <c r="P8" s="382">
        <f t="shared" ref="P8:P20" si="0">H8+J8+L8+N8</f>
        <v>0</v>
      </c>
      <c r="Q8" s="383">
        <f t="shared" ref="Q8:Q20" si="1">I8+K8+M8+O8</f>
        <v>0</v>
      </c>
      <c r="R8" s="249"/>
      <c r="S8" s="249"/>
      <c r="T8" s="249"/>
      <c r="U8" s="249"/>
      <c r="V8" s="249"/>
    </row>
    <row r="9" spans="1:22" ht="15.75" x14ac:dyDescent="0.25">
      <c r="A9" s="578"/>
      <c r="B9" s="578"/>
      <c r="C9" s="325"/>
      <c r="D9" s="494"/>
      <c r="E9" s="325"/>
      <c r="F9" s="365"/>
      <c r="G9" s="249"/>
      <c r="H9" s="250"/>
      <c r="I9" s="230"/>
      <c r="J9" s="250"/>
      <c r="K9" s="230"/>
      <c r="L9" s="250"/>
      <c r="M9" s="230"/>
      <c r="N9" s="250"/>
      <c r="O9" s="230"/>
      <c r="P9" s="382">
        <f t="shared" si="0"/>
        <v>0</v>
      </c>
      <c r="Q9" s="383">
        <f t="shared" si="1"/>
        <v>0</v>
      </c>
      <c r="R9" s="249"/>
      <c r="S9" s="249"/>
      <c r="T9" s="249"/>
      <c r="U9" s="249"/>
      <c r="V9" s="249"/>
    </row>
    <row r="10" spans="1:22" ht="15.75" x14ac:dyDescent="0.25">
      <c r="A10" s="578"/>
      <c r="B10" s="578"/>
      <c r="C10" s="325"/>
      <c r="D10" s="494"/>
      <c r="E10" s="325"/>
      <c r="F10" s="365"/>
      <c r="G10" s="249"/>
      <c r="H10" s="250"/>
      <c r="I10" s="230"/>
      <c r="J10" s="250"/>
      <c r="K10" s="230"/>
      <c r="L10" s="250"/>
      <c r="M10" s="230"/>
      <c r="N10" s="250"/>
      <c r="O10" s="230"/>
      <c r="P10" s="382">
        <f t="shared" si="0"/>
        <v>0</v>
      </c>
      <c r="Q10" s="383">
        <f t="shared" si="1"/>
        <v>0</v>
      </c>
      <c r="R10" s="249"/>
      <c r="S10" s="249"/>
      <c r="T10" s="249"/>
      <c r="U10" s="249"/>
      <c r="V10" s="249"/>
    </row>
    <row r="11" spans="1:22" ht="15.75" x14ac:dyDescent="0.25">
      <c r="A11" s="578"/>
      <c r="B11" s="578"/>
      <c r="C11" s="325"/>
      <c r="D11" s="494"/>
      <c r="E11" s="325"/>
      <c r="F11" s="365"/>
      <c r="G11" s="249"/>
      <c r="H11" s="250"/>
      <c r="I11" s="230"/>
      <c r="J11" s="250"/>
      <c r="K11" s="230"/>
      <c r="L11" s="250"/>
      <c r="M11" s="230"/>
      <c r="N11" s="250"/>
      <c r="O11" s="230"/>
      <c r="P11" s="382">
        <f t="shared" si="0"/>
        <v>0</v>
      </c>
      <c r="Q11" s="383">
        <f t="shared" si="1"/>
        <v>0</v>
      </c>
      <c r="R11" s="249"/>
      <c r="S11" s="249"/>
      <c r="T11" s="249"/>
      <c r="U11" s="249"/>
      <c r="V11" s="249"/>
    </row>
    <row r="12" spans="1:22" ht="15.75" x14ac:dyDescent="0.25">
      <c r="A12" s="578"/>
      <c r="B12" s="578"/>
      <c r="C12" s="325"/>
      <c r="D12" s="494"/>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75" x14ac:dyDescent="0.25">
      <c r="A13" s="578"/>
      <c r="B13" s="578"/>
      <c r="C13" s="325"/>
      <c r="D13" s="494"/>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75" x14ac:dyDescent="0.25">
      <c r="A14" s="578"/>
      <c r="B14" s="578"/>
      <c r="C14" s="325"/>
      <c r="D14" s="494"/>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75" x14ac:dyDescent="0.25">
      <c r="A15" s="578"/>
      <c r="B15" s="578"/>
      <c r="C15" s="325"/>
      <c r="D15" s="494"/>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75" x14ac:dyDescent="0.25">
      <c r="A16" s="578"/>
      <c r="B16" s="578"/>
      <c r="C16" s="325"/>
      <c r="D16" s="494"/>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75" x14ac:dyDescent="0.25">
      <c r="A17" s="578"/>
      <c r="B17" s="578"/>
      <c r="C17" s="325"/>
      <c r="D17" s="494"/>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75" x14ac:dyDescent="0.25">
      <c r="A18" s="578"/>
      <c r="B18" s="578"/>
      <c r="C18" s="325"/>
      <c r="D18" s="494"/>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75" x14ac:dyDescent="0.25">
      <c r="A19" s="578"/>
      <c r="B19" s="578"/>
      <c r="C19" s="325"/>
      <c r="D19" s="494"/>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75" x14ac:dyDescent="0.25">
      <c r="A20" s="579"/>
      <c r="B20" s="579"/>
      <c r="C20" s="325"/>
      <c r="D20" s="494"/>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75" x14ac:dyDescent="0.2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5" customWidth="1"/>
    <col min="17" max="17" width="18.28515625" style="396" customWidth="1"/>
    <col min="18" max="20" width="14.140625" customWidth="1"/>
    <col min="21" max="21" width="17" customWidth="1"/>
  </cols>
  <sheetData>
    <row r="1" spans="1:33" ht="18.75" x14ac:dyDescent="0.25">
      <c r="C1" s="514" t="s">
        <v>1598</v>
      </c>
      <c r="D1" s="514" t="s">
        <v>1599</v>
      </c>
      <c r="H1" s="284" t="s">
        <v>1383</v>
      </c>
      <c r="J1" s="284"/>
      <c r="K1" s="284"/>
      <c r="M1" s="514" t="s">
        <v>1577</v>
      </c>
      <c r="N1" s="514" t="s">
        <v>1578</v>
      </c>
      <c r="O1" s="514" t="s">
        <v>1579</v>
      </c>
      <c r="P1" s="514" t="s">
        <v>1580</v>
      </c>
      <c r="Q1" s="514" t="s">
        <v>1581</v>
      </c>
      <c r="R1" s="514" t="s">
        <v>1582</v>
      </c>
      <c r="S1" s="514" t="s">
        <v>1583</v>
      </c>
      <c r="T1" s="514" t="s">
        <v>1584</v>
      </c>
      <c r="U1" s="514" t="s">
        <v>1585</v>
      </c>
      <c r="V1" s="514" t="s">
        <v>1586</v>
      </c>
      <c r="W1" s="514" t="s">
        <v>1587</v>
      </c>
      <c r="X1" s="514" t="s">
        <v>1588</v>
      </c>
      <c r="Y1" s="514" t="s">
        <v>1589</v>
      </c>
      <c r="Z1" s="514" t="s">
        <v>1590</v>
      </c>
      <c r="AA1" s="514" t="s">
        <v>1591</v>
      </c>
      <c r="AB1" s="514" t="s">
        <v>1592</v>
      </c>
      <c r="AC1" s="514" t="s">
        <v>1593</v>
      </c>
      <c r="AD1" s="514" t="s">
        <v>1594</v>
      </c>
      <c r="AE1" s="514" t="s">
        <v>1595</v>
      </c>
      <c r="AF1" s="514" t="s">
        <v>1596</v>
      </c>
      <c r="AG1" s="514" t="s">
        <v>1597</v>
      </c>
    </row>
    <row r="2" spans="1:33" ht="18.75" x14ac:dyDescent="0.25">
      <c r="A2" s="315" t="s">
        <v>1346</v>
      </c>
      <c r="H2" s="284"/>
      <c r="J2" s="284"/>
      <c r="K2" s="284"/>
      <c r="L2" s="284"/>
      <c r="M2" s="284"/>
      <c r="N2" s="284"/>
      <c r="O2" s="284"/>
      <c r="P2" s="392"/>
      <c r="Q2" s="392"/>
      <c r="R2" s="284"/>
      <c r="S2" s="284"/>
      <c r="T2" s="284"/>
      <c r="U2" s="284"/>
      <c r="V2" s="284"/>
      <c r="W2" s="284"/>
      <c r="X2" s="284"/>
      <c r="Y2" s="284"/>
      <c r="Z2" s="284"/>
      <c r="AA2" s="284"/>
    </row>
    <row r="3" spans="1:33" ht="18.75" x14ac:dyDescent="0.25">
      <c r="A3" s="316" t="s">
        <v>1391</v>
      </c>
      <c r="H3" s="284"/>
      <c r="J3" s="284"/>
      <c r="K3" s="284"/>
      <c r="L3" s="284"/>
      <c r="M3" s="284"/>
      <c r="N3" s="284"/>
      <c r="O3" s="284"/>
      <c r="P3" s="392"/>
      <c r="Q3" s="392"/>
      <c r="R3" s="284"/>
      <c r="S3" s="284"/>
      <c r="T3" s="284"/>
      <c r="U3" s="284"/>
      <c r="V3" s="284"/>
      <c r="W3" s="284"/>
      <c r="X3" s="284"/>
      <c r="Y3" s="284"/>
      <c r="Z3" s="284"/>
      <c r="AA3" s="284"/>
    </row>
    <row r="4" spans="1:33" ht="18.75" x14ac:dyDescent="0.25">
      <c r="A4" s="316" t="s">
        <v>1390</v>
      </c>
      <c r="H4" s="284"/>
      <c r="J4" s="284"/>
      <c r="K4" s="284"/>
      <c r="L4" s="284"/>
      <c r="M4" s="284"/>
      <c r="N4" s="284"/>
      <c r="O4" s="284"/>
      <c r="P4" s="392"/>
      <c r="Q4" s="392"/>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93"/>
      <c r="Q5" s="393"/>
      <c r="R5" s="269"/>
      <c r="S5" s="269"/>
      <c r="T5" s="269"/>
      <c r="U5" s="269"/>
    </row>
    <row r="6" spans="1:33" ht="15" customHeight="1" x14ac:dyDescent="0.25">
      <c r="A6" s="556" t="s">
        <v>96</v>
      </c>
      <c r="B6" s="555" t="s">
        <v>110</v>
      </c>
      <c r="C6" s="558" t="s">
        <v>1534</v>
      </c>
      <c r="D6" s="558" t="s">
        <v>1535</v>
      </c>
      <c r="E6" s="558" t="s">
        <v>86</v>
      </c>
      <c r="F6" s="558" t="s">
        <v>391</v>
      </c>
      <c r="G6" s="558" t="s">
        <v>87</v>
      </c>
      <c r="H6" s="561" t="s">
        <v>99</v>
      </c>
      <c r="I6" s="567"/>
      <c r="J6" s="567"/>
      <c r="K6" s="567"/>
      <c r="L6" s="567"/>
      <c r="M6" s="567"/>
      <c r="N6" s="567"/>
      <c r="O6" s="562"/>
      <c r="P6" s="563" t="s">
        <v>100</v>
      </c>
      <c r="Q6" s="564"/>
      <c r="R6" s="555" t="s">
        <v>102</v>
      </c>
      <c r="S6" s="555" t="s">
        <v>109</v>
      </c>
      <c r="T6" s="555" t="s">
        <v>108</v>
      </c>
      <c r="U6" s="552" t="s">
        <v>88</v>
      </c>
    </row>
    <row r="7" spans="1:33" ht="15" customHeight="1" x14ac:dyDescent="0.25">
      <c r="A7" s="556"/>
      <c r="B7" s="556"/>
      <c r="C7" s="559"/>
      <c r="D7" s="559"/>
      <c r="E7" s="559"/>
      <c r="F7" s="559"/>
      <c r="G7" s="559"/>
      <c r="H7" s="561" t="s">
        <v>103</v>
      </c>
      <c r="I7" s="562"/>
      <c r="J7" s="561" t="s">
        <v>104</v>
      </c>
      <c r="K7" s="562"/>
      <c r="L7" s="561" t="s">
        <v>105</v>
      </c>
      <c r="M7" s="562"/>
      <c r="N7" s="561" t="s">
        <v>106</v>
      </c>
      <c r="O7" s="562"/>
      <c r="P7" s="565"/>
      <c r="Q7" s="566"/>
      <c r="R7" s="556"/>
      <c r="S7" s="556"/>
      <c r="T7" s="556"/>
      <c r="U7" s="553"/>
    </row>
    <row r="8" spans="1:33" ht="25.5" x14ac:dyDescent="0.25">
      <c r="A8" s="557"/>
      <c r="B8" s="557"/>
      <c r="C8" s="560"/>
      <c r="D8" s="560"/>
      <c r="E8" s="560"/>
      <c r="F8" s="560"/>
      <c r="G8" s="560"/>
      <c r="H8" s="441" t="s">
        <v>107</v>
      </c>
      <c r="I8" s="441" t="s">
        <v>12</v>
      </c>
      <c r="J8" s="441" t="s">
        <v>107</v>
      </c>
      <c r="K8" s="441" t="s">
        <v>12</v>
      </c>
      <c r="L8" s="441" t="s">
        <v>107</v>
      </c>
      <c r="M8" s="441" t="s">
        <v>12</v>
      </c>
      <c r="N8" s="441" t="s">
        <v>107</v>
      </c>
      <c r="O8" s="441" t="s">
        <v>12</v>
      </c>
      <c r="P8" s="441" t="s">
        <v>107</v>
      </c>
      <c r="Q8" s="441" t="s">
        <v>12</v>
      </c>
      <c r="R8" s="557"/>
      <c r="S8" s="557"/>
      <c r="T8" s="557"/>
      <c r="U8" s="554"/>
    </row>
    <row r="9" spans="1:3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33" ht="15.75" x14ac:dyDescent="0.25">
      <c r="A10" s="577" t="s">
        <v>1384</v>
      </c>
      <c r="B10" s="577" t="s">
        <v>1385</v>
      </c>
      <c r="C10" s="249"/>
      <c r="D10" s="249"/>
      <c r="E10" s="249"/>
      <c r="F10" s="249"/>
      <c r="G10" s="254"/>
      <c r="H10" s="254"/>
      <c r="I10" s="270"/>
      <c r="J10" s="254"/>
      <c r="K10" s="270"/>
      <c r="L10" s="254"/>
      <c r="M10" s="270"/>
      <c r="N10" s="254"/>
      <c r="O10" s="270"/>
      <c r="P10" s="390">
        <f t="shared" ref="P10:P29" si="0">H10+J10+L10+N10</f>
        <v>0</v>
      </c>
      <c r="Q10" s="391">
        <f t="shared" ref="Q10:Q29" si="1">I10+K10+M10+O10</f>
        <v>0</v>
      </c>
      <c r="R10" s="254"/>
      <c r="S10" s="254"/>
      <c r="T10" s="254"/>
      <c r="U10" s="73"/>
    </row>
    <row r="11" spans="1:33" ht="15.75" x14ac:dyDescent="0.25">
      <c r="A11" s="578"/>
      <c r="B11" s="578"/>
      <c r="C11" s="249"/>
      <c r="D11" s="249"/>
      <c r="E11" s="249"/>
      <c r="F11" s="249"/>
      <c r="G11" s="254"/>
      <c r="H11" s="254"/>
      <c r="I11" s="270"/>
      <c r="J11" s="254"/>
      <c r="K11" s="270"/>
      <c r="L11" s="254"/>
      <c r="M11" s="270"/>
      <c r="N11" s="254"/>
      <c r="O11" s="270"/>
      <c r="P11" s="390">
        <f t="shared" si="0"/>
        <v>0</v>
      </c>
      <c r="Q11" s="391">
        <f t="shared" si="1"/>
        <v>0</v>
      </c>
      <c r="R11" s="254"/>
      <c r="S11" s="254"/>
      <c r="T11" s="254"/>
      <c r="U11" s="73"/>
    </row>
    <row r="12" spans="1:33" ht="15.75" x14ac:dyDescent="0.25">
      <c r="A12" s="578"/>
      <c r="B12" s="578"/>
      <c r="C12" s="249"/>
      <c r="D12" s="249"/>
      <c r="E12" s="249"/>
      <c r="F12" s="249"/>
      <c r="G12" s="254"/>
      <c r="H12" s="254"/>
      <c r="I12" s="270"/>
      <c r="J12" s="254"/>
      <c r="K12" s="270"/>
      <c r="L12" s="254"/>
      <c r="M12" s="270"/>
      <c r="N12" s="254"/>
      <c r="O12" s="270"/>
      <c r="P12" s="390">
        <f t="shared" si="0"/>
        <v>0</v>
      </c>
      <c r="Q12" s="391">
        <f t="shared" si="1"/>
        <v>0</v>
      </c>
      <c r="R12" s="254"/>
      <c r="S12" s="254"/>
      <c r="T12" s="254"/>
      <c r="U12" s="73"/>
    </row>
    <row r="13" spans="1:33" ht="15.75" x14ac:dyDescent="0.25">
      <c r="A13" s="578"/>
      <c r="B13" s="578"/>
      <c r="C13" s="249"/>
      <c r="D13" s="249"/>
      <c r="E13" s="249"/>
      <c r="F13" s="249"/>
      <c r="G13" s="254"/>
      <c r="H13" s="254"/>
      <c r="I13" s="270"/>
      <c r="J13" s="254"/>
      <c r="K13" s="270"/>
      <c r="L13" s="254"/>
      <c r="M13" s="270"/>
      <c r="N13" s="254"/>
      <c r="O13" s="270"/>
      <c r="P13" s="390">
        <f t="shared" si="0"/>
        <v>0</v>
      </c>
      <c r="Q13" s="391">
        <f t="shared" si="1"/>
        <v>0</v>
      </c>
      <c r="R13" s="254"/>
      <c r="S13" s="254"/>
      <c r="T13" s="254"/>
      <c r="U13" s="73"/>
    </row>
    <row r="14" spans="1:33" ht="15.75" x14ac:dyDescent="0.25">
      <c r="A14" s="578"/>
      <c r="B14" s="578"/>
      <c r="C14" s="249"/>
      <c r="D14" s="249"/>
      <c r="E14" s="249"/>
      <c r="F14" s="249"/>
      <c r="G14" s="254"/>
      <c r="H14" s="254"/>
      <c r="I14" s="270"/>
      <c r="J14" s="254"/>
      <c r="K14" s="270"/>
      <c r="L14" s="254"/>
      <c r="M14" s="270"/>
      <c r="N14" s="254"/>
      <c r="O14" s="270"/>
      <c r="P14" s="390">
        <f t="shared" si="0"/>
        <v>0</v>
      </c>
      <c r="Q14" s="391">
        <f t="shared" si="1"/>
        <v>0</v>
      </c>
      <c r="R14" s="254"/>
      <c r="S14" s="254"/>
      <c r="T14" s="254"/>
      <c r="U14" s="73"/>
    </row>
    <row r="15" spans="1:33" ht="15.75" x14ac:dyDescent="0.25">
      <c r="A15" s="578"/>
      <c r="B15" s="579"/>
      <c r="C15" s="249"/>
      <c r="D15" s="249"/>
      <c r="E15" s="249"/>
      <c r="F15" s="249"/>
      <c r="G15" s="254"/>
      <c r="H15" s="254"/>
      <c r="I15" s="270"/>
      <c r="J15" s="254"/>
      <c r="K15" s="270"/>
      <c r="L15" s="254"/>
      <c r="M15" s="270"/>
      <c r="N15" s="254"/>
      <c r="O15" s="270"/>
      <c r="P15" s="390">
        <f t="shared" si="0"/>
        <v>0</v>
      </c>
      <c r="Q15" s="391">
        <f t="shared" si="1"/>
        <v>0</v>
      </c>
      <c r="R15" s="254"/>
      <c r="S15" s="254"/>
      <c r="T15" s="254"/>
      <c r="U15" s="73"/>
    </row>
    <row r="16" spans="1:33" ht="15.75" x14ac:dyDescent="0.25">
      <c r="A16" s="578"/>
      <c r="B16" s="577" t="s">
        <v>1387</v>
      </c>
      <c r="C16" s="249"/>
      <c r="D16" s="249"/>
      <c r="E16" s="249"/>
      <c r="F16" s="249"/>
      <c r="G16" s="254"/>
      <c r="H16" s="254"/>
      <c r="I16" s="270"/>
      <c r="J16" s="254"/>
      <c r="K16" s="270"/>
      <c r="L16" s="254"/>
      <c r="M16" s="270"/>
      <c r="N16" s="254"/>
      <c r="O16" s="270"/>
      <c r="P16" s="390">
        <f t="shared" si="0"/>
        <v>0</v>
      </c>
      <c r="Q16" s="391">
        <f t="shared" si="1"/>
        <v>0</v>
      </c>
      <c r="R16" s="254"/>
      <c r="S16" s="254"/>
      <c r="T16" s="254"/>
      <c r="U16" s="73"/>
    </row>
    <row r="17" spans="1:21" ht="15.75" x14ac:dyDescent="0.25">
      <c r="A17" s="578"/>
      <c r="B17" s="578"/>
      <c r="C17" s="249"/>
      <c r="D17" s="249"/>
      <c r="E17" s="249"/>
      <c r="F17" s="249"/>
      <c r="G17" s="254"/>
      <c r="H17" s="254"/>
      <c r="I17" s="270"/>
      <c r="J17" s="254"/>
      <c r="K17" s="270"/>
      <c r="L17" s="254"/>
      <c r="M17" s="270"/>
      <c r="N17" s="254"/>
      <c r="O17" s="270"/>
      <c r="P17" s="390">
        <f t="shared" si="0"/>
        <v>0</v>
      </c>
      <c r="Q17" s="391">
        <f t="shared" si="1"/>
        <v>0</v>
      </c>
      <c r="R17" s="254"/>
      <c r="S17" s="254"/>
      <c r="T17" s="254"/>
      <c r="U17" s="73"/>
    </row>
    <row r="18" spans="1:21" ht="15.75" x14ac:dyDescent="0.25">
      <c r="A18" s="578"/>
      <c r="B18" s="578"/>
      <c r="C18" s="249"/>
      <c r="D18" s="249"/>
      <c r="E18" s="249"/>
      <c r="F18" s="249"/>
      <c r="G18" s="254"/>
      <c r="H18" s="254"/>
      <c r="I18" s="270"/>
      <c r="J18" s="254"/>
      <c r="K18" s="270"/>
      <c r="L18" s="254"/>
      <c r="M18" s="270"/>
      <c r="N18" s="254"/>
      <c r="O18" s="270"/>
      <c r="P18" s="390">
        <f t="shared" si="0"/>
        <v>0</v>
      </c>
      <c r="Q18" s="391">
        <f t="shared" si="1"/>
        <v>0</v>
      </c>
      <c r="R18" s="254"/>
      <c r="S18" s="254"/>
      <c r="T18" s="254"/>
      <c r="U18" s="73"/>
    </row>
    <row r="19" spans="1:21" ht="15.75" x14ac:dyDescent="0.25">
      <c r="A19" s="578"/>
      <c r="B19" s="578"/>
      <c r="C19" s="249"/>
      <c r="D19" s="249"/>
      <c r="E19" s="249"/>
      <c r="F19" s="249"/>
      <c r="G19" s="254"/>
      <c r="H19" s="254"/>
      <c r="I19" s="270"/>
      <c r="J19" s="254"/>
      <c r="K19" s="270"/>
      <c r="L19" s="254"/>
      <c r="M19" s="270"/>
      <c r="N19" s="254"/>
      <c r="O19" s="270"/>
      <c r="P19" s="390">
        <f t="shared" si="0"/>
        <v>0</v>
      </c>
      <c r="Q19" s="391">
        <f t="shared" si="1"/>
        <v>0</v>
      </c>
      <c r="R19" s="254"/>
      <c r="S19" s="254"/>
      <c r="T19" s="254"/>
      <c r="U19" s="73"/>
    </row>
    <row r="20" spans="1:21" ht="15.75" x14ac:dyDescent="0.25">
      <c r="A20" s="578"/>
      <c r="B20" s="579"/>
      <c r="C20" s="249"/>
      <c r="D20" s="249"/>
      <c r="E20" s="249"/>
      <c r="F20" s="249"/>
      <c r="G20" s="249"/>
      <c r="H20" s="249"/>
      <c r="I20" s="230"/>
      <c r="J20" s="249"/>
      <c r="K20" s="230"/>
      <c r="L20" s="249"/>
      <c r="M20" s="230"/>
      <c r="N20" s="249"/>
      <c r="O20" s="230"/>
      <c r="P20" s="382">
        <f t="shared" si="0"/>
        <v>0</v>
      </c>
      <c r="Q20" s="383">
        <f t="shared" si="1"/>
        <v>0</v>
      </c>
      <c r="R20" s="249"/>
      <c r="S20" s="249"/>
      <c r="T20" s="249"/>
      <c r="U20" s="326"/>
    </row>
    <row r="21" spans="1:21" ht="15.75" x14ac:dyDescent="0.25">
      <c r="A21" s="578"/>
      <c r="B21" s="577" t="s">
        <v>1388</v>
      </c>
      <c r="C21" s="249"/>
      <c r="D21" s="249"/>
      <c r="E21" s="249"/>
      <c r="F21" s="249"/>
      <c r="G21" s="254"/>
      <c r="H21" s="250"/>
      <c r="I21" s="353"/>
      <c r="J21" s="250"/>
      <c r="K21" s="353"/>
      <c r="L21" s="250"/>
      <c r="M21" s="230"/>
      <c r="N21" s="249"/>
      <c r="O21" s="230"/>
      <c r="P21" s="382">
        <f t="shared" si="0"/>
        <v>0</v>
      </c>
      <c r="Q21" s="394">
        <f t="shared" si="1"/>
        <v>0</v>
      </c>
      <c r="R21" s="249"/>
      <c r="S21" s="249"/>
      <c r="T21" s="249"/>
      <c r="U21" s="249"/>
    </row>
    <row r="22" spans="1:21" ht="15.75" x14ac:dyDescent="0.25">
      <c r="A22" s="578"/>
      <c r="B22" s="578"/>
      <c r="C22" s="249"/>
      <c r="D22" s="249"/>
      <c r="E22" s="249"/>
      <c r="F22" s="249"/>
      <c r="G22" s="254"/>
      <c r="H22" s="250"/>
      <c r="I22" s="353"/>
      <c r="J22" s="250"/>
      <c r="K22" s="353"/>
      <c r="L22" s="250"/>
      <c r="M22" s="230"/>
      <c r="N22" s="249"/>
      <c r="O22" s="230"/>
      <c r="P22" s="382">
        <f t="shared" si="0"/>
        <v>0</v>
      </c>
      <c r="Q22" s="394">
        <f t="shared" si="1"/>
        <v>0</v>
      </c>
      <c r="R22" s="249"/>
      <c r="S22" s="249"/>
      <c r="T22" s="249"/>
      <c r="U22" s="249"/>
    </row>
    <row r="23" spans="1:21" ht="15.75" x14ac:dyDescent="0.25">
      <c r="A23" s="578"/>
      <c r="B23" s="578"/>
      <c r="C23" s="249"/>
      <c r="D23" s="249"/>
      <c r="E23" s="249"/>
      <c r="F23" s="249"/>
      <c r="G23" s="254"/>
      <c r="H23" s="250"/>
      <c r="I23" s="353"/>
      <c r="J23" s="250"/>
      <c r="K23" s="353"/>
      <c r="L23" s="250"/>
      <c r="M23" s="230"/>
      <c r="N23" s="249"/>
      <c r="O23" s="230"/>
      <c r="P23" s="382">
        <f t="shared" si="0"/>
        <v>0</v>
      </c>
      <c r="Q23" s="394">
        <f t="shared" si="1"/>
        <v>0</v>
      </c>
      <c r="R23" s="249"/>
      <c r="S23" s="249"/>
      <c r="T23" s="249"/>
      <c r="U23" s="249"/>
    </row>
    <row r="24" spans="1:21" ht="15.75" x14ac:dyDescent="0.25">
      <c r="A24" s="578"/>
      <c r="B24" s="579"/>
      <c r="C24" s="249"/>
      <c r="D24" s="249"/>
      <c r="E24" s="249"/>
      <c r="F24" s="249"/>
      <c r="G24" s="254"/>
      <c r="H24" s="250"/>
      <c r="I24" s="353"/>
      <c r="J24" s="250"/>
      <c r="K24" s="353"/>
      <c r="L24" s="250"/>
      <c r="M24" s="230"/>
      <c r="N24" s="249"/>
      <c r="O24" s="230"/>
      <c r="P24" s="382">
        <f t="shared" si="0"/>
        <v>0</v>
      </c>
      <c r="Q24" s="394">
        <f t="shared" si="1"/>
        <v>0</v>
      </c>
      <c r="R24" s="249"/>
      <c r="S24" s="249"/>
      <c r="T24" s="249"/>
      <c r="U24" s="249"/>
    </row>
    <row r="25" spans="1:21" ht="15.75" x14ac:dyDescent="0.25">
      <c r="A25" s="578"/>
      <c r="B25" s="580" t="s">
        <v>1389</v>
      </c>
      <c r="C25" s="249"/>
      <c r="D25" s="249"/>
      <c r="E25" s="249"/>
      <c r="F25" s="249"/>
      <c r="G25" s="254"/>
      <c r="H25" s="250"/>
      <c r="I25" s="353"/>
      <c r="J25" s="250"/>
      <c r="K25" s="353"/>
      <c r="L25" s="250"/>
      <c r="M25" s="230"/>
      <c r="N25" s="249"/>
      <c r="O25" s="230"/>
      <c r="P25" s="382">
        <f t="shared" si="0"/>
        <v>0</v>
      </c>
      <c r="Q25" s="394">
        <f t="shared" si="1"/>
        <v>0</v>
      </c>
      <c r="R25" s="249"/>
      <c r="S25" s="249"/>
      <c r="T25" s="249"/>
      <c r="U25" s="249"/>
    </row>
    <row r="26" spans="1:21" ht="15.75" customHeight="1" x14ac:dyDescent="0.25">
      <c r="A26" s="578"/>
      <c r="B26" s="580"/>
      <c r="C26" s="249"/>
      <c r="D26" s="249"/>
      <c r="E26" s="249"/>
      <c r="F26" s="249"/>
      <c r="G26" s="254"/>
      <c r="H26" s="250"/>
      <c r="I26" s="353"/>
      <c r="J26" s="250"/>
      <c r="K26" s="353"/>
      <c r="L26" s="250"/>
      <c r="M26" s="230"/>
      <c r="N26" s="249"/>
      <c r="O26" s="230"/>
      <c r="P26" s="382">
        <f t="shared" si="0"/>
        <v>0</v>
      </c>
      <c r="Q26" s="394">
        <f t="shared" si="1"/>
        <v>0</v>
      </c>
      <c r="R26" s="249"/>
      <c r="S26" s="249"/>
      <c r="T26" s="249"/>
      <c r="U26" s="249"/>
    </row>
    <row r="27" spans="1:21" ht="15.75" x14ac:dyDescent="0.25">
      <c r="A27" s="578"/>
      <c r="B27" s="580"/>
      <c r="C27" s="249"/>
      <c r="D27" s="249"/>
      <c r="E27" s="249"/>
      <c r="F27" s="249"/>
      <c r="G27" s="254"/>
      <c r="H27" s="250"/>
      <c r="I27" s="353"/>
      <c r="J27" s="250"/>
      <c r="K27" s="353"/>
      <c r="L27" s="250"/>
      <c r="M27" s="230"/>
      <c r="N27" s="249"/>
      <c r="O27" s="230"/>
      <c r="P27" s="382">
        <f t="shared" si="0"/>
        <v>0</v>
      </c>
      <c r="Q27" s="394">
        <f t="shared" si="1"/>
        <v>0</v>
      </c>
      <c r="R27" s="249"/>
      <c r="S27" s="249"/>
      <c r="T27" s="249"/>
      <c r="U27" s="249"/>
    </row>
    <row r="28" spans="1:21" ht="15.75" x14ac:dyDescent="0.25">
      <c r="A28" s="578"/>
      <c r="B28" s="580"/>
      <c r="C28" s="249"/>
      <c r="D28" s="249"/>
      <c r="E28" s="249"/>
      <c r="F28" s="249"/>
      <c r="G28" s="249"/>
      <c r="H28" s="249"/>
      <c r="I28" s="230"/>
      <c r="J28" s="249"/>
      <c r="K28" s="230"/>
      <c r="L28" s="249"/>
      <c r="M28" s="230"/>
      <c r="N28" s="249"/>
      <c r="O28" s="230"/>
      <c r="P28" s="382">
        <f t="shared" si="0"/>
        <v>0</v>
      </c>
      <c r="Q28" s="383">
        <f t="shared" si="1"/>
        <v>0</v>
      </c>
      <c r="R28" s="249"/>
      <c r="S28" s="249"/>
      <c r="T28" s="249"/>
      <c r="U28" s="249"/>
    </row>
    <row r="29" spans="1:21" ht="15.75" x14ac:dyDescent="0.25">
      <c r="A29" s="579"/>
      <c r="B29" s="580"/>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15.75" x14ac:dyDescent="0.25">
      <c r="A30" s="589" t="s">
        <v>477</v>
      </c>
      <c r="B30" s="590"/>
      <c r="C30" s="590"/>
      <c r="D30" s="590"/>
      <c r="E30" s="590"/>
      <c r="F30" s="590"/>
      <c r="G30" s="590"/>
      <c r="H30" s="590"/>
      <c r="I30" s="590"/>
      <c r="J30" s="590"/>
      <c r="K30" s="590"/>
      <c r="L30" s="590"/>
      <c r="M30" s="590"/>
      <c r="N30" s="590"/>
      <c r="O30" s="590"/>
      <c r="P30" s="590"/>
      <c r="Q30" s="590"/>
      <c r="R30" s="590"/>
      <c r="S30" s="590"/>
      <c r="T30" s="590"/>
      <c r="U30" s="591"/>
    </row>
    <row r="31" spans="1:21" ht="15.75" customHeight="1" x14ac:dyDescent="0.25">
      <c r="A31" s="577" t="s">
        <v>1394</v>
      </c>
      <c r="B31" s="580" t="s">
        <v>1395</v>
      </c>
      <c r="C31" s="249"/>
      <c r="D31" s="249"/>
      <c r="E31" s="249"/>
      <c r="F31" s="249"/>
      <c r="G31" s="254"/>
      <c r="H31" s="249"/>
      <c r="I31" s="230"/>
      <c r="J31" s="249"/>
      <c r="K31" s="230"/>
      <c r="L31" s="249"/>
      <c r="M31" s="230"/>
      <c r="N31" s="249"/>
      <c r="O31" s="230"/>
      <c r="P31" s="382">
        <f t="shared" ref="P31:P42" si="2">H31+J31+L31+N31</f>
        <v>0</v>
      </c>
      <c r="Q31" s="383">
        <f t="shared" ref="Q31:Q42" si="3">I31+K31+M31+O31</f>
        <v>0</v>
      </c>
      <c r="R31" s="249"/>
      <c r="S31" s="249"/>
      <c r="T31" s="249"/>
      <c r="U31" s="272"/>
    </row>
    <row r="32" spans="1:21" ht="15.75" x14ac:dyDescent="0.25">
      <c r="A32" s="578"/>
      <c r="B32" s="580"/>
      <c r="C32" s="249"/>
      <c r="D32" s="249"/>
      <c r="E32" s="249"/>
      <c r="F32" s="249"/>
      <c r="G32" s="254"/>
      <c r="H32" s="249"/>
      <c r="I32" s="230"/>
      <c r="J32" s="249"/>
      <c r="K32" s="230"/>
      <c r="L32" s="249"/>
      <c r="M32" s="230"/>
      <c r="N32" s="249"/>
      <c r="O32" s="230"/>
      <c r="P32" s="382">
        <f t="shared" si="2"/>
        <v>0</v>
      </c>
      <c r="Q32" s="383">
        <f t="shared" si="3"/>
        <v>0</v>
      </c>
      <c r="R32" s="249"/>
      <c r="S32" s="249"/>
      <c r="T32" s="249"/>
      <c r="U32" s="272"/>
    </row>
    <row r="33" spans="1:21" ht="15.75" x14ac:dyDescent="0.25">
      <c r="A33" s="578"/>
      <c r="B33" s="580"/>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75" x14ac:dyDescent="0.25">
      <c r="A34" s="578"/>
      <c r="B34" s="580"/>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75" x14ac:dyDescent="0.25">
      <c r="A35" s="578"/>
      <c r="B35" s="580"/>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75" x14ac:dyDescent="0.25">
      <c r="A36" s="579"/>
      <c r="B36" s="580"/>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5.75" x14ac:dyDescent="0.25">
      <c r="A37" s="580" t="s">
        <v>1392</v>
      </c>
      <c r="B37" s="580" t="s">
        <v>1396</v>
      </c>
      <c r="C37" s="249"/>
      <c r="D37" s="249"/>
      <c r="E37" s="249"/>
      <c r="F37" s="249"/>
      <c r="G37" s="249"/>
      <c r="H37" s="249"/>
      <c r="I37" s="230"/>
      <c r="J37" s="249"/>
      <c r="K37" s="230"/>
      <c r="L37" s="250"/>
      <c r="M37" s="230"/>
      <c r="N37" s="249"/>
      <c r="O37" s="230"/>
      <c r="P37" s="384">
        <f t="shared" si="2"/>
        <v>0</v>
      </c>
      <c r="Q37" s="383">
        <f t="shared" si="3"/>
        <v>0</v>
      </c>
      <c r="R37" s="249"/>
      <c r="S37" s="249"/>
      <c r="T37" s="249"/>
      <c r="U37" s="326"/>
    </row>
    <row r="38" spans="1:21" ht="15.75" x14ac:dyDescent="0.25">
      <c r="A38" s="580"/>
      <c r="B38" s="580"/>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75" x14ac:dyDescent="0.25">
      <c r="A39" s="580"/>
      <c r="B39" s="580"/>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75" x14ac:dyDescent="0.25">
      <c r="A40" s="580"/>
      <c r="B40" s="580"/>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75" x14ac:dyDescent="0.25">
      <c r="A41" s="580"/>
      <c r="B41" s="580"/>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15.75" x14ac:dyDescent="0.25">
      <c r="A42" s="580"/>
      <c r="B42" s="580"/>
      <c r="C42" s="249"/>
      <c r="D42" s="249"/>
      <c r="E42" s="249"/>
      <c r="F42" s="249"/>
      <c r="G42" s="249"/>
      <c r="H42" s="249"/>
      <c r="I42" s="230"/>
      <c r="J42" s="249"/>
      <c r="K42" s="230"/>
      <c r="L42" s="249"/>
      <c r="M42" s="230"/>
      <c r="N42" s="250"/>
      <c r="O42" s="230"/>
      <c r="P42" s="384">
        <f t="shared" si="2"/>
        <v>0</v>
      </c>
      <c r="Q42" s="383">
        <f t="shared" si="3"/>
        <v>0</v>
      </c>
      <c r="R42" s="249"/>
      <c r="S42" s="249"/>
      <c r="T42" s="249"/>
      <c r="U42" s="326"/>
    </row>
    <row r="43" spans="1:21" ht="15.75" x14ac:dyDescent="0.25">
      <c r="A43" s="292"/>
      <c r="B43" s="293"/>
      <c r="C43" s="293"/>
      <c r="D43" s="293"/>
      <c r="E43" s="292" t="s">
        <v>1386</v>
      </c>
      <c r="F43" s="293"/>
      <c r="G43" s="294"/>
      <c r="H43" s="274">
        <f t="shared" ref="H43:Q43" si="4">SUM(H10:H42)</f>
        <v>0</v>
      </c>
      <c r="I43" s="275">
        <f t="shared" si="4"/>
        <v>0</v>
      </c>
      <c r="J43" s="274">
        <f t="shared" si="4"/>
        <v>0</v>
      </c>
      <c r="K43" s="275">
        <f t="shared" si="4"/>
        <v>0</v>
      </c>
      <c r="L43" s="274">
        <f t="shared" si="4"/>
        <v>0</v>
      </c>
      <c r="M43" s="275">
        <f t="shared" si="4"/>
        <v>0</v>
      </c>
      <c r="N43" s="274">
        <f t="shared" si="4"/>
        <v>0</v>
      </c>
      <c r="O43" s="275">
        <f t="shared" si="4"/>
        <v>0</v>
      </c>
      <c r="P43" s="275">
        <f t="shared" si="4"/>
        <v>0</v>
      </c>
      <c r="Q43" s="275">
        <f t="shared" si="4"/>
        <v>0</v>
      </c>
      <c r="R43" s="264"/>
      <c r="S43" s="264"/>
      <c r="T43" s="264"/>
      <c r="U43" s="264"/>
    </row>
    <row r="45" spans="1:21" x14ac:dyDescent="0.25">
      <c r="I45"/>
      <c r="K45"/>
      <c r="M45"/>
      <c r="O45"/>
      <c r="Q45" s="395"/>
    </row>
    <row r="46" spans="1:21" x14ac:dyDescent="0.25">
      <c r="I46"/>
      <c r="K46"/>
      <c r="M46"/>
      <c r="O46"/>
      <c r="Q46" s="395"/>
    </row>
    <row r="47" spans="1:21" x14ac:dyDescent="0.25">
      <c r="I47"/>
      <c r="K47"/>
      <c r="M47"/>
      <c r="O47"/>
      <c r="Q47" s="395"/>
    </row>
    <row r="48" spans="1:21" x14ac:dyDescent="0.25">
      <c r="I48"/>
      <c r="K48"/>
      <c r="M48"/>
      <c r="O48"/>
      <c r="Q48" s="395"/>
    </row>
    <row r="49" spans="3:17" x14ac:dyDescent="0.25">
      <c r="C49" s="465"/>
      <c r="I49"/>
      <c r="K49"/>
      <c r="M49"/>
      <c r="O49"/>
      <c r="Q49" s="395"/>
    </row>
    <row r="50" spans="3:17" x14ac:dyDescent="0.25">
      <c r="C50" s="465"/>
      <c r="I50"/>
      <c r="K50"/>
      <c r="M50"/>
      <c r="O50"/>
      <c r="Q50" s="395"/>
    </row>
    <row r="51" spans="3:17" x14ac:dyDescent="0.25">
      <c r="C51" s="465"/>
      <c r="I51"/>
      <c r="K51"/>
      <c r="M51"/>
      <c r="O51"/>
      <c r="Q51" s="395"/>
    </row>
    <row r="52" spans="3:17" x14ac:dyDescent="0.25">
      <c r="C52" s="465"/>
      <c r="I52"/>
      <c r="K52"/>
      <c r="M52"/>
      <c r="O52"/>
      <c r="Q52" s="395"/>
    </row>
    <row r="53" spans="3:17" x14ac:dyDescent="0.25">
      <c r="C53" s="465"/>
      <c r="I53"/>
      <c r="K53"/>
      <c r="M53"/>
      <c r="O53"/>
      <c r="Q53" s="395"/>
    </row>
    <row r="54" spans="3:17" x14ac:dyDescent="0.25">
      <c r="C54" s="465"/>
      <c r="I54"/>
      <c r="K54"/>
      <c r="M54"/>
      <c r="O54"/>
      <c r="Q54" s="395"/>
    </row>
    <row r="55" spans="3:17" x14ac:dyDescent="0.25">
      <c r="C55" s="465"/>
      <c r="I55"/>
      <c r="K55"/>
      <c r="M55"/>
      <c r="O55"/>
      <c r="Q55" s="395"/>
    </row>
    <row r="56" spans="3:17" x14ac:dyDescent="0.25">
      <c r="C56" s="465"/>
      <c r="I56"/>
      <c r="K56"/>
      <c r="M56"/>
      <c r="O56"/>
      <c r="Q56" s="395"/>
    </row>
    <row r="57" spans="3:17" x14ac:dyDescent="0.25">
      <c r="C57" s="465"/>
      <c r="I57"/>
      <c r="K57"/>
      <c r="M57"/>
      <c r="O57"/>
      <c r="Q57" s="395"/>
    </row>
    <row r="58" spans="3:17" x14ac:dyDescent="0.25">
      <c r="C58" s="465"/>
      <c r="I58"/>
      <c r="K58"/>
      <c r="M58"/>
      <c r="O58"/>
      <c r="Q58" s="395"/>
    </row>
    <row r="59" spans="3:17" x14ac:dyDescent="0.25">
      <c r="C59" s="465"/>
      <c r="I59"/>
      <c r="K59"/>
      <c r="M59"/>
      <c r="O59"/>
      <c r="Q59" s="395"/>
    </row>
    <row r="60" spans="3:17" x14ac:dyDescent="0.25">
      <c r="C60" s="465"/>
      <c r="I60"/>
      <c r="K60"/>
      <c r="M60"/>
      <c r="O60"/>
      <c r="Q60" s="395"/>
    </row>
    <row r="61" spans="3:17" x14ac:dyDescent="0.25">
      <c r="C61" s="465"/>
      <c r="I61"/>
      <c r="K61"/>
      <c r="M61"/>
      <c r="O61"/>
      <c r="Q61" s="395"/>
    </row>
    <row r="62" spans="3:17" x14ac:dyDescent="0.25">
      <c r="C62" s="465"/>
      <c r="I62"/>
      <c r="K62"/>
      <c r="M62"/>
      <c r="O62"/>
      <c r="Q62" s="39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RowHeight="15" x14ac:dyDescent="0.25"/>
  <cols>
    <col min="1" max="1" width="21.7109375" customWidth="1"/>
    <col min="2" max="2" width="42.85546875" customWidth="1"/>
    <col min="3" max="3" width="27.42578125" customWidth="1"/>
    <col min="4" max="4" width="27.42578125" style="465"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14" t="s">
        <v>1600</v>
      </c>
      <c r="D1" s="514" t="s">
        <v>1601</v>
      </c>
      <c r="E1" s="514" t="s">
        <v>1602</v>
      </c>
      <c r="F1" s="284"/>
      <c r="G1" s="284"/>
      <c r="H1" s="284" t="s">
        <v>114</v>
      </c>
      <c r="J1" s="284"/>
      <c r="K1" s="284"/>
      <c r="L1" s="284"/>
      <c r="M1" s="284"/>
      <c r="N1" s="284"/>
      <c r="O1" s="284"/>
      <c r="P1" s="284"/>
      <c r="Q1" s="284"/>
      <c r="R1" s="284"/>
      <c r="S1" s="284"/>
      <c r="T1" s="284"/>
      <c r="U1" s="284"/>
    </row>
    <row r="2" spans="1:21" s="285" customFormat="1" ht="18" customHeight="1" x14ac:dyDescent="0.25">
      <c r="A2" s="319"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4"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556" t="s">
        <v>96</v>
      </c>
      <c r="B4" s="555" t="s">
        <v>110</v>
      </c>
      <c r="C4" s="558" t="s">
        <v>1534</v>
      </c>
      <c r="D4" s="558" t="s">
        <v>1535</v>
      </c>
      <c r="E4" s="558" t="s">
        <v>86</v>
      </c>
      <c r="F4" s="558" t="s">
        <v>391</v>
      </c>
      <c r="G4" s="558" t="s">
        <v>87</v>
      </c>
      <c r="H4" s="561" t="s">
        <v>99</v>
      </c>
      <c r="I4" s="567"/>
      <c r="J4" s="567"/>
      <c r="K4" s="567"/>
      <c r="L4" s="567"/>
      <c r="M4" s="567"/>
      <c r="N4" s="567"/>
      <c r="O4" s="562"/>
      <c r="P4" s="563" t="s">
        <v>100</v>
      </c>
      <c r="Q4" s="564"/>
      <c r="R4" s="555" t="s">
        <v>102</v>
      </c>
      <c r="S4" s="555" t="s">
        <v>109</v>
      </c>
      <c r="T4" s="555" t="s">
        <v>108</v>
      </c>
      <c r="U4" s="552" t="s">
        <v>88</v>
      </c>
    </row>
    <row r="5" spans="1:21" s="66" customFormat="1" ht="15" customHeight="1" x14ac:dyDescent="0.25">
      <c r="A5" s="556"/>
      <c r="B5" s="556"/>
      <c r="C5" s="559"/>
      <c r="D5" s="559"/>
      <c r="E5" s="559"/>
      <c r="F5" s="559"/>
      <c r="G5" s="559"/>
      <c r="H5" s="561" t="s">
        <v>103</v>
      </c>
      <c r="I5" s="562"/>
      <c r="J5" s="561" t="s">
        <v>104</v>
      </c>
      <c r="K5" s="562"/>
      <c r="L5" s="561" t="s">
        <v>105</v>
      </c>
      <c r="M5" s="562"/>
      <c r="N5" s="561" t="s">
        <v>106</v>
      </c>
      <c r="O5" s="562"/>
      <c r="P5" s="565"/>
      <c r="Q5" s="566"/>
      <c r="R5" s="556"/>
      <c r="S5" s="556"/>
      <c r="T5" s="556"/>
      <c r="U5" s="553"/>
    </row>
    <row r="6" spans="1:21" s="67" customFormat="1" ht="25.5" x14ac:dyDescent="0.25">
      <c r="A6" s="557"/>
      <c r="B6" s="55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57"/>
      <c r="S6" s="557"/>
      <c r="T6" s="557"/>
      <c r="U6" s="554"/>
    </row>
    <row r="7" spans="1:21"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x14ac:dyDescent="0.25">
      <c r="A8" s="592" t="s">
        <v>1398</v>
      </c>
      <c r="B8" s="592" t="s">
        <v>111</v>
      </c>
      <c r="C8" s="326"/>
      <c r="D8" s="326"/>
      <c r="E8" s="326"/>
      <c r="F8" s="326"/>
      <c r="G8" s="73"/>
      <c r="H8" s="352"/>
      <c r="I8" s="355"/>
      <c r="J8" s="352"/>
      <c r="K8" s="355"/>
      <c r="L8" s="352"/>
      <c r="M8" s="355"/>
      <c r="N8" s="352"/>
      <c r="O8" s="355"/>
      <c r="P8" s="397">
        <f>H8+J8+L8+N8</f>
        <v>0</v>
      </c>
      <c r="Q8" s="398">
        <f>I8+K8+M8+O8</f>
        <v>0</v>
      </c>
      <c r="R8" s="349"/>
      <c r="S8" s="249"/>
      <c r="T8" s="249"/>
      <c r="U8" s="249"/>
    </row>
    <row r="9" spans="1:21" ht="15.75" x14ac:dyDescent="0.25">
      <c r="A9" s="592"/>
      <c r="B9" s="592"/>
      <c r="C9" s="326"/>
      <c r="D9" s="326"/>
      <c r="E9" s="326"/>
      <c r="F9" s="326"/>
      <c r="G9" s="73"/>
      <c r="H9" s="352"/>
      <c r="I9" s="355"/>
      <c r="J9" s="352"/>
      <c r="K9" s="355"/>
      <c r="L9" s="352"/>
      <c r="M9" s="355"/>
      <c r="N9" s="352"/>
      <c r="O9" s="355"/>
      <c r="P9" s="397">
        <f t="shared" ref="P9:P26" si="0">H9+J9+L9+N9</f>
        <v>0</v>
      </c>
      <c r="Q9" s="398">
        <f t="shared" ref="Q9:Q26" si="1">I9+K9+M9+O9</f>
        <v>0</v>
      </c>
      <c r="R9" s="349"/>
      <c r="S9" s="249"/>
      <c r="T9" s="249"/>
      <c r="U9" s="249"/>
    </row>
    <row r="10" spans="1:21" ht="15.75" x14ac:dyDescent="0.25">
      <c r="A10" s="592"/>
      <c r="B10" s="592"/>
      <c r="C10" s="326"/>
      <c r="D10" s="326"/>
      <c r="E10" s="326"/>
      <c r="F10" s="326"/>
      <c r="G10" s="73"/>
      <c r="H10" s="352"/>
      <c r="I10" s="355"/>
      <c r="J10" s="352"/>
      <c r="K10" s="355"/>
      <c r="L10" s="352"/>
      <c r="M10" s="355"/>
      <c r="N10" s="352"/>
      <c r="O10" s="355"/>
      <c r="P10" s="397">
        <f t="shared" si="0"/>
        <v>0</v>
      </c>
      <c r="Q10" s="398">
        <f t="shared" si="1"/>
        <v>0</v>
      </c>
      <c r="R10" s="349"/>
      <c r="S10" s="249"/>
      <c r="T10" s="249"/>
      <c r="U10" s="249"/>
    </row>
    <row r="11" spans="1:21" ht="15.75" x14ac:dyDescent="0.25">
      <c r="A11" s="592"/>
      <c r="B11" s="592"/>
      <c r="C11" s="326"/>
      <c r="D11" s="326"/>
      <c r="E11" s="326"/>
      <c r="F11" s="326"/>
      <c r="G11" s="73"/>
      <c r="H11" s="352"/>
      <c r="I11" s="355"/>
      <c r="J11" s="352"/>
      <c r="K11" s="355"/>
      <c r="L11" s="352"/>
      <c r="M11" s="355"/>
      <c r="N11" s="352"/>
      <c r="O11" s="355"/>
      <c r="P11" s="397">
        <f t="shared" si="0"/>
        <v>0</v>
      </c>
      <c r="Q11" s="398">
        <f t="shared" si="1"/>
        <v>0</v>
      </c>
      <c r="R11" s="349"/>
      <c r="S11" s="249"/>
      <c r="T11" s="249"/>
      <c r="U11" s="249"/>
    </row>
    <row r="12" spans="1:21" ht="15.75" x14ac:dyDescent="0.25">
      <c r="A12" s="592"/>
      <c r="B12" s="592"/>
      <c r="C12" s="326"/>
      <c r="D12" s="326"/>
      <c r="E12" s="326"/>
      <c r="F12" s="326"/>
      <c r="G12" s="73"/>
      <c r="H12" s="352"/>
      <c r="I12" s="355"/>
      <c r="J12" s="352"/>
      <c r="K12" s="355"/>
      <c r="L12" s="352"/>
      <c r="M12" s="355"/>
      <c r="N12" s="352"/>
      <c r="O12" s="355"/>
      <c r="P12" s="397">
        <f t="shared" si="0"/>
        <v>0</v>
      </c>
      <c r="Q12" s="398">
        <f t="shared" si="1"/>
        <v>0</v>
      </c>
      <c r="R12" s="349"/>
      <c r="S12" s="249"/>
      <c r="T12" s="249"/>
      <c r="U12" s="249"/>
    </row>
    <row r="13" spans="1:21" ht="15.75" x14ac:dyDescent="0.25">
      <c r="A13" s="592"/>
      <c r="B13" s="592"/>
      <c r="C13" s="326"/>
      <c r="D13" s="326"/>
      <c r="E13" s="326"/>
      <c r="F13" s="326"/>
      <c r="G13" s="73"/>
      <c r="H13" s="352"/>
      <c r="I13" s="355"/>
      <c r="J13" s="352"/>
      <c r="K13" s="355"/>
      <c r="L13" s="352"/>
      <c r="M13" s="355"/>
      <c r="N13" s="352"/>
      <c r="O13" s="355"/>
      <c r="P13" s="397">
        <f t="shared" si="0"/>
        <v>0</v>
      </c>
      <c r="Q13" s="398">
        <f t="shared" si="1"/>
        <v>0</v>
      </c>
      <c r="R13" s="349"/>
      <c r="S13" s="249"/>
      <c r="T13" s="249"/>
      <c r="U13" s="249"/>
    </row>
    <row r="14" spans="1:21" ht="15.75" x14ac:dyDescent="0.25">
      <c r="A14" s="592"/>
      <c r="B14" s="592" t="s">
        <v>112</v>
      </c>
      <c r="C14" s="326"/>
      <c r="D14" s="326"/>
      <c r="E14" s="326"/>
      <c r="F14" s="326"/>
      <c r="G14" s="73"/>
      <c r="H14" s="352"/>
      <c r="I14" s="355"/>
      <c r="J14" s="352"/>
      <c r="K14" s="355"/>
      <c r="L14" s="352"/>
      <c r="M14" s="355"/>
      <c r="N14" s="352"/>
      <c r="O14" s="355"/>
      <c r="P14" s="397">
        <f t="shared" si="0"/>
        <v>0</v>
      </c>
      <c r="Q14" s="398">
        <f t="shared" si="1"/>
        <v>0</v>
      </c>
      <c r="R14" s="349"/>
      <c r="S14" s="249"/>
      <c r="T14" s="249"/>
      <c r="U14" s="249"/>
    </row>
    <row r="15" spans="1:21" ht="15.75" x14ac:dyDescent="0.25">
      <c r="A15" s="592"/>
      <c r="B15" s="592"/>
      <c r="C15" s="326"/>
      <c r="D15" s="326"/>
      <c r="E15" s="326"/>
      <c r="F15" s="326"/>
      <c r="G15" s="73"/>
      <c r="H15" s="352"/>
      <c r="I15" s="355"/>
      <c r="J15" s="352"/>
      <c r="K15" s="355"/>
      <c r="L15" s="352"/>
      <c r="M15" s="355"/>
      <c r="N15" s="352"/>
      <c r="O15" s="355"/>
      <c r="P15" s="397">
        <f t="shared" si="0"/>
        <v>0</v>
      </c>
      <c r="Q15" s="398">
        <f t="shared" si="1"/>
        <v>0</v>
      </c>
      <c r="R15" s="349"/>
      <c r="S15" s="249"/>
      <c r="T15" s="249"/>
      <c r="U15" s="249"/>
    </row>
    <row r="16" spans="1:21" ht="15.75" x14ac:dyDescent="0.25">
      <c r="A16" s="592"/>
      <c r="B16" s="592"/>
      <c r="C16" s="326"/>
      <c r="D16" s="326"/>
      <c r="E16" s="326"/>
      <c r="F16" s="326"/>
      <c r="G16" s="73"/>
      <c r="H16" s="352"/>
      <c r="I16" s="355"/>
      <c r="J16" s="352"/>
      <c r="K16" s="355"/>
      <c r="L16" s="352"/>
      <c r="M16" s="355"/>
      <c r="N16" s="352"/>
      <c r="O16" s="355"/>
      <c r="P16" s="397">
        <f t="shared" si="0"/>
        <v>0</v>
      </c>
      <c r="Q16" s="398">
        <f t="shared" si="1"/>
        <v>0</v>
      </c>
      <c r="R16" s="349"/>
      <c r="S16" s="249"/>
      <c r="T16" s="249"/>
      <c r="U16" s="249"/>
    </row>
    <row r="17" spans="1:21" ht="15.75" x14ac:dyDescent="0.25">
      <c r="A17" s="592"/>
      <c r="B17" s="592"/>
      <c r="C17" s="326"/>
      <c r="D17" s="326"/>
      <c r="E17" s="326"/>
      <c r="F17" s="326"/>
      <c r="G17" s="73"/>
      <c r="H17" s="352"/>
      <c r="I17" s="355"/>
      <c r="J17" s="352"/>
      <c r="K17" s="355"/>
      <c r="L17" s="352"/>
      <c r="M17" s="355"/>
      <c r="N17" s="352"/>
      <c r="O17" s="355"/>
      <c r="P17" s="397">
        <f t="shared" si="0"/>
        <v>0</v>
      </c>
      <c r="Q17" s="398">
        <f t="shared" si="1"/>
        <v>0</v>
      </c>
      <c r="R17" s="349"/>
      <c r="S17" s="249"/>
      <c r="T17" s="249"/>
      <c r="U17" s="249"/>
    </row>
    <row r="18" spans="1:21" ht="15.75" x14ac:dyDescent="0.25">
      <c r="A18" s="592"/>
      <c r="B18" s="592"/>
      <c r="C18" s="326"/>
      <c r="D18" s="326"/>
      <c r="E18" s="326"/>
      <c r="F18" s="326"/>
      <c r="G18" s="73"/>
      <c r="H18" s="352"/>
      <c r="I18" s="355"/>
      <c r="J18" s="352"/>
      <c r="K18" s="355"/>
      <c r="L18" s="352"/>
      <c r="M18" s="355"/>
      <c r="N18" s="352"/>
      <c r="O18" s="355"/>
      <c r="P18" s="397">
        <f t="shared" si="0"/>
        <v>0</v>
      </c>
      <c r="Q18" s="398">
        <f t="shared" si="1"/>
        <v>0</v>
      </c>
      <c r="R18" s="349"/>
      <c r="S18" s="249"/>
      <c r="T18" s="249"/>
      <c r="U18" s="249"/>
    </row>
    <row r="19" spans="1:21" ht="15.75" x14ac:dyDescent="0.25">
      <c r="A19" s="592"/>
      <c r="B19" s="592"/>
      <c r="C19" s="326"/>
      <c r="D19" s="326"/>
      <c r="E19" s="326"/>
      <c r="F19" s="326"/>
      <c r="G19" s="73"/>
      <c r="H19" s="352"/>
      <c r="I19" s="355"/>
      <c r="J19" s="352"/>
      <c r="K19" s="355"/>
      <c r="L19" s="352"/>
      <c r="M19" s="355"/>
      <c r="N19" s="352"/>
      <c r="O19" s="355"/>
      <c r="P19" s="397">
        <f t="shared" si="0"/>
        <v>0</v>
      </c>
      <c r="Q19" s="398">
        <f t="shared" si="1"/>
        <v>0</v>
      </c>
      <c r="R19" s="349"/>
      <c r="S19" s="249"/>
      <c r="T19" s="249"/>
      <c r="U19" s="249"/>
    </row>
    <row r="20" spans="1:21" ht="15.75" x14ac:dyDescent="0.25">
      <c r="A20" s="592"/>
      <c r="B20" s="592" t="s">
        <v>1399</v>
      </c>
      <c r="C20" s="326"/>
      <c r="D20" s="326"/>
      <c r="E20" s="326"/>
      <c r="F20" s="326"/>
      <c r="G20" s="73"/>
      <c r="H20" s="352"/>
      <c r="I20" s="355"/>
      <c r="J20" s="352"/>
      <c r="K20" s="355"/>
      <c r="L20" s="352"/>
      <c r="M20" s="355"/>
      <c r="N20" s="352"/>
      <c r="O20" s="355"/>
      <c r="P20" s="397">
        <f t="shared" si="0"/>
        <v>0</v>
      </c>
      <c r="Q20" s="398">
        <f t="shared" si="1"/>
        <v>0</v>
      </c>
      <c r="R20" s="349"/>
      <c r="S20" s="249"/>
      <c r="T20" s="249"/>
      <c r="U20" s="249"/>
    </row>
    <row r="21" spans="1:21" ht="15.75" x14ac:dyDescent="0.25">
      <c r="A21" s="592"/>
      <c r="B21" s="592"/>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75" x14ac:dyDescent="0.25">
      <c r="A22" s="592"/>
      <c r="B22" s="592"/>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75" x14ac:dyDescent="0.25">
      <c r="A23" s="592"/>
      <c r="B23" s="592"/>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x14ac:dyDescent="0.25">
      <c r="A24" s="592"/>
      <c r="B24" s="592"/>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x14ac:dyDescent="0.25">
      <c r="A25" s="592"/>
      <c r="B25" s="592"/>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x14ac:dyDescent="0.25">
      <c r="A26" s="592"/>
      <c r="B26" s="592"/>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x14ac:dyDescent="0.25">
      <c r="I28"/>
      <c r="K28"/>
      <c r="M28"/>
      <c r="O28"/>
      <c r="Q28"/>
    </row>
    <row r="29" spans="1:21" x14ac:dyDescent="0.25">
      <c r="I29"/>
      <c r="K29"/>
      <c r="M29"/>
      <c r="O29"/>
      <c r="Q29"/>
    </row>
    <row r="30" spans="1:21" x14ac:dyDescent="0.25">
      <c r="C30" s="465"/>
      <c r="I30"/>
      <c r="K30"/>
      <c r="M30"/>
      <c r="O30"/>
      <c r="Q30"/>
    </row>
    <row r="31" spans="1:21" x14ac:dyDescent="0.25">
      <c r="C31" s="465"/>
      <c r="I31"/>
      <c r="K31"/>
      <c r="M31"/>
      <c r="O31"/>
      <c r="Q31"/>
    </row>
    <row r="32" spans="1:21" x14ac:dyDescent="0.25">
      <c r="C32" s="46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RowHeight="15" x14ac:dyDescent="0.25"/>
  <cols>
    <col min="1" max="2" width="35.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14" t="s">
        <v>1603</v>
      </c>
      <c r="C1" s="514" t="s">
        <v>1604</v>
      </c>
      <c r="D1" s="514" t="s">
        <v>1605</v>
      </c>
      <c r="E1" s="514" t="s">
        <v>1606</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556" t="s">
        <v>96</v>
      </c>
      <c r="B3" s="555" t="s">
        <v>110</v>
      </c>
      <c r="C3" s="558" t="s">
        <v>1534</v>
      </c>
      <c r="D3" s="558" t="s">
        <v>1535</v>
      </c>
      <c r="E3" s="558" t="s">
        <v>86</v>
      </c>
      <c r="F3" s="558" t="s">
        <v>391</v>
      </c>
      <c r="G3" s="558" t="s">
        <v>87</v>
      </c>
      <c r="H3" s="561" t="s">
        <v>99</v>
      </c>
      <c r="I3" s="567"/>
      <c r="J3" s="567"/>
      <c r="K3" s="567"/>
      <c r="L3" s="567"/>
      <c r="M3" s="567"/>
      <c r="N3" s="567"/>
      <c r="O3" s="562"/>
      <c r="P3" s="563" t="s">
        <v>100</v>
      </c>
      <c r="Q3" s="564"/>
      <c r="R3" s="555" t="s">
        <v>101</v>
      </c>
      <c r="S3" s="555" t="s">
        <v>102</v>
      </c>
      <c r="T3" s="555" t="s">
        <v>109</v>
      </c>
      <c r="U3" s="555" t="s">
        <v>108</v>
      </c>
      <c r="V3" s="552" t="s">
        <v>88</v>
      </c>
    </row>
    <row r="4" spans="1:22" ht="15" customHeight="1" x14ac:dyDescent="0.25">
      <c r="A4" s="556"/>
      <c r="B4" s="556"/>
      <c r="C4" s="559"/>
      <c r="D4" s="559"/>
      <c r="E4" s="559"/>
      <c r="F4" s="559"/>
      <c r="G4" s="559"/>
      <c r="H4" s="561" t="s">
        <v>103</v>
      </c>
      <c r="I4" s="562"/>
      <c r="J4" s="561" t="s">
        <v>104</v>
      </c>
      <c r="K4" s="562"/>
      <c r="L4" s="561" t="s">
        <v>105</v>
      </c>
      <c r="M4" s="562"/>
      <c r="N4" s="561" t="s">
        <v>106</v>
      </c>
      <c r="O4" s="562"/>
      <c r="P4" s="565"/>
      <c r="Q4" s="566"/>
      <c r="R4" s="556"/>
      <c r="S4" s="556"/>
      <c r="T4" s="556"/>
      <c r="U4" s="556"/>
      <c r="V4" s="553"/>
    </row>
    <row r="5" spans="1:22" ht="25.5" x14ac:dyDescent="0.25">
      <c r="A5" s="557"/>
      <c r="B5" s="557"/>
      <c r="C5" s="560"/>
      <c r="D5" s="560"/>
      <c r="E5" s="560"/>
      <c r="F5" s="560"/>
      <c r="G5" s="560"/>
      <c r="H5" s="441" t="s">
        <v>107</v>
      </c>
      <c r="I5" s="441" t="s">
        <v>12</v>
      </c>
      <c r="J5" s="441" t="s">
        <v>107</v>
      </c>
      <c r="K5" s="441" t="s">
        <v>12</v>
      </c>
      <c r="L5" s="441" t="s">
        <v>107</v>
      </c>
      <c r="M5" s="441" t="s">
        <v>12</v>
      </c>
      <c r="N5" s="441" t="s">
        <v>107</v>
      </c>
      <c r="O5" s="441" t="s">
        <v>12</v>
      </c>
      <c r="P5" s="441" t="s">
        <v>107</v>
      </c>
      <c r="Q5" s="441" t="s">
        <v>12</v>
      </c>
      <c r="R5" s="557"/>
      <c r="S5" s="557"/>
      <c r="T5" s="557"/>
      <c r="U5" s="557"/>
      <c r="V5" s="554"/>
    </row>
    <row r="6" spans="1:22" s="366" customFormat="1" ht="15.75" x14ac:dyDescent="0.25">
      <c r="A6" s="442"/>
      <c r="B6" s="443"/>
      <c r="C6" s="444"/>
      <c r="D6" s="444"/>
      <c r="E6" s="444"/>
      <c r="F6" s="445"/>
      <c r="G6" s="444"/>
      <c r="H6" s="446"/>
      <c r="I6" s="446"/>
      <c r="J6" s="446"/>
      <c r="K6" s="446"/>
      <c r="L6" s="446"/>
      <c r="M6" s="446"/>
      <c r="N6" s="446"/>
      <c r="O6" s="446"/>
      <c r="P6" s="446"/>
      <c r="Q6" s="446"/>
      <c r="R6" s="447"/>
      <c r="S6" s="447"/>
      <c r="T6" s="447"/>
      <c r="U6" s="447"/>
      <c r="V6" s="448"/>
    </row>
    <row r="7" spans="1:22" ht="15.75" x14ac:dyDescent="0.25">
      <c r="A7" s="580" t="s">
        <v>1432</v>
      </c>
      <c r="B7" s="577" t="s">
        <v>1340</v>
      </c>
      <c r="C7" s="74"/>
      <c r="D7" s="74"/>
      <c r="E7" s="326"/>
      <c r="F7" s="326"/>
      <c r="G7" s="277"/>
      <c r="H7" s="356"/>
      <c r="I7" s="357"/>
      <c r="J7" s="356"/>
      <c r="K7" s="357"/>
      <c r="L7" s="356"/>
      <c r="M7" s="357"/>
      <c r="N7" s="356"/>
      <c r="O7" s="357"/>
      <c r="P7" s="399">
        <f>H7+J7+L7+N7</f>
        <v>0</v>
      </c>
      <c r="Q7" s="400">
        <f>I7+K7+M7+O7</f>
        <v>0</v>
      </c>
      <c r="R7" s="326"/>
      <c r="S7" s="326"/>
      <c r="T7" s="326"/>
      <c r="U7" s="326"/>
      <c r="V7" s="326"/>
    </row>
    <row r="8" spans="1:22" s="366" customFormat="1" ht="15.75" x14ac:dyDescent="0.25">
      <c r="A8" s="580"/>
      <c r="B8" s="578"/>
      <c r="C8" s="74"/>
      <c r="D8" s="74"/>
      <c r="E8" s="326"/>
      <c r="F8" s="326"/>
      <c r="G8" s="277"/>
      <c r="H8" s="356"/>
      <c r="I8" s="357"/>
      <c r="J8" s="356"/>
      <c r="K8" s="357"/>
      <c r="L8" s="356"/>
      <c r="M8" s="357"/>
      <c r="N8" s="356"/>
      <c r="O8" s="357"/>
      <c r="P8" s="399">
        <f t="shared" ref="P8:P33" si="0">H8+J8+L8+N8</f>
        <v>0</v>
      </c>
      <c r="Q8" s="400">
        <f t="shared" ref="Q8:Q33" si="1">I8+K8+M8+O8</f>
        <v>0</v>
      </c>
      <c r="R8" s="326"/>
      <c r="S8" s="326"/>
      <c r="T8" s="326"/>
      <c r="U8" s="326"/>
      <c r="V8" s="326"/>
    </row>
    <row r="9" spans="1:22" s="366" customFormat="1" ht="15.75" x14ac:dyDescent="0.25">
      <c r="A9" s="580"/>
      <c r="B9" s="578"/>
      <c r="C9" s="74"/>
      <c r="D9" s="74"/>
      <c r="E9" s="326"/>
      <c r="F9" s="326"/>
      <c r="G9" s="277"/>
      <c r="H9" s="356"/>
      <c r="I9" s="357"/>
      <c r="J9" s="356"/>
      <c r="K9" s="357"/>
      <c r="L9" s="356"/>
      <c r="M9" s="357"/>
      <c r="N9" s="356"/>
      <c r="O9" s="357"/>
      <c r="P9" s="399">
        <f t="shared" si="0"/>
        <v>0</v>
      </c>
      <c r="Q9" s="400">
        <f t="shared" si="1"/>
        <v>0</v>
      </c>
      <c r="R9" s="326"/>
      <c r="S9" s="326"/>
      <c r="T9" s="326"/>
      <c r="U9" s="326"/>
      <c r="V9" s="326"/>
    </row>
    <row r="10" spans="1:22" ht="15.75" x14ac:dyDescent="0.25">
      <c r="A10" s="580"/>
      <c r="B10" s="578"/>
      <c r="C10" s="74"/>
      <c r="D10" s="74"/>
      <c r="E10" s="326"/>
      <c r="F10" s="326"/>
      <c r="G10" s="277"/>
      <c r="H10" s="356"/>
      <c r="I10" s="357"/>
      <c r="J10" s="356"/>
      <c r="K10" s="357"/>
      <c r="L10" s="356"/>
      <c r="M10" s="357"/>
      <c r="N10" s="356"/>
      <c r="O10" s="357"/>
      <c r="P10" s="399">
        <f t="shared" si="0"/>
        <v>0</v>
      </c>
      <c r="Q10" s="400">
        <f t="shared" si="1"/>
        <v>0</v>
      </c>
      <c r="R10" s="326"/>
      <c r="S10" s="326"/>
      <c r="T10" s="326"/>
      <c r="U10" s="326"/>
      <c r="V10" s="326"/>
    </row>
    <row r="11" spans="1:22" ht="15.75" x14ac:dyDescent="0.25">
      <c r="A11" s="580"/>
      <c r="B11" s="578"/>
      <c r="C11" s="74"/>
      <c r="D11" s="74"/>
      <c r="E11" s="326"/>
      <c r="F11" s="326"/>
      <c r="G11" s="277"/>
      <c r="H11" s="356"/>
      <c r="I11" s="357"/>
      <c r="J11" s="356"/>
      <c r="K11" s="357"/>
      <c r="L11" s="356"/>
      <c r="M11" s="357"/>
      <c r="N11" s="356"/>
      <c r="O11" s="357"/>
      <c r="P11" s="399">
        <f t="shared" si="0"/>
        <v>0</v>
      </c>
      <c r="Q11" s="400">
        <f t="shared" si="1"/>
        <v>0</v>
      </c>
      <c r="R11" s="326"/>
      <c r="S11" s="326"/>
      <c r="T11" s="326"/>
      <c r="U11" s="326"/>
      <c r="V11" s="326"/>
    </row>
    <row r="12" spans="1:22" ht="15.75" x14ac:dyDescent="0.25">
      <c r="A12" s="580"/>
      <c r="B12" s="579"/>
      <c r="C12" s="74"/>
      <c r="D12" s="74"/>
      <c r="E12" s="326"/>
      <c r="F12" s="326"/>
      <c r="G12" s="277"/>
      <c r="H12" s="356"/>
      <c r="I12" s="357"/>
      <c r="J12" s="356"/>
      <c r="K12" s="357"/>
      <c r="L12" s="356"/>
      <c r="M12" s="357"/>
      <c r="N12" s="356"/>
      <c r="O12" s="357"/>
      <c r="P12" s="399">
        <f t="shared" si="0"/>
        <v>0</v>
      </c>
      <c r="Q12" s="400">
        <f t="shared" si="1"/>
        <v>0</v>
      </c>
      <c r="R12" s="326"/>
      <c r="S12" s="326"/>
      <c r="T12" s="326"/>
      <c r="U12" s="326"/>
      <c r="V12" s="326"/>
    </row>
    <row r="13" spans="1:22" ht="15.75" x14ac:dyDescent="0.25">
      <c r="A13" s="578" t="s">
        <v>1433</v>
      </c>
      <c r="B13" s="577" t="s">
        <v>1434</v>
      </c>
      <c r="C13" s="74"/>
      <c r="D13" s="74"/>
      <c r="E13" s="309"/>
      <c r="F13" s="309"/>
      <c r="G13" s="309"/>
      <c r="H13" s="356"/>
      <c r="I13" s="357"/>
      <c r="J13" s="356"/>
      <c r="K13" s="357"/>
      <c r="L13" s="356"/>
      <c r="M13" s="357"/>
      <c r="N13" s="356"/>
      <c r="O13" s="357"/>
      <c r="P13" s="399">
        <f t="shared" si="0"/>
        <v>0</v>
      </c>
      <c r="Q13" s="400">
        <f t="shared" si="1"/>
        <v>0</v>
      </c>
      <c r="R13" s="326"/>
      <c r="S13" s="326"/>
      <c r="T13" s="326"/>
      <c r="U13" s="326"/>
      <c r="V13" s="326"/>
    </row>
    <row r="14" spans="1:22" ht="15.75" x14ac:dyDescent="0.25">
      <c r="A14" s="578"/>
      <c r="B14" s="578"/>
      <c r="C14" s="74"/>
      <c r="D14" s="74"/>
      <c r="E14" s="326"/>
      <c r="F14" s="326"/>
      <c r="G14" s="277"/>
      <c r="H14" s="356"/>
      <c r="I14" s="357"/>
      <c r="J14" s="356"/>
      <c r="K14" s="357"/>
      <c r="L14" s="356"/>
      <c r="M14" s="357"/>
      <c r="N14" s="356"/>
      <c r="O14" s="357"/>
      <c r="P14" s="399">
        <f t="shared" si="0"/>
        <v>0</v>
      </c>
      <c r="Q14" s="400">
        <f t="shared" si="1"/>
        <v>0</v>
      </c>
      <c r="R14" s="326"/>
      <c r="S14" s="326"/>
      <c r="T14" s="326"/>
      <c r="U14" s="326"/>
      <c r="V14" s="326"/>
    </row>
    <row r="15" spans="1:22" ht="15.75" x14ac:dyDescent="0.25">
      <c r="A15" s="578"/>
      <c r="B15" s="578"/>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75" x14ac:dyDescent="0.25">
      <c r="A16" s="578"/>
      <c r="B16" s="578"/>
      <c r="C16" s="74"/>
      <c r="D16" s="74"/>
      <c r="E16" s="326"/>
      <c r="F16" s="326"/>
      <c r="G16" s="277"/>
      <c r="H16" s="356"/>
      <c r="I16" s="357"/>
      <c r="J16" s="356"/>
      <c r="K16" s="357"/>
      <c r="L16" s="356"/>
      <c r="M16" s="357"/>
      <c r="N16" s="356"/>
      <c r="O16" s="357"/>
      <c r="P16" s="399">
        <f t="shared" si="0"/>
        <v>0</v>
      </c>
      <c r="Q16" s="400">
        <f t="shared" si="1"/>
        <v>0</v>
      </c>
      <c r="R16" s="326"/>
      <c r="S16" s="326"/>
      <c r="T16" s="326"/>
      <c r="U16" s="326"/>
      <c r="V16" s="326"/>
    </row>
    <row r="17" spans="1:22" ht="15.75" x14ac:dyDescent="0.25">
      <c r="A17" s="578"/>
      <c r="B17" s="578"/>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75" x14ac:dyDescent="0.25">
      <c r="A18" s="578"/>
      <c r="B18" s="578"/>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75" x14ac:dyDescent="0.25">
      <c r="A19" s="579"/>
      <c r="B19" s="579"/>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5.75" x14ac:dyDescent="0.25">
      <c r="A20" s="577" t="s">
        <v>1435</v>
      </c>
      <c r="B20" s="577" t="s">
        <v>1436</v>
      </c>
      <c r="C20" s="74"/>
      <c r="D20" s="74"/>
      <c r="E20" s="326"/>
      <c r="F20" s="326"/>
      <c r="G20" s="277"/>
      <c r="H20" s="356"/>
      <c r="I20" s="357"/>
      <c r="J20" s="356"/>
      <c r="K20" s="357"/>
      <c r="L20" s="356"/>
      <c r="M20" s="357"/>
      <c r="N20" s="356"/>
      <c r="O20" s="357"/>
      <c r="P20" s="399">
        <f t="shared" si="0"/>
        <v>0</v>
      </c>
      <c r="Q20" s="400">
        <f t="shared" si="1"/>
        <v>0</v>
      </c>
      <c r="R20" s="326"/>
      <c r="S20" s="326"/>
      <c r="T20" s="326"/>
      <c r="U20" s="326"/>
      <c r="V20" s="326"/>
    </row>
    <row r="21" spans="1:22" s="366" customFormat="1" ht="15.75" x14ac:dyDescent="0.25">
      <c r="A21" s="578"/>
      <c r="B21" s="578"/>
      <c r="C21" s="74"/>
      <c r="D21" s="74"/>
      <c r="E21" s="326"/>
      <c r="F21" s="326"/>
      <c r="G21" s="277"/>
      <c r="H21" s="356"/>
      <c r="I21" s="357"/>
      <c r="J21" s="356"/>
      <c r="K21" s="357"/>
      <c r="L21" s="356"/>
      <c r="M21" s="357"/>
      <c r="N21" s="356"/>
      <c r="O21" s="357"/>
      <c r="P21" s="399">
        <f t="shared" si="0"/>
        <v>0</v>
      </c>
      <c r="Q21" s="400">
        <f t="shared" si="1"/>
        <v>0</v>
      </c>
      <c r="R21" s="326"/>
      <c r="S21" s="326"/>
      <c r="T21" s="326"/>
      <c r="U21" s="326"/>
      <c r="V21" s="326"/>
    </row>
    <row r="22" spans="1:22" s="366" customFormat="1" ht="15.75" x14ac:dyDescent="0.25">
      <c r="A22" s="578"/>
      <c r="B22" s="578"/>
      <c r="C22" s="74"/>
      <c r="D22" s="74"/>
      <c r="E22" s="326"/>
      <c r="F22" s="326"/>
      <c r="G22" s="277"/>
      <c r="H22" s="356"/>
      <c r="I22" s="357"/>
      <c r="J22" s="356"/>
      <c r="K22" s="357"/>
      <c r="L22" s="356"/>
      <c r="M22" s="357"/>
      <c r="N22" s="356"/>
      <c r="O22" s="357"/>
      <c r="P22" s="399">
        <f t="shared" si="0"/>
        <v>0</v>
      </c>
      <c r="Q22" s="400">
        <f t="shared" si="1"/>
        <v>0</v>
      </c>
      <c r="R22" s="326"/>
      <c r="S22" s="326"/>
      <c r="T22" s="326"/>
      <c r="U22" s="326"/>
      <c r="V22" s="326"/>
    </row>
    <row r="23" spans="1:22" s="366" customFormat="1" ht="15.75" x14ac:dyDescent="0.25">
      <c r="A23" s="578"/>
      <c r="B23" s="578"/>
      <c r="C23" s="74"/>
      <c r="D23" s="74"/>
      <c r="E23" s="326"/>
      <c r="F23" s="326"/>
      <c r="G23" s="277"/>
      <c r="H23" s="356"/>
      <c r="I23" s="357"/>
      <c r="J23" s="356"/>
      <c r="K23" s="357"/>
      <c r="L23" s="356"/>
      <c r="M23" s="357"/>
      <c r="N23" s="356"/>
      <c r="O23" s="357"/>
      <c r="P23" s="399">
        <f t="shared" si="0"/>
        <v>0</v>
      </c>
      <c r="Q23" s="400">
        <f t="shared" si="1"/>
        <v>0</v>
      </c>
      <c r="R23" s="326"/>
      <c r="S23" s="326"/>
      <c r="T23" s="326"/>
      <c r="U23" s="326"/>
      <c r="V23" s="326"/>
    </row>
    <row r="24" spans="1:22" ht="15.75" x14ac:dyDescent="0.25">
      <c r="A24" s="578"/>
      <c r="B24" s="578"/>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x14ac:dyDescent="0.25">
      <c r="A25" s="578"/>
      <c r="B25" s="578"/>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x14ac:dyDescent="0.25">
      <c r="A26" s="579"/>
      <c r="B26" s="579"/>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75" x14ac:dyDescent="0.25">
      <c r="A27" s="577" t="s">
        <v>1437</v>
      </c>
      <c r="B27" s="577" t="s">
        <v>1438</v>
      </c>
      <c r="C27" s="74"/>
      <c r="D27" s="74"/>
      <c r="E27" s="326"/>
      <c r="F27" s="326"/>
      <c r="G27" s="277"/>
      <c r="H27" s="356"/>
      <c r="I27" s="357"/>
      <c r="J27" s="356"/>
      <c r="K27" s="357"/>
      <c r="L27" s="356"/>
      <c r="M27" s="357"/>
      <c r="N27" s="356"/>
      <c r="O27" s="357"/>
      <c r="P27" s="399">
        <f t="shared" si="0"/>
        <v>0</v>
      </c>
      <c r="Q27" s="400">
        <f t="shared" si="1"/>
        <v>0</v>
      </c>
      <c r="R27" s="326"/>
      <c r="S27" s="326"/>
      <c r="T27" s="326"/>
      <c r="U27" s="326"/>
      <c r="V27" s="326"/>
    </row>
    <row r="28" spans="1:22" s="366" customFormat="1" ht="15.75" x14ac:dyDescent="0.25">
      <c r="A28" s="578"/>
      <c r="B28" s="578"/>
      <c r="C28" s="74"/>
      <c r="D28" s="74"/>
      <c r="E28" s="326"/>
      <c r="F28" s="326"/>
      <c r="G28" s="277"/>
      <c r="H28" s="356"/>
      <c r="I28" s="357"/>
      <c r="J28" s="356"/>
      <c r="K28" s="357"/>
      <c r="L28" s="356"/>
      <c r="M28" s="357"/>
      <c r="N28" s="356"/>
      <c r="O28" s="357"/>
      <c r="P28" s="399">
        <f t="shared" si="0"/>
        <v>0</v>
      </c>
      <c r="Q28" s="400">
        <f t="shared" si="1"/>
        <v>0</v>
      </c>
      <c r="R28" s="326"/>
      <c r="S28" s="326"/>
      <c r="T28" s="326"/>
      <c r="U28" s="326"/>
      <c r="V28" s="326"/>
    </row>
    <row r="29" spans="1:22" s="366" customFormat="1" ht="15.75" x14ac:dyDescent="0.25">
      <c r="A29" s="578"/>
      <c r="B29" s="578"/>
      <c r="C29" s="74"/>
      <c r="D29" s="74"/>
      <c r="E29" s="326"/>
      <c r="F29" s="326"/>
      <c r="G29" s="277"/>
      <c r="H29" s="356"/>
      <c r="I29" s="357"/>
      <c r="J29" s="356"/>
      <c r="K29" s="357"/>
      <c r="L29" s="356"/>
      <c r="M29" s="357"/>
      <c r="N29" s="356"/>
      <c r="O29" s="357"/>
      <c r="P29" s="399">
        <f t="shared" si="0"/>
        <v>0</v>
      </c>
      <c r="Q29" s="400">
        <f t="shared" si="1"/>
        <v>0</v>
      </c>
      <c r="R29" s="326"/>
      <c r="S29" s="326"/>
      <c r="T29" s="326"/>
      <c r="U29" s="326"/>
      <c r="V29" s="326"/>
    </row>
    <row r="30" spans="1:22" s="366" customFormat="1" ht="15.75" x14ac:dyDescent="0.25">
      <c r="A30" s="578"/>
      <c r="B30" s="578"/>
      <c r="C30" s="74"/>
      <c r="D30" s="74"/>
      <c r="E30" s="326"/>
      <c r="F30" s="326"/>
      <c r="G30" s="277"/>
      <c r="H30" s="356"/>
      <c r="I30" s="357"/>
      <c r="J30" s="356"/>
      <c r="K30" s="357"/>
      <c r="L30" s="356"/>
      <c r="M30" s="357"/>
      <c r="N30" s="356"/>
      <c r="O30" s="357"/>
      <c r="P30" s="399">
        <f t="shared" si="0"/>
        <v>0</v>
      </c>
      <c r="Q30" s="400">
        <f t="shared" si="1"/>
        <v>0</v>
      </c>
      <c r="R30" s="326"/>
      <c r="S30" s="326"/>
      <c r="T30" s="326"/>
      <c r="U30" s="326"/>
      <c r="V30" s="326"/>
    </row>
    <row r="31" spans="1:22" ht="15.75" x14ac:dyDescent="0.25">
      <c r="A31" s="578"/>
      <c r="B31" s="578"/>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75" x14ac:dyDescent="0.25">
      <c r="A32" s="578"/>
      <c r="B32" s="578"/>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75" x14ac:dyDescent="0.25">
      <c r="A33" s="579"/>
      <c r="B33" s="579"/>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6" customHeight="1" x14ac:dyDescent="0.25">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x14ac:dyDescent="0.25">
      <c r="C38" s="465"/>
    </row>
    <row r="39" spans="1:22" x14ac:dyDescent="0.25">
      <c r="C39" s="465"/>
    </row>
    <row r="40" spans="1:22" x14ac:dyDescent="0.25">
      <c r="C40" s="465"/>
    </row>
    <row r="41" spans="1:22" x14ac:dyDescent="0.25">
      <c r="C41" s="465"/>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12" t="s">
        <v>1607</v>
      </c>
      <c r="D1" s="512"/>
      <c r="E1" s="284"/>
      <c r="F1" s="284"/>
      <c r="G1" s="284"/>
      <c r="H1" s="284" t="s">
        <v>1405</v>
      </c>
      <c r="K1" s="284"/>
      <c r="L1" s="284"/>
      <c r="M1" s="284"/>
      <c r="N1" s="284"/>
      <c r="O1" s="284"/>
      <c r="P1" s="284"/>
      <c r="Q1" s="284"/>
      <c r="R1" s="284"/>
      <c r="S1" s="284"/>
      <c r="T1" s="284"/>
      <c r="U1" s="284"/>
    </row>
    <row r="2" spans="1:21" ht="18.75" x14ac:dyDescent="0.25">
      <c r="A2" s="269" t="s">
        <v>1346</v>
      </c>
      <c r="B2" s="284"/>
      <c r="C2" s="284"/>
      <c r="D2" s="284"/>
      <c r="E2" s="284"/>
      <c r="F2" s="284"/>
      <c r="G2" s="284"/>
      <c r="H2" s="284"/>
      <c r="K2" s="284"/>
      <c r="L2" s="284"/>
      <c r="M2" s="284"/>
      <c r="N2" s="284"/>
      <c r="O2" s="284"/>
      <c r="P2" s="284"/>
      <c r="Q2" s="284"/>
      <c r="R2" s="284"/>
      <c r="S2" s="284"/>
      <c r="T2" s="284"/>
      <c r="U2" s="284"/>
    </row>
    <row r="3" spans="1:21" x14ac:dyDescent="0.25">
      <c r="A3" s="596" t="s">
        <v>1406</v>
      </c>
      <c r="B3" s="596"/>
      <c r="C3" s="596"/>
      <c r="D3" s="596"/>
      <c r="E3" s="596"/>
      <c r="F3" s="596"/>
      <c r="G3" s="596"/>
      <c r="H3" s="596"/>
      <c r="I3" s="596"/>
      <c r="J3" s="596"/>
      <c r="K3" s="596"/>
      <c r="L3" s="596"/>
      <c r="M3" s="596"/>
      <c r="N3" s="596"/>
      <c r="O3" s="596"/>
      <c r="P3" s="596"/>
      <c r="Q3" s="596"/>
      <c r="R3" s="596"/>
      <c r="S3" s="596"/>
      <c r="T3" s="596"/>
      <c r="U3" s="596"/>
    </row>
    <row r="4" spans="1:21" ht="15" customHeight="1" x14ac:dyDescent="0.25">
      <c r="A4" s="556" t="s">
        <v>96</v>
      </c>
      <c r="B4" s="555" t="s">
        <v>110</v>
      </c>
      <c r="C4" s="558" t="s">
        <v>1534</v>
      </c>
      <c r="D4" s="558" t="s">
        <v>1535</v>
      </c>
      <c r="E4" s="558" t="s">
        <v>86</v>
      </c>
      <c r="F4" s="558" t="s">
        <v>391</v>
      </c>
      <c r="G4" s="558" t="s">
        <v>87</v>
      </c>
      <c r="H4" s="561" t="s">
        <v>99</v>
      </c>
      <c r="I4" s="567"/>
      <c r="J4" s="567"/>
      <c r="K4" s="567"/>
      <c r="L4" s="567"/>
      <c r="M4" s="567"/>
      <c r="N4" s="567"/>
      <c r="O4" s="562"/>
      <c r="P4" s="563" t="s">
        <v>100</v>
      </c>
      <c r="Q4" s="564"/>
      <c r="R4" s="555" t="s">
        <v>102</v>
      </c>
      <c r="S4" s="555" t="s">
        <v>109</v>
      </c>
      <c r="T4" s="555" t="s">
        <v>108</v>
      </c>
      <c r="U4" s="552" t="s">
        <v>88</v>
      </c>
    </row>
    <row r="5" spans="1:21" ht="15" customHeight="1" x14ac:dyDescent="0.25">
      <c r="A5" s="556"/>
      <c r="B5" s="556"/>
      <c r="C5" s="559"/>
      <c r="D5" s="559"/>
      <c r="E5" s="559"/>
      <c r="F5" s="559"/>
      <c r="G5" s="559"/>
      <c r="H5" s="561" t="s">
        <v>103</v>
      </c>
      <c r="I5" s="562"/>
      <c r="J5" s="561" t="s">
        <v>104</v>
      </c>
      <c r="K5" s="562"/>
      <c r="L5" s="561" t="s">
        <v>105</v>
      </c>
      <c r="M5" s="562"/>
      <c r="N5" s="561" t="s">
        <v>106</v>
      </c>
      <c r="O5" s="562"/>
      <c r="P5" s="565"/>
      <c r="Q5" s="566"/>
      <c r="R5" s="556"/>
      <c r="S5" s="556"/>
      <c r="T5" s="556"/>
      <c r="U5" s="553"/>
    </row>
    <row r="6" spans="1:21" ht="25.5" x14ac:dyDescent="0.25">
      <c r="A6" s="557"/>
      <c r="B6" s="55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57"/>
      <c r="S6" s="557"/>
      <c r="T6" s="557"/>
      <c r="U6" s="554"/>
    </row>
    <row r="7" spans="1:21" s="366"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customHeight="1" x14ac:dyDescent="0.25">
      <c r="A8" s="593" t="s">
        <v>1406</v>
      </c>
      <c r="B8" s="593" t="s">
        <v>1407</v>
      </c>
      <c r="C8" s="280"/>
      <c r="D8" s="496"/>
      <c r="E8" s="280"/>
      <c r="F8" s="280"/>
      <c r="G8" s="281"/>
      <c r="H8" s="281"/>
      <c r="I8" s="359"/>
      <c r="J8" s="281"/>
      <c r="K8" s="359"/>
      <c r="L8" s="281"/>
      <c r="M8" s="359"/>
      <c r="N8" s="281"/>
      <c r="O8" s="359"/>
      <c r="P8" s="401">
        <f t="shared" ref="P8:Q8" si="0">H8+J8+L8+N8</f>
        <v>0</v>
      </c>
      <c r="Q8" s="402">
        <f t="shared" si="0"/>
        <v>0</v>
      </c>
      <c r="R8" s="281"/>
      <c r="S8" s="281"/>
      <c r="T8" s="281"/>
      <c r="U8" s="281"/>
    </row>
    <row r="9" spans="1:21" ht="15.75" x14ac:dyDescent="0.25">
      <c r="A9" s="594"/>
      <c r="B9" s="594"/>
      <c r="C9" s="280"/>
      <c r="D9" s="496"/>
      <c r="E9" s="280"/>
      <c r="F9" s="280"/>
      <c r="G9" s="281"/>
      <c r="H9" s="281"/>
      <c r="I9" s="359"/>
      <c r="J9" s="281"/>
      <c r="K9" s="359"/>
      <c r="L9" s="281"/>
      <c r="M9" s="359"/>
      <c r="N9" s="281"/>
      <c r="O9" s="359"/>
      <c r="P9" s="401">
        <f t="shared" ref="P9:P20" si="1">H9+J9+L9+N9</f>
        <v>0</v>
      </c>
      <c r="Q9" s="402">
        <f t="shared" ref="Q9:Q20" si="2">I9+K9+M9+O9</f>
        <v>0</v>
      </c>
      <c r="R9" s="281"/>
      <c r="S9" s="281"/>
      <c r="T9" s="281"/>
      <c r="U9" s="281"/>
    </row>
    <row r="10" spans="1:21" ht="15.75" x14ac:dyDescent="0.25">
      <c r="A10" s="594"/>
      <c r="B10" s="594"/>
      <c r="C10" s="280"/>
      <c r="D10" s="496"/>
      <c r="E10" s="280"/>
      <c r="F10" s="280"/>
      <c r="G10" s="281"/>
      <c r="H10" s="281"/>
      <c r="I10" s="359"/>
      <c r="J10" s="281"/>
      <c r="K10" s="359"/>
      <c r="L10" s="281"/>
      <c r="M10" s="359"/>
      <c r="N10" s="281"/>
      <c r="O10" s="359"/>
      <c r="P10" s="401">
        <f t="shared" si="1"/>
        <v>0</v>
      </c>
      <c r="Q10" s="402">
        <f t="shared" si="2"/>
        <v>0</v>
      </c>
      <c r="R10" s="281"/>
      <c r="S10" s="281"/>
      <c r="T10" s="281"/>
      <c r="U10" s="281"/>
    </row>
    <row r="11" spans="1:21" ht="15.75" x14ac:dyDescent="0.25">
      <c r="A11" s="594"/>
      <c r="B11" s="594"/>
      <c r="C11" s="280"/>
      <c r="D11" s="496"/>
      <c r="E11" s="280"/>
      <c r="F11" s="280"/>
      <c r="G11" s="281"/>
      <c r="H11" s="281"/>
      <c r="I11" s="359"/>
      <c r="J11" s="281"/>
      <c r="K11" s="359"/>
      <c r="L11" s="281"/>
      <c r="M11" s="359"/>
      <c r="N11" s="281"/>
      <c r="O11" s="359"/>
      <c r="P11" s="401">
        <f t="shared" si="1"/>
        <v>0</v>
      </c>
      <c r="Q11" s="402">
        <f t="shared" si="2"/>
        <v>0</v>
      </c>
      <c r="R11" s="281"/>
      <c r="S11" s="281"/>
      <c r="T11" s="281"/>
      <c r="U11" s="281"/>
    </row>
    <row r="12" spans="1:21" ht="15.75" x14ac:dyDescent="0.25">
      <c r="A12" s="594"/>
      <c r="B12" s="594"/>
      <c r="C12" s="280"/>
      <c r="D12" s="496"/>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x14ac:dyDescent="0.25">
      <c r="A13" s="594"/>
      <c r="B13" s="594"/>
      <c r="C13" s="407"/>
      <c r="D13" s="496"/>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x14ac:dyDescent="0.25">
      <c r="A14" s="594"/>
      <c r="B14" s="594"/>
      <c r="C14" s="280"/>
      <c r="D14" s="496"/>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x14ac:dyDescent="0.25">
      <c r="A15" s="594"/>
      <c r="B15" s="594"/>
      <c r="C15" s="280"/>
      <c r="D15" s="496"/>
      <c r="E15" s="280"/>
      <c r="F15" s="280"/>
      <c r="G15" s="281"/>
      <c r="H15" s="281"/>
      <c r="I15" s="359"/>
      <c r="J15" s="281"/>
      <c r="K15" s="359"/>
      <c r="L15" s="361"/>
      <c r="M15" s="359"/>
      <c r="N15" s="281"/>
      <c r="O15" s="359"/>
      <c r="P15" s="401">
        <f t="shared" si="1"/>
        <v>0</v>
      </c>
      <c r="Q15" s="402">
        <f t="shared" si="2"/>
        <v>0</v>
      </c>
      <c r="R15" s="281"/>
      <c r="S15" s="281"/>
      <c r="T15" s="281"/>
      <c r="U15" s="281"/>
    </row>
    <row r="16" spans="1:21" ht="15.75" x14ac:dyDescent="0.25">
      <c r="A16" s="594"/>
      <c r="B16" s="594"/>
      <c r="C16" s="280"/>
      <c r="D16" s="496"/>
      <c r="E16" s="280"/>
      <c r="F16" s="280"/>
      <c r="G16" s="281"/>
      <c r="H16" s="281"/>
      <c r="I16" s="359"/>
      <c r="J16" s="281"/>
      <c r="K16" s="359"/>
      <c r="L16" s="361"/>
      <c r="M16" s="359"/>
      <c r="N16" s="281"/>
      <c r="O16" s="359"/>
      <c r="P16" s="401">
        <f t="shared" si="1"/>
        <v>0</v>
      </c>
      <c r="Q16" s="402">
        <f t="shared" si="2"/>
        <v>0</v>
      </c>
      <c r="R16" s="281"/>
      <c r="S16" s="281"/>
      <c r="T16" s="281"/>
      <c r="U16" s="281"/>
    </row>
    <row r="17" spans="1:21" ht="15.75" x14ac:dyDescent="0.25">
      <c r="A17" s="594"/>
      <c r="B17" s="594"/>
      <c r="C17" s="280"/>
      <c r="D17" s="496"/>
      <c r="E17" s="280"/>
      <c r="F17" s="280"/>
      <c r="G17" s="281"/>
      <c r="H17" s="281"/>
      <c r="I17" s="359"/>
      <c r="J17" s="281"/>
      <c r="K17" s="359"/>
      <c r="L17" s="361"/>
      <c r="M17" s="359"/>
      <c r="N17" s="281"/>
      <c r="O17" s="359"/>
      <c r="P17" s="401">
        <f t="shared" si="1"/>
        <v>0</v>
      </c>
      <c r="Q17" s="402">
        <f t="shared" si="2"/>
        <v>0</v>
      </c>
      <c r="R17" s="281"/>
      <c r="S17" s="281"/>
      <c r="T17" s="281"/>
      <c r="U17" s="281"/>
    </row>
    <row r="18" spans="1:21" ht="15.75" x14ac:dyDescent="0.25">
      <c r="A18" s="594"/>
      <c r="B18" s="594"/>
      <c r="C18" s="280"/>
      <c r="D18" s="496"/>
      <c r="E18" s="280"/>
      <c r="F18" s="280"/>
      <c r="G18" s="281"/>
      <c r="H18" s="281"/>
      <c r="I18" s="359"/>
      <c r="J18" s="281"/>
      <c r="K18" s="359"/>
      <c r="L18" s="361"/>
      <c r="M18" s="359"/>
      <c r="N18" s="281"/>
      <c r="O18" s="359"/>
      <c r="P18" s="401">
        <f t="shared" si="1"/>
        <v>0</v>
      </c>
      <c r="Q18" s="402">
        <f t="shared" si="2"/>
        <v>0</v>
      </c>
      <c r="R18" s="281"/>
      <c r="S18" s="281"/>
      <c r="T18" s="281"/>
      <c r="U18" s="281"/>
    </row>
    <row r="19" spans="1:21" ht="15.75" x14ac:dyDescent="0.25">
      <c r="A19" s="594"/>
      <c r="B19" s="594"/>
      <c r="C19" s="280"/>
      <c r="D19" s="496"/>
      <c r="E19" s="280"/>
      <c r="F19" s="280"/>
      <c r="G19" s="281"/>
      <c r="H19" s="281"/>
      <c r="I19" s="359"/>
      <c r="J19" s="281"/>
      <c r="K19" s="359"/>
      <c r="L19" s="281"/>
      <c r="M19" s="359"/>
      <c r="N19" s="281"/>
      <c r="O19" s="359"/>
      <c r="P19" s="401">
        <f t="shared" si="1"/>
        <v>0</v>
      </c>
      <c r="Q19" s="402">
        <f t="shared" si="2"/>
        <v>0</v>
      </c>
      <c r="R19" s="281"/>
      <c r="S19" s="281"/>
      <c r="T19" s="281"/>
      <c r="U19" s="362"/>
    </row>
    <row r="20" spans="1:21" ht="15.75" x14ac:dyDescent="0.25">
      <c r="A20" s="595"/>
      <c r="B20" s="595"/>
      <c r="C20" s="280"/>
      <c r="D20" s="496"/>
      <c r="E20" s="280"/>
      <c r="F20" s="280"/>
      <c r="G20" s="281"/>
      <c r="H20" s="281"/>
      <c r="I20" s="359"/>
      <c r="J20" s="281"/>
      <c r="K20" s="359"/>
      <c r="L20" s="281"/>
      <c r="M20" s="359"/>
      <c r="N20" s="281"/>
      <c r="O20" s="359"/>
      <c r="P20" s="401">
        <f t="shared" si="1"/>
        <v>0</v>
      </c>
      <c r="Q20" s="402">
        <f t="shared" si="2"/>
        <v>0</v>
      </c>
      <c r="R20" s="281"/>
      <c r="S20" s="281"/>
      <c r="T20" s="281"/>
      <c r="U20" s="281"/>
    </row>
    <row r="21" spans="1:21" ht="15.75" x14ac:dyDescent="0.2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 ref="A8:A20"/>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C1" workbookViewId="0">
      <selection activeCell="F24" sqref="F24"/>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544" t="s">
        <v>1368</v>
      </c>
      <c r="I2" s="544"/>
    </row>
    <row r="3" spans="2:11" ht="19.5" thickBot="1" x14ac:dyDescent="0.3">
      <c r="B3" s="81" t="s">
        <v>21</v>
      </c>
      <c r="C3" s="81" t="s">
        <v>390</v>
      </c>
      <c r="H3" s="423" t="s">
        <v>389</v>
      </c>
      <c r="I3" s="424" t="s">
        <v>390</v>
      </c>
    </row>
    <row r="4" spans="2:11" ht="18.75" x14ac:dyDescent="0.25">
      <c r="B4" s="82" t="s">
        <v>121</v>
      </c>
      <c r="C4" s="201">
        <f>'1. TALLERES SEMINARIOS'!D5</f>
        <v>0</v>
      </c>
      <c r="H4" s="416" t="s">
        <v>1356</v>
      </c>
      <c r="I4" s="419">
        <f>'1. Desarrollo e Innov. Curricu.'!Q28</f>
        <v>0</v>
      </c>
    </row>
    <row r="5" spans="2:11" ht="18.75" x14ac:dyDescent="0.25">
      <c r="B5" s="82" t="s">
        <v>414</v>
      </c>
      <c r="C5" s="201">
        <f>'2. CONTRATACION DE PERSONAL'!D5</f>
        <v>319200</v>
      </c>
      <c r="H5" s="417" t="s">
        <v>1358</v>
      </c>
      <c r="I5" s="420">
        <f>'2. Investigación Científica'!Q47</f>
        <v>0</v>
      </c>
    </row>
    <row r="6" spans="2:11" ht="18.75" x14ac:dyDescent="0.25">
      <c r="B6" s="82" t="s">
        <v>125</v>
      </c>
      <c r="C6" s="201">
        <f>'3. EQUIPO DE OFICINA'!D5</f>
        <v>0</v>
      </c>
      <c r="H6" s="417" t="s">
        <v>470</v>
      </c>
      <c r="I6" s="420">
        <f>'3. Vinculación Univ. Sociedad'!Q74</f>
        <v>0</v>
      </c>
    </row>
    <row r="7" spans="2:11" ht="19.5" thickBot="1" x14ac:dyDescent="0.3">
      <c r="B7" s="82" t="s">
        <v>415</v>
      </c>
      <c r="C7" s="201">
        <f>'4. EQUIPO TECNOLÓGICOS'!D5</f>
        <v>149999</v>
      </c>
      <c r="E7" s="427" t="s">
        <v>118</v>
      </c>
      <c r="F7" s="436" t="s">
        <v>1479</v>
      </c>
      <c r="H7" s="417" t="s">
        <v>1357</v>
      </c>
      <c r="I7" s="420">
        <f>'4. Docencia y Profesorado Univ.'!Q21</f>
        <v>0</v>
      </c>
    </row>
    <row r="8" spans="2:11" ht="18.75" x14ac:dyDescent="0.25">
      <c r="B8" s="82" t="s">
        <v>126</v>
      </c>
      <c r="C8" s="201">
        <f>'5. ACTIVIDADES ESPECIALES'!D5</f>
        <v>32000</v>
      </c>
      <c r="E8" s="432" t="s">
        <v>1481</v>
      </c>
      <c r="F8" s="433">
        <f>Presupuesto!D566</f>
        <v>319200</v>
      </c>
      <c r="H8" s="417" t="s">
        <v>1359</v>
      </c>
      <c r="I8" s="420">
        <f>'5. Estudiantes y Graduados'!Q43</f>
        <v>0</v>
      </c>
    </row>
    <row r="9" spans="2:11" ht="19.5" thickBot="1" x14ac:dyDescent="0.3">
      <c r="B9" s="92" t="s">
        <v>385</v>
      </c>
      <c r="C9" s="83">
        <f>'6. Becas'!D5</f>
        <v>0</v>
      </c>
      <c r="E9" s="434" t="s">
        <v>1503</v>
      </c>
      <c r="F9" s="435">
        <f>Presupuesto!E566</f>
        <v>333999</v>
      </c>
      <c r="H9" s="417" t="s">
        <v>471</v>
      </c>
      <c r="I9" s="420">
        <f>'6. Gestión del Conocimiento'!Q27</f>
        <v>0</v>
      </c>
    </row>
    <row r="10" spans="2:11" ht="19.5" thickBot="1" x14ac:dyDescent="0.3">
      <c r="B10" s="92" t="s">
        <v>386</v>
      </c>
      <c r="C10" s="83">
        <f>'7. Infraestructura'!D5</f>
        <v>152000</v>
      </c>
      <c r="E10" s="437" t="s">
        <v>1480</v>
      </c>
      <c r="F10" s="438">
        <f>Presupuesto!F566</f>
        <v>653199</v>
      </c>
      <c r="G10" s="111"/>
      <c r="H10" s="417" t="s">
        <v>1360</v>
      </c>
      <c r="I10" s="421">
        <f>'7. Lo Esencial de la Reforma U.'!Q34</f>
        <v>0</v>
      </c>
    </row>
    <row r="11" spans="2:11" ht="18.75" x14ac:dyDescent="0.25">
      <c r="B11" s="82" t="s">
        <v>417</v>
      </c>
      <c r="C11" s="83">
        <f>'8. Venta de Servicios'!D5</f>
        <v>0</v>
      </c>
      <c r="E11" s="439" t="s">
        <v>404</v>
      </c>
      <c r="F11" s="440">
        <f>Presupuesto!AR566</f>
        <v>653199</v>
      </c>
      <c r="G11" s="111"/>
      <c r="H11" s="417" t="s">
        <v>1362</v>
      </c>
      <c r="I11" s="421">
        <f>'8. Cultura de Inno. Insti...'!Q21</f>
        <v>0</v>
      </c>
    </row>
    <row r="12" spans="2:11" ht="18.75" x14ac:dyDescent="0.25">
      <c r="B12" s="92"/>
      <c r="C12" s="83"/>
      <c r="F12" s="111"/>
      <c r="G12" s="111"/>
      <c r="H12" s="417" t="s">
        <v>1474</v>
      </c>
      <c r="I12" s="421">
        <f>'9. Asegura. de la Calid. y M'!Q36</f>
        <v>0</v>
      </c>
      <c r="K12" s="156"/>
    </row>
    <row r="13" spans="2:11" ht="24" thickBot="1" x14ac:dyDescent="0.3">
      <c r="B13" s="84" t="s">
        <v>124</v>
      </c>
      <c r="C13" s="431">
        <f>SUM(C4:C12)</f>
        <v>653199</v>
      </c>
      <c r="F13" s="111"/>
      <c r="G13" s="111"/>
      <c r="H13" s="418" t="s">
        <v>1450</v>
      </c>
      <c r="I13" s="422">
        <f>'10. Posgrado'!Q43</f>
        <v>0</v>
      </c>
    </row>
    <row r="14" spans="2:11" ht="23.25" x14ac:dyDescent="0.25">
      <c r="B14" s="84"/>
      <c r="C14" s="85"/>
      <c r="F14" s="111"/>
      <c r="G14" s="111"/>
      <c r="H14" s="425" t="s">
        <v>124</v>
      </c>
      <c r="I14" s="426">
        <f>SUM(I4:I13)</f>
        <v>0</v>
      </c>
    </row>
    <row r="15" spans="2:11" ht="15.75" x14ac:dyDescent="0.25">
      <c r="F15" s="111"/>
      <c r="G15" s="111"/>
      <c r="H15" s="545"/>
      <c r="I15" s="545"/>
    </row>
    <row r="16" spans="2:11" ht="16.5" thickBot="1" x14ac:dyDescent="0.3">
      <c r="F16" s="111"/>
      <c r="G16" s="111"/>
      <c r="H16" s="546" t="s">
        <v>1370</v>
      </c>
      <c r="I16" s="546"/>
    </row>
    <row r="17" spans="2:15" ht="15.75" thickBot="1" x14ac:dyDescent="0.3">
      <c r="F17" s="111"/>
      <c r="G17" s="111"/>
      <c r="H17" s="427" t="s">
        <v>389</v>
      </c>
      <c r="I17" s="428" t="s">
        <v>390</v>
      </c>
      <c r="J17" s="196"/>
    </row>
    <row r="18" spans="2:15" x14ac:dyDescent="0.25">
      <c r="H18" s="480" t="s">
        <v>1363</v>
      </c>
      <c r="I18" s="481">
        <f>'11. Gestion Administrativa'!Q31</f>
        <v>653200</v>
      </c>
      <c r="J18" s="196"/>
    </row>
    <row r="19" spans="2:15" x14ac:dyDescent="0.25">
      <c r="H19" s="482" t="s">
        <v>1364</v>
      </c>
      <c r="I19" s="483">
        <f>'12. Gestión del Talento Humano'!Q21</f>
        <v>0</v>
      </c>
      <c r="J19" s="196"/>
    </row>
    <row r="20" spans="2:15" x14ac:dyDescent="0.25">
      <c r="B20" s="474" t="s">
        <v>1501</v>
      </c>
      <c r="C20" s="475">
        <v>22.584900000000001</v>
      </c>
      <c r="D20" s="474" t="s">
        <v>1533</v>
      </c>
      <c r="E20" s="476"/>
      <c r="H20" s="482" t="s">
        <v>1365</v>
      </c>
      <c r="I20" s="483">
        <f>'13. Gestión Académica'!Q21</f>
        <v>0</v>
      </c>
      <c r="J20" s="196"/>
    </row>
    <row r="21" spans="2:15" x14ac:dyDescent="0.25">
      <c r="H21" s="482" t="s">
        <v>1366</v>
      </c>
      <c r="I21" s="483">
        <f>'14. Internacional... de la E.S.'!Q36</f>
        <v>0</v>
      </c>
      <c r="J21" s="196"/>
    </row>
    <row r="22" spans="2:15" x14ac:dyDescent="0.25">
      <c r="H22" s="484" t="s">
        <v>1367</v>
      </c>
      <c r="I22" s="485">
        <f>'15. Gobernabilidad y Proceso...'!Q29</f>
        <v>0</v>
      </c>
      <c r="J22" s="196"/>
    </row>
    <row r="23" spans="2:15" x14ac:dyDescent="0.25">
      <c r="H23" s="486" t="s">
        <v>1475</v>
      </c>
      <c r="I23" s="487">
        <f>'16. Desa. del Sistema Educ.Sup.'!Q70</f>
        <v>0</v>
      </c>
      <c r="J23" s="196"/>
    </row>
    <row r="24" spans="2:15" s="466" customFormat="1" ht="15.75" thickBot="1" x14ac:dyDescent="0.3">
      <c r="H24" s="488" t="s">
        <v>1510</v>
      </c>
      <c r="I24" s="489">
        <f>'17. Gestión TIC'!Q74</f>
        <v>0</v>
      </c>
      <c r="J24" s="196"/>
    </row>
    <row r="25" spans="2:15" ht="15.75" thickBot="1" x14ac:dyDescent="0.3">
      <c r="H25" s="478" t="s">
        <v>124</v>
      </c>
      <c r="I25" s="479">
        <f>SUM(I18:I24)</f>
        <v>653200</v>
      </c>
    </row>
    <row r="26" spans="2:15" ht="15.75" thickBot="1" x14ac:dyDescent="0.3"/>
    <row r="27" spans="2:15" ht="15.75" thickBot="1" x14ac:dyDescent="0.3">
      <c r="H27" s="429" t="s">
        <v>1369</v>
      </c>
      <c r="I27" s="430">
        <f>I14+I25</f>
        <v>653200</v>
      </c>
    </row>
    <row r="28" spans="2:15" x14ac:dyDescent="0.25">
      <c r="H28" s="342"/>
      <c r="I28" s="343"/>
    </row>
    <row r="29" spans="2:15" x14ac:dyDescent="0.25">
      <c r="H29" s="342"/>
      <c r="I29" s="343"/>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0</v>
      </c>
      <c r="D54" s="237">
        <f>SUMIF('2. CONTRATACION DE PERSONAL'!$C:$C,'Cuadro Resumen'!$B$40:$B$56,'2. CONTRATACION DE PERSONAL'!$G:$G)</f>
        <v>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1</v>
      </c>
      <c r="D56" s="237">
        <f>SUMIF('2. CONTRATACION DE PERSONAL'!$C:$C,'Cuadro Resumen'!$B$40:$B$56,'2. CONTRATACION DE PERSONAL'!$G:$G)</f>
        <v>180000</v>
      </c>
    </row>
    <row r="57" spans="2:4" ht="23.25" x14ac:dyDescent="0.25">
      <c r="B57" s="84" t="s">
        <v>124</v>
      </c>
      <c r="C57" s="168">
        <f>SUBTOTAL(109,C40:C56)</f>
        <v>1</v>
      </c>
      <c r="D57" s="237">
        <f>SUM(D40:D56)</f>
        <v>180000</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0</v>
      </c>
      <c r="D69" s="238">
        <f>SUMIF('3. EQUIPO DE OFICINA'!$C:$C,'Cuadro Resumen'!$B$69:$B$78,'3. EQUIPO DE OFICINA'!$F:$F)</f>
        <v>0</v>
      </c>
    </row>
    <row r="70" spans="2:4" ht="18.75" x14ac:dyDescent="0.25">
      <c r="B70" s="92" t="s">
        <v>64</v>
      </c>
      <c r="C70" s="83">
        <f>SUMIF('3. EQUIPO DE OFICINA'!C:C,'Cuadro Resumen'!$B$69:$B$78,'3. EQUIPO DE OFICINA'!D:D)</f>
        <v>0</v>
      </c>
      <c r="D70" s="238">
        <f>SUMIF('3. EQUIPO DE OFICINA'!$C:$C,'Cuadro Resumen'!$B$69:$B$78,'3. EQUIPO DE OFICINA'!$F:$F)</f>
        <v>0</v>
      </c>
    </row>
    <row r="71" spans="2:4" ht="18.75" x14ac:dyDescent="0.25">
      <c r="B71" s="92" t="s">
        <v>65</v>
      </c>
      <c r="C71" s="83">
        <f>SUMIF('3. EQUIPO DE OFICINA'!C:C,'Cuadro Resumen'!$B$69:$B$78,'3. EQUIPO DE OFICINA'!D:D)</f>
        <v>0</v>
      </c>
      <c r="D71" s="238">
        <f>SUMIF('3. EQUIPO DE OFICINA'!$C:$C,'Cuadro Resumen'!$B$69:$B$78,'3. EQUIPO DE OFICINA'!$F:$F)</f>
        <v>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0</v>
      </c>
      <c r="D75" s="238">
        <f>SUMIF('3. EQUIPO DE OFICINA'!$C:$C,'Cuadro Resumen'!$B$69:$B$78,'3. EQUIPO DE OFICINA'!$F:$F)</f>
        <v>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0</v>
      </c>
      <c r="D80" s="239">
        <f>SUM(D69:D79)</f>
        <v>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0</v>
      </c>
      <c r="D86" s="83">
        <f>SUMIF('4. EQUIPO TECNOLÓGICOS'!$C:$C,'Cuadro Resumen'!$B$86:$B$102,'4. EQUIPO TECNOLÓGICOS'!F:F)</f>
        <v>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0</v>
      </c>
      <c r="D88" s="83">
        <f>SUMIF('4. EQUIPO TECNOLÓGICOS'!$C:$C,'Cuadro Resumen'!$B$86:$B$102,'4. EQUIPO TECNOLÓGICOS'!F:F)</f>
        <v>0</v>
      </c>
    </row>
    <row r="89" spans="2:4" ht="37.5" x14ac:dyDescent="0.25">
      <c r="B89" s="306"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2</v>
      </c>
      <c r="D94" s="83">
        <f>SUMIF('4. EQUIPO TECNOLÓGICOS'!$C:$C,'Cuadro Resumen'!$B$86:$B$102,'4. EQUIPO TECNOLÓGICOS'!F:F)</f>
        <v>50000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1478</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2</v>
      </c>
      <c r="D103" s="85">
        <f>SUM(D86:D102)</f>
        <v>50000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50"/>
    </row>
    <row r="198" spans="2:9" hidden="1" x14ac:dyDescent="0.25">
      <c r="B198" s="547" t="s">
        <v>1494</v>
      </c>
      <c r="C198" s="547"/>
      <c r="D198" s="547"/>
      <c r="E198" s="547"/>
      <c r="F198" s="547"/>
    </row>
    <row r="199" spans="2:9" hidden="1" x14ac:dyDescent="0.25">
      <c r="B199" s="454" t="s">
        <v>1495</v>
      </c>
      <c r="C199" s="453" t="s">
        <v>1496</v>
      </c>
      <c r="D199" s="453" t="s">
        <v>1496</v>
      </c>
      <c r="E199" s="453" t="s">
        <v>1497</v>
      </c>
      <c r="F199" s="453" t="s">
        <v>1497</v>
      </c>
    </row>
    <row r="200" spans="2:9" hidden="1" x14ac:dyDescent="0.25">
      <c r="B200" s="452"/>
      <c r="C200" s="452" t="s">
        <v>1498</v>
      </c>
      <c r="D200" s="452" t="s">
        <v>1499</v>
      </c>
      <c r="E200" s="452" t="s">
        <v>1498</v>
      </c>
      <c r="F200" s="452" t="s">
        <v>1499</v>
      </c>
    </row>
    <row r="201" spans="2:9" hidden="1" x14ac:dyDescent="0.25">
      <c r="B201" s="454" t="s">
        <v>3</v>
      </c>
      <c r="C201" s="451">
        <v>255</v>
      </c>
      <c r="D201" s="451">
        <v>235</v>
      </c>
      <c r="E201" s="451">
        <v>300</v>
      </c>
      <c r="F201" s="451">
        <v>280</v>
      </c>
    </row>
    <row r="202" spans="2:9" hidden="1" x14ac:dyDescent="0.25">
      <c r="B202" s="454" t="s">
        <v>4</v>
      </c>
      <c r="C202" s="451">
        <v>225</v>
      </c>
      <c r="D202" s="451">
        <v>205</v>
      </c>
      <c r="E202" s="451">
        <v>270</v>
      </c>
      <c r="F202" s="451">
        <v>250</v>
      </c>
    </row>
    <row r="203" spans="2:9" hidden="1" x14ac:dyDescent="0.25">
      <c r="B203" s="454" t="s">
        <v>5</v>
      </c>
      <c r="C203" s="451">
        <v>195</v>
      </c>
      <c r="D203" s="451">
        <v>180</v>
      </c>
      <c r="E203" s="451">
        <v>240</v>
      </c>
      <c r="F203" s="451">
        <v>220</v>
      </c>
    </row>
    <row r="204" spans="2:9" hidden="1" x14ac:dyDescent="0.25">
      <c r="B204" s="454" t="s">
        <v>6</v>
      </c>
      <c r="C204" s="451">
        <v>165</v>
      </c>
      <c r="D204" s="451">
        <v>150</v>
      </c>
      <c r="E204" s="451">
        <v>210</v>
      </c>
      <c r="F204" s="451">
        <v>195</v>
      </c>
    </row>
    <row r="205" spans="2:9" hidden="1" x14ac:dyDescent="0.25">
      <c r="B205" s="454" t="s">
        <v>1500</v>
      </c>
      <c r="C205" s="451">
        <v>145</v>
      </c>
      <c r="D205" s="451">
        <v>135</v>
      </c>
      <c r="E205" s="451">
        <v>185</v>
      </c>
      <c r="F205" s="451">
        <v>170</v>
      </c>
    </row>
    <row r="206" spans="2:9" hidden="1" x14ac:dyDescent="0.25">
      <c r="B206" s="449"/>
      <c r="C206" s="449"/>
      <c r="D206" s="449"/>
      <c r="E206" s="449"/>
      <c r="F206" s="449"/>
    </row>
    <row r="207" spans="2:9" hidden="1" x14ac:dyDescent="0.25">
      <c r="B207" s="548" t="s">
        <v>1501</v>
      </c>
      <c r="C207" s="548"/>
      <c r="D207" s="548"/>
      <c r="E207" s="477">
        <f>C20</f>
        <v>22.584900000000001</v>
      </c>
      <c r="F207" s="477" t="str">
        <f>D20</f>
        <v>Lunes, 08 de febrero del 2016 Fuente el BCH</v>
      </c>
    </row>
    <row r="208" spans="2:9" hidden="1" x14ac:dyDescent="0.25">
      <c r="B208" s="449"/>
      <c r="C208" s="449"/>
      <c r="D208" s="449"/>
      <c r="E208" s="449"/>
      <c r="F208" s="449"/>
    </row>
    <row r="209" spans="2:9" hidden="1" x14ac:dyDescent="0.25">
      <c r="B209" s="449"/>
      <c r="C209" s="449"/>
      <c r="D209" s="449"/>
      <c r="E209" s="449"/>
      <c r="F209" s="449"/>
    </row>
    <row r="210" spans="2:9" hidden="1" x14ac:dyDescent="0.25">
      <c r="B210" s="547" t="s">
        <v>1494</v>
      </c>
      <c r="C210" s="547"/>
      <c r="D210" s="547"/>
      <c r="E210" s="547"/>
      <c r="F210" s="547"/>
    </row>
    <row r="211" spans="2:9" hidden="1" x14ac:dyDescent="0.25">
      <c r="B211" s="454" t="s">
        <v>1495</v>
      </c>
      <c r="C211" s="453" t="s">
        <v>1496</v>
      </c>
      <c r="D211" s="453" t="s">
        <v>1496</v>
      </c>
      <c r="E211" s="453" t="s">
        <v>1497</v>
      </c>
      <c r="F211" s="453" t="s">
        <v>1497</v>
      </c>
    </row>
    <row r="212" spans="2:9" hidden="1" x14ac:dyDescent="0.25">
      <c r="B212" s="452"/>
      <c r="C212" s="452" t="s">
        <v>1498</v>
      </c>
      <c r="D212" s="452" t="s">
        <v>1499</v>
      </c>
      <c r="E212" s="452" t="s">
        <v>1498</v>
      </c>
      <c r="F212" s="452" t="s">
        <v>1499</v>
      </c>
    </row>
    <row r="213" spans="2:9" hidden="1" x14ac:dyDescent="0.25">
      <c r="B213" s="454" t="s">
        <v>3</v>
      </c>
      <c r="C213" s="455">
        <f>+C201*E207</f>
        <v>5759.1495000000004</v>
      </c>
      <c r="D213" s="456">
        <f>+D201*E207</f>
        <v>5307.4515000000001</v>
      </c>
      <c r="E213" s="456">
        <f>+E201*E207</f>
        <v>6775.47</v>
      </c>
      <c r="F213" s="456">
        <f>+F201*E207</f>
        <v>6323.7719999999999</v>
      </c>
    </row>
    <row r="214" spans="2:9" hidden="1" x14ac:dyDescent="0.25">
      <c r="B214" s="454" t="s">
        <v>4</v>
      </c>
      <c r="C214" s="455">
        <f>+C202*E207</f>
        <v>5081.6025</v>
      </c>
      <c r="D214" s="456">
        <f>+D202*E207</f>
        <v>4629.9045000000006</v>
      </c>
      <c r="E214" s="456">
        <f>+E202*E207</f>
        <v>6097.9230000000007</v>
      </c>
      <c r="F214" s="456">
        <f>+F202*E207</f>
        <v>5646.2250000000004</v>
      </c>
    </row>
    <row r="215" spans="2:9" hidden="1" x14ac:dyDescent="0.25">
      <c r="B215" s="454" t="s">
        <v>5</v>
      </c>
      <c r="C215" s="455">
        <f>+C203*E207</f>
        <v>4404.0555000000004</v>
      </c>
      <c r="D215" s="456">
        <f>+D203*E207</f>
        <v>4065.2820000000002</v>
      </c>
      <c r="E215" s="456">
        <f>+E203*E207</f>
        <v>5420.3760000000002</v>
      </c>
      <c r="F215" s="456">
        <f>+F203*E207</f>
        <v>4968.6779999999999</v>
      </c>
    </row>
    <row r="216" spans="2:9" hidden="1" x14ac:dyDescent="0.25">
      <c r="B216" s="454" t="s">
        <v>6</v>
      </c>
      <c r="C216" s="455">
        <f>+C204*E207</f>
        <v>3726.5085000000004</v>
      </c>
      <c r="D216" s="456">
        <f>+D204*E207</f>
        <v>3387.7350000000001</v>
      </c>
      <c r="E216" s="456">
        <f>+E204*E207</f>
        <v>4742.8290000000006</v>
      </c>
      <c r="F216" s="456">
        <f>+F204*E207</f>
        <v>4404.0555000000004</v>
      </c>
    </row>
    <row r="217" spans="2:9" hidden="1" x14ac:dyDescent="0.25">
      <c r="B217" s="454" t="s">
        <v>1500</v>
      </c>
      <c r="C217" s="455">
        <f>+C205*E207</f>
        <v>3274.8105</v>
      </c>
      <c r="D217" s="456">
        <f>+D205*E207</f>
        <v>3048.9615000000003</v>
      </c>
      <c r="E217" s="456">
        <f>+E205*E207</f>
        <v>4178.2065000000002</v>
      </c>
      <c r="F217" s="456">
        <f>+F205*E207</f>
        <v>3839.433</v>
      </c>
    </row>
    <row r="218" spans="2:9" hidden="1" x14ac:dyDescent="0.25"/>
    <row r="220" spans="2:9" s="122" customFormat="1" x14ac:dyDescent="0.25">
      <c r="I220" s="45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1511</v>
      </c>
      <c r="K1" s="284"/>
      <c r="L1" s="284"/>
      <c r="M1" s="284"/>
      <c r="N1" s="284"/>
      <c r="O1" s="284"/>
      <c r="P1" s="514" t="s">
        <v>1608</v>
      </c>
      <c r="Q1" s="514" t="s">
        <v>1609</v>
      </c>
      <c r="R1" s="514" t="s">
        <v>1610</v>
      </c>
      <c r="S1" s="514" t="s">
        <v>1611</v>
      </c>
      <c r="T1" s="514" t="s">
        <v>1612</v>
      </c>
      <c r="U1" s="514" t="s">
        <v>1613</v>
      </c>
      <c r="V1" s="514" t="s">
        <v>1614</v>
      </c>
      <c r="W1" s="514" t="s">
        <v>1615</v>
      </c>
    </row>
    <row r="2" spans="1:23" ht="18.75" x14ac:dyDescent="0.25">
      <c r="A2" s="269" t="s">
        <v>1346</v>
      </c>
      <c r="B2" s="284"/>
      <c r="C2" s="284"/>
      <c r="D2" s="284"/>
      <c r="E2" s="284"/>
      <c r="F2" s="284"/>
      <c r="G2" s="284"/>
      <c r="H2" s="284"/>
      <c r="K2" s="284"/>
      <c r="L2" s="284"/>
      <c r="M2" s="284"/>
      <c r="N2" s="284"/>
      <c r="O2" s="284"/>
      <c r="P2" s="284"/>
      <c r="Q2" s="284"/>
      <c r="R2" s="284"/>
      <c r="S2" s="284"/>
      <c r="T2" s="284"/>
      <c r="U2" s="284"/>
    </row>
    <row r="3" spans="1:23" x14ac:dyDescent="0.25">
      <c r="A3" s="596" t="s">
        <v>1401</v>
      </c>
      <c r="B3" s="596"/>
      <c r="C3" s="596"/>
      <c r="D3" s="596"/>
      <c r="E3" s="596"/>
      <c r="F3" s="596"/>
      <c r="G3" s="596"/>
      <c r="H3" s="596"/>
      <c r="I3" s="596"/>
      <c r="J3" s="596"/>
      <c r="K3" s="596"/>
      <c r="L3" s="596"/>
      <c r="M3" s="596"/>
      <c r="N3" s="596"/>
      <c r="O3" s="596"/>
      <c r="P3" s="596"/>
      <c r="Q3" s="596"/>
      <c r="R3" s="596"/>
      <c r="S3" s="596"/>
      <c r="T3" s="596"/>
      <c r="U3" s="596"/>
    </row>
    <row r="4" spans="1:23" s="366" customFormat="1" x14ac:dyDescent="0.25">
      <c r="A4" s="378" t="s">
        <v>1400</v>
      </c>
      <c r="B4" s="376"/>
      <c r="C4" s="376"/>
      <c r="D4" s="495"/>
      <c r="E4" s="376"/>
      <c r="F4" s="376"/>
      <c r="G4" s="376"/>
      <c r="H4" s="376"/>
      <c r="I4" s="376"/>
      <c r="J4" s="376"/>
      <c r="K4" s="376"/>
      <c r="L4" s="376"/>
      <c r="M4" s="376"/>
      <c r="N4" s="376"/>
      <c r="O4" s="376"/>
      <c r="P4" s="376"/>
      <c r="Q4" s="376"/>
      <c r="R4" s="376"/>
      <c r="S4" s="376"/>
      <c r="T4" s="376"/>
      <c r="U4" s="376"/>
    </row>
    <row r="5" spans="1:23" x14ac:dyDescent="0.25">
      <c r="A5" s="316" t="s">
        <v>1473</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556" t="s">
        <v>96</v>
      </c>
      <c r="B6" s="555" t="s">
        <v>110</v>
      </c>
      <c r="C6" s="558" t="s">
        <v>1534</v>
      </c>
      <c r="D6" s="558" t="s">
        <v>1535</v>
      </c>
      <c r="E6" s="558" t="s">
        <v>86</v>
      </c>
      <c r="F6" s="558" t="s">
        <v>391</v>
      </c>
      <c r="G6" s="558" t="s">
        <v>87</v>
      </c>
      <c r="H6" s="561" t="s">
        <v>99</v>
      </c>
      <c r="I6" s="567"/>
      <c r="J6" s="567"/>
      <c r="K6" s="567"/>
      <c r="L6" s="567"/>
      <c r="M6" s="567"/>
      <c r="N6" s="567"/>
      <c r="O6" s="562"/>
      <c r="P6" s="563" t="s">
        <v>100</v>
      </c>
      <c r="Q6" s="564"/>
      <c r="R6" s="555" t="s">
        <v>102</v>
      </c>
      <c r="S6" s="555" t="s">
        <v>109</v>
      </c>
      <c r="T6" s="555" t="s">
        <v>108</v>
      </c>
      <c r="U6" s="552" t="s">
        <v>88</v>
      </c>
    </row>
    <row r="7" spans="1:23" ht="15" customHeight="1" x14ac:dyDescent="0.25">
      <c r="A7" s="556"/>
      <c r="B7" s="556"/>
      <c r="C7" s="559"/>
      <c r="D7" s="559"/>
      <c r="E7" s="559"/>
      <c r="F7" s="559"/>
      <c r="G7" s="559"/>
      <c r="H7" s="561" t="s">
        <v>103</v>
      </c>
      <c r="I7" s="562"/>
      <c r="J7" s="561" t="s">
        <v>104</v>
      </c>
      <c r="K7" s="562"/>
      <c r="L7" s="561" t="s">
        <v>105</v>
      </c>
      <c r="M7" s="562"/>
      <c r="N7" s="561" t="s">
        <v>106</v>
      </c>
      <c r="O7" s="562"/>
      <c r="P7" s="565"/>
      <c r="Q7" s="566"/>
      <c r="R7" s="556"/>
      <c r="S7" s="556"/>
      <c r="T7" s="556"/>
      <c r="U7" s="553"/>
    </row>
    <row r="8" spans="1:23" ht="25.5" x14ac:dyDescent="0.25">
      <c r="A8" s="557"/>
      <c r="B8" s="557"/>
      <c r="C8" s="560"/>
      <c r="D8" s="560"/>
      <c r="E8" s="560"/>
      <c r="F8" s="560"/>
      <c r="G8" s="560"/>
      <c r="H8" s="441" t="s">
        <v>107</v>
      </c>
      <c r="I8" s="441" t="s">
        <v>12</v>
      </c>
      <c r="J8" s="441" t="s">
        <v>107</v>
      </c>
      <c r="K8" s="441" t="s">
        <v>12</v>
      </c>
      <c r="L8" s="441" t="s">
        <v>107</v>
      </c>
      <c r="M8" s="441" t="s">
        <v>12</v>
      </c>
      <c r="N8" s="441" t="s">
        <v>107</v>
      </c>
      <c r="O8" s="441" t="s">
        <v>12</v>
      </c>
      <c r="P8" s="441" t="s">
        <v>107</v>
      </c>
      <c r="Q8" s="441" t="s">
        <v>12</v>
      </c>
      <c r="R8" s="557"/>
      <c r="S8" s="557"/>
      <c r="T8" s="557"/>
      <c r="U8" s="554"/>
    </row>
    <row r="9" spans="1:2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23" ht="15.75" x14ac:dyDescent="0.25">
      <c r="A10" s="593" t="s">
        <v>1401</v>
      </c>
      <c r="B10" s="593" t="s">
        <v>1402</v>
      </c>
      <c r="C10" s="280"/>
      <c r="D10" s="496"/>
      <c r="E10" s="280"/>
      <c r="F10" s="280"/>
      <c r="G10" s="281"/>
      <c r="H10" s="281"/>
      <c r="I10" s="359"/>
      <c r="J10" s="281"/>
      <c r="K10" s="359"/>
      <c r="L10" s="281"/>
      <c r="M10" s="359"/>
      <c r="N10" s="281"/>
      <c r="O10" s="359"/>
      <c r="P10" s="401">
        <f>H10+J10+L10+N10</f>
        <v>0</v>
      </c>
      <c r="Q10" s="402">
        <f>I10+K10+M10+O10</f>
        <v>0</v>
      </c>
      <c r="R10" s="281"/>
      <c r="S10" s="281"/>
      <c r="T10" s="281"/>
      <c r="U10" s="281"/>
    </row>
    <row r="11" spans="1:23" ht="15.75" x14ac:dyDescent="0.25">
      <c r="A11" s="594"/>
      <c r="B11" s="594"/>
      <c r="C11" s="280"/>
      <c r="D11" s="496"/>
      <c r="E11" s="280"/>
      <c r="F11" s="280"/>
      <c r="G11" s="281"/>
      <c r="H11" s="281"/>
      <c r="I11" s="359"/>
      <c r="J11" s="281"/>
      <c r="K11" s="359"/>
      <c r="L11" s="281"/>
      <c r="M11" s="359"/>
      <c r="N11" s="281"/>
      <c r="O11" s="359"/>
      <c r="P11" s="401">
        <f t="shared" ref="P11:P35" si="0">H11+J11+L11+N11</f>
        <v>0</v>
      </c>
      <c r="Q11" s="402">
        <f t="shared" ref="Q11:Q35" si="1">I11+K11+M11+O11</f>
        <v>0</v>
      </c>
      <c r="R11" s="281"/>
      <c r="S11" s="281"/>
      <c r="T11" s="281"/>
      <c r="U11" s="281"/>
    </row>
    <row r="12" spans="1:23" ht="15.75" x14ac:dyDescent="0.25">
      <c r="A12" s="594"/>
      <c r="B12" s="594"/>
      <c r="C12" s="280"/>
      <c r="D12" s="496"/>
      <c r="E12" s="280"/>
      <c r="F12" s="280"/>
      <c r="G12" s="281"/>
      <c r="H12" s="281"/>
      <c r="I12" s="359"/>
      <c r="J12" s="281"/>
      <c r="K12" s="359"/>
      <c r="L12" s="281"/>
      <c r="M12" s="359"/>
      <c r="N12" s="281"/>
      <c r="O12" s="359"/>
      <c r="P12" s="401">
        <f t="shared" si="0"/>
        <v>0</v>
      </c>
      <c r="Q12" s="402">
        <f t="shared" si="1"/>
        <v>0</v>
      </c>
      <c r="R12" s="281"/>
      <c r="S12" s="281"/>
      <c r="T12" s="281"/>
      <c r="U12" s="281"/>
    </row>
    <row r="13" spans="1:23" ht="15.75" x14ac:dyDescent="0.25">
      <c r="A13" s="594"/>
      <c r="B13" s="594"/>
      <c r="C13" s="280"/>
      <c r="D13" s="496"/>
      <c r="E13" s="280"/>
      <c r="F13" s="280"/>
      <c r="G13" s="281"/>
      <c r="H13" s="281"/>
      <c r="I13" s="359"/>
      <c r="J13" s="281"/>
      <c r="K13" s="359"/>
      <c r="L13" s="281"/>
      <c r="M13" s="359"/>
      <c r="N13" s="281"/>
      <c r="O13" s="359"/>
      <c r="P13" s="401">
        <f t="shared" si="0"/>
        <v>0</v>
      </c>
      <c r="Q13" s="402">
        <f t="shared" si="1"/>
        <v>0</v>
      </c>
      <c r="R13" s="281"/>
      <c r="S13" s="281"/>
      <c r="T13" s="281"/>
      <c r="U13" s="281"/>
    </row>
    <row r="14" spans="1:23" ht="15.75" x14ac:dyDescent="0.25">
      <c r="A14" s="594"/>
      <c r="B14" s="594"/>
      <c r="C14" s="280"/>
      <c r="D14" s="496"/>
      <c r="E14" s="280"/>
      <c r="F14" s="280"/>
      <c r="G14" s="281"/>
      <c r="H14" s="281"/>
      <c r="I14" s="359"/>
      <c r="J14" s="281"/>
      <c r="K14" s="359"/>
      <c r="L14" s="281"/>
      <c r="M14" s="359"/>
      <c r="N14" s="281"/>
      <c r="O14" s="359"/>
      <c r="P14" s="401">
        <f t="shared" si="0"/>
        <v>0</v>
      </c>
      <c r="Q14" s="402">
        <f t="shared" si="1"/>
        <v>0</v>
      </c>
      <c r="R14" s="281"/>
      <c r="S14" s="281"/>
      <c r="T14" s="281"/>
      <c r="U14" s="281"/>
    </row>
    <row r="15" spans="1:23" ht="15.75" x14ac:dyDescent="0.25">
      <c r="A15" s="595"/>
      <c r="B15" s="595"/>
      <c r="C15" s="280"/>
      <c r="D15" s="496"/>
      <c r="E15" s="280"/>
      <c r="F15" s="280"/>
      <c r="G15" s="281"/>
      <c r="H15" s="281"/>
      <c r="I15" s="359"/>
      <c r="J15" s="281"/>
      <c r="K15" s="359"/>
      <c r="L15" s="281"/>
      <c r="M15" s="359"/>
      <c r="N15" s="281"/>
      <c r="O15" s="359"/>
      <c r="P15" s="401">
        <f t="shared" si="0"/>
        <v>0</v>
      </c>
      <c r="Q15" s="402">
        <f t="shared" si="1"/>
        <v>0</v>
      </c>
      <c r="R15" s="281"/>
      <c r="S15" s="281"/>
      <c r="T15" s="281"/>
      <c r="U15" s="360"/>
    </row>
    <row r="16" spans="1:23" ht="15.75" customHeight="1" x14ac:dyDescent="0.25">
      <c r="A16" s="593" t="s">
        <v>1400</v>
      </c>
      <c r="B16" s="593" t="s">
        <v>1403</v>
      </c>
      <c r="C16" s="280"/>
      <c r="D16" s="496"/>
      <c r="E16" s="280"/>
      <c r="F16" s="280"/>
      <c r="G16" s="281"/>
      <c r="H16" s="281"/>
      <c r="I16" s="359"/>
      <c r="J16" s="281"/>
      <c r="K16" s="359"/>
      <c r="L16" s="361"/>
      <c r="M16" s="359"/>
      <c r="N16" s="281"/>
      <c r="O16" s="359"/>
      <c r="P16" s="401">
        <f t="shared" si="0"/>
        <v>0</v>
      </c>
      <c r="Q16" s="402">
        <f t="shared" si="1"/>
        <v>0</v>
      </c>
      <c r="R16" s="281"/>
      <c r="S16" s="281"/>
      <c r="T16" s="281"/>
      <c r="U16" s="281"/>
    </row>
    <row r="17" spans="1:21" ht="15.75" x14ac:dyDescent="0.25">
      <c r="A17" s="594"/>
      <c r="B17" s="594"/>
      <c r="C17" s="280"/>
      <c r="D17" s="496"/>
      <c r="E17" s="280"/>
      <c r="F17" s="280"/>
      <c r="G17" s="281"/>
      <c r="H17" s="281"/>
      <c r="I17" s="359"/>
      <c r="J17" s="281"/>
      <c r="K17" s="359"/>
      <c r="L17" s="361"/>
      <c r="M17" s="359"/>
      <c r="N17" s="281"/>
      <c r="O17" s="359"/>
      <c r="P17" s="401">
        <f t="shared" si="0"/>
        <v>0</v>
      </c>
      <c r="Q17" s="402">
        <f t="shared" si="1"/>
        <v>0</v>
      </c>
      <c r="R17" s="281"/>
      <c r="S17" s="281"/>
      <c r="T17" s="281"/>
      <c r="U17" s="281"/>
    </row>
    <row r="18" spans="1:21" ht="15.75" x14ac:dyDescent="0.25">
      <c r="A18" s="594"/>
      <c r="B18" s="594"/>
      <c r="C18" s="280"/>
      <c r="D18" s="496"/>
      <c r="E18" s="280"/>
      <c r="F18" s="280"/>
      <c r="G18" s="281"/>
      <c r="H18" s="281"/>
      <c r="I18" s="359"/>
      <c r="J18" s="281"/>
      <c r="K18" s="359"/>
      <c r="L18" s="361"/>
      <c r="M18" s="359"/>
      <c r="N18" s="281"/>
      <c r="O18" s="359"/>
      <c r="P18" s="401">
        <f t="shared" si="0"/>
        <v>0</v>
      </c>
      <c r="Q18" s="402">
        <f t="shared" si="1"/>
        <v>0</v>
      </c>
      <c r="R18" s="281"/>
      <c r="S18" s="281"/>
      <c r="T18" s="281"/>
      <c r="U18" s="281"/>
    </row>
    <row r="19" spans="1:21" ht="15.75" x14ac:dyDescent="0.25">
      <c r="A19" s="594"/>
      <c r="B19" s="594"/>
      <c r="C19" s="280"/>
      <c r="D19" s="496"/>
      <c r="E19" s="280"/>
      <c r="F19" s="280"/>
      <c r="G19" s="281"/>
      <c r="H19" s="281"/>
      <c r="I19" s="359"/>
      <c r="J19" s="281"/>
      <c r="K19" s="359"/>
      <c r="L19" s="361"/>
      <c r="M19" s="359"/>
      <c r="N19" s="281"/>
      <c r="O19" s="359"/>
      <c r="P19" s="401">
        <f t="shared" si="0"/>
        <v>0</v>
      </c>
      <c r="Q19" s="402">
        <f t="shared" si="1"/>
        <v>0</v>
      </c>
      <c r="R19" s="281"/>
      <c r="S19" s="281"/>
      <c r="T19" s="281"/>
      <c r="U19" s="281"/>
    </row>
    <row r="20" spans="1:21" ht="15.75" x14ac:dyDescent="0.25">
      <c r="A20" s="594"/>
      <c r="B20" s="594"/>
      <c r="C20" s="280"/>
      <c r="D20" s="496"/>
      <c r="E20" s="280"/>
      <c r="F20" s="280"/>
      <c r="G20" s="281"/>
      <c r="H20" s="281"/>
      <c r="I20" s="359"/>
      <c r="J20" s="281"/>
      <c r="K20" s="359"/>
      <c r="L20" s="281"/>
      <c r="M20" s="359"/>
      <c r="N20" s="281"/>
      <c r="O20" s="359"/>
      <c r="P20" s="401">
        <f t="shared" si="0"/>
        <v>0</v>
      </c>
      <c r="Q20" s="402">
        <f t="shared" si="1"/>
        <v>0</v>
      </c>
      <c r="R20" s="281"/>
      <c r="S20" s="281"/>
      <c r="T20" s="281"/>
      <c r="U20" s="362"/>
    </row>
    <row r="21" spans="1:21" s="366" customFormat="1" ht="15.75" x14ac:dyDescent="0.25">
      <c r="A21" s="594"/>
      <c r="B21" s="594"/>
      <c r="C21" s="377"/>
      <c r="D21" s="496"/>
      <c r="E21" s="377"/>
      <c r="F21" s="377"/>
      <c r="G21" s="281"/>
      <c r="H21" s="281"/>
      <c r="I21" s="359"/>
      <c r="J21" s="281"/>
      <c r="K21" s="359"/>
      <c r="L21" s="281"/>
      <c r="M21" s="359"/>
      <c r="N21" s="281"/>
      <c r="O21" s="359"/>
      <c r="P21" s="401">
        <f t="shared" si="0"/>
        <v>0</v>
      </c>
      <c r="Q21" s="402">
        <f t="shared" si="1"/>
        <v>0</v>
      </c>
      <c r="R21" s="281"/>
      <c r="S21" s="281"/>
      <c r="T21" s="281"/>
      <c r="U21" s="362"/>
    </row>
    <row r="22" spans="1:21" s="366" customFormat="1" ht="15.75" x14ac:dyDescent="0.25">
      <c r="A22" s="594"/>
      <c r="B22" s="594"/>
      <c r="C22" s="377"/>
      <c r="D22" s="496"/>
      <c r="E22" s="377"/>
      <c r="F22" s="377"/>
      <c r="G22" s="281"/>
      <c r="H22" s="281"/>
      <c r="I22" s="359"/>
      <c r="J22" s="281"/>
      <c r="K22" s="359"/>
      <c r="L22" s="281"/>
      <c r="M22" s="359"/>
      <c r="N22" s="281"/>
      <c r="O22" s="359"/>
      <c r="P22" s="401">
        <f t="shared" si="0"/>
        <v>0</v>
      </c>
      <c r="Q22" s="402">
        <f t="shared" si="1"/>
        <v>0</v>
      </c>
      <c r="R22" s="281"/>
      <c r="S22" s="281"/>
      <c r="T22" s="281"/>
      <c r="U22" s="362"/>
    </row>
    <row r="23" spans="1:21" s="366" customFormat="1" ht="15.75" x14ac:dyDescent="0.25">
      <c r="A23" s="594"/>
      <c r="B23" s="594"/>
      <c r="C23" s="377"/>
      <c r="D23" s="496"/>
      <c r="E23" s="377"/>
      <c r="F23" s="377"/>
      <c r="G23" s="281"/>
      <c r="H23" s="281"/>
      <c r="I23" s="359"/>
      <c r="J23" s="281"/>
      <c r="K23" s="359"/>
      <c r="L23" s="281"/>
      <c r="M23" s="359"/>
      <c r="N23" s="281"/>
      <c r="O23" s="359"/>
      <c r="P23" s="401">
        <f t="shared" si="0"/>
        <v>0</v>
      </c>
      <c r="Q23" s="402">
        <f t="shared" si="1"/>
        <v>0</v>
      </c>
      <c r="R23" s="281"/>
      <c r="S23" s="281"/>
      <c r="T23" s="281"/>
      <c r="U23" s="362"/>
    </row>
    <row r="24" spans="1:21" s="366" customFormat="1" ht="15.75" x14ac:dyDescent="0.25">
      <c r="A24" s="594"/>
      <c r="B24" s="594"/>
      <c r="C24" s="377"/>
      <c r="D24" s="496"/>
      <c r="E24" s="377"/>
      <c r="F24" s="377"/>
      <c r="G24" s="281"/>
      <c r="H24" s="281"/>
      <c r="I24" s="359"/>
      <c r="J24" s="281"/>
      <c r="K24" s="359"/>
      <c r="L24" s="281"/>
      <c r="M24" s="359"/>
      <c r="N24" s="281"/>
      <c r="O24" s="359"/>
      <c r="P24" s="401">
        <f t="shared" si="0"/>
        <v>0</v>
      </c>
      <c r="Q24" s="402">
        <f t="shared" si="1"/>
        <v>0</v>
      </c>
      <c r="R24" s="281"/>
      <c r="S24" s="281"/>
      <c r="T24" s="281"/>
      <c r="U24" s="362"/>
    </row>
    <row r="25" spans="1:21" s="366" customFormat="1" ht="15.75" x14ac:dyDescent="0.25">
      <c r="A25" s="597" t="s">
        <v>1473</v>
      </c>
      <c r="B25" s="597" t="s">
        <v>1421</v>
      </c>
      <c r="C25" s="377"/>
      <c r="D25" s="496"/>
      <c r="E25" s="377"/>
      <c r="F25" s="377"/>
      <c r="G25" s="281"/>
      <c r="H25" s="281"/>
      <c r="I25" s="359"/>
      <c r="J25" s="281"/>
      <c r="K25" s="359"/>
      <c r="L25" s="281"/>
      <c r="M25" s="359"/>
      <c r="N25" s="281"/>
      <c r="O25" s="359"/>
      <c r="P25" s="401">
        <f t="shared" si="0"/>
        <v>0</v>
      </c>
      <c r="Q25" s="402">
        <f t="shared" si="1"/>
        <v>0</v>
      </c>
      <c r="R25" s="281"/>
      <c r="S25" s="281"/>
      <c r="T25" s="281"/>
      <c r="U25" s="362"/>
    </row>
    <row r="26" spans="1:21" s="366" customFormat="1" ht="15.75" x14ac:dyDescent="0.25">
      <c r="A26" s="597"/>
      <c r="B26" s="597"/>
      <c r="C26" s="377"/>
      <c r="D26" s="496"/>
      <c r="E26" s="377"/>
      <c r="F26" s="377"/>
      <c r="G26" s="281"/>
      <c r="H26" s="281"/>
      <c r="I26" s="359"/>
      <c r="J26" s="281"/>
      <c r="K26" s="359"/>
      <c r="L26" s="281"/>
      <c r="M26" s="359"/>
      <c r="N26" s="281"/>
      <c r="O26" s="359"/>
      <c r="P26" s="401">
        <f t="shared" si="0"/>
        <v>0</v>
      </c>
      <c r="Q26" s="402">
        <f t="shared" si="1"/>
        <v>0</v>
      </c>
      <c r="R26" s="281"/>
      <c r="S26" s="281"/>
      <c r="T26" s="281"/>
      <c r="U26" s="362"/>
    </row>
    <row r="27" spans="1:21" s="366" customFormat="1" ht="15.75" x14ac:dyDescent="0.25">
      <c r="A27" s="597"/>
      <c r="B27" s="597"/>
      <c r="C27" s="377"/>
      <c r="D27" s="496"/>
      <c r="E27" s="377"/>
      <c r="F27" s="377"/>
      <c r="G27" s="281"/>
      <c r="H27" s="281"/>
      <c r="I27" s="359"/>
      <c r="J27" s="281"/>
      <c r="K27" s="359"/>
      <c r="L27" s="281"/>
      <c r="M27" s="359"/>
      <c r="N27" s="281"/>
      <c r="O27" s="359"/>
      <c r="P27" s="401">
        <f t="shared" si="0"/>
        <v>0</v>
      </c>
      <c r="Q27" s="402">
        <f t="shared" si="1"/>
        <v>0</v>
      </c>
      <c r="R27" s="281"/>
      <c r="S27" s="281"/>
      <c r="T27" s="281"/>
      <c r="U27" s="362"/>
    </row>
    <row r="28" spans="1:21" s="366" customFormat="1" ht="15.75" x14ac:dyDescent="0.25">
      <c r="A28" s="597"/>
      <c r="B28" s="597"/>
      <c r="C28" s="377"/>
      <c r="D28" s="496"/>
      <c r="E28" s="377"/>
      <c r="F28" s="377"/>
      <c r="G28" s="281"/>
      <c r="H28" s="281"/>
      <c r="I28" s="359"/>
      <c r="J28" s="281"/>
      <c r="K28" s="359"/>
      <c r="L28" s="281"/>
      <c r="M28" s="359"/>
      <c r="N28" s="281"/>
      <c r="O28" s="359"/>
      <c r="P28" s="401">
        <f t="shared" si="0"/>
        <v>0</v>
      </c>
      <c r="Q28" s="402">
        <f t="shared" si="1"/>
        <v>0</v>
      </c>
      <c r="R28" s="281"/>
      <c r="S28" s="281"/>
      <c r="T28" s="281"/>
      <c r="U28" s="362"/>
    </row>
    <row r="29" spans="1:21" s="366" customFormat="1" ht="15.75" x14ac:dyDescent="0.25">
      <c r="A29" s="597"/>
      <c r="B29" s="597"/>
      <c r="C29" s="377"/>
      <c r="D29" s="496"/>
      <c r="E29" s="377"/>
      <c r="F29" s="377"/>
      <c r="G29" s="281"/>
      <c r="H29" s="281"/>
      <c r="I29" s="359"/>
      <c r="J29" s="281"/>
      <c r="K29" s="359"/>
      <c r="L29" s="281"/>
      <c r="M29" s="359"/>
      <c r="N29" s="281"/>
      <c r="O29" s="359"/>
      <c r="P29" s="401">
        <f t="shared" si="0"/>
        <v>0</v>
      </c>
      <c r="Q29" s="402">
        <f t="shared" si="1"/>
        <v>0</v>
      </c>
      <c r="R29" s="281"/>
      <c r="S29" s="281"/>
      <c r="T29" s="281"/>
      <c r="U29" s="362"/>
    </row>
    <row r="30" spans="1:21" s="366" customFormat="1" ht="15.75" x14ac:dyDescent="0.25">
      <c r="A30" s="597"/>
      <c r="B30" s="597"/>
      <c r="C30" s="377"/>
      <c r="D30" s="496"/>
      <c r="E30" s="377"/>
      <c r="F30" s="377"/>
      <c r="G30" s="281"/>
      <c r="H30" s="281"/>
      <c r="I30" s="359"/>
      <c r="J30" s="281"/>
      <c r="K30" s="359"/>
      <c r="L30" s="281"/>
      <c r="M30" s="359"/>
      <c r="N30" s="281"/>
      <c r="O30" s="359"/>
      <c r="P30" s="401">
        <f t="shared" si="0"/>
        <v>0</v>
      </c>
      <c r="Q30" s="402">
        <f t="shared" si="1"/>
        <v>0</v>
      </c>
      <c r="R30" s="281"/>
      <c r="S30" s="281"/>
      <c r="T30" s="281"/>
      <c r="U30" s="362"/>
    </row>
    <row r="31" spans="1:21" s="366" customFormat="1" ht="15.75" x14ac:dyDescent="0.25">
      <c r="A31" s="597"/>
      <c r="B31" s="597"/>
      <c r="C31" s="377"/>
      <c r="D31" s="496"/>
      <c r="E31" s="377"/>
      <c r="F31" s="377"/>
      <c r="G31" s="281"/>
      <c r="H31" s="281"/>
      <c r="I31" s="359"/>
      <c r="J31" s="281"/>
      <c r="K31" s="359"/>
      <c r="L31" s="281"/>
      <c r="M31" s="359"/>
      <c r="N31" s="281"/>
      <c r="O31" s="359"/>
      <c r="P31" s="401">
        <f t="shared" si="0"/>
        <v>0</v>
      </c>
      <c r="Q31" s="402">
        <f t="shared" si="1"/>
        <v>0</v>
      </c>
      <c r="R31" s="281"/>
      <c r="S31" s="281"/>
      <c r="T31" s="281"/>
      <c r="U31" s="362"/>
    </row>
    <row r="32" spans="1:21" s="366" customFormat="1" ht="15.75" x14ac:dyDescent="0.25">
      <c r="A32" s="597"/>
      <c r="B32" s="597"/>
      <c r="C32" s="377"/>
      <c r="D32" s="496"/>
      <c r="E32" s="377"/>
      <c r="F32" s="377"/>
      <c r="G32" s="281"/>
      <c r="H32" s="281"/>
      <c r="I32" s="359"/>
      <c r="J32" s="281"/>
      <c r="K32" s="359"/>
      <c r="L32" s="281"/>
      <c r="M32" s="359"/>
      <c r="N32" s="281"/>
      <c r="O32" s="359"/>
      <c r="P32" s="401">
        <f t="shared" si="0"/>
        <v>0</v>
      </c>
      <c r="Q32" s="402">
        <f t="shared" si="1"/>
        <v>0</v>
      </c>
      <c r="R32" s="281"/>
      <c r="S32" s="281"/>
      <c r="T32" s="281"/>
      <c r="U32" s="362"/>
    </row>
    <row r="33" spans="1:21" s="366" customFormat="1" ht="15.75" x14ac:dyDescent="0.25">
      <c r="A33" s="597"/>
      <c r="B33" s="597"/>
      <c r="C33" s="377"/>
      <c r="D33" s="496"/>
      <c r="E33" s="377"/>
      <c r="F33" s="377"/>
      <c r="G33" s="281"/>
      <c r="H33" s="281"/>
      <c r="I33" s="359"/>
      <c r="J33" s="281"/>
      <c r="K33" s="359"/>
      <c r="L33" s="281"/>
      <c r="M33" s="359"/>
      <c r="N33" s="281"/>
      <c r="O33" s="359"/>
      <c r="P33" s="401">
        <f t="shared" si="0"/>
        <v>0</v>
      </c>
      <c r="Q33" s="402">
        <f t="shared" si="1"/>
        <v>0</v>
      </c>
      <c r="R33" s="281"/>
      <c r="S33" s="281"/>
      <c r="T33" s="281"/>
      <c r="U33" s="362"/>
    </row>
    <row r="34" spans="1:21" s="366" customFormat="1" ht="15.75" x14ac:dyDescent="0.25">
      <c r="A34" s="597"/>
      <c r="B34" s="597"/>
      <c r="C34" s="377"/>
      <c r="D34" s="496"/>
      <c r="E34" s="377"/>
      <c r="F34" s="377"/>
      <c r="G34" s="281"/>
      <c r="H34" s="281"/>
      <c r="I34" s="359"/>
      <c r="J34" s="281"/>
      <c r="K34" s="359"/>
      <c r="L34" s="281"/>
      <c r="M34" s="359"/>
      <c r="N34" s="281"/>
      <c r="O34" s="359"/>
      <c r="P34" s="401">
        <f t="shared" si="0"/>
        <v>0</v>
      </c>
      <c r="Q34" s="402">
        <f t="shared" si="1"/>
        <v>0</v>
      </c>
      <c r="R34" s="281"/>
      <c r="S34" s="281"/>
      <c r="T34" s="281"/>
      <c r="U34" s="362"/>
    </row>
    <row r="35" spans="1:21" ht="15.75" x14ac:dyDescent="0.25">
      <c r="A35" s="597"/>
      <c r="B35" s="597"/>
      <c r="C35" s="280"/>
      <c r="D35" s="496"/>
      <c r="E35" s="280"/>
      <c r="F35" s="280"/>
      <c r="G35" s="281"/>
      <c r="H35" s="281"/>
      <c r="I35" s="359"/>
      <c r="J35" s="281"/>
      <c r="K35" s="359"/>
      <c r="L35" s="281"/>
      <c r="M35" s="359"/>
      <c r="N35" s="281"/>
      <c r="O35" s="359"/>
      <c r="P35" s="401">
        <f t="shared" si="0"/>
        <v>0</v>
      </c>
      <c r="Q35" s="402">
        <f t="shared" si="1"/>
        <v>0</v>
      </c>
      <c r="R35" s="281"/>
      <c r="S35" s="281"/>
      <c r="T35" s="281"/>
      <c r="U35" s="281"/>
    </row>
    <row r="36" spans="1:21" ht="15.75" x14ac:dyDescent="0.25">
      <c r="A36" s="292"/>
      <c r="B36" s="293"/>
      <c r="C36" s="292" t="s">
        <v>1512</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65"/>
    </row>
    <row r="40" spans="1:21" x14ac:dyDescent="0.25">
      <c r="C40" s="465"/>
    </row>
    <row r="41" spans="1:21" x14ac:dyDescent="0.25">
      <c r="C41" s="465"/>
    </row>
    <row r="42" spans="1:21" x14ac:dyDescent="0.25">
      <c r="C42" s="465"/>
      <c r="I42"/>
      <c r="K42"/>
      <c r="M42"/>
      <c r="O42"/>
      <c r="Q42"/>
    </row>
    <row r="43" spans="1:21" x14ac:dyDescent="0.25">
      <c r="C43" s="465"/>
      <c r="I43"/>
      <c r="K43"/>
      <c r="M43"/>
      <c r="O43"/>
      <c r="Q43"/>
    </row>
    <row r="44" spans="1:21" x14ac:dyDescent="0.25">
      <c r="C44" s="465"/>
      <c r="I44"/>
      <c r="K44"/>
      <c r="M44"/>
      <c r="O44"/>
      <c r="Q44"/>
    </row>
    <row r="45" spans="1:21" x14ac:dyDescent="0.25">
      <c r="C45" s="465"/>
      <c r="I45"/>
      <c r="K45"/>
      <c r="M45"/>
      <c r="O45"/>
      <c r="Q45"/>
    </row>
    <row r="46" spans="1:21" x14ac:dyDescent="0.25">
      <c r="C46" s="465"/>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RowHeight="15" x14ac:dyDescent="0.25"/>
  <cols>
    <col min="1" max="1" width="21.7109375" style="366" customWidth="1"/>
    <col min="2" max="2" width="24.28515625" style="366" customWidth="1"/>
    <col min="3" max="3" width="27.42578125" style="366" customWidth="1"/>
    <col min="4" max="4" width="27.42578125" style="465"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x14ac:dyDescent="0.25">
      <c r="B1" s="284"/>
      <c r="C1" s="284"/>
      <c r="D1" s="284"/>
      <c r="E1" s="284"/>
      <c r="F1" s="284"/>
      <c r="G1" s="284"/>
      <c r="H1" s="284" t="s">
        <v>1448</v>
      </c>
      <c r="K1" s="284"/>
      <c r="L1" s="284"/>
      <c r="M1" s="514" t="s">
        <v>1616</v>
      </c>
      <c r="N1" s="514" t="s">
        <v>1617</v>
      </c>
      <c r="O1" s="514" t="s">
        <v>1618</v>
      </c>
      <c r="P1" s="514" t="s">
        <v>1619</v>
      </c>
      <c r="Q1" s="514" t="s">
        <v>1620</v>
      </c>
      <c r="R1" s="514" t="s">
        <v>1621</v>
      </c>
      <c r="S1" s="514" t="s">
        <v>1622</v>
      </c>
      <c r="T1" s="514" t="s">
        <v>1623</v>
      </c>
      <c r="U1" s="514" t="s">
        <v>1624</v>
      </c>
      <c r="V1" s="516" t="s">
        <v>1625</v>
      </c>
      <c r="W1" s="514" t="s">
        <v>1626</v>
      </c>
      <c r="X1" s="514" t="s">
        <v>1627</v>
      </c>
      <c r="Y1" s="514" t="s">
        <v>1628</v>
      </c>
      <c r="Z1" s="514" t="s">
        <v>1629</v>
      </c>
      <c r="AA1" s="514" t="s">
        <v>1630</v>
      </c>
      <c r="AB1" s="514" t="s">
        <v>1631</v>
      </c>
      <c r="AC1" s="514" t="s">
        <v>1632</v>
      </c>
      <c r="AD1" s="514" t="s">
        <v>1633</v>
      </c>
      <c r="AE1" s="514" t="s">
        <v>1634</v>
      </c>
      <c r="AF1" s="514" t="s">
        <v>1635</v>
      </c>
    </row>
    <row r="2" spans="1:32" ht="18.75" x14ac:dyDescent="0.25">
      <c r="A2" s="269" t="s">
        <v>1346</v>
      </c>
      <c r="B2" s="284"/>
      <c r="C2" s="284"/>
      <c r="D2" s="284"/>
      <c r="E2" s="284"/>
      <c r="F2" s="284"/>
      <c r="G2" s="284"/>
      <c r="H2" s="284"/>
      <c r="K2" s="284"/>
      <c r="L2" s="284"/>
      <c r="M2" s="284"/>
      <c r="N2" s="284"/>
      <c r="O2" s="284"/>
      <c r="P2" s="284"/>
      <c r="Q2" s="284"/>
      <c r="R2" s="284"/>
      <c r="S2" s="284"/>
      <c r="T2" s="284"/>
      <c r="U2" s="284"/>
    </row>
    <row r="3" spans="1:32" x14ac:dyDescent="0.25">
      <c r="A3" s="596" t="s">
        <v>1447</v>
      </c>
      <c r="B3" s="596"/>
      <c r="C3" s="596"/>
      <c r="D3" s="596"/>
      <c r="E3" s="596"/>
      <c r="F3" s="596"/>
      <c r="G3" s="596"/>
      <c r="H3" s="596"/>
      <c r="I3" s="596"/>
      <c r="J3" s="596"/>
      <c r="K3" s="596"/>
      <c r="L3" s="596"/>
      <c r="M3" s="596"/>
      <c r="N3" s="596"/>
      <c r="O3" s="596"/>
      <c r="P3" s="596"/>
      <c r="Q3" s="596"/>
      <c r="R3" s="596"/>
      <c r="S3" s="596"/>
      <c r="T3" s="596"/>
      <c r="U3" s="596"/>
    </row>
    <row r="4" spans="1:32" ht="15" customHeight="1" x14ac:dyDescent="0.25">
      <c r="A4" s="556" t="s">
        <v>96</v>
      </c>
      <c r="B4" s="555" t="s">
        <v>110</v>
      </c>
      <c r="C4" s="558" t="s">
        <v>1534</v>
      </c>
      <c r="D4" s="558" t="s">
        <v>1535</v>
      </c>
      <c r="E4" s="558" t="s">
        <v>86</v>
      </c>
      <c r="F4" s="558" t="s">
        <v>391</v>
      </c>
      <c r="G4" s="558" t="s">
        <v>87</v>
      </c>
      <c r="H4" s="561" t="s">
        <v>99</v>
      </c>
      <c r="I4" s="567"/>
      <c r="J4" s="567"/>
      <c r="K4" s="567"/>
      <c r="L4" s="567"/>
      <c r="M4" s="567"/>
      <c r="N4" s="567"/>
      <c r="O4" s="562"/>
      <c r="P4" s="563" t="s">
        <v>100</v>
      </c>
      <c r="Q4" s="564"/>
      <c r="R4" s="555" t="s">
        <v>102</v>
      </c>
      <c r="S4" s="555" t="s">
        <v>109</v>
      </c>
      <c r="T4" s="555" t="s">
        <v>108</v>
      </c>
      <c r="U4" s="552" t="s">
        <v>88</v>
      </c>
    </row>
    <row r="5" spans="1:32" ht="15" customHeight="1" x14ac:dyDescent="0.25">
      <c r="A5" s="556"/>
      <c r="B5" s="556"/>
      <c r="C5" s="559"/>
      <c r="D5" s="559"/>
      <c r="E5" s="559"/>
      <c r="F5" s="559"/>
      <c r="G5" s="559"/>
      <c r="H5" s="561" t="s">
        <v>103</v>
      </c>
      <c r="I5" s="562"/>
      <c r="J5" s="561" t="s">
        <v>104</v>
      </c>
      <c r="K5" s="562"/>
      <c r="L5" s="561" t="s">
        <v>105</v>
      </c>
      <c r="M5" s="562"/>
      <c r="N5" s="561" t="s">
        <v>106</v>
      </c>
      <c r="O5" s="562"/>
      <c r="P5" s="565"/>
      <c r="Q5" s="566"/>
      <c r="R5" s="556"/>
      <c r="S5" s="556"/>
      <c r="T5" s="556"/>
      <c r="U5" s="553"/>
    </row>
    <row r="6" spans="1:32" ht="25.5" x14ac:dyDescent="0.25">
      <c r="A6" s="557"/>
      <c r="B6" s="55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57"/>
      <c r="S6" s="557"/>
      <c r="T6" s="557"/>
      <c r="U6" s="554"/>
    </row>
    <row r="7" spans="1:32" ht="15.75" x14ac:dyDescent="0.25">
      <c r="A7" s="442"/>
      <c r="B7" s="443"/>
      <c r="C7" s="444"/>
      <c r="D7" s="444"/>
      <c r="E7" s="444"/>
      <c r="F7" s="445"/>
      <c r="G7" s="444"/>
      <c r="H7" s="446"/>
      <c r="I7" s="446"/>
      <c r="J7" s="446"/>
      <c r="K7" s="446"/>
      <c r="L7" s="446"/>
      <c r="M7" s="446"/>
      <c r="N7" s="446"/>
      <c r="O7" s="446"/>
      <c r="P7" s="446"/>
      <c r="Q7" s="446"/>
      <c r="R7" s="447"/>
      <c r="S7" s="447"/>
      <c r="T7" s="447"/>
      <c r="U7" s="448"/>
    </row>
    <row r="8" spans="1:32" ht="15.75" x14ac:dyDescent="0.25">
      <c r="A8" s="593" t="s">
        <v>1441</v>
      </c>
      <c r="B8" s="597" t="s">
        <v>1439</v>
      </c>
      <c r="C8" s="280"/>
      <c r="D8" s="496"/>
      <c r="E8" s="280"/>
      <c r="F8" s="280"/>
      <c r="G8" s="281"/>
      <c r="H8" s="281"/>
      <c r="I8" s="359"/>
      <c r="J8" s="281"/>
      <c r="K8" s="359"/>
      <c r="L8" s="281"/>
      <c r="M8" s="359"/>
      <c r="N8" s="281"/>
      <c r="O8" s="359"/>
      <c r="P8" s="403">
        <f t="shared" ref="P8:P22" si="0">H8+J8+L8+N8</f>
        <v>0</v>
      </c>
      <c r="Q8" s="402">
        <f t="shared" ref="Q8:Q22" si="1">I8+K8+M8+O8</f>
        <v>0</v>
      </c>
      <c r="R8" s="281"/>
      <c r="S8" s="281"/>
      <c r="T8" s="281"/>
      <c r="U8" s="281"/>
    </row>
    <row r="9" spans="1:32" ht="15.75" x14ac:dyDescent="0.25">
      <c r="A9" s="594"/>
      <c r="B9" s="597"/>
      <c r="C9" s="280"/>
      <c r="D9" s="496"/>
      <c r="E9" s="280"/>
      <c r="F9" s="280"/>
      <c r="G9" s="281"/>
      <c r="H9" s="281"/>
      <c r="I9" s="359"/>
      <c r="J9" s="281"/>
      <c r="K9" s="359"/>
      <c r="L9" s="281"/>
      <c r="M9" s="359"/>
      <c r="N9" s="281"/>
      <c r="O9" s="359"/>
      <c r="P9" s="403">
        <f t="shared" si="0"/>
        <v>0</v>
      </c>
      <c r="Q9" s="402">
        <f t="shared" si="1"/>
        <v>0</v>
      </c>
      <c r="R9" s="281"/>
      <c r="S9" s="281"/>
      <c r="T9" s="281"/>
      <c r="U9" s="281"/>
    </row>
    <row r="10" spans="1:32" ht="15.75" x14ac:dyDescent="0.25">
      <c r="A10" s="594"/>
      <c r="B10" s="597"/>
      <c r="C10" s="280"/>
      <c r="D10" s="496"/>
      <c r="E10" s="280"/>
      <c r="F10" s="280"/>
      <c r="G10" s="281"/>
      <c r="H10" s="281"/>
      <c r="I10" s="359"/>
      <c r="J10" s="281"/>
      <c r="K10" s="359"/>
      <c r="L10" s="281"/>
      <c r="M10" s="359"/>
      <c r="N10" s="281"/>
      <c r="O10" s="359"/>
      <c r="P10" s="403">
        <f t="shared" si="0"/>
        <v>0</v>
      </c>
      <c r="Q10" s="402">
        <f t="shared" si="1"/>
        <v>0</v>
      </c>
      <c r="R10" s="281"/>
      <c r="S10" s="281"/>
      <c r="T10" s="281"/>
      <c r="U10" s="281"/>
    </row>
    <row r="11" spans="1:32" ht="15.75" x14ac:dyDescent="0.25">
      <c r="A11" s="594"/>
      <c r="B11" s="597"/>
      <c r="C11" s="280"/>
      <c r="D11" s="496"/>
      <c r="E11" s="280"/>
      <c r="F11" s="280"/>
      <c r="G11" s="281"/>
      <c r="H11" s="281"/>
      <c r="I11" s="359"/>
      <c r="J11" s="281"/>
      <c r="K11" s="359"/>
      <c r="L11" s="281"/>
      <c r="M11" s="359"/>
      <c r="N11" s="281"/>
      <c r="O11" s="359"/>
      <c r="P11" s="403">
        <f t="shared" si="0"/>
        <v>0</v>
      </c>
      <c r="Q11" s="402">
        <f t="shared" si="1"/>
        <v>0</v>
      </c>
      <c r="R11" s="281"/>
      <c r="S11" s="281"/>
      <c r="T11" s="281"/>
      <c r="U11" s="281"/>
    </row>
    <row r="12" spans="1:32" ht="15.75" x14ac:dyDescent="0.25">
      <c r="A12" s="594"/>
      <c r="B12" s="597"/>
      <c r="C12" s="280"/>
      <c r="D12" s="496"/>
      <c r="E12" s="280"/>
      <c r="F12" s="280"/>
      <c r="G12" s="281"/>
      <c r="H12" s="281"/>
      <c r="I12" s="359"/>
      <c r="J12" s="281"/>
      <c r="K12" s="359"/>
      <c r="L12" s="281"/>
      <c r="M12" s="359"/>
      <c r="N12" s="281"/>
      <c r="O12" s="359"/>
      <c r="P12" s="403">
        <f t="shared" si="0"/>
        <v>0</v>
      </c>
      <c r="Q12" s="402">
        <f t="shared" si="1"/>
        <v>0</v>
      </c>
      <c r="R12" s="281"/>
      <c r="S12" s="281"/>
      <c r="T12" s="281"/>
      <c r="U12" s="281"/>
    </row>
    <row r="13" spans="1:32" ht="15.75" x14ac:dyDescent="0.25">
      <c r="A13" s="594"/>
      <c r="B13" s="597" t="s">
        <v>1446</v>
      </c>
      <c r="C13" s="280"/>
      <c r="D13" s="496"/>
      <c r="E13" s="280"/>
      <c r="F13" s="280"/>
      <c r="G13" s="281"/>
      <c r="H13" s="281"/>
      <c r="I13" s="359"/>
      <c r="J13" s="281"/>
      <c r="K13" s="359"/>
      <c r="L13" s="281"/>
      <c r="M13" s="359"/>
      <c r="N13" s="281"/>
      <c r="O13" s="359"/>
      <c r="P13" s="403">
        <f t="shared" si="0"/>
        <v>0</v>
      </c>
      <c r="Q13" s="402">
        <f t="shared" si="1"/>
        <v>0</v>
      </c>
      <c r="R13" s="281"/>
      <c r="S13" s="281"/>
      <c r="T13" s="281"/>
      <c r="U13" s="281"/>
    </row>
    <row r="14" spans="1:32" ht="15.75" x14ac:dyDescent="0.25">
      <c r="A14" s="594"/>
      <c r="B14" s="597"/>
      <c r="C14" s="280"/>
      <c r="D14" s="496"/>
      <c r="E14" s="280"/>
      <c r="F14" s="280"/>
      <c r="G14" s="281"/>
      <c r="H14" s="281"/>
      <c r="I14" s="359"/>
      <c r="J14" s="281"/>
      <c r="K14" s="359"/>
      <c r="L14" s="281"/>
      <c r="M14" s="359"/>
      <c r="N14" s="281"/>
      <c r="O14" s="359"/>
      <c r="P14" s="403">
        <f t="shared" si="0"/>
        <v>0</v>
      </c>
      <c r="Q14" s="402">
        <f t="shared" si="1"/>
        <v>0</v>
      </c>
      <c r="R14" s="281"/>
      <c r="S14" s="281"/>
      <c r="T14" s="281"/>
      <c r="U14" s="360"/>
    </row>
    <row r="15" spans="1:32" ht="15.75" x14ac:dyDescent="0.25">
      <c r="A15" s="594"/>
      <c r="B15" s="597"/>
      <c r="C15" s="280"/>
      <c r="D15" s="496"/>
      <c r="E15" s="280"/>
      <c r="F15" s="280"/>
      <c r="G15" s="281"/>
      <c r="H15" s="281"/>
      <c r="I15" s="359"/>
      <c r="J15" s="281"/>
      <c r="K15" s="359"/>
      <c r="L15" s="281"/>
      <c r="M15" s="359"/>
      <c r="N15" s="281"/>
      <c r="O15" s="359"/>
      <c r="P15" s="403">
        <f t="shared" si="0"/>
        <v>0</v>
      </c>
      <c r="Q15" s="402">
        <f t="shared" si="1"/>
        <v>0</v>
      </c>
      <c r="R15" s="281"/>
      <c r="S15" s="281"/>
      <c r="T15" s="281"/>
      <c r="U15" s="360"/>
    </row>
    <row r="16" spans="1:32" ht="15.75" x14ac:dyDescent="0.25">
      <c r="A16" s="594"/>
      <c r="B16" s="597"/>
      <c r="C16" s="280"/>
      <c r="D16" s="496"/>
      <c r="E16" s="280"/>
      <c r="F16" s="280"/>
      <c r="G16" s="281"/>
      <c r="H16" s="281"/>
      <c r="I16" s="359"/>
      <c r="J16" s="281"/>
      <c r="K16" s="359"/>
      <c r="L16" s="281"/>
      <c r="M16" s="359"/>
      <c r="N16" s="281"/>
      <c r="O16" s="359"/>
      <c r="P16" s="403">
        <f t="shared" si="0"/>
        <v>0</v>
      </c>
      <c r="Q16" s="402">
        <f t="shared" si="1"/>
        <v>0</v>
      </c>
      <c r="R16" s="281"/>
      <c r="S16" s="281"/>
      <c r="T16" s="281"/>
      <c r="U16" s="360"/>
    </row>
    <row r="17" spans="1:21" ht="15.75" x14ac:dyDescent="0.25">
      <c r="A17" s="594"/>
      <c r="B17" s="597"/>
      <c r="C17" s="280"/>
      <c r="D17" s="496"/>
      <c r="E17" s="280"/>
      <c r="F17" s="280"/>
      <c r="G17" s="281"/>
      <c r="H17" s="281"/>
      <c r="I17" s="359"/>
      <c r="J17" s="281"/>
      <c r="K17" s="359"/>
      <c r="L17" s="361"/>
      <c r="M17" s="359"/>
      <c r="N17" s="281"/>
      <c r="O17" s="359"/>
      <c r="P17" s="403">
        <f t="shared" si="0"/>
        <v>0</v>
      </c>
      <c r="Q17" s="402">
        <f t="shared" si="1"/>
        <v>0</v>
      </c>
      <c r="R17" s="281"/>
      <c r="S17" s="281"/>
      <c r="T17" s="281"/>
      <c r="U17" s="281"/>
    </row>
    <row r="18" spans="1:21" ht="15.75" x14ac:dyDescent="0.25">
      <c r="A18" s="594"/>
      <c r="B18" s="597" t="s">
        <v>1440</v>
      </c>
      <c r="C18" s="280"/>
      <c r="D18" s="496"/>
      <c r="E18" s="280"/>
      <c r="F18" s="280"/>
      <c r="G18" s="281"/>
      <c r="H18" s="281"/>
      <c r="I18" s="359"/>
      <c r="J18" s="281"/>
      <c r="K18" s="359"/>
      <c r="L18" s="361"/>
      <c r="M18" s="359"/>
      <c r="N18" s="281"/>
      <c r="O18" s="359"/>
      <c r="P18" s="403">
        <f t="shared" si="0"/>
        <v>0</v>
      </c>
      <c r="Q18" s="402">
        <f t="shared" si="1"/>
        <v>0</v>
      </c>
      <c r="R18" s="281"/>
      <c r="S18" s="281"/>
      <c r="T18" s="281"/>
      <c r="U18" s="281"/>
    </row>
    <row r="19" spans="1:21" ht="15.75" x14ac:dyDescent="0.25">
      <c r="A19" s="594"/>
      <c r="B19" s="597"/>
      <c r="C19" s="280"/>
      <c r="D19" s="496"/>
      <c r="E19" s="280"/>
      <c r="F19" s="280"/>
      <c r="G19" s="281"/>
      <c r="H19" s="281"/>
      <c r="I19" s="359"/>
      <c r="J19" s="281"/>
      <c r="K19" s="359"/>
      <c r="L19" s="361"/>
      <c r="M19" s="359"/>
      <c r="N19" s="281"/>
      <c r="O19" s="359"/>
      <c r="P19" s="403">
        <f t="shared" si="0"/>
        <v>0</v>
      </c>
      <c r="Q19" s="402">
        <f t="shared" si="1"/>
        <v>0</v>
      </c>
      <c r="R19" s="281"/>
      <c r="S19" s="281"/>
      <c r="T19" s="281"/>
      <c r="U19" s="281"/>
    </row>
    <row r="20" spans="1:21" ht="15.75" x14ac:dyDescent="0.25">
      <c r="A20" s="594"/>
      <c r="B20" s="597"/>
      <c r="C20" s="280"/>
      <c r="D20" s="496"/>
      <c r="E20" s="280"/>
      <c r="F20" s="280"/>
      <c r="G20" s="281"/>
      <c r="H20" s="281"/>
      <c r="I20" s="359"/>
      <c r="J20" s="281"/>
      <c r="K20" s="359"/>
      <c r="L20" s="361"/>
      <c r="M20" s="359"/>
      <c r="N20" s="281"/>
      <c r="O20" s="359"/>
      <c r="P20" s="403">
        <f t="shared" si="0"/>
        <v>0</v>
      </c>
      <c r="Q20" s="402">
        <f t="shared" si="1"/>
        <v>0</v>
      </c>
      <c r="R20" s="281"/>
      <c r="S20" s="281"/>
      <c r="T20" s="281"/>
      <c r="U20" s="281"/>
    </row>
    <row r="21" spans="1:21" ht="15.75" x14ac:dyDescent="0.25">
      <c r="A21" s="594"/>
      <c r="B21" s="597"/>
      <c r="C21" s="280"/>
      <c r="D21" s="496"/>
      <c r="E21" s="280"/>
      <c r="F21" s="280"/>
      <c r="G21" s="281"/>
      <c r="H21" s="281"/>
      <c r="I21" s="359"/>
      <c r="J21" s="281"/>
      <c r="K21" s="359"/>
      <c r="L21" s="361"/>
      <c r="M21" s="359"/>
      <c r="N21" s="281"/>
      <c r="O21" s="359"/>
      <c r="P21" s="403">
        <f t="shared" si="0"/>
        <v>0</v>
      </c>
      <c r="Q21" s="402">
        <f t="shared" si="1"/>
        <v>0</v>
      </c>
      <c r="R21" s="281"/>
      <c r="S21" s="281"/>
      <c r="T21" s="281"/>
      <c r="U21" s="281"/>
    </row>
    <row r="22" spans="1:21" ht="15.75" x14ac:dyDescent="0.25">
      <c r="A22" s="594"/>
      <c r="B22" s="597"/>
      <c r="C22" s="280"/>
      <c r="D22" s="496"/>
      <c r="E22" s="280"/>
      <c r="F22" s="371"/>
      <c r="G22" s="281"/>
      <c r="H22" s="281"/>
      <c r="I22" s="359"/>
      <c r="J22" s="281"/>
      <c r="K22" s="359"/>
      <c r="L22" s="361"/>
      <c r="M22" s="359"/>
      <c r="N22" s="281"/>
      <c r="O22" s="359"/>
      <c r="P22" s="403">
        <f t="shared" si="0"/>
        <v>0</v>
      </c>
      <c r="Q22" s="402">
        <f t="shared" si="1"/>
        <v>0</v>
      </c>
      <c r="R22" s="281"/>
      <c r="S22" s="281"/>
      <c r="T22" s="281"/>
      <c r="U22" s="281"/>
    </row>
    <row r="23" spans="1:21" ht="15.75" x14ac:dyDescent="0.25">
      <c r="A23" s="594"/>
      <c r="B23" s="593" t="s">
        <v>1442</v>
      </c>
      <c r="C23" s="280"/>
      <c r="D23" s="496"/>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x14ac:dyDescent="0.25">
      <c r="A24" s="594"/>
      <c r="B24" s="594"/>
      <c r="C24" s="280"/>
      <c r="D24" s="496"/>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x14ac:dyDescent="0.25">
      <c r="A25" s="594"/>
      <c r="B25" s="594"/>
      <c r="C25" s="280"/>
      <c r="D25" s="496"/>
      <c r="E25" s="280"/>
      <c r="F25" s="371"/>
      <c r="G25" s="281"/>
      <c r="H25" s="281"/>
      <c r="I25" s="359"/>
      <c r="J25" s="281"/>
      <c r="K25" s="359"/>
      <c r="L25" s="361"/>
      <c r="M25" s="359"/>
      <c r="N25" s="281"/>
      <c r="O25" s="359"/>
      <c r="P25" s="403">
        <f t="shared" si="3"/>
        <v>0</v>
      </c>
      <c r="Q25" s="402">
        <f t="shared" si="4"/>
        <v>0</v>
      </c>
      <c r="R25" s="281"/>
      <c r="S25" s="281"/>
      <c r="T25" s="281"/>
      <c r="U25" s="281"/>
    </row>
    <row r="26" spans="1:21" ht="15.75" x14ac:dyDescent="0.25">
      <c r="A26" s="594"/>
      <c r="B26" s="594"/>
      <c r="C26" s="280"/>
      <c r="D26" s="496"/>
      <c r="E26" s="280"/>
      <c r="F26" s="371"/>
      <c r="G26" s="281"/>
      <c r="H26" s="281"/>
      <c r="I26" s="359"/>
      <c r="J26" s="281"/>
      <c r="K26" s="359"/>
      <c r="L26" s="361"/>
      <c r="M26" s="359"/>
      <c r="N26" s="281"/>
      <c r="O26" s="359"/>
      <c r="P26" s="403">
        <f t="shared" si="3"/>
        <v>0</v>
      </c>
      <c r="Q26" s="402">
        <f t="shared" si="4"/>
        <v>0</v>
      </c>
      <c r="R26" s="281"/>
      <c r="S26" s="281"/>
      <c r="T26" s="281"/>
      <c r="U26" s="281"/>
    </row>
    <row r="27" spans="1:21" ht="15.75" x14ac:dyDescent="0.25">
      <c r="A27" s="594"/>
      <c r="B27" s="595"/>
      <c r="C27" s="280"/>
      <c r="D27" s="496"/>
      <c r="E27" s="280"/>
      <c r="F27" s="371"/>
      <c r="G27" s="281"/>
      <c r="H27" s="281"/>
      <c r="I27" s="359"/>
      <c r="J27" s="281"/>
      <c r="K27" s="359"/>
      <c r="L27" s="361"/>
      <c r="M27" s="359"/>
      <c r="N27" s="281"/>
      <c r="O27" s="359"/>
      <c r="P27" s="403">
        <f t="shared" si="3"/>
        <v>0</v>
      </c>
      <c r="Q27" s="402">
        <f t="shared" si="4"/>
        <v>0</v>
      </c>
      <c r="R27" s="281"/>
      <c r="S27" s="281"/>
      <c r="T27" s="281"/>
      <c r="U27" s="281"/>
    </row>
    <row r="28" spans="1:21" ht="15.75" x14ac:dyDescent="0.25">
      <c r="A28" s="594"/>
      <c r="B28" s="593" t="s">
        <v>1443</v>
      </c>
      <c r="C28" s="280"/>
      <c r="D28" s="496"/>
      <c r="E28" s="280"/>
      <c r="F28" s="371"/>
      <c r="G28" s="281"/>
      <c r="H28" s="281"/>
      <c r="I28" s="359"/>
      <c r="J28" s="281"/>
      <c r="K28" s="359"/>
      <c r="L28" s="361"/>
      <c r="M28" s="359"/>
      <c r="N28" s="281"/>
      <c r="O28" s="359"/>
      <c r="P28" s="403">
        <f t="shared" si="3"/>
        <v>0</v>
      </c>
      <c r="Q28" s="402">
        <f t="shared" si="4"/>
        <v>0</v>
      </c>
      <c r="R28" s="281"/>
      <c r="S28" s="281"/>
      <c r="T28" s="281"/>
      <c r="U28" s="281"/>
    </row>
    <row r="29" spans="1:21" ht="15.75" x14ac:dyDescent="0.25">
      <c r="A29" s="594"/>
      <c r="B29" s="594"/>
      <c r="C29" s="280"/>
      <c r="D29" s="496"/>
      <c r="E29" s="280"/>
      <c r="F29" s="371"/>
      <c r="G29" s="281"/>
      <c r="H29" s="281"/>
      <c r="I29" s="359"/>
      <c r="J29" s="281"/>
      <c r="K29" s="359"/>
      <c r="L29" s="361"/>
      <c r="M29" s="359"/>
      <c r="N29" s="281"/>
      <c r="O29" s="359"/>
      <c r="P29" s="403">
        <f t="shared" si="3"/>
        <v>0</v>
      </c>
      <c r="Q29" s="402">
        <f t="shared" si="4"/>
        <v>0</v>
      </c>
      <c r="R29" s="281"/>
      <c r="S29" s="281"/>
      <c r="T29" s="281"/>
      <c r="U29" s="281"/>
    </row>
    <row r="30" spans="1:21" ht="15.75" x14ac:dyDescent="0.25">
      <c r="A30" s="594"/>
      <c r="B30" s="594"/>
      <c r="C30" s="280"/>
      <c r="D30" s="496"/>
      <c r="E30" s="280"/>
      <c r="F30" s="280"/>
      <c r="G30" s="281"/>
      <c r="H30" s="281"/>
      <c r="I30" s="359"/>
      <c r="J30" s="281"/>
      <c r="K30" s="359"/>
      <c r="L30" s="361"/>
      <c r="M30" s="359"/>
      <c r="N30" s="281"/>
      <c r="O30" s="359"/>
      <c r="P30" s="403">
        <f t="shared" si="3"/>
        <v>0</v>
      </c>
      <c r="Q30" s="402">
        <f t="shared" si="4"/>
        <v>0</v>
      </c>
      <c r="R30" s="281"/>
      <c r="S30" s="281"/>
      <c r="T30" s="281"/>
      <c r="U30" s="281"/>
    </row>
    <row r="31" spans="1:21" ht="15.75" x14ac:dyDescent="0.25">
      <c r="A31" s="594"/>
      <c r="B31" s="594"/>
      <c r="C31" s="280"/>
      <c r="D31" s="496"/>
      <c r="E31" s="280"/>
      <c r="F31" s="280"/>
      <c r="G31" s="281"/>
      <c r="H31" s="281"/>
      <c r="I31" s="359"/>
      <c r="J31" s="281"/>
      <c r="K31" s="359"/>
      <c r="L31" s="361"/>
      <c r="M31" s="359"/>
      <c r="N31" s="281"/>
      <c r="O31" s="359"/>
      <c r="P31" s="403">
        <f t="shared" si="3"/>
        <v>0</v>
      </c>
      <c r="Q31" s="402">
        <f t="shared" si="4"/>
        <v>0</v>
      </c>
      <c r="R31" s="281"/>
      <c r="S31" s="281"/>
      <c r="T31" s="281"/>
      <c r="U31" s="281"/>
    </row>
    <row r="32" spans="1:21" ht="15.75" x14ac:dyDescent="0.25">
      <c r="A32" s="594"/>
      <c r="B32" s="595"/>
      <c r="C32" s="280"/>
      <c r="D32" s="496"/>
      <c r="E32" s="280"/>
      <c r="F32" s="280"/>
      <c r="G32" s="281"/>
      <c r="H32" s="281"/>
      <c r="I32" s="359"/>
      <c r="J32" s="281"/>
      <c r="K32" s="359"/>
      <c r="L32" s="361"/>
      <c r="M32" s="359"/>
      <c r="N32" s="281"/>
      <c r="O32" s="359"/>
      <c r="P32" s="403">
        <f t="shared" si="3"/>
        <v>0</v>
      </c>
      <c r="Q32" s="402">
        <f t="shared" si="4"/>
        <v>0</v>
      </c>
      <c r="R32" s="281"/>
      <c r="S32" s="281"/>
      <c r="T32" s="281"/>
      <c r="U32" s="281"/>
    </row>
    <row r="33" spans="1:21" ht="15.75" x14ac:dyDescent="0.25">
      <c r="A33" s="594"/>
      <c r="B33" s="597" t="s">
        <v>1444</v>
      </c>
      <c r="C33" s="370"/>
      <c r="D33" s="497"/>
      <c r="E33" s="280"/>
      <c r="F33" s="280"/>
      <c r="G33" s="281"/>
      <c r="H33" s="281"/>
      <c r="I33" s="359"/>
      <c r="J33" s="281"/>
      <c r="K33" s="359"/>
      <c r="L33" s="361"/>
      <c r="M33" s="359"/>
      <c r="N33" s="281"/>
      <c r="O33" s="359"/>
      <c r="P33" s="403">
        <f t="shared" si="3"/>
        <v>0</v>
      </c>
      <c r="Q33" s="402">
        <f t="shared" si="4"/>
        <v>0</v>
      </c>
      <c r="R33" s="281"/>
      <c r="S33" s="281"/>
      <c r="T33" s="281"/>
      <c r="U33" s="281"/>
    </row>
    <row r="34" spans="1:21" ht="15.75" x14ac:dyDescent="0.25">
      <c r="A34" s="594"/>
      <c r="B34" s="597"/>
      <c r="C34" s="370"/>
      <c r="D34" s="497"/>
      <c r="E34" s="280"/>
      <c r="F34" s="280"/>
      <c r="G34" s="281"/>
      <c r="H34" s="281"/>
      <c r="I34" s="359"/>
      <c r="J34" s="281"/>
      <c r="K34" s="359"/>
      <c r="L34" s="361"/>
      <c r="M34" s="359"/>
      <c r="N34" s="281"/>
      <c r="O34" s="359"/>
      <c r="P34" s="403">
        <f t="shared" si="3"/>
        <v>0</v>
      </c>
      <c r="Q34" s="402">
        <f t="shared" si="4"/>
        <v>0</v>
      </c>
      <c r="R34" s="281"/>
      <c r="S34" s="281"/>
      <c r="T34" s="281"/>
      <c r="U34" s="281"/>
    </row>
    <row r="35" spans="1:21" ht="15.75" x14ac:dyDescent="0.25">
      <c r="A35" s="594"/>
      <c r="B35" s="597"/>
      <c r="C35" s="370"/>
      <c r="D35" s="497"/>
      <c r="E35" s="280"/>
      <c r="F35" s="280"/>
      <c r="G35" s="281"/>
      <c r="H35" s="281"/>
      <c r="I35" s="359"/>
      <c r="J35" s="281"/>
      <c r="K35" s="359"/>
      <c r="L35" s="361"/>
      <c r="M35" s="359"/>
      <c r="N35" s="281"/>
      <c r="O35" s="359"/>
      <c r="P35" s="403">
        <f t="shared" si="3"/>
        <v>0</v>
      </c>
      <c r="Q35" s="402">
        <f t="shared" si="4"/>
        <v>0</v>
      </c>
      <c r="R35" s="281"/>
      <c r="S35" s="281"/>
      <c r="T35" s="281"/>
      <c r="U35" s="281"/>
    </row>
    <row r="36" spans="1:21" ht="15.75" x14ac:dyDescent="0.25">
      <c r="A36" s="594"/>
      <c r="B36" s="597"/>
      <c r="C36" s="370"/>
      <c r="D36" s="497"/>
      <c r="E36" s="280"/>
      <c r="F36" s="280"/>
      <c r="G36" s="281"/>
      <c r="H36" s="281"/>
      <c r="I36" s="359"/>
      <c r="J36" s="281"/>
      <c r="K36" s="359"/>
      <c r="L36" s="361"/>
      <c r="M36" s="359"/>
      <c r="N36" s="281"/>
      <c r="O36" s="359"/>
      <c r="P36" s="403">
        <f t="shared" si="3"/>
        <v>0</v>
      </c>
      <c r="Q36" s="402">
        <f t="shared" si="4"/>
        <v>0</v>
      </c>
      <c r="R36" s="281"/>
      <c r="S36" s="281"/>
      <c r="T36" s="281"/>
      <c r="U36" s="281"/>
    </row>
    <row r="37" spans="1:21" ht="15.75" x14ac:dyDescent="0.25">
      <c r="A37" s="594"/>
      <c r="B37" s="597"/>
      <c r="C37" s="370"/>
      <c r="D37" s="497"/>
      <c r="E37" s="280"/>
      <c r="F37" s="280"/>
      <c r="G37" s="281"/>
      <c r="H37" s="281"/>
      <c r="I37" s="359"/>
      <c r="J37" s="281"/>
      <c r="K37" s="359"/>
      <c r="L37" s="361"/>
      <c r="M37" s="359"/>
      <c r="N37" s="281"/>
      <c r="O37" s="359"/>
      <c r="P37" s="403">
        <f t="shared" si="3"/>
        <v>0</v>
      </c>
      <c r="Q37" s="402">
        <f t="shared" si="4"/>
        <v>0</v>
      </c>
      <c r="R37" s="281"/>
      <c r="S37" s="281"/>
      <c r="T37" s="281"/>
      <c r="U37" s="281"/>
    </row>
    <row r="38" spans="1:21" ht="15.75" x14ac:dyDescent="0.25">
      <c r="A38" s="594"/>
      <c r="B38" s="597" t="s">
        <v>1445</v>
      </c>
      <c r="C38" s="370"/>
      <c r="D38" s="497"/>
      <c r="E38" s="280"/>
      <c r="F38" s="280"/>
      <c r="G38" s="281"/>
      <c r="H38" s="281"/>
      <c r="I38" s="359"/>
      <c r="J38" s="281"/>
      <c r="K38" s="359"/>
      <c r="L38" s="361"/>
      <c r="M38" s="359"/>
      <c r="N38" s="281"/>
      <c r="O38" s="359"/>
      <c r="P38" s="403">
        <f t="shared" si="3"/>
        <v>0</v>
      </c>
      <c r="Q38" s="402">
        <f t="shared" si="4"/>
        <v>0</v>
      </c>
      <c r="R38" s="281"/>
      <c r="S38" s="281"/>
      <c r="T38" s="281"/>
      <c r="U38" s="281"/>
    </row>
    <row r="39" spans="1:21" ht="15.75" x14ac:dyDescent="0.25">
      <c r="A39" s="594"/>
      <c r="B39" s="597"/>
      <c r="C39" s="370"/>
      <c r="D39" s="497"/>
      <c r="E39" s="280"/>
      <c r="F39" s="280"/>
      <c r="G39" s="281"/>
      <c r="H39" s="281"/>
      <c r="I39" s="359"/>
      <c r="J39" s="281"/>
      <c r="K39" s="359"/>
      <c r="L39" s="361"/>
      <c r="M39" s="359"/>
      <c r="N39" s="281"/>
      <c r="O39" s="359"/>
      <c r="P39" s="403">
        <f t="shared" si="3"/>
        <v>0</v>
      </c>
      <c r="Q39" s="402">
        <f t="shared" si="4"/>
        <v>0</v>
      </c>
      <c r="R39" s="281"/>
      <c r="S39" s="281"/>
      <c r="T39" s="281"/>
      <c r="U39" s="281"/>
    </row>
    <row r="40" spans="1:21" ht="15.75" x14ac:dyDescent="0.25">
      <c r="A40" s="594"/>
      <c r="B40" s="597"/>
      <c r="C40" s="370"/>
      <c r="D40" s="497"/>
      <c r="E40" s="280"/>
      <c r="F40" s="280"/>
      <c r="G40" s="281"/>
      <c r="H40" s="281"/>
      <c r="I40" s="359"/>
      <c r="J40" s="281"/>
      <c r="K40" s="359"/>
      <c r="L40" s="361"/>
      <c r="M40" s="359"/>
      <c r="N40" s="281"/>
      <c r="O40" s="359"/>
      <c r="P40" s="403">
        <f t="shared" si="3"/>
        <v>0</v>
      </c>
      <c r="Q40" s="402">
        <f t="shared" si="4"/>
        <v>0</v>
      </c>
      <c r="R40" s="281"/>
      <c r="S40" s="281"/>
      <c r="T40" s="281"/>
      <c r="U40" s="281"/>
    </row>
    <row r="41" spans="1:21" ht="15.75" x14ac:dyDescent="0.25">
      <c r="A41" s="594"/>
      <c r="B41" s="597"/>
      <c r="C41" s="370"/>
      <c r="D41" s="497"/>
      <c r="E41" s="280"/>
      <c r="F41" s="280"/>
      <c r="G41" s="281"/>
      <c r="H41" s="281"/>
      <c r="I41" s="359"/>
      <c r="J41" s="281"/>
      <c r="K41" s="359"/>
      <c r="L41" s="361"/>
      <c r="M41" s="359"/>
      <c r="N41" s="281"/>
      <c r="O41" s="359"/>
      <c r="P41" s="403">
        <f t="shared" si="3"/>
        <v>0</v>
      </c>
      <c r="Q41" s="402">
        <f t="shared" si="4"/>
        <v>0</v>
      </c>
      <c r="R41" s="281"/>
      <c r="S41" s="281"/>
      <c r="T41" s="281"/>
      <c r="U41" s="281"/>
    </row>
    <row r="42" spans="1:21" ht="15.75" x14ac:dyDescent="0.25">
      <c r="A42" s="594"/>
      <c r="B42" s="597"/>
      <c r="C42" s="370"/>
      <c r="D42" s="497"/>
      <c r="E42" s="280"/>
      <c r="F42" s="280"/>
      <c r="G42" s="281"/>
      <c r="H42" s="281"/>
      <c r="I42" s="359"/>
      <c r="J42" s="281"/>
      <c r="K42" s="359"/>
      <c r="L42" s="361"/>
      <c r="M42" s="359"/>
      <c r="N42" s="281"/>
      <c r="O42" s="359"/>
      <c r="P42" s="403">
        <f t="shared" si="3"/>
        <v>0</v>
      </c>
      <c r="Q42" s="402">
        <f t="shared" si="4"/>
        <v>0</v>
      </c>
      <c r="R42" s="281"/>
      <c r="S42" s="281"/>
      <c r="T42" s="281"/>
      <c r="U42" s="281"/>
    </row>
    <row r="43" spans="1:21" ht="15.75" x14ac:dyDescent="0.25">
      <c r="A43" s="292"/>
      <c r="B43" s="293"/>
      <c r="C43" s="292" t="s">
        <v>1449</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6"/>
      <c r="K49" s="366"/>
      <c r="M49" s="366"/>
      <c r="O49" s="366"/>
      <c r="Q49" s="366"/>
    </row>
    <row r="50" spans="3:17" x14ac:dyDescent="0.25">
      <c r="I50" s="366"/>
      <c r="K50" s="366"/>
      <c r="M50" s="366"/>
      <c r="O50" s="366"/>
      <c r="Q50" s="366"/>
    </row>
    <row r="51" spans="3:17" x14ac:dyDescent="0.25">
      <c r="C51" s="465"/>
      <c r="I51" s="366"/>
      <c r="K51" s="366"/>
      <c r="M51" s="366"/>
      <c r="O51" s="366"/>
      <c r="Q51" s="366"/>
    </row>
    <row r="52" spans="3:17" x14ac:dyDescent="0.25">
      <c r="C52" s="465"/>
      <c r="I52" s="366"/>
      <c r="K52" s="366"/>
      <c r="M52" s="366"/>
      <c r="O52" s="366"/>
      <c r="Q52" s="366"/>
    </row>
    <row r="53" spans="3:17" x14ac:dyDescent="0.25">
      <c r="C53" s="465"/>
      <c r="I53" s="366"/>
      <c r="K53" s="366"/>
      <c r="M53" s="366"/>
      <c r="O53" s="366"/>
      <c r="Q53" s="366"/>
    </row>
    <row r="54" spans="3:17" x14ac:dyDescent="0.25">
      <c r="C54" s="465"/>
      <c r="I54" s="366"/>
      <c r="K54" s="366"/>
      <c r="M54" s="366"/>
      <c r="O54" s="366"/>
      <c r="Q54" s="366"/>
    </row>
    <row r="55" spans="3:17" x14ac:dyDescent="0.25">
      <c r="C55" s="465"/>
      <c r="I55" s="366"/>
      <c r="K55" s="366"/>
      <c r="M55" s="366"/>
      <c r="O55" s="366"/>
      <c r="Q55" s="366"/>
    </row>
    <row r="56" spans="3:17" x14ac:dyDescent="0.25">
      <c r="C56" s="465"/>
      <c r="I56" s="366"/>
      <c r="K56" s="366"/>
      <c r="M56" s="366"/>
      <c r="O56" s="366"/>
      <c r="Q56" s="366"/>
    </row>
    <row r="57" spans="3:17" x14ac:dyDescent="0.25">
      <c r="C57" s="465"/>
      <c r="I57" s="366"/>
      <c r="K57" s="366"/>
      <c r="M57" s="366"/>
      <c r="O57" s="366"/>
      <c r="Q57" s="366"/>
    </row>
    <row r="58" spans="3:17" x14ac:dyDescent="0.25">
      <c r="C58" s="465"/>
      <c r="I58" s="366"/>
      <c r="K58" s="366"/>
      <c r="M58" s="366"/>
      <c r="O58" s="366"/>
      <c r="Q58" s="366"/>
    </row>
    <row r="59" spans="3:17" x14ac:dyDescent="0.25">
      <c r="C59" s="465"/>
      <c r="I59" s="366"/>
      <c r="K59" s="366"/>
      <c r="M59" s="366"/>
      <c r="O59" s="366"/>
      <c r="Q59" s="366"/>
    </row>
    <row r="60" spans="3:17" x14ac:dyDescent="0.25">
      <c r="C60" s="515"/>
      <c r="D60" s="515"/>
    </row>
    <row r="61" spans="3:17" x14ac:dyDescent="0.25">
      <c r="C61" s="465"/>
    </row>
    <row r="62" spans="3:17" x14ac:dyDescent="0.25">
      <c r="C62" s="46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row r="70" spans="3:3" x14ac:dyDescent="0.25">
      <c r="C70" s="465"/>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66"/>
  <sheetViews>
    <sheetView zoomScale="70" zoomScaleNormal="70" workbookViewId="0">
      <pane ySplit="7" topLeftCell="A8" activePane="bottomLeft" state="frozen"/>
      <selection activeCell="Q6" sqref="Q6"/>
      <selection pane="bottomLeft" activeCell="G15" sqref="G15"/>
    </sheetView>
  </sheetViews>
  <sheetFormatPr baseColWidth="10" defaultColWidth="12.5703125" defaultRowHeight="15" x14ac:dyDescent="0.25"/>
  <cols>
    <col min="1" max="2" width="21.7109375" customWidth="1"/>
    <col min="3" max="3" width="27.42578125" customWidth="1"/>
    <col min="4" max="4" width="27.42578125" style="465" customWidth="1"/>
    <col min="5" max="6" width="27.42578125" customWidth="1"/>
    <col min="7" max="7" width="39"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8.28515625" customWidth="1"/>
    <col min="18" max="18" width="19.7109375" customWidth="1"/>
    <col min="19" max="20" width="14.28515625" customWidth="1"/>
    <col min="21" max="21" width="15.7109375" customWidth="1"/>
  </cols>
  <sheetData>
    <row r="1" spans="1:21" s="276" customFormat="1" ht="18.75" x14ac:dyDescent="0.3">
      <c r="H1" s="279" t="s">
        <v>1408</v>
      </c>
      <c r="M1" s="279"/>
      <c r="N1" s="279"/>
      <c r="O1" s="279"/>
      <c r="P1" s="514" t="s">
        <v>1636</v>
      </c>
      <c r="Q1" s="514" t="s">
        <v>1637</v>
      </c>
      <c r="R1" s="514" t="s">
        <v>1638</v>
      </c>
      <c r="S1" s="514" t="s">
        <v>1639</v>
      </c>
      <c r="T1" s="514" t="s">
        <v>1640</v>
      </c>
      <c r="U1" s="514" t="s">
        <v>1641</v>
      </c>
    </row>
    <row r="2" spans="1:21" s="276" customFormat="1" ht="18.75" x14ac:dyDescent="0.3">
      <c r="A2" s="321" t="s">
        <v>1351</v>
      </c>
      <c r="H2" s="279"/>
      <c r="M2" s="279"/>
      <c r="N2" s="279"/>
      <c r="O2" s="279"/>
      <c r="P2" s="279"/>
      <c r="Q2" s="279"/>
      <c r="R2" s="279"/>
      <c r="S2" s="279"/>
      <c r="T2" s="279"/>
      <c r="U2" s="279"/>
    </row>
    <row r="3" spans="1:21" s="276" customFormat="1" ht="27.75" customHeight="1" x14ac:dyDescent="0.2">
      <c r="A3" s="627" t="s">
        <v>1410</v>
      </c>
      <c r="B3" s="627"/>
      <c r="C3" s="627"/>
      <c r="D3" s="627"/>
      <c r="E3" s="627"/>
      <c r="F3" s="627"/>
      <c r="G3" s="627"/>
      <c r="H3" s="627"/>
      <c r="I3" s="627"/>
      <c r="J3" s="627"/>
      <c r="K3" s="627"/>
      <c r="L3" s="627"/>
      <c r="M3" s="627"/>
      <c r="N3" s="627"/>
      <c r="O3" s="627"/>
      <c r="P3" s="627"/>
      <c r="Q3" s="627"/>
      <c r="R3" s="627"/>
      <c r="S3" s="627"/>
      <c r="T3" s="627"/>
      <c r="U3" s="627"/>
    </row>
    <row r="4" spans="1:21" s="320" customFormat="1" x14ac:dyDescent="0.25">
      <c r="A4" s="631" t="s">
        <v>1413</v>
      </c>
      <c r="B4" s="631"/>
      <c r="C4" s="631"/>
      <c r="D4" s="631"/>
      <c r="E4" s="631"/>
      <c r="F4" s="631"/>
      <c r="G4" s="631"/>
      <c r="H4" s="631"/>
      <c r="I4" s="631"/>
      <c r="J4" s="631"/>
      <c r="K4" s="631"/>
      <c r="L4" s="631"/>
      <c r="M4" s="631"/>
      <c r="N4" s="631"/>
      <c r="O4" s="631"/>
      <c r="P4" s="631"/>
      <c r="Q4" s="631"/>
      <c r="R4" s="631"/>
      <c r="S4" s="631"/>
      <c r="T4" s="631"/>
      <c r="U4" s="631"/>
    </row>
    <row r="5" spans="1:21" s="66" customFormat="1" ht="23.25" customHeight="1" x14ac:dyDescent="0.25">
      <c r="A5" s="556" t="s">
        <v>96</v>
      </c>
      <c r="B5" s="555" t="s">
        <v>110</v>
      </c>
      <c r="C5" s="558" t="s">
        <v>1534</v>
      </c>
      <c r="D5" s="558" t="s">
        <v>1535</v>
      </c>
      <c r="E5" s="558" t="s">
        <v>86</v>
      </c>
      <c r="F5" s="558" t="s">
        <v>391</v>
      </c>
      <c r="G5" s="558" t="s">
        <v>87</v>
      </c>
      <c r="H5" s="561" t="s">
        <v>99</v>
      </c>
      <c r="I5" s="567"/>
      <c r="J5" s="567"/>
      <c r="K5" s="567"/>
      <c r="L5" s="567"/>
      <c r="M5" s="567"/>
      <c r="N5" s="567"/>
      <c r="O5" s="562"/>
      <c r="P5" s="563" t="s">
        <v>100</v>
      </c>
      <c r="Q5" s="564"/>
      <c r="R5" s="555" t="s">
        <v>102</v>
      </c>
      <c r="S5" s="555" t="s">
        <v>109</v>
      </c>
      <c r="T5" s="555" t="s">
        <v>108</v>
      </c>
      <c r="U5" s="552" t="s">
        <v>88</v>
      </c>
    </row>
    <row r="6" spans="1:21" s="66" customFormat="1" ht="15" customHeight="1" x14ac:dyDescent="0.25">
      <c r="A6" s="556"/>
      <c r="B6" s="556"/>
      <c r="C6" s="559"/>
      <c r="D6" s="559"/>
      <c r="E6" s="559"/>
      <c r="F6" s="559"/>
      <c r="G6" s="559"/>
      <c r="H6" s="561" t="s">
        <v>103</v>
      </c>
      <c r="I6" s="562"/>
      <c r="J6" s="561" t="s">
        <v>104</v>
      </c>
      <c r="K6" s="562"/>
      <c r="L6" s="561" t="s">
        <v>105</v>
      </c>
      <c r="M6" s="562"/>
      <c r="N6" s="561" t="s">
        <v>106</v>
      </c>
      <c r="O6" s="562"/>
      <c r="P6" s="565"/>
      <c r="Q6" s="566"/>
      <c r="R6" s="556"/>
      <c r="S6" s="556"/>
      <c r="T6" s="556"/>
      <c r="U6" s="553"/>
    </row>
    <row r="7" spans="1:21" s="67" customFormat="1" ht="24" customHeight="1" x14ac:dyDescent="0.25">
      <c r="A7" s="557"/>
      <c r="B7" s="557"/>
      <c r="C7" s="560"/>
      <c r="D7" s="560"/>
      <c r="E7" s="560"/>
      <c r="F7" s="560"/>
      <c r="G7" s="560"/>
      <c r="H7" s="441" t="s">
        <v>107</v>
      </c>
      <c r="I7" s="441" t="s">
        <v>12</v>
      </c>
      <c r="J7" s="441" t="s">
        <v>107</v>
      </c>
      <c r="K7" s="441" t="s">
        <v>12</v>
      </c>
      <c r="L7" s="441" t="s">
        <v>107</v>
      </c>
      <c r="M7" s="441" t="s">
        <v>12</v>
      </c>
      <c r="N7" s="441" t="s">
        <v>107</v>
      </c>
      <c r="O7" s="441" t="s">
        <v>12</v>
      </c>
      <c r="P7" s="441" t="s">
        <v>107</v>
      </c>
      <c r="Q7" s="441" t="s">
        <v>12</v>
      </c>
      <c r="R7" s="557"/>
      <c r="S7" s="557"/>
      <c r="T7" s="557"/>
      <c r="U7" s="554"/>
    </row>
    <row r="8" spans="1:21" s="260" customFormat="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70.5" customHeight="1" x14ac:dyDescent="0.25">
      <c r="A9" s="577" t="s">
        <v>1411</v>
      </c>
      <c r="B9" s="628" t="s">
        <v>1738</v>
      </c>
      <c r="C9" s="632"/>
      <c r="D9" s="622" t="s">
        <v>1699</v>
      </c>
      <c r="E9" s="601" t="s">
        <v>1700</v>
      </c>
      <c r="F9" s="598" t="s">
        <v>1739</v>
      </c>
      <c r="G9" s="622" t="s">
        <v>1702</v>
      </c>
      <c r="H9" s="619"/>
      <c r="I9" s="616"/>
      <c r="J9" s="619"/>
      <c r="K9" s="616"/>
      <c r="L9" s="603">
        <v>0.5</v>
      </c>
      <c r="M9" s="604">
        <v>76000</v>
      </c>
      <c r="N9" s="603">
        <v>0.5</v>
      </c>
      <c r="O9" s="604">
        <v>76000</v>
      </c>
      <c r="P9" s="607">
        <f t="shared" ref="P9:Q9" si="0">H9+J9+L9+N9</f>
        <v>1</v>
      </c>
      <c r="Q9" s="610">
        <f t="shared" si="0"/>
        <v>152000</v>
      </c>
      <c r="R9" s="613" t="s">
        <v>1703</v>
      </c>
      <c r="S9" s="598" t="s">
        <v>1704</v>
      </c>
      <c r="T9" s="598" t="s">
        <v>1705</v>
      </c>
      <c r="U9" s="598" t="s">
        <v>1706</v>
      </c>
    </row>
    <row r="10" spans="1:21" ht="77.25" customHeight="1" x14ac:dyDescent="0.25">
      <c r="A10" s="578"/>
      <c r="B10" s="629"/>
      <c r="C10" s="620"/>
      <c r="D10" s="623"/>
      <c r="E10" s="602"/>
      <c r="F10" s="599"/>
      <c r="G10" s="623"/>
      <c r="H10" s="625"/>
      <c r="I10" s="617"/>
      <c r="J10" s="620"/>
      <c r="K10" s="617"/>
      <c r="L10" s="599"/>
      <c r="M10" s="605"/>
      <c r="N10" s="599"/>
      <c r="O10" s="605"/>
      <c r="P10" s="608"/>
      <c r="Q10" s="611"/>
      <c r="R10" s="614"/>
      <c r="S10" s="599"/>
      <c r="T10" s="599"/>
      <c r="U10" s="599"/>
    </row>
    <row r="11" spans="1:21" s="366" customFormat="1" ht="72.75" customHeight="1" x14ac:dyDescent="0.25">
      <c r="A11" s="578"/>
      <c r="B11" s="629" t="s">
        <v>1697</v>
      </c>
      <c r="C11" s="620"/>
      <c r="D11" s="623" t="s">
        <v>1698</v>
      </c>
      <c r="E11" s="601" t="s">
        <v>1701</v>
      </c>
      <c r="F11" s="599"/>
      <c r="G11" s="623" t="s">
        <v>1702</v>
      </c>
      <c r="H11" s="625"/>
      <c r="I11" s="617"/>
      <c r="J11" s="620"/>
      <c r="K11" s="617"/>
      <c r="L11" s="599"/>
      <c r="M11" s="605"/>
      <c r="N11" s="599"/>
      <c r="O11" s="605"/>
      <c r="P11" s="608"/>
      <c r="Q11" s="611"/>
      <c r="R11" s="614" t="s">
        <v>1703</v>
      </c>
      <c r="S11" s="599" t="s">
        <v>1704</v>
      </c>
      <c r="T11" s="599" t="s">
        <v>1705</v>
      </c>
      <c r="U11" s="599" t="s">
        <v>1706</v>
      </c>
    </row>
    <row r="12" spans="1:21" ht="78" customHeight="1" x14ac:dyDescent="0.25">
      <c r="A12" s="578"/>
      <c r="B12" s="629"/>
      <c r="C12" s="620"/>
      <c r="D12" s="623"/>
      <c r="E12" s="602"/>
      <c r="F12" s="599"/>
      <c r="G12" s="623"/>
      <c r="H12" s="625"/>
      <c r="I12" s="617"/>
      <c r="J12" s="620"/>
      <c r="K12" s="617"/>
      <c r="L12" s="599"/>
      <c r="M12" s="605"/>
      <c r="N12" s="599"/>
      <c r="O12" s="605"/>
      <c r="P12" s="608"/>
      <c r="Q12" s="611"/>
      <c r="R12" s="614"/>
      <c r="S12" s="599"/>
      <c r="T12" s="599"/>
      <c r="U12" s="599"/>
    </row>
    <row r="13" spans="1:21" ht="77.25" customHeight="1" x14ac:dyDescent="0.25">
      <c r="A13" s="578"/>
      <c r="B13" s="629" t="s">
        <v>1697</v>
      </c>
      <c r="C13" s="620"/>
      <c r="D13" s="623" t="s">
        <v>1698</v>
      </c>
      <c r="E13" s="601" t="s">
        <v>1701</v>
      </c>
      <c r="F13" s="599"/>
      <c r="G13" s="623" t="s">
        <v>1702</v>
      </c>
      <c r="H13" s="625"/>
      <c r="I13" s="617"/>
      <c r="J13" s="620"/>
      <c r="K13" s="617"/>
      <c r="L13" s="599"/>
      <c r="M13" s="605"/>
      <c r="N13" s="599"/>
      <c r="O13" s="605"/>
      <c r="P13" s="608"/>
      <c r="Q13" s="611"/>
      <c r="R13" s="614" t="s">
        <v>1703</v>
      </c>
      <c r="S13" s="599" t="s">
        <v>1704</v>
      </c>
      <c r="T13" s="599" t="s">
        <v>1705</v>
      </c>
      <c r="U13" s="599" t="s">
        <v>1706</v>
      </c>
    </row>
    <row r="14" spans="1:21" ht="77.25" customHeight="1" x14ac:dyDescent="0.25">
      <c r="A14" s="578"/>
      <c r="B14" s="630"/>
      <c r="C14" s="621"/>
      <c r="D14" s="624"/>
      <c r="E14" s="602"/>
      <c r="F14" s="600"/>
      <c r="G14" s="624"/>
      <c r="H14" s="626"/>
      <c r="I14" s="618"/>
      <c r="J14" s="621"/>
      <c r="K14" s="618"/>
      <c r="L14" s="600"/>
      <c r="M14" s="606"/>
      <c r="N14" s="600"/>
      <c r="O14" s="606"/>
      <c r="P14" s="609"/>
      <c r="Q14" s="612"/>
      <c r="R14" s="615"/>
      <c r="S14" s="600"/>
      <c r="T14" s="600"/>
      <c r="U14" s="600"/>
    </row>
    <row r="15" spans="1:21" ht="126" x14ac:dyDescent="0.25">
      <c r="A15" s="578"/>
      <c r="B15" s="519" t="s">
        <v>1707</v>
      </c>
      <c r="C15" s="520"/>
      <c r="D15" s="521" t="s">
        <v>1708</v>
      </c>
      <c r="E15" s="521" t="s">
        <v>1709</v>
      </c>
      <c r="F15" s="520" t="s">
        <v>1735</v>
      </c>
      <c r="G15" s="521" t="s">
        <v>1710</v>
      </c>
      <c r="H15" s="523">
        <v>0.25</v>
      </c>
      <c r="I15" s="524">
        <v>8000</v>
      </c>
      <c r="J15" s="523">
        <v>0.25</v>
      </c>
      <c r="K15" s="524">
        <v>8000</v>
      </c>
      <c r="L15" s="523">
        <v>0.25</v>
      </c>
      <c r="M15" s="524">
        <v>8000</v>
      </c>
      <c r="N15" s="523">
        <v>0.25</v>
      </c>
      <c r="O15" s="524">
        <v>8000</v>
      </c>
      <c r="P15" s="525">
        <f t="shared" ref="P15:P30" si="1">H15+J15+L15+N15</f>
        <v>1</v>
      </c>
      <c r="Q15" s="526">
        <f t="shared" ref="Q15:Q30" si="2">I15+K15+M15+O15</f>
        <v>32000</v>
      </c>
      <c r="R15" s="522" t="s">
        <v>1711</v>
      </c>
      <c r="S15" s="520" t="s">
        <v>1712</v>
      </c>
      <c r="T15" s="520" t="s">
        <v>1705</v>
      </c>
      <c r="U15" s="520" t="s">
        <v>1718</v>
      </c>
    </row>
    <row r="16" spans="1:21" s="366" customFormat="1" ht="173.25" x14ac:dyDescent="0.25">
      <c r="A16" s="578"/>
      <c r="B16" s="527" t="s">
        <v>1713</v>
      </c>
      <c r="C16" s="277"/>
      <c r="D16" s="521" t="s">
        <v>1720</v>
      </c>
      <c r="E16" s="521" t="s">
        <v>1719</v>
      </c>
      <c r="F16" s="520" t="s">
        <v>1734</v>
      </c>
      <c r="G16" s="521" t="s">
        <v>1714</v>
      </c>
      <c r="H16" s="523">
        <v>0.25</v>
      </c>
      <c r="I16" s="524">
        <v>37500</v>
      </c>
      <c r="J16" s="523">
        <v>0.25</v>
      </c>
      <c r="K16" s="524">
        <v>37500</v>
      </c>
      <c r="L16" s="523">
        <v>0.25</v>
      </c>
      <c r="M16" s="524">
        <v>37500</v>
      </c>
      <c r="N16" s="523">
        <v>0.25</v>
      </c>
      <c r="O16" s="524">
        <v>37500</v>
      </c>
      <c r="P16" s="525">
        <f t="shared" si="1"/>
        <v>1</v>
      </c>
      <c r="Q16" s="526">
        <f t="shared" si="2"/>
        <v>150000</v>
      </c>
      <c r="R16" s="521" t="s">
        <v>1715</v>
      </c>
      <c r="S16" s="520" t="s">
        <v>1716</v>
      </c>
      <c r="T16" s="521" t="s">
        <v>1705</v>
      </c>
      <c r="U16" s="520" t="s">
        <v>1717</v>
      </c>
    </row>
    <row r="17" spans="1:21" s="366" customFormat="1" ht="204.75" x14ac:dyDescent="0.25">
      <c r="A17" s="578"/>
      <c r="B17" s="519" t="s">
        <v>1728</v>
      </c>
      <c r="C17" s="277"/>
      <c r="D17" s="521" t="s">
        <v>1721</v>
      </c>
      <c r="E17" s="521" t="s">
        <v>1722</v>
      </c>
      <c r="F17" s="520" t="s">
        <v>1736</v>
      </c>
      <c r="G17" s="521" t="s">
        <v>1723</v>
      </c>
      <c r="H17" s="523">
        <v>0.25</v>
      </c>
      <c r="I17" s="524">
        <v>27300</v>
      </c>
      <c r="J17" s="523">
        <v>0.25</v>
      </c>
      <c r="K17" s="524">
        <v>27300</v>
      </c>
      <c r="L17" s="523">
        <v>0.25</v>
      </c>
      <c r="M17" s="524">
        <v>27300</v>
      </c>
      <c r="N17" s="523">
        <v>0.25</v>
      </c>
      <c r="O17" s="524">
        <v>27300</v>
      </c>
      <c r="P17" s="525">
        <f t="shared" si="1"/>
        <v>1</v>
      </c>
      <c r="Q17" s="526">
        <f t="shared" si="2"/>
        <v>109200</v>
      </c>
      <c r="R17" s="521" t="s">
        <v>1724</v>
      </c>
      <c r="S17" s="520" t="s">
        <v>1725</v>
      </c>
      <c r="T17" s="521" t="s">
        <v>1726</v>
      </c>
      <c r="U17" s="521" t="s">
        <v>1727</v>
      </c>
    </row>
    <row r="18" spans="1:21" s="366" customFormat="1" ht="162" customHeight="1" x14ac:dyDescent="0.25">
      <c r="A18" s="579"/>
      <c r="B18" s="519" t="s">
        <v>1729</v>
      </c>
      <c r="C18" s="277"/>
      <c r="D18" s="521" t="s">
        <v>1730</v>
      </c>
      <c r="E18" s="521" t="s">
        <v>1722</v>
      </c>
      <c r="F18" s="520" t="s">
        <v>1737</v>
      </c>
      <c r="G18" s="521" t="s">
        <v>1731</v>
      </c>
      <c r="H18" s="523">
        <v>0.25</v>
      </c>
      <c r="I18" s="524">
        <v>52500</v>
      </c>
      <c r="J18" s="523">
        <v>0.25</v>
      </c>
      <c r="K18" s="524">
        <v>52500</v>
      </c>
      <c r="L18" s="523">
        <v>0.25</v>
      </c>
      <c r="M18" s="524">
        <v>52500</v>
      </c>
      <c r="N18" s="523">
        <v>0.25</v>
      </c>
      <c r="O18" s="524">
        <v>52500</v>
      </c>
      <c r="P18" s="525">
        <f t="shared" si="1"/>
        <v>1</v>
      </c>
      <c r="Q18" s="526">
        <f t="shared" si="2"/>
        <v>210000</v>
      </c>
      <c r="R18" s="521" t="s">
        <v>1732</v>
      </c>
      <c r="S18" s="520" t="s">
        <v>1725</v>
      </c>
      <c r="T18" s="520" t="s">
        <v>1726</v>
      </c>
      <c r="U18" s="520" t="s">
        <v>1727</v>
      </c>
    </row>
    <row r="19" spans="1:21" ht="15.75" x14ac:dyDescent="0.25">
      <c r="A19" s="577" t="s">
        <v>1412</v>
      </c>
      <c r="B19" s="577" t="s">
        <v>1414</v>
      </c>
      <c r="C19" s="277"/>
      <c r="D19" s="277"/>
      <c r="E19" s="277"/>
      <c r="F19" s="277"/>
      <c r="G19" s="277"/>
      <c r="H19" s="363"/>
      <c r="I19" s="364"/>
      <c r="J19" s="277"/>
      <c r="K19" s="364"/>
      <c r="L19" s="277"/>
      <c r="M19" s="364"/>
      <c r="N19" s="277"/>
      <c r="O19" s="364"/>
      <c r="P19" s="401">
        <f t="shared" si="1"/>
        <v>0</v>
      </c>
      <c r="Q19" s="402">
        <f t="shared" si="2"/>
        <v>0</v>
      </c>
      <c r="R19" s="277"/>
      <c r="S19" s="277"/>
      <c r="T19" s="277"/>
      <c r="U19" s="277"/>
    </row>
    <row r="20" spans="1:21" s="366" customFormat="1" ht="15.75" x14ac:dyDescent="0.25">
      <c r="A20" s="578"/>
      <c r="B20" s="578"/>
      <c r="C20" s="277"/>
      <c r="D20" s="277"/>
      <c r="E20" s="277"/>
      <c r="F20" s="277"/>
      <c r="G20" s="277"/>
      <c r="H20" s="363"/>
      <c r="I20" s="364"/>
      <c r="J20" s="277"/>
      <c r="K20" s="364"/>
      <c r="L20" s="277"/>
      <c r="M20" s="364"/>
      <c r="N20" s="277"/>
      <c r="O20" s="364"/>
      <c r="P20" s="401">
        <f t="shared" si="1"/>
        <v>0</v>
      </c>
      <c r="Q20" s="402">
        <f t="shared" si="2"/>
        <v>0</v>
      </c>
      <c r="R20" s="277"/>
      <c r="S20" s="277"/>
      <c r="T20" s="277"/>
      <c r="U20" s="277"/>
    </row>
    <row r="21" spans="1:21" s="366" customFormat="1" ht="15.75" x14ac:dyDescent="0.25">
      <c r="A21" s="578"/>
      <c r="B21" s="578"/>
      <c r="C21" s="277"/>
      <c r="D21" s="277"/>
      <c r="E21" s="277"/>
      <c r="F21" s="277"/>
      <c r="G21" s="277"/>
      <c r="H21" s="363"/>
      <c r="I21" s="364"/>
      <c r="J21" s="277"/>
      <c r="K21" s="364"/>
      <c r="L21" s="277"/>
      <c r="M21" s="364"/>
      <c r="N21" s="277"/>
      <c r="O21" s="364"/>
      <c r="P21" s="401">
        <f t="shared" si="1"/>
        <v>0</v>
      </c>
      <c r="Q21" s="402">
        <f t="shared" si="2"/>
        <v>0</v>
      </c>
      <c r="R21" s="277"/>
      <c r="S21" s="277"/>
      <c r="T21" s="277"/>
      <c r="U21" s="277"/>
    </row>
    <row r="22" spans="1:21" s="366" customFormat="1" ht="15.75" x14ac:dyDescent="0.25">
      <c r="A22" s="578"/>
      <c r="B22" s="578"/>
      <c r="C22" s="277"/>
      <c r="D22" s="277"/>
      <c r="E22" s="277"/>
      <c r="F22" s="277"/>
      <c r="G22" s="277"/>
      <c r="H22" s="363"/>
      <c r="I22" s="364"/>
      <c r="J22" s="277"/>
      <c r="K22" s="364"/>
      <c r="L22" s="277"/>
      <c r="M22" s="364"/>
      <c r="N22" s="277"/>
      <c r="O22" s="364"/>
      <c r="P22" s="401">
        <f t="shared" si="1"/>
        <v>0</v>
      </c>
      <c r="Q22" s="402">
        <f t="shared" si="2"/>
        <v>0</v>
      </c>
      <c r="R22" s="277"/>
      <c r="S22" s="277"/>
      <c r="T22" s="277"/>
      <c r="U22" s="277"/>
    </row>
    <row r="23" spans="1:21" s="366" customFormat="1" ht="15.75" x14ac:dyDescent="0.25">
      <c r="A23" s="578"/>
      <c r="B23" s="578"/>
      <c r="C23" s="277"/>
      <c r="D23" s="277"/>
      <c r="E23" s="277"/>
      <c r="F23" s="277"/>
      <c r="G23" s="277"/>
      <c r="H23" s="363"/>
      <c r="I23" s="364"/>
      <c r="J23" s="277"/>
      <c r="K23" s="364"/>
      <c r="L23" s="277"/>
      <c r="M23" s="364"/>
      <c r="N23" s="277"/>
      <c r="O23" s="364"/>
      <c r="P23" s="401">
        <f t="shared" si="1"/>
        <v>0</v>
      </c>
      <c r="Q23" s="402">
        <f t="shared" si="2"/>
        <v>0</v>
      </c>
      <c r="R23" s="277"/>
      <c r="S23" s="277"/>
      <c r="T23" s="277"/>
      <c r="U23" s="277"/>
    </row>
    <row r="24" spans="1:21" s="366" customFormat="1" ht="15.75" x14ac:dyDescent="0.25">
      <c r="A24" s="578"/>
      <c r="B24" s="579"/>
      <c r="C24" s="277"/>
      <c r="D24" s="277"/>
      <c r="E24" s="277"/>
      <c r="F24" s="277"/>
      <c r="G24" s="277"/>
      <c r="H24" s="363"/>
      <c r="I24" s="364"/>
      <c r="J24" s="277"/>
      <c r="K24" s="364"/>
      <c r="L24" s="277"/>
      <c r="M24" s="364"/>
      <c r="N24" s="277"/>
      <c r="O24" s="364"/>
      <c r="P24" s="401">
        <f t="shared" si="1"/>
        <v>0</v>
      </c>
      <c r="Q24" s="402">
        <f t="shared" si="2"/>
        <v>0</v>
      </c>
      <c r="R24" s="277"/>
      <c r="S24" s="277"/>
      <c r="T24" s="277"/>
      <c r="U24" s="277"/>
    </row>
    <row r="25" spans="1:21" ht="15.75" x14ac:dyDescent="0.25">
      <c r="A25" s="578"/>
      <c r="B25" s="577" t="s">
        <v>1415</v>
      </c>
      <c r="C25" s="277"/>
      <c r="D25" s="277"/>
      <c r="E25" s="277"/>
      <c r="F25" s="277"/>
      <c r="G25" s="277"/>
      <c r="H25" s="277"/>
      <c r="I25" s="364"/>
      <c r="J25" s="277"/>
      <c r="K25" s="364"/>
      <c r="L25" s="277"/>
      <c r="M25" s="364"/>
      <c r="N25" s="277"/>
      <c r="O25" s="364"/>
      <c r="P25" s="401">
        <f t="shared" si="1"/>
        <v>0</v>
      </c>
      <c r="Q25" s="402">
        <f t="shared" si="2"/>
        <v>0</v>
      </c>
      <c r="R25" s="277"/>
      <c r="S25" s="277"/>
      <c r="T25" s="277"/>
      <c r="U25" s="277"/>
    </row>
    <row r="26" spans="1:21" s="366" customFormat="1" ht="15.75" x14ac:dyDescent="0.25">
      <c r="A26" s="578"/>
      <c r="B26" s="578"/>
      <c r="C26" s="277"/>
      <c r="D26" s="277"/>
      <c r="E26" s="277"/>
      <c r="F26" s="277"/>
      <c r="G26" s="277"/>
      <c r="H26" s="277"/>
      <c r="I26" s="364"/>
      <c r="J26" s="277"/>
      <c r="K26" s="364"/>
      <c r="L26" s="277"/>
      <c r="M26" s="364"/>
      <c r="N26" s="277"/>
      <c r="O26" s="364"/>
      <c r="P26" s="401">
        <f t="shared" si="1"/>
        <v>0</v>
      </c>
      <c r="Q26" s="402">
        <f t="shared" si="2"/>
        <v>0</v>
      </c>
      <c r="R26" s="277"/>
      <c r="S26" s="277"/>
      <c r="T26" s="277"/>
      <c r="U26" s="277"/>
    </row>
    <row r="27" spans="1:21" s="366" customFormat="1" ht="15.75" x14ac:dyDescent="0.25">
      <c r="A27" s="578"/>
      <c r="B27" s="578"/>
      <c r="C27" s="277"/>
      <c r="D27" s="277"/>
      <c r="E27" s="277"/>
      <c r="F27" s="277"/>
      <c r="G27" s="277"/>
      <c r="H27" s="277"/>
      <c r="I27" s="364"/>
      <c r="J27" s="277"/>
      <c r="K27" s="364"/>
      <c r="L27" s="277"/>
      <c r="M27" s="364"/>
      <c r="N27" s="277"/>
      <c r="O27" s="364"/>
      <c r="P27" s="401">
        <f t="shared" si="1"/>
        <v>0</v>
      </c>
      <c r="Q27" s="402">
        <f t="shared" si="2"/>
        <v>0</v>
      </c>
      <c r="R27" s="277"/>
      <c r="S27" s="277"/>
      <c r="T27" s="277"/>
      <c r="U27" s="277"/>
    </row>
    <row r="28" spans="1:21" s="366" customFormat="1" ht="15.75" x14ac:dyDescent="0.25">
      <c r="A28" s="578"/>
      <c r="B28" s="578"/>
      <c r="C28" s="277"/>
      <c r="D28" s="277"/>
      <c r="E28" s="277"/>
      <c r="F28" s="277"/>
      <c r="G28" s="277"/>
      <c r="H28" s="277"/>
      <c r="I28" s="364"/>
      <c r="J28" s="277"/>
      <c r="K28" s="364"/>
      <c r="L28" s="277"/>
      <c r="M28" s="364"/>
      <c r="N28" s="277"/>
      <c r="O28" s="364"/>
      <c r="P28" s="401">
        <f t="shared" si="1"/>
        <v>0</v>
      </c>
      <c r="Q28" s="402">
        <f t="shared" si="2"/>
        <v>0</v>
      </c>
      <c r="R28" s="277"/>
      <c r="S28" s="277"/>
      <c r="T28" s="277"/>
      <c r="U28" s="277"/>
    </row>
    <row r="29" spans="1:21" ht="15.75" x14ac:dyDescent="0.25">
      <c r="A29" s="578"/>
      <c r="B29" s="578"/>
      <c r="C29" s="277"/>
      <c r="D29" s="277"/>
      <c r="E29" s="277"/>
      <c r="F29" s="277"/>
      <c r="G29" s="277"/>
      <c r="H29" s="277"/>
      <c r="I29" s="364"/>
      <c r="J29" s="277"/>
      <c r="K29" s="364"/>
      <c r="L29" s="277"/>
      <c r="M29" s="364"/>
      <c r="N29" s="277"/>
      <c r="O29" s="364"/>
      <c r="P29" s="401">
        <f t="shared" si="1"/>
        <v>0</v>
      </c>
      <c r="Q29" s="402">
        <f t="shared" si="2"/>
        <v>0</v>
      </c>
      <c r="R29" s="277"/>
      <c r="S29" s="277"/>
      <c r="T29" s="277"/>
      <c r="U29" s="277"/>
    </row>
    <row r="30" spans="1:21" ht="15.75" x14ac:dyDescent="0.25">
      <c r="A30" s="579"/>
      <c r="B30" s="579"/>
      <c r="C30" s="277"/>
      <c r="D30" s="277"/>
      <c r="E30" s="277"/>
      <c r="F30" s="277"/>
      <c r="G30" s="277"/>
      <c r="H30" s="277"/>
      <c r="I30" s="364"/>
      <c r="J30" s="277"/>
      <c r="K30" s="364"/>
      <c r="L30" s="277"/>
      <c r="M30" s="364"/>
      <c r="N30" s="277"/>
      <c r="O30" s="364"/>
      <c r="P30" s="401">
        <f t="shared" si="1"/>
        <v>0</v>
      </c>
      <c r="Q30" s="402">
        <f t="shared" si="2"/>
        <v>0</v>
      </c>
      <c r="R30" s="277"/>
      <c r="S30" s="277"/>
      <c r="T30" s="277"/>
      <c r="U30" s="360"/>
    </row>
    <row r="31" spans="1:21" ht="15.75" x14ac:dyDescent="0.25">
      <c r="A31" s="298"/>
      <c r="B31" s="299"/>
      <c r="C31" s="298" t="s">
        <v>1409</v>
      </c>
      <c r="D31" s="299"/>
      <c r="E31" s="299"/>
      <c r="F31" s="299"/>
      <c r="G31" s="300"/>
      <c r="H31" s="264">
        <f t="shared" ref="H31:Q31" si="3">SUM(H9:H30)</f>
        <v>1</v>
      </c>
      <c r="I31" s="232">
        <f t="shared" si="3"/>
        <v>125300</v>
      </c>
      <c r="J31" s="264">
        <f t="shared" si="3"/>
        <v>1</v>
      </c>
      <c r="K31" s="232">
        <f t="shared" si="3"/>
        <v>125300</v>
      </c>
      <c r="L31" s="264">
        <f t="shared" si="3"/>
        <v>1.5</v>
      </c>
      <c r="M31" s="232">
        <f t="shared" si="3"/>
        <v>201300</v>
      </c>
      <c r="N31" s="264">
        <f t="shared" si="3"/>
        <v>1.5</v>
      </c>
      <c r="O31" s="232">
        <f t="shared" si="3"/>
        <v>201300</v>
      </c>
      <c r="P31" s="232">
        <f t="shared" si="3"/>
        <v>5</v>
      </c>
      <c r="Q31" s="232">
        <f t="shared" si="3"/>
        <v>653200</v>
      </c>
      <c r="R31" s="264"/>
      <c r="S31" s="264"/>
      <c r="T31" s="264"/>
      <c r="U31" s="278"/>
    </row>
    <row r="36" spans="3:3" x14ac:dyDescent="0.25">
      <c r="C36" s="465"/>
    </row>
    <row r="37" spans="3:3" x14ac:dyDescent="0.25">
      <c r="C37" s="465"/>
    </row>
    <row r="38" spans="3:3" x14ac:dyDescent="0.25">
      <c r="C38" s="465"/>
    </row>
    <row r="39" spans="3:3" x14ac:dyDescent="0.25">
      <c r="C39" s="465"/>
    </row>
    <row r="40" spans="3:3" x14ac:dyDescent="0.25">
      <c r="C40" s="465"/>
    </row>
    <row r="41" spans="3:3" x14ac:dyDescent="0.25">
      <c r="C41" s="465"/>
    </row>
    <row r="51" s="260" customFormat="1" ht="12" x14ac:dyDescent="0.25"/>
    <row r="52" s="260" customFormat="1" ht="12" x14ac:dyDescent="0.25"/>
    <row r="65" s="260" customFormat="1" ht="12" x14ac:dyDescent="0.25"/>
    <row r="66" s="260" customFormat="1" ht="12" x14ac:dyDescent="0.25"/>
  </sheetData>
  <mergeCells count="45">
    <mergeCell ref="A3:U3"/>
    <mergeCell ref="B9:B14"/>
    <mergeCell ref="B25:B30"/>
    <mergeCell ref="B19:B24"/>
    <mergeCell ref="A5:A7"/>
    <mergeCell ref="B5:B7"/>
    <mergeCell ref="C5:C7"/>
    <mergeCell ref="E5:E7"/>
    <mergeCell ref="A19:A30"/>
    <mergeCell ref="A4:U4"/>
    <mergeCell ref="F5:F7"/>
    <mergeCell ref="J6:K6"/>
    <mergeCell ref="L6:M6"/>
    <mergeCell ref="C9:C14"/>
    <mergeCell ref="D5:D7"/>
    <mergeCell ref="T5:T7"/>
    <mergeCell ref="U5:U7"/>
    <mergeCell ref="P5:Q6"/>
    <mergeCell ref="R5:R7"/>
    <mergeCell ref="N6:O6"/>
    <mergeCell ref="G5:G7"/>
    <mergeCell ref="H5:O5"/>
    <mergeCell ref="H6:I6"/>
    <mergeCell ref="S5:S7"/>
    <mergeCell ref="M9:M14"/>
    <mergeCell ref="D9:D14"/>
    <mergeCell ref="F9:F14"/>
    <mergeCell ref="G9:G14"/>
    <mergeCell ref="H9:H14"/>
    <mergeCell ref="A9:A18"/>
    <mergeCell ref="S9:S14"/>
    <mergeCell ref="T9:T14"/>
    <mergeCell ref="U9:U14"/>
    <mergeCell ref="E9:E10"/>
    <mergeCell ref="E11:E12"/>
    <mergeCell ref="E13:E14"/>
    <mergeCell ref="N9:N14"/>
    <mergeCell ref="O9:O14"/>
    <mergeCell ref="P9:P14"/>
    <mergeCell ref="Q9:Q14"/>
    <mergeCell ref="R9:R14"/>
    <mergeCell ref="I9:I14"/>
    <mergeCell ref="J9:J14"/>
    <mergeCell ref="K9:K14"/>
    <mergeCell ref="L9:L1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 C15:C30">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C11" sqref="C11"/>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1642</v>
      </c>
      <c r="D1" s="284"/>
      <c r="E1" s="284"/>
      <c r="F1" s="284"/>
      <c r="H1" s="284" t="s">
        <v>1416</v>
      </c>
      <c r="J1" s="284"/>
      <c r="K1" s="284"/>
      <c r="L1" s="284"/>
      <c r="M1" s="284"/>
      <c r="N1" s="284"/>
      <c r="O1" s="284"/>
      <c r="P1" s="284"/>
      <c r="Q1" s="284"/>
      <c r="R1" s="284"/>
      <c r="S1" s="284"/>
      <c r="T1" s="284"/>
      <c r="U1" s="284"/>
      <c r="V1" s="284"/>
    </row>
    <row r="2" spans="1:22" s="366" customFormat="1" ht="18.75" x14ac:dyDescent="0.25">
      <c r="A2" s="366"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1419</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556" t="s">
        <v>96</v>
      </c>
      <c r="B4" s="555" t="s">
        <v>110</v>
      </c>
      <c r="C4" s="558" t="s">
        <v>1534</v>
      </c>
      <c r="D4" s="558" t="s">
        <v>1535</v>
      </c>
      <c r="E4" s="558" t="s">
        <v>86</v>
      </c>
      <c r="F4" s="558" t="s">
        <v>391</v>
      </c>
      <c r="G4" s="558" t="s">
        <v>87</v>
      </c>
      <c r="H4" s="561" t="s">
        <v>99</v>
      </c>
      <c r="I4" s="567"/>
      <c r="J4" s="567"/>
      <c r="K4" s="567"/>
      <c r="L4" s="567"/>
      <c r="M4" s="567"/>
      <c r="N4" s="567"/>
      <c r="O4" s="562"/>
      <c r="P4" s="563" t="s">
        <v>100</v>
      </c>
      <c r="Q4" s="564"/>
      <c r="R4" s="555" t="s">
        <v>101</v>
      </c>
      <c r="S4" s="555" t="s">
        <v>102</v>
      </c>
      <c r="T4" s="555" t="s">
        <v>109</v>
      </c>
      <c r="U4" s="555" t="s">
        <v>108</v>
      </c>
      <c r="V4" s="552" t="s">
        <v>88</v>
      </c>
    </row>
    <row r="5" spans="1:22" ht="15" customHeight="1" x14ac:dyDescent="0.25">
      <c r="A5" s="556"/>
      <c r="B5" s="556"/>
      <c r="C5" s="559"/>
      <c r="D5" s="559"/>
      <c r="E5" s="559"/>
      <c r="F5" s="559"/>
      <c r="G5" s="559"/>
      <c r="H5" s="561" t="s">
        <v>103</v>
      </c>
      <c r="I5" s="562"/>
      <c r="J5" s="561" t="s">
        <v>104</v>
      </c>
      <c r="K5" s="562"/>
      <c r="L5" s="561" t="s">
        <v>105</v>
      </c>
      <c r="M5" s="562"/>
      <c r="N5" s="561" t="s">
        <v>106</v>
      </c>
      <c r="O5" s="562"/>
      <c r="P5" s="565"/>
      <c r="Q5" s="566"/>
      <c r="R5" s="556"/>
      <c r="S5" s="556"/>
      <c r="T5" s="556"/>
      <c r="U5" s="556"/>
      <c r="V5" s="553"/>
    </row>
    <row r="6" spans="1:22" ht="25.5" x14ac:dyDescent="0.25">
      <c r="A6" s="557"/>
      <c r="B6" s="55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57"/>
      <c r="S6" s="557"/>
      <c r="T6" s="557"/>
      <c r="U6" s="557"/>
      <c r="V6" s="554"/>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15.75" customHeight="1" x14ac:dyDescent="0.25">
      <c r="A8" s="580" t="s">
        <v>1417</v>
      </c>
      <c r="B8" s="577" t="s">
        <v>1418</v>
      </c>
      <c r="C8" s="326"/>
      <c r="D8" s="326"/>
      <c r="E8" s="326"/>
      <c r="F8" s="326"/>
      <c r="G8" s="326"/>
      <c r="H8" s="356"/>
      <c r="I8" s="357"/>
      <c r="J8" s="356"/>
      <c r="K8" s="357"/>
      <c r="L8" s="356"/>
      <c r="M8" s="357"/>
      <c r="N8" s="356"/>
      <c r="O8" s="357"/>
      <c r="P8" s="401">
        <f t="shared" ref="P8:Q8" si="0">H8+J8+L8+N8</f>
        <v>0</v>
      </c>
      <c r="Q8" s="402">
        <f t="shared" si="0"/>
        <v>0</v>
      </c>
      <c r="R8" s="326"/>
      <c r="S8" s="326"/>
      <c r="T8" s="326"/>
      <c r="U8" s="326"/>
      <c r="V8" s="326"/>
    </row>
    <row r="9" spans="1:22" ht="15.75" x14ac:dyDescent="0.25">
      <c r="A9" s="580"/>
      <c r="B9" s="578"/>
      <c r="C9" s="326"/>
      <c r="D9" s="326"/>
      <c r="E9" s="326"/>
      <c r="F9" s="326"/>
      <c r="G9" s="326"/>
      <c r="H9" s="356"/>
      <c r="I9" s="357"/>
      <c r="J9" s="356"/>
      <c r="K9" s="357"/>
      <c r="L9" s="356"/>
      <c r="M9" s="357"/>
      <c r="N9" s="356"/>
      <c r="O9" s="357"/>
      <c r="P9" s="401">
        <f t="shared" ref="P9:P20" si="1">H9+J9+L9+N9</f>
        <v>0</v>
      </c>
      <c r="Q9" s="402">
        <f t="shared" ref="Q9:Q20" si="2">I9+K9+M9+O9</f>
        <v>0</v>
      </c>
      <c r="R9" s="326"/>
      <c r="S9" s="326"/>
      <c r="T9" s="326"/>
      <c r="U9" s="326"/>
      <c r="V9" s="326"/>
    </row>
    <row r="10" spans="1:22" s="366" customFormat="1" ht="15.75" x14ac:dyDescent="0.25">
      <c r="A10" s="580"/>
      <c r="B10" s="578"/>
      <c r="C10" s="326"/>
      <c r="D10" s="326"/>
      <c r="E10" s="326"/>
      <c r="F10" s="326"/>
      <c r="G10" s="326"/>
      <c r="H10" s="356"/>
      <c r="I10" s="357"/>
      <c r="J10" s="356"/>
      <c r="K10" s="357"/>
      <c r="L10" s="356"/>
      <c r="M10" s="357"/>
      <c r="N10" s="356"/>
      <c r="O10" s="357"/>
      <c r="P10" s="401">
        <f t="shared" ref="P10:P15" si="3">H10+J10+L10+N10</f>
        <v>0</v>
      </c>
      <c r="Q10" s="402">
        <f t="shared" ref="Q10:Q15" si="4">I10+K10+M10+O10</f>
        <v>0</v>
      </c>
      <c r="R10" s="326"/>
      <c r="S10" s="326"/>
      <c r="T10" s="326"/>
      <c r="U10" s="326"/>
      <c r="V10" s="326"/>
    </row>
    <row r="11" spans="1:22" s="366" customFormat="1" ht="15.75" x14ac:dyDescent="0.25">
      <c r="A11" s="580"/>
      <c r="B11" s="578"/>
      <c r="C11" s="326"/>
      <c r="D11" s="326"/>
      <c r="E11" s="326"/>
      <c r="F11" s="326"/>
      <c r="G11" s="326"/>
      <c r="H11" s="356"/>
      <c r="I11" s="357"/>
      <c r="J11" s="356"/>
      <c r="K11" s="357"/>
      <c r="L11" s="356"/>
      <c r="M11" s="357"/>
      <c r="N11" s="356"/>
      <c r="O11" s="357"/>
      <c r="P11" s="401">
        <f t="shared" si="3"/>
        <v>0</v>
      </c>
      <c r="Q11" s="402">
        <f t="shared" si="4"/>
        <v>0</v>
      </c>
      <c r="R11" s="326"/>
      <c r="S11" s="326"/>
      <c r="T11" s="326"/>
      <c r="U11" s="326"/>
      <c r="V11" s="326"/>
    </row>
    <row r="12" spans="1:22" s="366" customFormat="1" ht="15.75" x14ac:dyDescent="0.25">
      <c r="A12" s="580"/>
      <c r="B12" s="578"/>
      <c r="C12" s="326"/>
      <c r="D12" s="326"/>
      <c r="E12" s="326"/>
      <c r="F12" s="326"/>
      <c r="G12" s="326"/>
      <c r="H12" s="356"/>
      <c r="I12" s="357"/>
      <c r="J12" s="356"/>
      <c r="K12" s="357"/>
      <c r="L12" s="356"/>
      <c r="M12" s="357"/>
      <c r="N12" s="356"/>
      <c r="O12" s="357"/>
      <c r="P12" s="401">
        <f t="shared" si="3"/>
        <v>0</v>
      </c>
      <c r="Q12" s="402">
        <f t="shared" si="4"/>
        <v>0</v>
      </c>
      <c r="R12" s="326"/>
      <c r="S12" s="326"/>
      <c r="T12" s="326"/>
      <c r="U12" s="326"/>
      <c r="V12" s="326"/>
    </row>
    <row r="13" spans="1:22" s="366" customFormat="1" ht="15.75" x14ac:dyDescent="0.25">
      <c r="A13" s="580"/>
      <c r="B13" s="578"/>
      <c r="C13" s="326"/>
      <c r="D13" s="326"/>
      <c r="E13" s="326"/>
      <c r="F13" s="326"/>
      <c r="G13" s="326"/>
      <c r="H13" s="356"/>
      <c r="I13" s="357"/>
      <c r="J13" s="356"/>
      <c r="K13" s="357"/>
      <c r="L13" s="356"/>
      <c r="M13" s="357"/>
      <c r="N13" s="356"/>
      <c r="O13" s="357"/>
      <c r="P13" s="401">
        <f t="shared" ref="P13:P14" si="5">H13+J13+L13+N13</f>
        <v>0</v>
      </c>
      <c r="Q13" s="402">
        <f t="shared" ref="Q13:Q14" si="6">I13+K13+M13+O13</f>
        <v>0</v>
      </c>
      <c r="R13" s="326"/>
      <c r="S13" s="326"/>
      <c r="T13" s="326"/>
      <c r="U13" s="326"/>
      <c r="V13" s="326"/>
    </row>
    <row r="14" spans="1:22" s="366" customFormat="1" ht="15.75" x14ac:dyDescent="0.25">
      <c r="A14" s="580"/>
      <c r="B14" s="578"/>
      <c r="C14" s="326"/>
      <c r="D14" s="326"/>
      <c r="E14" s="326"/>
      <c r="F14" s="326"/>
      <c r="G14" s="326"/>
      <c r="H14" s="356"/>
      <c r="I14" s="357"/>
      <c r="J14" s="356"/>
      <c r="K14" s="357"/>
      <c r="L14" s="356"/>
      <c r="M14" s="357"/>
      <c r="N14" s="356"/>
      <c r="O14" s="357"/>
      <c r="P14" s="401">
        <f t="shared" si="5"/>
        <v>0</v>
      </c>
      <c r="Q14" s="402">
        <f t="shared" si="6"/>
        <v>0</v>
      </c>
      <c r="R14" s="326"/>
      <c r="S14" s="326"/>
      <c r="T14" s="326"/>
      <c r="U14" s="326"/>
      <c r="V14" s="326"/>
    </row>
    <row r="15" spans="1:22" ht="15.75" x14ac:dyDescent="0.25">
      <c r="A15" s="580"/>
      <c r="B15" s="578"/>
      <c r="C15" s="326"/>
      <c r="D15" s="326"/>
      <c r="E15" s="326"/>
      <c r="F15" s="326"/>
      <c r="G15" s="326"/>
      <c r="H15" s="356"/>
      <c r="I15" s="357"/>
      <c r="J15" s="356"/>
      <c r="K15" s="357"/>
      <c r="L15" s="356"/>
      <c r="M15" s="357"/>
      <c r="N15" s="356"/>
      <c r="O15" s="357"/>
      <c r="P15" s="401">
        <f t="shared" si="3"/>
        <v>0</v>
      </c>
      <c r="Q15" s="402">
        <f t="shared" si="4"/>
        <v>0</v>
      </c>
      <c r="R15" s="326"/>
      <c r="S15" s="326"/>
      <c r="T15" s="326"/>
      <c r="U15" s="326"/>
      <c r="V15" s="326"/>
    </row>
    <row r="16" spans="1:22" ht="15.75" x14ac:dyDescent="0.25">
      <c r="A16" s="580"/>
      <c r="B16" s="578"/>
      <c r="C16" s="326"/>
      <c r="D16" s="326"/>
      <c r="E16" s="326"/>
      <c r="F16" s="326"/>
      <c r="G16" s="326"/>
      <c r="H16" s="356"/>
      <c r="I16" s="357"/>
      <c r="J16" s="356"/>
      <c r="K16" s="357"/>
      <c r="L16" s="356"/>
      <c r="M16" s="357"/>
      <c r="N16" s="356"/>
      <c r="O16" s="357"/>
      <c r="P16" s="401">
        <f t="shared" si="1"/>
        <v>0</v>
      </c>
      <c r="Q16" s="402">
        <f t="shared" si="2"/>
        <v>0</v>
      </c>
      <c r="R16" s="326"/>
      <c r="S16" s="326"/>
      <c r="T16" s="326"/>
      <c r="U16" s="326"/>
      <c r="V16" s="326"/>
    </row>
    <row r="17" spans="1:22" ht="15.75" x14ac:dyDescent="0.25">
      <c r="A17" s="580"/>
      <c r="B17" s="578"/>
      <c r="C17" s="326"/>
      <c r="D17" s="326"/>
      <c r="E17" s="326"/>
      <c r="F17" s="326"/>
      <c r="G17" s="326"/>
      <c r="H17" s="356"/>
      <c r="I17" s="357"/>
      <c r="J17" s="356"/>
      <c r="K17" s="357"/>
      <c r="L17" s="356"/>
      <c r="M17" s="357"/>
      <c r="N17" s="356"/>
      <c r="O17" s="357"/>
      <c r="P17" s="401">
        <f t="shared" si="1"/>
        <v>0</v>
      </c>
      <c r="Q17" s="402">
        <f t="shared" si="2"/>
        <v>0</v>
      </c>
      <c r="R17" s="326"/>
      <c r="S17" s="326"/>
      <c r="T17" s="326"/>
      <c r="U17" s="326"/>
      <c r="V17" s="326"/>
    </row>
    <row r="18" spans="1:22" ht="15.75" x14ac:dyDescent="0.25">
      <c r="A18" s="580"/>
      <c r="B18" s="578"/>
      <c r="C18" s="326"/>
      <c r="D18" s="326"/>
      <c r="E18" s="326"/>
      <c r="F18" s="326"/>
      <c r="G18" s="326"/>
      <c r="H18" s="356"/>
      <c r="I18" s="357"/>
      <c r="J18" s="356"/>
      <c r="K18" s="357"/>
      <c r="L18" s="356"/>
      <c r="M18" s="357"/>
      <c r="N18" s="356"/>
      <c r="O18" s="357"/>
      <c r="P18" s="401">
        <f t="shared" si="1"/>
        <v>0</v>
      </c>
      <c r="Q18" s="402">
        <f t="shared" si="2"/>
        <v>0</v>
      </c>
      <c r="R18" s="326"/>
      <c r="S18" s="326"/>
      <c r="T18" s="326"/>
      <c r="U18" s="326"/>
      <c r="V18" s="326"/>
    </row>
    <row r="19" spans="1:22" ht="15.75" x14ac:dyDescent="0.25">
      <c r="A19" s="580"/>
      <c r="B19" s="578"/>
      <c r="C19" s="326"/>
      <c r="D19" s="326"/>
      <c r="E19" s="326"/>
      <c r="F19" s="326"/>
      <c r="G19" s="326"/>
      <c r="H19" s="356"/>
      <c r="I19" s="357"/>
      <c r="J19" s="356"/>
      <c r="K19" s="357"/>
      <c r="L19" s="356"/>
      <c r="M19" s="357"/>
      <c r="N19" s="356"/>
      <c r="O19" s="357"/>
      <c r="P19" s="401">
        <f t="shared" si="1"/>
        <v>0</v>
      </c>
      <c r="Q19" s="402">
        <f t="shared" si="2"/>
        <v>0</v>
      </c>
      <c r="R19" s="326"/>
      <c r="S19" s="326"/>
      <c r="T19" s="326"/>
      <c r="U19" s="326"/>
      <c r="V19" s="326"/>
    </row>
    <row r="20" spans="1:22" ht="15.75" x14ac:dyDescent="0.25">
      <c r="A20" s="580"/>
      <c r="B20" s="579"/>
      <c r="C20" s="326"/>
      <c r="D20" s="326"/>
      <c r="E20" s="326"/>
      <c r="F20" s="326"/>
      <c r="G20" s="326"/>
      <c r="H20" s="356"/>
      <c r="I20" s="357"/>
      <c r="J20" s="356"/>
      <c r="K20" s="357"/>
      <c r="L20" s="356"/>
      <c r="M20" s="357"/>
      <c r="N20" s="356"/>
      <c r="O20" s="357"/>
      <c r="P20" s="401">
        <f t="shared" si="1"/>
        <v>0</v>
      </c>
      <c r="Q20" s="402">
        <f t="shared" si="2"/>
        <v>0</v>
      </c>
      <c r="R20" s="326"/>
      <c r="S20" s="326"/>
      <c r="T20" s="326"/>
      <c r="U20" s="326"/>
      <c r="V20" s="326"/>
    </row>
    <row r="21" spans="1:22" ht="15.6" customHeight="1" x14ac:dyDescent="0.25">
      <c r="A21" s="292"/>
      <c r="B21" s="293"/>
      <c r="C21" s="292" t="s">
        <v>1513</v>
      </c>
      <c r="D21" s="293"/>
      <c r="E21" s="293"/>
      <c r="F21" s="293"/>
      <c r="G21" s="294"/>
      <c r="H21" s="287">
        <f t="shared" ref="H21:Q21" si="7">SUM(H8:H20)</f>
        <v>0</v>
      </c>
      <c r="I21" s="235">
        <f t="shared" si="7"/>
        <v>0</v>
      </c>
      <c r="J21" s="287">
        <f t="shared" si="7"/>
        <v>0</v>
      </c>
      <c r="K21" s="235">
        <f t="shared" si="7"/>
        <v>0</v>
      </c>
      <c r="L21" s="287">
        <f t="shared" si="7"/>
        <v>0</v>
      </c>
      <c r="M21" s="235">
        <f t="shared" si="7"/>
        <v>0</v>
      </c>
      <c r="N21" s="287">
        <f t="shared" si="7"/>
        <v>0</v>
      </c>
      <c r="O21" s="235">
        <f t="shared" si="7"/>
        <v>0</v>
      </c>
      <c r="P21" s="235">
        <f t="shared" si="7"/>
        <v>0</v>
      </c>
      <c r="Q21" s="235">
        <f t="shared" si="7"/>
        <v>0</v>
      </c>
      <c r="R21" s="264"/>
      <c r="S21" s="264"/>
      <c r="T21" s="264"/>
      <c r="U21" s="264"/>
      <c r="V21" s="264"/>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5" sqref="C15"/>
    </sheetView>
  </sheetViews>
  <sheetFormatPr baseColWidth="10" defaultRowHeight="15" x14ac:dyDescent="0.25"/>
  <cols>
    <col min="1" max="1" width="21.7109375" customWidth="1"/>
    <col min="2" max="2" width="26.28515625" customWidth="1"/>
    <col min="3" max="3" width="27.42578125" customWidth="1"/>
    <col min="4" max="4" width="27.42578125" style="465"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14" t="s">
        <v>1643</v>
      </c>
      <c r="D1" s="514" t="s">
        <v>1644</v>
      </c>
      <c r="E1" s="241"/>
      <c r="F1" s="243"/>
      <c r="G1" s="241"/>
      <c r="H1" s="291" t="s">
        <v>1353</v>
      </c>
      <c r="K1" s="241"/>
      <c r="L1" s="241"/>
      <c r="M1" s="241"/>
      <c r="N1" s="241"/>
      <c r="O1" s="241"/>
      <c r="P1" s="241"/>
      <c r="Q1" s="241"/>
      <c r="R1" s="241"/>
      <c r="S1" s="241"/>
      <c r="T1" s="241"/>
      <c r="U1" s="241"/>
      <c r="V1" s="241"/>
    </row>
    <row r="2" spans="1:22" ht="18" customHeight="1" x14ac:dyDescent="0.25">
      <c r="B2" s="243"/>
      <c r="C2" s="243"/>
      <c r="D2" s="243"/>
      <c r="E2" s="243"/>
      <c r="F2" s="243"/>
      <c r="G2" s="243"/>
      <c r="H2" s="291"/>
      <c r="K2" s="243"/>
      <c r="L2" s="243"/>
      <c r="M2" s="243"/>
      <c r="N2" s="243"/>
      <c r="O2" s="243"/>
      <c r="P2" s="243"/>
      <c r="Q2" s="243"/>
      <c r="R2" s="243"/>
      <c r="S2" s="243"/>
      <c r="T2" s="243"/>
      <c r="U2" s="243"/>
      <c r="V2" s="243"/>
    </row>
    <row r="3" spans="1:22" ht="18" customHeight="1" x14ac:dyDescent="0.25">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33" t="s">
        <v>1352</v>
      </c>
      <c r="B4" s="633"/>
      <c r="C4" s="633"/>
      <c r="D4" s="633"/>
      <c r="E4" s="633"/>
      <c r="F4" s="633"/>
      <c r="G4" s="633"/>
      <c r="H4" s="633"/>
      <c r="I4" s="633"/>
      <c r="J4" s="633"/>
      <c r="K4" s="633"/>
      <c r="L4" s="633"/>
      <c r="M4" s="633"/>
      <c r="N4" s="633"/>
      <c r="O4" s="633"/>
      <c r="P4" s="633"/>
      <c r="Q4" s="633"/>
      <c r="R4" s="633"/>
      <c r="S4" s="633"/>
      <c r="T4" s="633"/>
      <c r="U4" s="633"/>
      <c r="V4" s="633"/>
    </row>
    <row r="5" spans="1:22" ht="14.45" customHeight="1" x14ac:dyDescent="0.25">
      <c r="A5" s="556" t="s">
        <v>96</v>
      </c>
      <c r="B5" s="555" t="s">
        <v>110</v>
      </c>
      <c r="C5" s="558" t="s">
        <v>1534</v>
      </c>
      <c r="D5" s="558" t="s">
        <v>1535</v>
      </c>
      <c r="E5" s="558" t="s">
        <v>86</v>
      </c>
      <c r="F5" s="558" t="s">
        <v>391</v>
      </c>
      <c r="G5" s="558" t="s">
        <v>87</v>
      </c>
      <c r="H5" s="561" t="s">
        <v>99</v>
      </c>
      <c r="I5" s="567"/>
      <c r="J5" s="567"/>
      <c r="K5" s="567"/>
      <c r="L5" s="567"/>
      <c r="M5" s="567"/>
      <c r="N5" s="567"/>
      <c r="O5" s="562"/>
      <c r="P5" s="563" t="s">
        <v>100</v>
      </c>
      <c r="Q5" s="564"/>
      <c r="R5" s="555" t="s">
        <v>101</v>
      </c>
      <c r="S5" s="555" t="s">
        <v>102</v>
      </c>
      <c r="T5" s="555" t="s">
        <v>109</v>
      </c>
      <c r="U5" s="555" t="s">
        <v>108</v>
      </c>
      <c r="V5" s="552" t="s">
        <v>88</v>
      </c>
    </row>
    <row r="6" spans="1:22" ht="14.45" customHeight="1" x14ac:dyDescent="0.25">
      <c r="A6" s="556"/>
      <c r="B6" s="556"/>
      <c r="C6" s="559"/>
      <c r="D6" s="559"/>
      <c r="E6" s="559"/>
      <c r="F6" s="559"/>
      <c r="G6" s="559"/>
      <c r="H6" s="561" t="s">
        <v>103</v>
      </c>
      <c r="I6" s="562"/>
      <c r="J6" s="561" t="s">
        <v>104</v>
      </c>
      <c r="K6" s="562"/>
      <c r="L6" s="561" t="s">
        <v>105</v>
      </c>
      <c r="M6" s="562"/>
      <c r="N6" s="561" t="s">
        <v>106</v>
      </c>
      <c r="O6" s="562"/>
      <c r="P6" s="565"/>
      <c r="Q6" s="566"/>
      <c r="R6" s="556"/>
      <c r="S6" s="556"/>
      <c r="T6" s="556"/>
      <c r="U6" s="556"/>
      <c r="V6" s="553"/>
    </row>
    <row r="7" spans="1:22" ht="25.5" x14ac:dyDescent="0.25">
      <c r="A7" s="557"/>
      <c r="B7" s="557"/>
      <c r="C7" s="560"/>
      <c r="D7" s="560"/>
      <c r="E7" s="560"/>
      <c r="F7" s="560"/>
      <c r="G7" s="560"/>
      <c r="H7" s="441" t="s">
        <v>107</v>
      </c>
      <c r="I7" s="441" t="s">
        <v>12</v>
      </c>
      <c r="J7" s="441" t="s">
        <v>107</v>
      </c>
      <c r="K7" s="441" t="s">
        <v>12</v>
      </c>
      <c r="L7" s="441" t="s">
        <v>107</v>
      </c>
      <c r="M7" s="441" t="s">
        <v>12</v>
      </c>
      <c r="N7" s="441" t="s">
        <v>107</v>
      </c>
      <c r="O7" s="441" t="s">
        <v>12</v>
      </c>
      <c r="P7" s="441" t="s">
        <v>107</v>
      </c>
      <c r="Q7" s="441" t="s">
        <v>12</v>
      </c>
      <c r="R7" s="557"/>
      <c r="S7" s="557"/>
      <c r="T7" s="557"/>
      <c r="U7" s="557"/>
      <c r="V7" s="554"/>
    </row>
    <row r="8" spans="1:22" ht="15.6" customHeight="1" x14ac:dyDescent="0.25">
      <c r="A8" s="442"/>
      <c r="B8" s="443"/>
      <c r="C8" s="444"/>
      <c r="D8" s="444"/>
      <c r="E8" s="444"/>
      <c r="F8" s="445"/>
      <c r="G8" s="444"/>
      <c r="H8" s="446"/>
      <c r="I8" s="446"/>
      <c r="J8" s="446"/>
      <c r="K8" s="446"/>
      <c r="L8" s="446"/>
      <c r="M8" s="446"/>
      <c r="N8" s="446"/>
      <c r="O8" s="446"/>
      <c r="P8" s="446"/>
      <c r="Q8" s="446"/>
      <c r="R8" s="447"/>
      <c r="S8" s="447"/>
      <c r="T8" s="447"/>
      <c r="U8" s="447"/>
      <c r="V8" s="448"/>
    </row>
    <row r="9" spans="1:22" ht="15.75" x14ac:dyDescent="0.25">
      <c r="A9" s="634" t="s">
        <v>1420</v>
      </c>
      <c r="B9" s="568" t="s">
        <v>1421</v>
      </c>
      <c r="C9" s="326"/>
      <c r="D9" s="326"/>
      <c r="E9" s="326"/>
      <c r="F9" s="326"/>
      <c r="G9" s="326"/>
      <c r="H9" s="352"/>
      <c r="I9" s="355"/>
      <c r="J9" s="352"/>
      <c r="K9" s="355"/>
      <c r="L9" s="352"/>
      <c r="M9" s="355"/>
      <c r="N9" s="352"/>
      <c r="O9" s="355"/>
      <c r="P9" s="404">
        <f t="shared" ref="P9:Q20" si="0">H9+J9+L9+N9</f>
        <v>0</v>
      </c>
      <c r="Q9" s="402">
        <f t="shared" si="0"/>
        <v>0</v>
      </c>
      <c r="R9" s="326"/>
      <c r="S9" s="326"/>
      <c r="T9" s="326"/>
      <c r="U9" s="326"/>
      <c r="V9" s="326"/>
    </row>
    <row r="10" spans="1:22" ht="15.75" x14ac:dyDescent="0.25">
      <c r="A10" s="635"/>
      <c r="B10" s="569"/>
      <c r="C10" s="326"/>
      <c r="D10" s="326"/>
      <c r="E10" s="326"/>
      <c r="F10" s="326"/>
      <c r="G10" s="326"/>
      <c r="H10" s="352"/>
      <c r="I10" s="355"/>
      <c r="J10" s="352"/>
      <c r="K10" s="355"/>
      <c r="L10" s="352"/>
      <c r="M10" s="355"/>
      <c r="N10" s="352"/>
      <c r="O10" s="355"/>
      <c r="P10" s="404">
        <f t="shared" si="0"/>
        <v>0</v>
      </c>
      <c r="Q10" s="402">
        <f t="shared" si="0"/>
        <v>0</v>
      </c>
      <c r="R10" s="326"/>
      <c r="S10" s="326"/>
      <c r="T10" s="326"/>
      <c r="U10" s="326"/>
      <c r="V10" s="326"/>
    </row>
    <row r="11" spans="1:22" ht="15.75" x14ac:dyDescent="0.25">
      <c r="A11" s="635"/>
      <c r="B11" s="569"/>
      <c r="C11" s="326"/>
      <c r="D11" s="326"/>
      <c r="E11" s="326"/>
      <c r="F11" s="326"/>
      <c r="G11" s="326"/>
      <c r="H11" s="352"/>
      <c r="I11" s="355"/>
      <c r="J11" s="352"/>
      <c r="K11" s="355"/>
      <c r="L11" s="352"/>
      <c r="M11" s="355"/>
      <c r="N11" s="352"/>
      <c r="O11" s="355"/>
      <c r="P11" s="404">
        <f t="shared" si="0"/>
        <v>0</v>
      </c>
      <c r="Q11" s="402">
        <f t="shared" si="0"/>
        <v>0</v>
      </c>
      <c r="R11" s="326"/>
      <c r="S11" s="326"/>
      <c r="T11" s="326"/>
      <c r="U11" s="326"/>
      <c r="V11" s="326"/>
    </row>
    <row r="12" spans="1:22" ht="15.75" x14ac:dyDescent="0.25">
      <c r="A12" s="635"/>
      <c r="B12" s="569"/>
      <c r="C12" s="326"/>
      <c r="D12" s="326"/>
      <c r="E12" s="326"/>
      <c r="F12" s="326"/>
      <c r="G12" s="326"/>
      <c r="H12" s="352"/>
      <c r="I12" s="355"/>
      <c r="J12" s="352"/>
      <c r="K12" s="355"/>
      <c r="L12" s="352"/>
      <c r="M12" s="355"/>
      <c r="N12" s="352"/>
      <c r="O12" s="355"/>
      <c r="P12" s="404">
        <f t="shared" si="0"/>
        <v>0</v>
      </c>
      <c r="Q12" s="402">
        <f t="shared" si="0"/>
        <v>0</v>
      </c>
      <c r="R12" s="326"/>
      <c r="S12" s="326"/>
      <c r="T12" s="326"/>
      <c r="U12" s="326"/>
      <c r="V12" s="72"/>
    </row>
    <row r="13" spans="1:22" ht="15.75" x14ac:dyDescent="0.25">
      <c r="A13" s="635"/>
      <c r="B13" s="569"/>
      <c r="C13" s="326"/>
      <c r="D13" s="326"/>
      <c r="E13" s="326"/>
      <c r="F13" s="326"/>
      <c r="G13" s="277"/>
      <c r="H13" s="358"/>
      <c r="I13" s="355"/>
      <c r="J13" s="358"/>
      <c r="K13" s="355"/>
      <c r="L13" s="358"/>
      <c r="M13" s="355"/>
      <c r="N13" s="358"/>
      <c r="O13" s="355"/>
      <c r="P13" s="404">
        <f t="shared" si="0"/>
        <v>0</v>
      </c>
      <c r="Q13" s="402">
        <f t="shared" si="0"/>
        <v>0</v>
      </c>
      <c r="R13" s="326"/>
      <c r="S13" s="326"/>
      <c r="T13" s="326"/>
      <c r="U13" s="326"/>
      <c r="V13" s="277"/>
    </row>
    <row r="14" spans="1:22" ht="15.75" x14ac:dyDescent="0.25">
      <c r="A14" s="635"/>
      <c r="B14" s="569"/>
      <c r="C14" s="326"/>
      <c r="D14" s="326"/>
      <c r="E14" s="326"/>
      <c r="F14" s="326"/>
      <c r="G14" s="326"/>
      <c r="H14" s="352"/>
      <c r="I14" s="355"/>
      <c r="J14" s="352"/>
      <c r="K14" s="355"/>
      <c r="L14" s="352"/>
      <c r="M14" s="355"/>
      <c r="N14" s="352"/>
      <c r="O14" s="355"/>
      <c r="P14" s="404">
        <f t="shared" si="0"/>
        <v>0</v>
      </c>
      <c r="Q14" s="402">
        <f t="shared" si="0"/>
        <v>0</v>
      </c>
      <c r="R14" s="326"/>
      <c r="S14" s="326"/>
      <c r="T14" s="326"/>
      <c r="U14" s="326"/>
      <c r="V14" s="326"/>
    </row>
    <row r="15" spans="1:22" ht="15.75" x14ac:dyDescent="0.25">
      <c r="A15" s="635"/>
      <c r="B15" s="569"/>
      <c r="C15" s="326"/>
      <c r="D15" s="326"/>
      <c r="E15" s="326"/>
      <c r="F15" s="326"/>
      <c r="G15" s="73"/>
      <c r="H15" s="352"/>
      <c r="I15" s="355"/>
      <c r="J15" s="352"/>
      <c r="K15" s="355"/>
      <c r="L15" s="352"/>
      <c r="M15" s="355"/>
      <c r="N15" s="352"/>
      <c r="O15" s="355"/>
      <c r="P15" s="404">
        <f t="shared" si="0"/>
        <v>0</v>
      </c>
      <c r="Q15" s="402">
        <f t="shared" si="0"/>
        <v>0</v>
      </c>
      <c r="R15" s="326"/>
      <c r="S15" s="326"/>
      <c r="T15" s="326"/>
      <c r="U15" s="326"/>
      <c r="V15" s="326"/>
    </row>
    <row r="16" spans="1:22" ht="15.75" x14ac:dyDescent="0.25">
      <c r="A16" s="635"/>
      <c r="B16" s="569"/>
      <c r="C16" s="326"/>
      <c r="D16" s="326"/>
      <c r="E16" s="326"/>
      <c r="F16" s="326"/>
      <c r="G16" s="326"/>
      <c r="H16" s="352"/>
      <c r="I16" s="355"/>
      <c r="J16" s="352"/>
      <c r="K16" s="355"/>
      <c r="L16" s="352"/>
      <c r="M16" s="355"/>
      <c r="N16" s="352"/>
      <c r="O16" s="355"/>
      <c r="P16" s="404">
        <f t="shared" si="0"/>
        <v>0</v>
      </c>
      <c r="Q16" s="402">
        <f t="shared" si="0"/>
        <v>0</v>
      </c>
      <c r="R16" s="326"/>
      <c r="S16" s="326"/>
      <c r="T16" s="326"/>
      <c r="U16" s="326"/>
      <c r="V16" s="326"/>
    </row>
    <row r="17" spans="1:22" ht="15.75" x14ac:dyDescent="0.25">
      <c r="A17" s="635"/>
      <c r="B17" s="569"/>
      <c r="C17" s="326"/>
      <c r="D17" s="326"/>
      <c r="E17" s="326"/>
      <c r="F17" s="326"/>
      <c r="G17" s="326"/>
      <c r="H17" s="358"/>
      <c r="I17" s="355"/>
      <c r="J17" s="358"/>
      <c r="K17" s="355"/>
      <c r="L17" s="358"/>
      <c r="M17" s="355"/>
      <c r="N17" s="358"/>
      <c r="O17" s="355"/>
      <c r="P17" s="404">
        <f t="shared" si="0"/>
        <v>0</v>
      </c>
      <c r="Q17" s="402">
        <f t="shared" si="0"/>
        <v>0</v>
      </c>
      <c r="R17" s="352"/>
      <c r="S17" s="352"/>
      <c r="T17" s="352"/>
      <c r="U17" s="352"/>
      <c r="V17" s="326"/>
    </row>
    <row r="18" spans="1:22" ht="15.75" x14ac:dyDescent="0.25">
      <c r="A18" s="635"/>
      <c r="B18" s="569"/>
      <c r="C18" s="326"/>
      <c r="D18" s="326"/>
      <c r="E18" s="326"/>
      <c r="F18" s="326"/>
      <c r="G18" s="326"/>
      <c r="H18" s="352"/>
      <c r="I18" s="355"/>
      <c r="J18" s="352"/>
      <c r="K18" s="355"/>
      <c r="L18" s="352"/>
      <c r="M18" s="355"/>
      <c r="N18" s="352"/>
      <c r="O18" s="355"/>
      <c r="P18" s="405">
        <f t="shared" si="0"/>
        <v>0</v>
      </c>
      <c r="Q18" s="406">
        <f t="shared" si="0"/>
        <v>0</v>
      </c>
      <c r="R18" s="326"/>
      <c r="S18" s="326"/>
      <c r="T18" s="326"/>
      <c r="U18" s="326"/>
      <c r="V18" s="326"/>
    </row>
    <row r="19" spans="1:22" ht="15.75" x14ac:dyDescent="0.25">
      <c r="A19" s="635"/>
      <c r="B19" s="569"/>
      <c r="C19" s="326"/>
      <c r="D19" s="326"/>
      <c r="E19" s="326"/>
      <c r="F19" s="326"/>
      <c r="G19" s="326"/>
      <c r="H19" s="352"/>
      <c r="I19" s="355"/>
      <c r="J19" s="352"/>
      <c r="K19" s="355"/>
      <c r="L19" s="352"/>
      <c r="M19" s="355"/>
      <c r="N19" s="352"/>
      <c r="O19" s="355"/>
      <c r="P19" s="405">
        <f t="shared" si="0"/>
        <v>0</v>
      </c>
      <c r="Q19" s="406">
        <f t="shared" si="0"/>
        <v>0</v>
      </c>
      <c r="R19" s="326"/>
      <c r="S19" s="326"/>
      <c r="T19" s="326"/>
      <c r="U19" s="326"/>
      <c r="V19" s="367"/>
    </row>
    <row r="20" spans="1:22" ht="15.75" x14ac:dyDescent="0.25">
      <c r="A20" s="636"/>
      <c r="B20" s="570"/>
      <c r="C20" s="326"/>
      <c r="D20" s="326"/>
      <c r="E20" s="326"/>
      <c r="F20" s="326"/>
      <c r="G20" s="326"/>
      <c r="H20" s="352"/>
      <c r="I20" s="355"/>
      <c r="J20" s="352"/>
      <c r="K20" s="355"/>
      <c r="L20" s="352"/>
      <c r="M20" s="355"/>
      <c r="N20" s="352"/>
      <c r="O20" s="355"/>
      <c r="P20" s="404">
        <f t="shared" si="0"/>
        <v>0</v>
      </c>
      <c r="Q20" s="402">
        <f t="shared" si="0"/>
        <v>0</v>
      </c>
      <c r="R20" s="352"/>
      <c r="S20" s="352"/>
      <c r="T20" s="352"/>
      <c r="U20" s="352"/>
      <c r="V20" s="326"/>
    </row>
    <row r="21" spans="1:22" ht="15.6" customHeight="1" x14ac:dyDescent="0.25">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65"/>
    </row>
    <row r="24" spans="1:22" x14ac:dyDescent="0.25">
      <c r="C24" s="465"/>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D14" sqref="D14"/>
    </sheetView>
  </sheetViews>
  <sheetFormatPr baseColWidth="10" defaultRowHeight="15" x14ac:dyDescent="0.25"/>
  <cols>
    <col min="1" max="1" width="34" customWidth="1"/>
    <col min="2" max="2" width="35.7109375" customWidth="1"/>
    <col min="3" max="3" width="27.42578125" customWidth="1"/>
    <col min="4" max="4" width="27.42578125" style="46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41" t="s">
        <v>1344</v>
      </c>
      <c r="B1" s="641"/>
      <c r="C1" s="641"/>
      <c r="D1" s="641"/>
      <c r="E1" s="641"/>
      <c r="F1" s="641"/>
      <c r="G1" s="641"/>
      <c r="H1" s="641"/>
      <c r="I1" s="641"/>
      <c r="J1" s="641"/>
      <c r="K1" s="641"/>
      <c r="L1" s="641"/>
      <c r="M1" s="641"/>
      <c r="N1" s="641"/>
      <c r="O1" s="641"/>
      <c r="P1" s="641"/>
      <c r="Q1" s="641"/>
      <c r="R1" s="641"/>
      <c r="S1" s="641"/>
      <c r="T1" s="641"/>
      <c r="U1" s="641"/>
      <c r="V1" s="514" t="s">
        <v>1688</v>
      </c>
      <c r="W1" s="514" t="s">
        <v>1689</v>
      </c>
      <c r="X1" s="514" t="s">
        <v>1690</v>
      </c>
      <c r="Y1" s="514" t="s">
        <v>1691</v>
      </c>
      <c r="Z1" s="514" t="s">
        <v>1692</v>
      </c>
      <c r="AA1" s="514" t="s">
        <v>1693</v>
      </c>
      <c r="AB1" s="514" t="s">
        <v>1694</v>
      </c>
    </row>
    <row r="2" spans="1:28" x14ac:dyDescent="0.25">
      <c r="A2" s="642" t="s">
        <v>1422</v>
      </c>
      <c r="B2" s="642"/>
      <c r="C2" s="642"/>
      <c r="D2" s="642"/>
      <c r="E2" s="642"/>
      <c r="F2" s="642"/>
      <c r="G2" s="642"/>
      <c r="H2" s="642"/>
      <c r="I2" s="642"/>
      <c r="J2" s="642"/>
      <c r="K2" s="642"/>
      <c r="L2" s="642"/>
      <c r="M2" s="642"/>
      <c r="N2" s="642"/>
      <c r="O2" s="642"/>
      <c r="P2" s="642"/>
      <c r="Q2" s="642"/>
      <c r="R2" s="642"/>
      <c r="S2" s="642"/>
      <c r="T2" s="642"/>
      <c r="U2" s="642"/>
    </row>
    <row r="3" spans="1:28" ht="13.5" customHeight="1" x14ac:dyDescent="0.25">
      <c r="A3" s="313" t="s">
        <v>1423</v>
      </c>
      <c r="B3" s="314"/>
      <c r="C3" s="314"/>
      <c r="D3" s="314"/>
      <c r="E3" s="314"/>
      <c r="F3" s="314"/>
      <c r="G3" s="314"/>
      <c r="H3" s="314"/>
      <c r="I3" s="314"/>
      <c r="J3" s="314"/>
      <c r="K3" s="314"/>
      <c r="L3" s="314"/>
      <c r="M3" s="517" t="s">
        <v>1645</v>
      </c>
      <c r="N3" s="517" t="s">
        <v>1646</v>
      </c>
      <c r="O3" s="517" t="s">
        <v>1647</v>
      </c>
      <c r="P3" s="517" t="s">
        <v>1648</v>
      </c>
      <c r="Q3" s="314"/>
      <c r="R3" s="314"/>
      <c r="S3" s="314"/>
      <c r="T3" s="314"/>
      <c r="U3" s="314"/>
    </row>
    <row r="4" spans="1:28" ht="15" customHeight="1" x14ac:dyDescent="0.25">
      <c r="A4" s="556" t="s">
        <v>96</v>
      </c>
      <c r="B4" s="555" t="s">
        <v>110</v>
      </c>
      <c r="C4" s="558" t="s">
        <v>1534</v>
      </c>
      <c r="D4" s="558" t="s">
        <v>1535</v>
      </c>
      <c r="E4" s="558" t="s">
        <v>86</v>
      </c>
      <c r="F4" s="558" t="s">
        <v>391</v>
      </c>
      <c r="G4" s="558" t="s">
        <v>87</v>
      </c>
      <c r="H4" s="561" t="s">
        <v>99</v>
      </c>
      <c r="I4" s="567"/>
      <c r="J4" s="567"/>
      <c r="K4" s="567"/>
      <c r="L4" s="567"/>
      <c r="M4" s="567"/>
      <c r="N4" s="567"/>
      <c r="O4" s="562"/>
      <c r="P4" s="563" t="s">
        <v>100</v>
      </c>
      <c r="Q4" s="564"/>
      <c r="R4" s="555" t="s">
        <v>102</v>
      </c>
      <c r="S4" s="555" t="s">
        <v>109</v>
      </c>
      <c r="T4" s="555" t="s">
        <v>108</v>
      </c>
      <c r="U4" s="552" t="s">
        <v>88</v>
      </c>
    </row>
    <row r="5" spans="1:28" ht="15" customHeight="1" x14ac:dyDescent="0.25">
      <c r="A5" s="556"/>
      <c r="B5" s="556"/>
      <c r="C5" s="559"/>
      <c r="D5" s="559"/>
      <c r="E5" s="559"/>
      <c r="F5" s="559"/>
      <c r="G5" s="559"/>
      <c r="H5" s="561" t="s">
        <v>103</v>
      </c>
      <c r="I5" s="562"/>
      <c r="J5" s="561" t="s">
        <v>104</v>
      </c>
      <c r="K5" s="562"/>
      <c r="L5" s="561" t="s">
        <v>105</v>
      </c>
      <c r="M5" s="562"/>
      <c r="N5" s="561" t="s">
        <v>106</v>
      </c>
      <c r="O5" s="562"/>
      <c r="P5" s="565"/>
      <c r="Q5" s="566"/>
      <c r="R5" s="556"/>
      <c r="S5" s="556"/>
      <c r="T5" s="556"/>
      <c r="U5" s="553"/>
    </row>
    <row r="6" spans="1:28" ht="25.5" x14ac:dyDescent="0.25">
      <c r="A6" s="557"/>
      <c r="B6" s="55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57"/>
      <c r="S6" s="557"/>
      <c r="T6" s="557"/>
      <c r="U6" s="554"/>
    </row>
    <row r="7" spans="1:28"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71" t="s">
        <v>1514</v>
      </c>
      <c r="B8" s="643" t="s">
        <v>1515</v>
      </c>
      <c r="C8" s="277"/>
      <c r="D8" s="277"/>
      <c r="E8" s="309"/>
      <c r="F8" s="309"/>
      <c r="G8" s="277"/>
      <c r="H8" s="363"/>
      <c r="I8" s="364"/>
      <c r="J8" s="277"/>
      <c r="K8" s="364"/>
      <c r="L8" s="277"/>
      <c r="M8" s="364"/>
      <c r="N8" s="277"/>
      <c r="O8" s="364"/>
      <c r="P8" s="401">
        <f t="shared" ref="P8:Q8" si="0">H8+J8+L8+N8</f>
        <v>0</v>
      </c>
      <c r="Q8" s="402">
        <f t="shared" si="0"/>
        <v>0</v>
      </c>
      <c r="R8" s="277"/>
      <c r="S8" s="277"/>
      <c r="T8" s="277"/>
      <c r="U8" s="277"/>
    </row>
    <row r="9" spans="1:28" s="366" customFormat="1" ht="15.75" x14ac:dyDescent="0.25">
      <c r="A9" s="572"/>
      <c r="B9" s="643"/>
      <c r="C9" s="277"/>
      <c r="D9" s="277"/>
      <c r="E9" s="309"/>
      <c r="F9" s="309"/>
      <c r="G9" s="277"/>
      <c r="H9" s="363"/>
      <c r="I9" s="364"/>
      <c r="J9" s="277"/>
      <c r="K9" s="364"/>
      <c r="L9" s="277"/>
      <c r="M9" s="364"/>
      <c r="N9" s="277"/>
      <c r="O9" s="364"/>
      <c r="P9" s="401">
        <f t="shared" ref="P9:P11" si="1">H9+J9+L9+N9</f>
        <v>0</v>
      </c>
      <c r="Q9" s="402">
        <f t="shared" ref="Q9:Q11" si="2">I9+K9+M9+O9</f>
        <v>0</v>
      </c>
      <c r="R9" s="277"/>
      <c r="S9" s="277"/>
      <c r="T9" s="277"/>
      <c r="U9" s="277"/>
    </row>
    <row r="10" spans="1:28" s="366" customFormat="1" ht="15.75" x14ac:dyDescent="0.25">
      <c r="A10" s="572"/>
      <c r="B10" s="643"/>
      <c r="C10" s="277"/>
      <c r="D10" s="277"/>
      <c r="E10" s="309"/>
      <c r="F10" s="309"/>
      <c r="G10" s="277"/>
      <c r="H10" s="363"/>
      <c r="I10" s="364"/>
      <c r="J10" s="277"/>
      <c r="K10" s="364"/>
      <c r="L10" s="277"/>
      <c r="M10" s="364"/>
      <c r="N10" s="277"/>
      <c r="O10" s="364"/>
      <c r="P10" s="401">
        <f t="shared" si="1"/>
        <v>0</v>
      </c>
      <c r="Q10" s="402">
        <f t="shared" si="2"/>
        <v>0</v>
      </c>
      <c r="R10" s="277"/>
      <c r="S10" s="277"/>
      <c r="T10" s="277"/>
      <c r="U10" s="277"/>
    </row>
    <row r="11" spans="1:28" s="465" customFormat="1" ht="15.75" x14ac:dyDescent="0.25">
      <c r="A11" s="572"/>
      <c r="B11" s="643"/>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75" x14ac:dyDescent="0.25">
      <c r="A12" s="572"/>
      <c r="B12" s="643"/>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65" customFormat="1" ht="15.75" x14ac:dyDescent="0.25">
      <c r="A13" s="572"/>
      <c r="B13" s="643"/>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65" customFormat="1" ht="15.75" x14ac:dyDescent="0.25">
      <c r="A14" s="572"/>
      <c r="B14" s="643"/>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75" x14ac:dyDescent="0.25">
      <c r="A15" s="572"/>
      <c r="B15" s="643"/>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65" customFormat="1" ht="15.75" x14ac:dyDescent="0.25">
      <c r="A16" s="572"/>
      <c r="B16" s="643"/>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75" x14ac:dyDescent="0.25">
      <c r="A17" s="572"/>
      <c r="B17" s="643"/>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75" x14ac:dyDescent="0.25">
      <c r="A18" s="572"/>
      <c r="B18" s="643"/>
      <c r="C18" s="277"/>
      <c r="D18" s="277"/>
      <c r="E18" s="309"/>
      <c r="F18" s="309"/>
      <c r="G18" s="277"/>
      <c r="H18" s="363"/>
      <c r="I18" s="364"/>
      <c r="J18" s="277"/>
      <c r="K18" s="364"/>
      <c r="L18" s="277"/>
      <c r="M18" s="364"/>
      <c r="N18" s="277"/>
      <c r="O18" s="364"/>
      <c r="P18" s="401">
        <f t="shared" si="3"/>
        <v>0</v>
      </c>
      <c r="Q18" s="402">
        <f t="shared" si="4"/>
        <v>0</v>
      </c>
      <c r="R18" s="277"/>
      <c r="S18" s="277"/>
      <c r="T18" s="277"/>
      <c r="U18" s="277"/>
    </row>
    <row r="19" spans="1:21" ht="15.75" x14ac:dyDescent="0.25">
      <c r="A19" s="572"/>
      <c r="B19" s="637" t="s">
        <v>1516</v>
      </c>
      <c r="C19" s="277"/>
      <c r="D19" s="277"/>
      <c r="E19" s="309"/>
      <c r="F19" s="277"/>
      <c r="G19" s="277"/>
      <c r="H19" s="277"/>
      <c r="I19" s="364"/>
      <c r="J19" s="277"/>
      <c r="K19" s="364"/>
      <c r="L19" s="277"/>
      <c r="M19" s="364"/>
      <c r="N19" s="277"/>
      <c r="O19" s="364"/>
      <c r="P19" s="401">
        <f t="shared" si="3"/>
        <v>0</v>
      </c>
      <c r="Q19" s="402">
        <f t="shared" si="4"/>
        <v>0</v>
      </c>
      <c r="R19" s="277"/>
      <c r="S19" s="277"/>
      <c r="T19" s="277"/>
      <c r="U19" s="277"/>
    </row>
    <row r="20" spans="1:21" ht="15.75" x14ac:dyDescent="0.25">
      <c r="A20" s="572"/>
      <c r="B20" s="637"/>
      <c r="C20" s="277"/>
      <c r="D20" s="277"/>
      <c r="E20" s="309"/>
      <c r="F20" s="277"/>
      <c r="G20" s="277"/>
      <c r="H20" s="363"/>
      <c r="I20" s="364"/>
      <c r="J20" s="277"/>
      <c r="K20" s="364"/>
      <c r="L20" s="277"/>
      <c r="M20" s="364"/>
      <c r="N20" s="277"/>
      <c r="O20" s="364"/>
      <c r="P20" s="401">
        <f t="shared" si="3"/>
        <v>0</v>
      </c>
      <c r="Q20" s="402">
        <f t="shared" si="4"/>
        <v>0</v>
      </c>
      <c r="R20" s="277"/>
      <c r="S20" s="277"/>
      <c r="T20" s="277"/>
      <c r="U20" s="277"/>
    </row>
    <row r="21" spans="1:21" s="366" customFormat="1" ht="15.75" x14ac:dyDescent="0.25">
      <c r="A21" s="572"/>
      <c r="B21" s="637"/>
      <c r="C21" s="277"/>
      <c r="D21" s="277"/>
      <c r="E21" s="309"/>
      <c r="F21" s="277"/>
      <c r="G21" s="277"/>
      <c r="H21" s="363"/>
      <c r="I21" s="364"/>
      <c r="J21" s="277"/>
      <c r="K21" s="364"/>
      <c r="L21" s="277"/>
      <c r="M21" s="364"/>
      <c r="N21" s="277"/>
      <c r="O21" s="364"/>
      <c r="P21" s="401">
        <f t="shared" si="3"/>
        <v>0</v>
      </c>
      <c r="Q21" s="402">
        <f t="shared" si="4"/>
        <v>0</v>
      </c>
      <c r="R21" s="277"/>
      <c r="S21" s="277"/>
      <c r="T21" s="277"/>
      <c r="U21" s="277"/>
    </row>
    <row r="22" spans="1:21" s="366" customFormat="1" ht="15.75" x14ac:dyDescent="0.25">
      <c r="A22" s="572"/>
      <c r="B22" s="637"/>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75" x14ac:dyDescent="0.25">
      <c r="A23" s="572"/>
      <c r="B23" s="637"/>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75" x14ac:dyDescent="0.25">
      <c r="A24" s="572"/>
      <c r="B24" s="637"/>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75" x14ac:dyDescent="0.25">
      <c r="A25" s="572"/>
      <c r="B25" s="637"/>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75" x14ac:dyDescent="0.25">
      <c r="A26" s="572"/>
      <c r="B26" s="637"/>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75" x14ac:dyDescent="0.25">
      <c r="A27" s="572"/>
      <c r="B27" s="637"/>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75" x14ac:dyDescent="0.25">
      <c r="A28" s="572"/>
      <c r="B28" s="637"/>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75" x14ac:dyDescent="0.25">
      <c r="A29" s="572"/>
      <c r="B29" s="637"/>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75" x14ac:dyDescent="0.25">
      <c r="A30" s="572"/>
      <c r="B30" s="637" t="s">
        <v>1517</v>
      </c>
      <c r="C30" s="277"/>
      <c r="D30" s="277"/>
      <c r="E30" s="309"/>
      <c r="F30" s="277"/>
      <c r="G30" s="277"/>
      <c r="H30" s="277"/>
      <c r="I30" s="364"/>
      <c r="J30" s="277"/>
      <c r="K30" s="364"/>
      <c r="L30" s="277"/>
      <c r="M30" s="364"/>
      <c r="N30" s="277"/>
      <c r="O30" s="364"/>
      <c r="P30" s="401">
        <f t="shared" si="3"/>
        <v>0</v>
      </c>
      <c r="Q30" s="402">
        <f t="shared" si="4"/>
        <v>0</v>
      </c>
      <c r="R30" s="277"/>
      <c r="S30" s="277"/>
      <c r="T30" s="277"/>
      <c r="U30" s="360"/>
    </row>
    <row r="31" spans="1:21" ht="15.75" x14ac:dyDescent="0.25">
      <c r="A31" s="572"/>
      <c r="B31" s="637"/>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75" x14ac:dyDescent="0.25">
      <c r="A32" s="572"/>
      <c r="B32" s="637"/>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75" x14ac:dyDescent="0.25">
      <c r="A33" s="572"/>
      <c r="B33" s="637"/>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75" x14ac:dyDescent="0.25">
      <c r="A34" s="572"/>
      <c r="B34" s="637"/>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75" x14ac:dyDescent="0.25">
      <c r="A35" s="572"/>
      <c r="B35" s="637"/>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x14ac:dyDescent="0.25">
      <c r="A36" s="638" t="s">
        <v>1345</v>
      </c>
      <c r="B36" s="639"/>
      <c r="C36" s="639"/>
      <c r="D36" s="639"/>
      <c r="E36" s="639"/>
      <c r="F36" s="639"/>
      <c r="G36" s="640"/>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x14ac:dyDescent="0.25">
      <c r="B39" s="465"/>
    </row>
    <row r="40" spans="1:21" x14ac:dyDescent="0.25">
      <c r="B40" s="465"/>
    </row>
    <row r="41" spans="1:21" x14ac:dyDescent="0.25">
      <c r="B41" s="465"/>
    </row>
    <row r="42" spans="1:21" x14ac:dyDescent="0.25">
      <c r="B42" s="465"/>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33" sqref="C33"/>
    </sheetView>
  </sheetViews>
  <sheetFormatPr baseColWidth="10" defaultRowHeight="15" x14ac:dyDescent="0.25"/>
  <cols>
    <col min="1" max="1" width="35.7109375" customWidth="1"/>
    <col min="2" max="2" width="35.855468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14" t="s">
        <v>1649</v>
      </c>
      <c r="C1" s="514" t="s">
        <v>1650</v>
      </c>
      <c r="D1" s="514" t="s">
        <v>1651</v>
      </c>
      <c r="E1" s="514" t="s">
        <v>1652</v>
      </c>
      <c r="F1" s="644" t="s">
        <v>1355</v>
      </c>
      <c r="G1" s="644"/>
      <c r="H1" s="644"/>
      <c r="I1" s="644"/>
      <c r="J1" s="644"/>
      <c r="K1" s="644"/>
      <c r="L1" s="644"/>
      <c r="M1" s="644"/>
      <c r="N1" s="290"/>
      <c r="O1" s="290"/>
      <c r="P1" s="290"/>
      <c r="Q1" s="290"/>
      <c r="R1" s="290"/>
      <c r="S1" s="290"/>
      <c r="T1" s="290"/>
      <c r="U1" s="290"/>
      <c r="V1" s="290"/>
      <c r="W1" s="290"/>
      <c r="X1" s="290"/>
      <c r="Y1" s="290"/>
      <c r="Z1" s="290"/>
      <c r="AA1" s="290"/>
      <c r="AB1" s="290"/>
    </row>
    <row r="2" spans="1:28" ht="18.75" x14ac:dyDescent="0.25">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x14ac:dyDescent="0.25">
      <c r="A3" s="318" t="s">
        <v>1424</v>
      </c>
      <c r="D3" s="465"/>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x14ac:dyDescent="0.25">
      <c r="A4" s="318" t="s">
        <v>1425</v>
      </c>
      <c r="D4" s="465"/>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33" t="s">
        <v>1426</v>
      </c>
      <c r="B5" s="645"/>
      <c r="C5" s="645"/>
      <c r="D5" s="645"/>
      <c r="E5" s="645"/>
      <c r="F5" s="645"/>
      <c r="G5" s="645"/>
      <c r="H5" s="645"/>
      <c r="I5" s="645"/>
      <c r="J5" s="645"/>
      <c r="K5" s="645"/>
      <c r="L5" s="645"/>
      <c r="M5" s="645"/>
      <c r="N5" s="645"/>
      <c r="O5" s="645"/>
      <c r="P5" s="645"/>
      <c r="Q5" s="645"/>
      <c r="R5" s="645"/>
      <c r="S5" s="645"/>
      <c r="T5" s="645"/>
      <c r="U5" s="645"/>
      <c r="V5" s="645"/>
    </row>
    <row r="6" spans="1:28" ht="15" customHeight="1" x14ac:dyDescent="0.25">
      <c r="A6" s="556" t="s">
        <v>96</v>
      </c>
      <c r="B6" s="555" t="s">
        <v>110</v>
      </c>
      <c r="C6" s="558" t="s">
        <v>1534</v>
      </c>
      <c r="D6" s="558" t="s">
        <v>1535</v>
      </c>
      <c r="E6" s="558" t="s">
        <v>86</v>
      </c>
      <c r="F6" s="558" t="s">
        <v>391</v>
      </c>
      <c r="G6" s="558" t="s">
        <v>87</v>
      </c>
      <c r="H6" s="561" t="s">
        <v>99</v>
      </c>
      <c r="I6" s="567"/>
      <c r="J6" s="567"/>
      <c r="K6" s="567"/>
      <c r="L6" s="567"/>
      <c r="M6" s="567"/>
      <c r="N6" s="567"/>
      <c r="O6" s="562"/>
      <c r="P6" s="563" t="s">
        <v>100</v>
      </c>
      <c r="Q6" s="564"/>
      <c r="R6" s="555" t="s">
        <v>101</v>
      </c>
      <c r="S6" s="555" t="s">
        <v>102</v>
      </c>
      <c r="T6" s="555" t="s">
        <v>109</v>
      </c>
      <c r="U6" s="555" t="s">
        <v>108</v>
      </c>
      <c r="V6" s="552" t="s">
        <v>88</v>
      </c>
    </row>
    <row r="7" spans="1:28" ht="15" customHeight="1" x14ac:dyDescent="0.25">
      <c r="A7" s="556"/>
      <c r="B7" s="556"/>
      <c r="C7" s="559"/>
      <c r="D7" s="559"/>
      <c r="E7" s="559"/>
      <c r="F7" s="559"/>
      <c r="G7" s="559"/>
      <c r="H7" s="561" t="s">
        <v>103</v>
      </c>
      <c r="I7" s="562"/>
      <c r="J7" s="561" t="s">
        <v>104</v>
      </c>
      <c r="K7" s="562"/>
      <c r="L7" s="561" t="s">
        <v>105</v>
      </c>
      <c r="M7" s="562"/>
      <c r="N7" s="561" t="s">
        <v>106</v>
      </c>
      <c r="O7" s="562"/>
      <c r="P7" s="565"/>
      <c r="Q7" s="566"/>
      <c r="R7" s="556"/>
      <c r="S7" s="556"/>
      <c r="T7" s="556"/>
      <c r="U7" s="556"/>
      <c r="V7" s="553"/>
    </row>
    <row r="8" spans="1:28" ht="25.5" x14ac:dyDescent="0.25">
      <c r="A8" s="557"/>
      <c r="B8" s="557"/>
      <c r="C8" s="560"/>
      <c r="D8" s="560"/>
      <c r="E8" s="560"/>
      <c r="F8" s="560"/>
      <c r="G8" s="560"/>
      <c r="H8" s="441" t="s">
        <v>107</v>
      </c>
      <c r="I8" s="441" t="s">
        <v>12</v>
      </c>
      <c r="J8" s="441" t="s">
        <v>107</v>
      </c>
      <c r="K8" s="441" t="s">
        <v>12</v>
      </c>
      <c r="L8" s="441" t="s">
        <v>107</v>
      </c>
      <c r="M8" s="441" t="s">
        <v>12</v>
      </c>
      <c r="N8" s="441" t="s">
        <v>107</v>
      </c>
      <c r="O8" s="441" t="s">
        <v>12</v>
      </c>
      <c r="P8" s="441" t="s">
        <v>107</v>
      </c>
      <c r="Q8" s="441" t="s">
        <v>12</v>
      </c>
      <c r="R8" s="557"/>
      <c r="S8" s="557"/>
      <c r="T8" s="557"/>
      <c r="U8" s="557"/>
      <c r="V8" s="554"/>
    </row>
    <row r="9" spans="1:28" s="366" customFormat="1" ht="15.75" x14ac:dyDescent="0.25">
      <c r="A9" s="442"/>
      <c r="B9" s="443"/>
      <c r="C9" s="444"/>
      <c r="D9" s="444"/>
      <c r="E9" s="444"/>
      <c r="F9" s="445"/>
      <c r="G9" s="444"/>
      <c r="H9" s="446"/>
      <c r="I9" s="446"/>
      <c r="J9" s="446"/>
      <c r="K9" s="446"/>
      <c r="L9" s="446"/>
      <c r="M9" s="446"/>
      <c r="N9" s="446"/>
      <c r="O9" s="446"/>
      <c r="P9" s="446"/>
      <c r="Q9" s="446"/>
      <c r="R9" s="447"/>
      <c r="S9" s="447"/>
      <c r="T9" s="447"/>
      <c r="U9" s="447"/>
      <c r="V9" s="448"/>
    </row>
    <row r="10" spans="1:28" ht="15.75" x14ac:dyDescent="0.25">
      <c r="A10" s="646" t="s">
        <v>1428</v>
      </c>
      <c r="B10" s="646" t="s">
        <v>1427</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x14ac:dyDescent="0.25">
      <c r="A11" s="646"/>
      <c r="B11" s="646"/>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x14ac:dyDescent="0.25">
      <c r="A12" s="646"/>
      <c r="B12" s="646"/>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x14ac:dyDescent="0.25">
      <c r="A13" s="646"/>
      <c r="B13" s="646"/>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x14ac:dyDescent="0.25">
      <c r="A14" s="646"/>
      <c r="B14" s="646"/>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15.75" x14ac:dyDescent="0.25">
      <c r="A15" s="646"/>
      <c r="B15" s="646"/>
      <c r="C15" s="326"/>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x14ac:dyDescent="0.25">
      <c r="A16" s="646"/>
      <c r="B16" s="646"/>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15.75" x14ac:dyDescent="0.25">
      <c r="A17" s="568" t="s">
        <v>1430</v>
      </c>
      <c r="B17" s="568" t="s">
        <v>116</v>
      </c>
      <c r="C17" s="326"/>
      <c r="D17" s="326"/>
      <c r="E17" s="326"/>
      <c r="F17" s="326"/>
      <c r="G17" s="326"/>
      <c r="H17" s="356"/>
      <c r="I17" s="357"/>
      <c r="J17" s="356"/>
      <c r="K17" s="357"/>
      <c r="L17" s="356"/>
      <c r="M17" s="357"/>
      <c r="N17" s="356"/>
      <c r="O17" s="357"/>
      <c r="P17" s="404">
        <f t="shared" si="1"/>
        <v>0</v>
      </c>
      <c r="Q17" s="402">
        <f t="shared" si="2"/>
        <v>0</v>
      </c>
      <c r="R17" s="326"/>
      <c r="S17" s="326"/>
      <c r="T17" s="326"/>
      <c r="U17" s="326"/>
      <c r="V17" s="326"/>
    </row>
    <row r="18" spans="1:22" s="366" customFormat="1" ht="15.75" x14ac:dyDescent="0.25">
      <c r="A18" s="569"/>
      <c r="B18" s="569"/>
      <c r="C18" s="326"/>
      <c r="D18" s="326"/>
      <c r="E18" s="326"/>
      <c r="F18" s="326"/>
      <c r="G18" s="326"/>
      <c r="H18" s="356"/>
      <c r="I18" s="357"/>
      <c r="J18" s="356"/>
      <c r="K18" s="357"/>
      <c r="L18" s="356"/>
      <c r="M18" s="357"/>
      <c r="N18" s="356"/>
      <c r="O18" s="357"/>
      <c r="P18" s="404">
        <f t="shared" si="1"/>
        <v>0</v>
      </c>
      <c r="Q18" s="402">
        <f t="shared" si="2"/>
        <v>0</v>
      </c>
      <c r="R18" s="326"/>
      <c r="S18" s="326"/>
      <c r="T18" s="326"/>
      <c r="U18" s="326"/>
      <c r="V18" s="326"/>
    </row>
    <row r="19" spans="1:22" s="366" customFormat="1" ht="15.75" x14ac:dyDescent="0.25">
      <c r="A19" s="569"/>
      <c r="B19" s="569"/>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x14ac:dyDescent="0.25">
      <c r="A20" s="569"/>
      <c r="B20" s="569"/>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x14ac:dyDescent="0.25">
      <c r="A21" s="569"/>
      <c r="B21" s="569"/>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x14ac:dyDescent="0.25">
      <c r="A22" s="570"/>
      <c r="B22" s="570"/>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x14ac:dyDescent="0.25">
      <c r="A23" s="646" t="s">
        <v>1431</v>
      </c>
      <c r="B23" s="568"/>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x14ac:dyDescent="0.25">
      <c r="A24" s="646"/>
      <c r="B24" s="569"/>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x14ac:dyDescent="0.25">
      <c r="A25" s="646"/>
      <c r="B25" s="569"/>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x14ac:dyDescent="0.25">
      <c r="A26" s="646"/>
      <c r="B26" s="569"/>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x14ac:dyDescent="0.25">
      <c r="A27" s="646"/>
      <c r="B27" s="569"/>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x14ac:dyDescent="0.25">
      <c r="A28" s="646"/>
      <c r="B28" s="570"/>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x14ac:dyDescent="0.25">
      <c r="A29" s="295"/>
      <c r="B29" s="296"/>
      <c r="C29" s="296"/>
      <c r="D29" s="296"/>
      <c r="E29" s="295" t="s">
        <v>1429</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5"/>
    </row>
    <row r="33" spans="3:3" x14ac:dyDescent="0.25">
      <c r="C33" s="465"/>
    </row>
    <row r="34" spans="3:3" x14ac:dyDescent="0.25">
      <c r="C34" s="465"/>
    </row>
    <row r="35" spans="3:3" x14ac:dyDescent="0.25">
      <c r="C35" s="465"/>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60" activePane="bottomLeft" state="frozen"/>
      <selection activeCell="K7" sqref="K7"/>
      <selection pane="bottomLeft" activeCell="C32" sqref="C32"/>
    </sheetView>
  </sheetViews>
  <sheetFormatPr baseColWidth="10" defaultRowHeight="15" x14ac:dyDescent="0.25"/>
  <cols>
    <col min="1" max="1" width="35.7109375" style="366" customWidth="1"/>
    <col min="2" max="2" width="35.85546875" style="366" customWidth="1"/>
    <col min="3" max="3" width="27.42578125" style="366" customWidth="1"/>
    <col min="4" max="4" width="27.42578125" style="465"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x14ac:dyDescent="0.25">
      <c r="A1" s="410"/>
      <c r="B1" s="410"/>
      <c r="C1" s="410"/>
      <c r="D1" s="410"/>
      <c r="E1" s="410"/>
      <c r="F1" s="647" t="s">
        <v>1476</v>
      </c>
      <c r="G1" s="647"/>
      <c r="H1" s="647"/>
      <c r="I1" s="647"/>
      <c r="J1" s="647"/>
      <c r="K1" s="647"/>
      <c r="L1" s="647"/>
      <c r="M1" s="647"/>
      <c r="N1" s="411"/>
      <c r="O1" s="465" t="s">
        <v>1653</v>
      </c>
      <c r="P1" s="465" t="s">
        <v>1654</v>
      </c>
      <c r="Q1" s="465" t="s">
        <v>1655</v>
      </c>
      <c r="R1" s="465" t="s">
        <v>1656</v>
      </c>
      <c r="S1" s="465" t="s">
        <v>1657</v>
      </c>
      <c r="T1" s="465" t="s">
        <v>1658</v>
      </c>
      <c r="U1" s="465" t="s">
        <v>1659</v>
      </c>
      <c r="V1" s="465" t="s">
        <v>1660</v>
      </c>
      <c r="W1" s="465" t="s">
        <v>1661</v>
      </c>
      <c r="X1" s="465" t="s">
        <v>1662</v>
      </c>
      <c r="Y1" s="465" t="s">
        <v>1663</v>
      </c>
      <c r="Z1" s="465" t="s">
        <v>1664</v>
      </c>
      <c r="AA1" s="465" t="s">
        <v>1665</v>
      </c>
      <c r="AB1" s="465" t="s">
        <v>1666</v>
      </c>
      <c r="AC1" s="465" t="s">
        <v>1667</v>
      </c>
      <c r="AD1" s="465" t="s">
        <v>1668</v>
      </c>
      <c r="AE1" s="465" t="s">
        <v>1669</v>
      </c>
      <c r="AF1" s="410"/>
      <c r="AG1" s="410"/>
      <c r="AH1" s="410"/>
      <c r="AI1" s="410"/>
      <c r="AJ1" s="410"/>
      <c r="AK1" s="410"/>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1482</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1493</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x14ac:dyDescent="0.25">
      <c r="A5" s="413" t="s">
        <v>1483</v>
      </c>
      <c r="B5" s="414"/>
      <c r="C5" s="414"/>
      <c r="D5" s="414"/>
      <c r="E5" s="414"/>
      <c r="F5" s="414"/>
      <c r="G5" s="414"/>
      <c r="H5" s="414"/>
      <c r="I5" s="414"/>
      <c r="J5" s="414"/>
      <c r="K5" s="414"/>
      <c r="L5" s="414"/>
      <c r="M5" s="414"/>
      <c r="N5" s="414"/>
      <c r="O5" s="414"/>
      <c r="P5" s="414"/>
      <c r="Q5" s="414"/>
      <c r="R5" s="414"/>
      <c r="S5" s="414"/>
      <c r="T5" s="414"/>
      <c r="U5" s="414"/>
    </row>
    <row r="6" spans="1:42" ht="15" customHeight="1" x14ac:dyDescent="0.25">
      <c r="A6" s="556" t="s">
        <v>96</v>
      </c>
      <c r="B6" s="555" t="s">
        <v>110</v>
      </c>
      <c r="C6" s="558" t="s">
        <v>1534</v>
      </c>
      <c r="D6" s="558" t="s">
        <v>1535</v>
      </c>
      <c r="E6" s="558" t="s">
        <v>86</v>
      </c>
      <c r="F6" s="558" t="s">
        <v>391</v>
      </c>
      <c r="G6" s="558" t="s">
        <v>87</v>
      </c>
      <c r="H6" s="561" t="s">
        <v>99</v>
      </c>
      <c r="I6" s="567"/>
      <c r="J6" s="567"/>
      <c r="K6" s="567"/>
      <c r="L6" s="567"/>
      <c r="M6" s="567"/>
      <c r="N6" s="567"/>
      <c r="O6" s="562"/>
      <c r="P6" s="563" t="s">
        <v>100</v>
      </c>
      <c r="Q6" s="564"/>
      <c r="R6" s="555" t="s">
        <v>102</v>
      </c>
      <c r="S6" s="555" t="s">
        <v>109</v>
      </c>
      <c r="T6" s="555" t="s">
        <v>108</v>
      </c>
      <c r="U6" s="552" t="s">
        <v>88</v>
      </c>
    </row>
    <row r="7" spans="1:42" ht="15" customHeight="1" x14ac:dyDescent="0.25">
      <c r="A7" s="556"/>
      <c r="B7" s="556"/>
      <c r="C7" s="559"/>
      <c r="D7" s="559"/>
      <c r="E7" s="559"/>
      <c r="F7" s="559"/>
      <c r="G7" s="559"/>
      <c r="H7" s="561" t="s">
        <v>103</v>
      </c>
      <c r="I7" s="562"/>
      <c r="J7" s="561" t="s">
        <v>104</v>
      </c>
      <c r="K7" s="562"/>
      <c r="L7" s="561" t="s">
        <v>105</v>
      </c>
      <c r="M7" s="562"/>
      <c r="N7" s="561" t="s">
        <v>106</v>
      </c>
      <c r="O7" s="562"/>
      <c r="P7" s="565"/>
      <c r="Q7" s="566"/>
      <c r="R7" s="556"/>
      <c r="S7" s="556"/>
      <c r="T7" s="556"/>
      <c r="U7" s="553"/>
    </row>
    <row r="8" spans="1:42" ht="25.5" x14ac:dyDescent="0.25">
      <c r="A8" s="557"/>
      <c r="B8" s="557"/>
      <c r="C8" s="560"/>
      <c r="D8" s="560"/>
      <c r="E8" s="560"/>
      <c r="F8" s="560"/>
      <c r="G8" s="560"/>
      <c r="H8" s="441" t="s">
        <v>107</v>
      </c>
      <c r="I8" s="441" t="s">
        <v>12</v>
      </c>
      <c r="J8" s="441" t="s">
        <v>107</v>
      </c>
      <c r="K8" s="441" t="s">
        <v>12</v>
      </c>
      <c r="L8" s="441" t="s">
        <v>107</v>
      </c>
      <c r="M8" s="441" t="s">
        <v>12</v>
      </c>
      <c r="N8" s="441" t="s">
        <v>107</v>
      </c>
      <c r="O8" s="441" t="s">
        <v>12</v>
      </c>
      <c r="P8" s="441" t="s">
        <v>107</v>
      </c>
      <c r="Q8" s="441" t="s">
        <v>12</v>
      </c>
      <c r="R8" s="557"/>
      <c r="S8" s="557"/>
      <c r="T8" s="557"/>
      <c r="U8" s="554"/>
    </row>
    <row r="9" spans="1:42" ht="15.75" x14ac:dyDescent="0.25">
      <c r="A9" s="442"/>
      <c r="B9" s="443"/>
      <c r="C9" s="444"/>
      <c r="D9" s="444"/>
      <c r="E9" s="444"/>
      <c r="F9" s="445"/>
      <c r="G9" s="444"/>
      <c r="H9" s="446"/>
      <c r="I9" s="446"/>
      <c r="J9" s="446"/>
      <c r="K9" s="446"/>
      <c r="L9" s="446"/>
      <c r="M9" s="446"/>
      <c r="N9" s="446"/>
      <c r="O9" s="446"/>
      <c r="P9" s="446"/>
      <c r="Q9" s="446"/>
      <c r="R9" s="447"/>
      <c r="S9" s="447"/>
      <c r="T9" s="447"/>
      <c r="U9" s="448"/>
    </row>
    <row r="10" spans="1:42" ht="15.75" customHeight="1" x14ac:dyDescent="0.25">
      <c r="A10" s="568" t="s">
        <v>1484</v>
      </c>
      <c r="B10" s="568" t="s">
        <v>1485</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x14ac:dyDescent="0.25">
      <c r="A11" s="569"/>
      <c r="B11" s="569"/>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15.75" x14ac:dyDescent="0.25">
      <c r="A12" s="569"/>
      <c r="B12" s="569"/>
      <c r="C12" s="326"/>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x14ac:dyDescent="0.25">
      <c r="A13" s="569"/>
      <c r="B13" s="569"/>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x14ac:dyDescent="0.25">
      <c r="A14" s="569"/>
      <c r="B14" s="569"/>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x14ac:dyDescent="0.25">
      <c r="A15" s="569"/>
      <c r="B15" s="569"/>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x14ac:dyDescent="0.25">
      <c r="A16" s="569"/>
      <c r="B16" s="569"/>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x14ac:dyDescent="0.25">
      <c r="A17" s="569"/>
      <c r="B17" s="570"/>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x14ac:dyDescent="0.25">
      <c r="A18" s="569"/>
      <c r="B18" s="568" t="s">
        <v>1486</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x14ac:dyDescent="0.25">
      <c r="A19" s="569"/>
      <c r="B19" s="569"/>
      <c r="C19" s="326"/>
      <c r="D19" s="326"/>
      <c r="E19" s="326"/>
      <c r="F19" s="326"/>
      <c r="G19" s="326"/>
      <c r="H19" s="356"/>
      <c r="I19" s="357"/>
      <c r="J19" s="356"/>
      <c r="K19" s="357"/>
      <c r="L19" s="356"/>
      <c r="M19" s="357"/>
      <c r="N19" s="356"/>
      <c r="O19" s="357"/>
      <c r="P19" s="404"/>
      <c r="Q19" s="402"/>
      <c r="R19" s="326"/>
      <c r="S19" s="326"/>
      <c r="T19" s="326"/>
      <c r="U19" s="326"/>
    </row>
    <row r="20" spans="1:21" ht="15.75" x14ac:dyDescent="0.25">
      <c r="A20" s="569"/>
      <c r="B20" s="569"/>
      <c r="C20" s="326"/>
      <c r="D20" s="326"/>
      <c r="E20" s="326"/>
      <c r="F20" s="326"/>
      <c r="G20" s="326"/>
      <c r="H20" s="356"/>
      <c r="I20" s="357"/>
      <c r="J20" s="356"/>
      <c r="K20" s="357"/>
      <c r="L20" s="356"/>
      <c r="M20" s="357"/>
      <c r="N20" s="356"/>
      <c r="O20" s="357"/>
      <c r="P20" s="404"/>
      <c r="Q20" s="402"/>
      <c r="R20" s="326"/>
      <c r="S20" s="326"/>
      <c r="T20" s="326"/>
      <c r="U20" s="326"/>
    </row>
    <row r="21" spans="1:21" ht="15.75" x14ac:dyDescent="0.25">
      <c r="A21" s="569"/>
      <c r="B21" s="569"/>
      <c r="C21" s="326"/>
      <c r="D21" s="326"/>
      <c r="E21" s="326"/>
      <c r="F21" s="326"/>
      <c r="G21" s="326"/>
      <c r="H21" s="356"/>
      <c r="I21" s="357"/>
      <c r="J21" s="356"/>
      <c r="K21" s="357"/>
      <c r="L21" s="356"/>
      <c r="M21" s="357"/>
      <c r="N21" s="356"/>
      <c r="O21" s="357"/>
      <c r="P21" s="404"/>
      <c r="Q21" s="402"/>
      <c r="R21" s="326"/>
      <c r="S21" s="326"/>
      <c r="T21" s="326"/>
      <c r="U21" s="326"/>
    </row>
    <row r="22" spans="1:21" ht="15.75" x14ac:dyDescent="0.25">
      <c r="A22" s="569"/>
      <c r="B22" s="569"/>
      <c r="C22" s="326"/>
      <c r="D22" s="326"/>
      <c r="E22" s="326"/>
      <c r="F22" s="326"/>
      <c r="G22" s="326"/>
      <c r="H22" s="356"/>
      <c r="I22" s="357"/>
      <c r="J22" s="356"/>
      <c r="K22" s="357"/>
      <c r="L22" s="356"/>
      <c r="M22" s="357"/>
      <c r="N22" s="356"/>
      <c r="O22" s="357"/>
      <c r="P22" s="404"/>
      <c r="Q22" s="402"/>
      <c r="R22" s="326"/>
      <c r="S22" s="326"/>
      <c r="T22" s="326"/>
      <c r="U22" s="326"/>
    </row>
    <row r="23" spans="1:21" ht="15.75" x14ac:dyDescent="0.25">
      <c r="A23" s="569"/>
      <c r="B23" s="569"/>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x14ac:dyDescent="0.25">
      <c r="A24" s="569"/>
      <c r="B24" s="570"/>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x14ac:dyDescent="0.25">
      <c r="A25" s="569"/>
      <c r="B25" s="568" t="s">
        <v>1487</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x14ac:dyDescent="0.25">
      <c r="A26" s="569"/>
      <c r="B26" s="569"/>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x14ac:dyDescent="0.25">
      <c r="A27" s="569"/>
      <c r="B27" s="569"/>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x14ac:dyDescent="0.25">
      <c r="A28" s="569"/>
      <c r="B28" s="570"/>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x14ac:dyDescent="0.25">
      <c r="A29" s="569"/>
      <c r="B29" s="568" t="s">
        <v>1488</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x14ac:dyDescent="0.25">
      <c r="A30" s="569"/>
      <c r="B30" s="569"/>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x14ac:dyDescent="0.25">
      <c r="A31" s="569"/>
      <c r="B31" s="569"/>
      <c r="C31" s="326"/>
      <c r="D31" s="326"/>
      <c r="E31" s="326"/>
      <c r="F31" s="326"/>
      <c r="G31" s="326"/>
      <c r="H31" s="356"/>
      <c r="I31" s="357"/>
      <c r="J31" s="356"/>
      <c r="K31" s="357"/>
      <c r="L31" s="356"/>
      <c r="M31" s="357"/>
      <c r="N31" s="356"/>
      <c r="O31" s="357"/>
      <c r="P31" s="404"/>
      <c r="Q31" s="402"/>
      <c r="R31" s="326"/>
      <c r="S31" s="326"/>
      <c r="T31" s="326"/>
      <c r="U31" s="326"/>
    </row>
    <row r="32" spans="1:21" ht="15.75" x14ac:dyDescent="0.25">
      <c r="A32" s="569"/>
      <c r="B32" s="569"/>
      <c r="C32" s="326"/>
      <c r="D32" s="326"/>
      <c r="E32" s="326"/>
      <c r="F32" s="326"/>
      <c r="G32" s="326"/>
      <c r="H32" s="356"/>
      <c r="I32" s="357"/>
      <c r="J32" s="356"/>
      <c r="K32" s="357"/>
      <c r="L32" s="356"/>
      <c r="M32" s="357"/>
      <c r="N32" s="356"/>
      <c r="O32" s="357"/>
      <c r="P32" s="404"/>
      <c r="Q32" s="402"/>
      <c r="R32" s="326"/>
      <c r="S32" s="326"/>
      <c r="T32" s="326"/>
      <c r="U32" s="326"/>
    </row>
    <row r="33" spans="1:21" ht="15.75" x14ac:dyDescent="0.25">
      <c r="A33" s="569"/>
      <c r="B33" s="569"/>
      <c r="C33" s="326"/>
      <c r="D33" s="326"/>
      <c r="E33" s="326"/>
      <c r="F33" s="326"/>
      <c r="G33" s="326"/>
      <c r="H33" s="356"/>
      <c r="I33" s="357"/>
      <c r="J33" s="356"/>
      <c r="K33" s="357"/>
      <c r="L33" s="356"/>
      <c r="M33" s="357"/>
      <c r="N33" s="356"/>
      <c r="O33" s="357"/>
      <c r="P33" s="404"/>
      <c r="Q33" s="402"/>
      <c r="R33" s="326"/>
      <c r="S33" s="326"/>
      <c r="T33" s="326"/>
      <c r="U33" s="326"/>
    </row>
    <row r="34" spans="1:21" ht="15.75" x14ac:dyDescent="0.25">
      <c r="A34" s="569"/>
      <c r="B34" s="569"/>
      <c r="C34" s="326"/>
      <c r="D34" s="326"/>
      <c r="E34" s="326"/>
      <c r="F34" s="326"/>
      <c r="G34" s="326"/>
      <c r="H34" s="356"/>
      <c r="I34" s="357"/>
      <c r="J34" s="356"/>
      <c r="K34" s="357"/>
      <c r="L34" s="356"/>
      <c r="M34" s="357"/>
      <c r="N34" s="356"/>
      <c r="O34" s="357"/>
      <c r="P34" s="404"/>
      <c r="Q34" s="402"/>
      <c r="R34" s="326"/>
      <c r="S34" s="326"/>
      <c r="T34" s="326"/>
      <c r="U34" s="326"/>
    </row>
    <row r="35" spans="1:21" ht="15.75" x14ac:dyDescent="0.25">
      <c r="A35" s="569"/>
      <c r="B35" s="569"/>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x14ac:dyDescent="0.25">
      <c r="A36" s="569"/>
      <c r="B36" s="569"/>
      <c r="C36" s="326"/>
      <c r="D36" s="326"/>
      <c r="E36" s="326"/>
      <c r="F36" s="326"/>
      <c r="G36" s="326"/>
      <c r="H36" s="356"/>
      <c r="I36" s="357"/>
      <c r="J36" s="356"/>
      <c r="K36" s="357"/>
      <c r="L36" s="356"/>
      <c r="M36" s="357"/>
      <c r="N36" s="356"/>
      <c r="O36" s="357"/>
      <c r="P36" s="404"/>
      <c r="Q36" s="402"/>
      <c r="R36" s="326"/>
      <c r="S36" s="326"/>
      <c r="T36" s="326"/>
      <c r="U36" s="326"/>
    </row>
    <row r="37" spans="1:21" ht="15.75" x14ac:dyDescent="0.25">
      <c r="A37" s="569"/>
      <c r="B37" s="569"/>
      <c r="C37" s="326"/>
      <c r="D37" s="326"/>
      <c r="E37" s="326"/>
      <c r="F37" s="326"/>
      <c r="G37" s="326"/>
      <c r="H37" s="356"/>
      <c r="I37" s="357"/>
      <c r="J37" s="356"/>
      <c r="K37" s="357"/>
      <c r="L37" s="356"/>
      <c r="M37" s="357"/>
      <c r="N37" s="356"/>
      <c r="O37" s="357"/>
      <c r="P37" s="404"/>
      <c r="Q37" s="402"/>
      <c r="R37" s="326"/>
      <c r="S37" s="326"/>
      <c r="T37" s="326"/>
      <c r="U37" s="326"/>
    </row>
    <row r="38" spans="1:21" ht="15.75" x14ac:dyDescent="0.25">
      <c r="A38" s="569"/>
      <c r="B38" s="569"/>
      <c r="C38" s="326"/>
      <c r="D38" s="326"/>
      <c r="E38" s="326"/>
      <c r="F38" s="326"/>
      <c r="G38" s="326"/>
      <c r="H38" s="356"/>
      <c r="I38" s="357"/>
      <c r="J38" s="356"/>
      <c r="K38" s="357"/>
      <c r="L38" s="356"/>
      <c r="M38" s="357"/>
      <c r="N38" s="356"/>
      <c r="O38" s="357"/>
      <c r="P38" s="404"/>
      <c r="Q38" s="402"/>
      <c r="R38" s="326"/>
      <c r="S38" s="326"/>
      <c r="T38" s="326"/>
      <c r="U38" s="326"/>
    </row>
    <row r="39" spans="1:21" ht="15.75" x14ac:dyDescent="0.25">
      <c r="A39" s="569"/>
      <c r="B39" s="569"/>
      <c r="C39" s="326"/>
      <c r="D39" s="326"/>
      <c r="E39" s="326"/>
      <c r="F39" s="326"/>
      <c r="G39" s="326"/>
      <c r="H39" s="356"/>
      <c r="I39" s="357"/>
      <c r="J39" s="356"/>
      <c r="K39" s="357"/>
      <c r="L39" s="356"/>
      <c r="M39" s="357"/>
      <c r="N39" s="356"/>
      <c r="O39" s="357"/>
      <c r="P39" s="404"/>
      <c r="Q39" s="402"/>
      <c r="R39" s="326"/>
      <c r="S39" s="326"/>
      <c r="T39" s="326"/>
      <c r="U39" s="326"/>
    </row>
    <row r="40" spans="1:21" ht="15.75" x14ac:dyDescent="0.25">
      <c r="A40" s="570"/>
      <c r="B40" s="570"/>
      <c r="C40" s="326"/>
      <c r="D40" s="326"/>
      <c r="E40" s="326"/>
      <c r="F40" s="326"/>
      <c r="G40" s="326"/>
      <c r="H40" s="356"/>
      <c r="I40" s="357"/>
      <c r="J40" s="356"/>
      <c r="K40" s="357"/>
      <c r="L40" s="356"/>
      <c r="M40" s="357"/>
      <c r="N40" s="356"/>
      <c r="O40" s="357"/>
      <c r="P40" s="404"/>
      <c r="Q40" s="402"/>
      <c r="R40" s="326"/>
      <c r="S40" s="326"/>
      <c r="T40" s="326"/>
      <c r="U40" s="326"/>
    </row>
    <row r="41" spans="1:21" ht="15.75" x14ac:dyDescent="0.25">
      <c r="A41" s="568" t="s">
        <v>1489</v>
      </c>
      <c r="B41" s="568" t="s">
        <v>1490</v>
      </c>
      <c r="C41" s="326"/>
      <c r="D41" s="326"/>
      <c r="E41" s="326"/>
      <c r="F41" s="326"/>
      <c r="G41" s="326"/>
      <c r="H41" s="356"/>
      <c r="I41" s="357"/>
      <c r="J41" s="356"/>
      <c r="K41" s="357"/>
      <c r="L41" s="356"/>
      <c r="M41" s="357"/>
      <c r="N41" s="356"/>
      <c r="O41" s="357"/>
      <c r="P41" s="404"/>
      <c r="Q41" s="402"/>
      <c r="R41" s="326"/>
      <c r="S41" s="326"/>
      <c r="T41" s="326"/>
      <c r="U41" s="326"/>
    </row>
    <row r="42" spans="1:21" ht="15.75" x14ac:dyDescent="0.25">
      <c r="A42" s="569"/>
      <c r="B42" s="569"/>
      <c r="C42" s="326"/>
      <c r="D42" s="326"/>
      <c r="E42" s="326"/>
      <c r="F42" s="326"/>
      <c r="G42" s="326"/>
      <c r="H42" s="356"/>
      <c r="I42" s="357"/>
      <c r="J42" s="356"/>
      <c r="K42" s="357"/>
      <c r="L42" s="356"/>
      <c r="M42" s="357"/>
      <c r="N42" s="356"/>
      <c r="O42" s="357"/>
      <c r="P42" s="404"/>
      <c r="Q42" s="402"/>
      <c r="R42" s="326"/>
      <c r="S42" s="326"/>
      <c r="T42" s="326"/>
      <c r="U42" s="326"/>
    </row>
    <row r="43" spans="1:21" ht="15.75" x14ac:dyDescent="0.25">
      <c r="A43" s="569"/>
      <c r="B43" s="569"/>
      <c r="C43" s="326"/>
      <c r="D43" s="326"/>
      <c r="E43" s="326"/>
      <c r="F43" s="326"/>
      <c r="G43" s="326"/>
      <c r="H43" s="356"/>
      <c r="I43" s="357"/>
      <c r="J43" s="356"/>
      <c r="K43" s="357"/>
      <c r="L43" s="356"/>
      <c r="M43" s="357"/>
      <c r="N43" s="356"/>
      <c r="O43" s="357"/>
      <c r="P43" s="404"/>
      <c r="Q43" s="402"/>
      <c r="R43" s="326"/>
      <c r="S43" s="326"/>
      <c r="T43" s="326"/>
      <c r="U43" s="326"/>
    </row>
    <row r="44" spans="1:21" ht="15.75" x14ac:dyDescent="0.25">
      <c r="A44" s="569"/>
      <c r="B44" s="569"/>
      <c r="C44" s="326"/>
      <c r="D44" s="326"/>
      <c r="E44" s="326"/>
      <c r="F44" s="326"/>
      <c r="G44" s="326"/>
      <c r="H44" s="356"/>
      <c r="I44" s="357"/>
      <c r="J44" s="356"/>
      <c r="K44" s="357"/>
      <c r="L44" s="356"/>
      <c r="M44" s="357"/>
      <c r="N44" s="356"/>
      <c r="O44" s="357"/>
      <c r="P44" s="404"/>
      <c r="Q44" s="402"/>
      <c r="R44" s="326"/>
      <c r="S44" s="326"/>
      <c r="T44" s="326"/>
      <c r="U44" s="326"/>
    </row>
    <row r="45" spans="1:21" ht="15.75" x14ac:dyDescent="0.25">
      <c r="A45" s="569"/>
      <c r="B45" s="569"/>
      <c r="C45" s="326"/>
      <c r="D45" s="326"/>
      <c r="E45" s="326"/>
      <c r="F45" s="326"/>
      <c r="G45" s="326"/>
      <c r="H45" s="356"/>
      <c r="I45" s="357"/>
      <c r="J45" s="356"/>
      <c r="K45" s="357"/>
      <c r="L45" s="356"/>
      <c r="M45" s="357"/>
      <c r="N45" s="356"/>
      <c r="O45" s="357"/>
      <c r="P45" s="404"/>
      <c r="Q45" s="402"/>
      <c r="R45" s="326"/>
      <c r="S45" s="326"/>
      <c r="T45" s="326"/>
      <c r="U45" s="326"/>
    </row>
    <row r="46" spans="1:21" ht="15.75" x14ac:dyDescent="0.25">
      <c r="A46" s="569"/>
      <c r="B46" s="569"/>
      <c r="C46" s="326"/>
      <c r="D46" s="326"/>
      <c r="E46" s="326"/>
      <c r="F46" s="326"/>
      <c r="G46" s="326"/>
      <c r="H46" s="356"/>
      <c r="I46" s="357"/>
      <c r="J46" s="356"/>
      <c r="K46" s="357"/>
      <c r="L46" s="356"/>
      <c r="M46" s="357"/>
      <c r="N46" s="356"/>
      <c r="O46" s="357"/>
      <c r="P46" s="404"/>
      <c r="Q46" s="402"/>
      <c r="R46" s="326"/>
      <c r="S46" s="326"/>
      <c r="T46" s="326"/>
      <c r="U46" s="326"/>
    </row>
    <row r="47" spans="1:21" ht="15.75" x14ac:dyDescent="0.25">
      <c r="A47" s="569"/>
      <c r="B47" s="569"/>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x14ac:dyDescent="0.25">
      <c r="A48" s="569"/>
      <c r="B48" s="569"/>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x14ac:dyDescent="0.25">
      <c r="A49" s="569"/>
      <c r="B49" s="570"/>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x14ac:dyDescent="0.25">
      <c r="A50" s="569"/>
      <c r="B50" s="568" t="s">
        <v>1491</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x14ac:dyDescent="0.25">
      <c r="A51" s="569"/>
      <c r="B51" s="569"/>
      <c r="C51" s="326"/>
      <c r="D51" s="326"/>
      <c r="E51" s="326"/>
      <c r="F51" s="326"/>
      <c r="G51" s="326"/>
      <c r="H51" s="356"/>
      <c r="I51" s="357"/>
      <c r="J51" s="356"/>
      <c r="K51" s="357"/>
      <c r="L51" s="356"/>
      <c r="M51" s="357"/>
      <c r="N51" s="356"/>
      <c r="O51" s="357"/>
      <c r="P51" s="404"/>
      <c r="Q51" s="402"/>
      <c r="R51" s="326"/>
      <c r="S51" s="326"/>
      <c r="T51" s="326"/>
      <c r="U51" s="326"/>
    </row>
    <row r="52" spans="1:21" ht="15.75" x14ac:dyDescent="0.25">
      <c r="A52" s="569"/>
      <c r="B52" s="569"/>
      <c r="C52" s="326"/>
      <c r="D52" s="326"/>
      <c r="E52" s="326"/>
      <c r="F52" s="326"/>
      <c r="G52" s="326"/>
      <c r="H52" s="356"/>
      <c r="I52" s="357"/>
      <c r="J52" s="356"/>
      <c r="K52" s="357"/>
      <c r="L52" s="356"/>
      <c r="M52" s="357"/>
      <c r="N52" s="356"/>
      <c r="O52" s="357"/>
      <c r="P52" s="404"/>
      <c r="Q52" s="402"/>
      <c r="R52" s="326"/>
      <c r="S52" s="326"/>
      <c r="T52" s="326"/>
      <c r="U52" s="326"/>
    </row>
    <row r="53" spans="1:21" ht="15.75" x14ac:dyDescent="0.25">
      <c r="A53" s="569"/>
      <c r="B53" s="569"/>
      <c r="C53" s="326"/>
      <c r="D53" s="326"/>
      <c r="E53" s="326"/>
      <c r="F53" s="326"/>
      <c r="G53" s="326"/>
      <c r="H53" s="356"/>
      <c r="I53" s="357"/>
      <c r="J53" s="356"/>
      <c r="K53" s="357"/>
      <c r="L53" s="356"/>
      <c r="M53" s="357"/>
      <c r="N53" s="356"/>
      <c r="O53" s="357"/>
      <c r="P53" s="404"/>
      <c r="Q53" s="402"/>
      <c r="R53" s="326"/>
      <c r="S53" s="326"/>
      <c r="T53" s="326"/>
      <c r="U53" s="326"/>
    </row>
    <row r="54" spans="1:21" ht="15.75" x14ac:dyDescent="0.25">
      <c r="A54" s="569"/>
      <c r="B54" s="569"/>
      <c r="C54" s="326"/>
      <c r="D54" s="326"/>
      <c r="E54" s="326"/>
      <c r="F54" s="326"/>
      <c r="G54" s="326"/>
      <c r="H54" s="356"/>
      <c r="I54" s="357"/>
      <c r="J54" s="356"/>
      <c r="K54" s="357"/>
      <c r="L54" s="356"/>
      <c r="M54" s="357"/>
      <c r="N54" s="356"/>
      <c r="O54" s="357"/>
      <c r="P54" s="404"/>
      <c r="Q54" s="402"/>
      <c r="R54" s="326"/>
      <c r="S54" s="326"/>
      <c r="T54" s="326"/>
      <c r="U54" s="326"/>
    </row>
    <row r="55" spans="1:21" ht="15.75" x14ac:dyDescent="0.25">
      <c r="A55" s="569"/>
      <c r="B55" s="569"/>
      <c r="C55" s="326"/>
      <c r="D55" s="326"/>
      <c r="E55" s="326"/>
      <c r="F55" s="326"/>
      <c r="G55" s="326"/>
      <c r="H55" s="356"/>
      <c r="I55" s="357"/>
      <c r="J55" s="356"/>
      <c r="K55" s="357"/>
      <c r="L55" s="356"/>
      <c r="M55" s="357"/>
      <c r="N55" s="356"/>
      <c r="O55" s="357"/>
      <c r="P55" s="404"/>
      <c r="Q55" s="402"/>
      <c r="R55" s="326"/>
      <c r="S55" s="326"/>
      <c r="T55" s="326"/>
      <c r="U55" s="326"/>
    </row>
    <row r="56" spans="1:21" ht="15.75" x14ac:dyDescent="0.25">
      <c r="A56" s="569"/>
      <c r="B56" s="569"/>
      <c r="C56" s="326"/>
      <c r="D56" s="326"/>
      <c r="E56" s="326"/>
      <c r="F56" s="326"/>
      <c r="G56" s="326"/>
      <c r="H56" s="356"/>
      <c r="I56" s="357"/>
      <c r="J56" s="356"/>
      <c r="K56" s="357"/>
      <c r="L56" s="356"/>
      <c r="M56" s="357"/>
      <c r="N56" s="356"/>
      <c r="O56" s="357"/>
      <c r="P56" s="404"/>
      <c r="Q56" s="402"/>
      <c r="R56" s="326"/>
      <c r="S56" s="326"/>
      <c r="T56" s="326"/>
      <c r="U56" s="326"/>
    </row>
    <row r="57" spans="1:21" ht="15.75" x14ac:dyDescent="0.25">
      <c r="A57" s="569"/>
      <c r="B57" s="569"/>
      <c r="C57" s="326"/>
      <c r="D57" s="326"/>
      <c r="E57" s="326"/>
      <c r="F57" s="326"/>
      <c r="G57" s="326"/>
      <c r="H57" s="356"/>
      <c r="I57" s="357"/>
      <c r="J57" s="356"/>
      <c r="K57" s="357"/>
      <c r="L57" s="356"/>
      <c r="M57" s="357"/>
      <c r="N57" s="356"/>
      <c r="O57" s="357"/>
      <c r="P57" s="404"/>
      <c r="Q57" s="402"/>
      <c r="R57" s="326"/>
      <c r="S57" s="326"/>
      <c r="T57" s="326"/>
      <c r="U57" s="326"/>
    </row>
    <row r="58" spans="1:21" ht="15.75" x14ac:dyDescent="0.25">
      <c r="A58" s="569"/>
      <c r="B58" s="569"/>
      <c r="C58" s="326"/>
      <c r="D58" s="326"/>
      <c r="E58" s="326"/>
      <c r="F58" s="326"/>
      <c r="G58" s="326"/>
      <c r="H58" s="356"/>
      <c r="I58" s="357"/>
      <c r="J58" s="356"/>
      <c r="K58" s="357"/>
      <c r="L58" s="356"/>
      <c r="M58" s="357"/>
      <c r="N58" s="356"/>
      <c r="O58" s="357"/>
      <c r="P58" s="404"/>
      <c r="Q58" s="402"/>
      <c r="R58" s="326"/>
      <c r="S58" s="326"/>
      <c r="T58" s="326"/>
      <c r="U58" s="326"/>
    </row>
    <row r="59" spans="1:21" ht="15.75" x14ac:dyDescent="0.25">
      <c r="A59" s="569"/>
      <c r="B59" s="569"/>
      <c r="C59" s="326"/>
      <c r="D59" s="326"/>
      <c r="E59" s="326"/>
      <c r="F59" s="326"/>
      <c r="G59" s="326"/>
      <c r="H59" s="356"/>
      <c r="I59" s="357"/>
      <c r="J59" s="356"/>
      <c r="K59" s="357"/>
      <c r="L59" s="356"/>
      <c r="M59" s="357"/>
      <c r="N59" s="356"/>
      <c r="O59" s="357"/>
      <c r="P59" s="404"/>
      <c r="Q59" s="402"/>
      <c r="R59" s="326"/>
      <c r="S59" s="326"/>
      <c r="T59" s="326"/>
      <c r="U59" s="326"/>
    </row>
    <row r="60" spans="1:21" ht="15.75" x14ac:dyDescent="0.25">
      <c r="A60" s="569"/>
      <c r="B60" s="569"/>
      <c r="C60" s="326"/>
      <c r="D60" s="326"/>
      <c r="E60" s="326"/>
      <c r="F60" s="326"/>
      <c r="G60" s="326"/>
      <c r="H60" s="356"/>
      <c r="I60" s="357"/>
      <c r="J60" s="356"/>
      <c r="K60" s="357"/>
      <c r="L60" s="356"/>
      <c r="M60" s="357"/>
      <c r="N60" s="356"/>
      <c r="O60" s="357"/>
      <c r="P60" s="404"/>
      <c r="Q60" s="402"/>
      <c r="R60" s="326"/>
      <c r="S60" s="326"/>
      <c r="T60" s="326"/>
      <c r="U60" s="326"/>
    </row>
    <row r="61" spans="1:21" ht="15.75" x14ac:dyDescent="0.25">
      <c r="A61" s="569"/>
      <c r="B61" s="569"/>
      <c r="C61" s="326"/>
      <c r="D61" s="326"/>
      <c r="E61" s="326"/>
      <c r="F61" s="326"/>
      <c r="G61" s="326"/>
      <c r="H61" s="356"/>
      <c r="I61" s="357"/>
      <c r="J61" s="356"/>
      <c r="K61" s="357"/>
      <c r="L61" s="356"/>
      <c r="M61" s="357"/>
      <c r="N61" s="356"/>
      <c r="O61" s="357"/>
      <c r="P61" s="404"/>
      <c r="Q61" s="402"/>
      <c r="R61" s="326"/>
      <c r="S61" s="326"/>
      <c r="T61" s="326"/>
      <c r="U61" s="326"/>
    </row>
    <row r="62" spans="1:21" ht="15.75" x14ac:dyDescent="0.25">
      <c r="A62" s="570"/>
      <c r="B62" s="570"/>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x14ac:dyDescent="0.25">
      <c r="A63" s="568" t="s">
        <v>1492</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x14ac:dyDescent="0.25">
      <c r="A64" s="569"/>
      <c r="B64" s="415"/>
      <c r="C64" s="326"/>
      <c r="D64" s="326"/>
      <c r="E64" s="326"/>
      <c r="F64" s="326"/>
      <c r="G64" s="326"/>
      <c r="H64" s="356"/>
      <c r="I64" s="357"/>
      <c r="J64" s="356"/>
      <c r="K64" s="357"/>
      <c r="L64" s="356"/>
      <c r="M64" s="357"/>
      <c r="N64" s="356"/>
      <c r="O64" s="357"/>
      <c r="P64" s="404"/>
      <c r="Q64" s="402"/>
      <c r="R64" s="326"/>
      <c r="S64" s="326"/>
      <c r="T64" s="326"/>
      <c r="U64" s="326"/>
    </row>
    <row r="65" spans="1:21" ht="15.75" x14ac:dyDescent="0.25">
      <c r="A65" s="569"/>
      <c r="B65" s="415"/>
      <c r="C65" s="326"/>
      <c r="D65" s="326"/>
      <c r="E65" s="326"/>
      <c r="F65" s="326"/>
      <c r="G65" s="326"/>
      <c r="H65" s="356"/>
      <c r="I65" s="357"/>
      <c r="J65" s="356"/>
      <c r="K65" s="357"/>
      <c r="L65" s="356"/>
      <c r="M65" s="357"/>
      <c r="N65" s="356"/>
      <c r="O65" s="357"/>
      <c r="P65" s="404"/>
      <c r="Q65" s="402"/>
      <c r="R65" s="326"/>
      <c r="S65" s="326"/>
      <c r="T65" s="326"/>
      <c r="U65" s="326"/>
    </row>
    <row r="66" spans="1:21" ht="15.75" x14ac:dyDescent="0.25">
      <c r="A66" s="569"/>
      <c r="B66" s="415"/>
      <c r="C66" s="326"/>
      <c r="D66" s="326"/>
      <c r="E66" s="326"/>
      <c r="F66" s="326"/>
      <c r="G66" s="326"/>
      <c r="H66" s="356"/>
      <c r="I66" s="357"/>
      <c r="J66" s="356"/>
      <c r="K66" s="357"/>
      <c r="L66" s="356"/>
      <c r="M66" s="357"/>
      <c r="N66" s="356"/>
      <c r="O66" s="357"/>
      <c r="P66" s="404"/>
      <c r="Q66" s="402"/>
      <c r="R66" s="326"/>
      <c r="S66" s="326"/>
      <c r="T66" s="326"/>
      <c r="U66" s="326"/>
    </row>
    <row r="67" spans="1:21" ht="15.75" x14ac:dyDescent="0.25">
      <c r="A67" s="569"/>
      <c r="B67" s="415"/>
      <c r="C67" s="326"/>
      <c r="D67" s="326"/>
      <c r="E67" s="326"/>
      <c r="F67" s="326"/>
      <c r="G67" s="326"/>
      <c r="H67" s="356"/>
      <c r="I67" s="357"/>
      <c r="J67" s="356"/>
      <c r="K67" s="357"/>
      <c r="L67" s="356"/>
      <c r="M67" s="357"/>
      <c r="N67" s="356"/>
      <c r="O67" s="357"/>
      <c r="P67" s="404"/>
      <c r="Q67" s="402"/>
      <c r="R67" s="326"/>
      <c r="S67" s="326"/>
      <c r="T67" s="326"/>
      <c r="U67" s="326"/>
    </row>
    <row r="68" spans="1:21" ht="15.75" x14ac:dyDescent="0.25">
      <c r="A68" s="569"/>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x14ac:dyDescent="0.25">
      <c r="A69" s="570"/>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x14ac:dyDescent="0.25">
      <c r="A70" s="295"/>
      <c r="B70" s="296"/>
      <c r="C70" s="296"/>
      <c r="D70" s="296"/>
      <c r="E70" s="295" t="s">
        <v>1477</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5"/>
    </row>
    <row r="78" spans="1:21" x14ac:dyDescent="0.25">
      <c r="C78" s="465"/>
    </row>
    <row r="79" spans="1:21" x14ac:dyDescent="0.25">
      <c r="C79" s="465"/>
    </row>
    <row r="80" spans="1:21" x14ac:dyDescent="0.25">
      <c r="C80" s="465"/>
    </row>
    <row r="81" spans="3:3" x14ac:dyDescent="0.25">
      <c r="C81" s="465"/>
    </row>
    <row r="82" spans="3:3" x14ac:dyDescent="0.25">
      <c r="C82" s="465"/>
    </row>
    <row r="83" spans="3:3" x14ac:dyDescent="0.25">
      <c r="C83" s="465"/>
    </row>
    <row r="84" spans="3:3" x14ac:dyDescent="0.25">
      <c r="C84" s="465"/>
    </row>
    <row r="85" spans="3:3" x14ac:dyDescent="0.25">
      <c r="C85" s="465"/>
    </row>
    <row r="86" spans="3:3" x14ac:dyDescent="0.25">
      <c r="C86" s="465"/>
    </row>
    <row r="87" spans="3:3" x14ac:dyDescent="0.25">
      <c r="C87" s="465"/>
    </row>
    <row r="88" spans="3:3" x14ac:dyDescent="0.25">
      <c r="C88" s="465"/>
    </row>
    <row r="89" spans="3:3" x14ac:dyDescent="0.25">
      <c r="C89" s="465"/>
    </row>
    <row r="90" spans="3:3" x14ac:dyDescent="0.25">
      <c r="C90" s="465"/>
    </row>
    <row r="91" spans="3:3" x14ac:dyDescent="0.25">
      <c r="C91" s="465"/>
    </row>
    <row r="92" spans="3:3" x14ac:dyDescent="0.25">
      <c r="C92" s="465"/>
    </row>
    <row r="93" spans="3:3" x14ac:dyDescent="0.25">
      <c r="C93" s="465"/>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67" activePane="bottomLeft" state="frozen"/>
      <selection activeCell="K7" sqref="K7"/>
      <selection pane="bottomLeft" activeCell="AL110" sqref="AK110:AL112"/>
    </sheetView>
  </sheetViews>
  <sheetFormatPr baseColWidth="10" defaultRowHeight="15" x14ac:dyDescent="0.25"/>
  <cols>
    <col min="1" max="1" width="35.7109375" style="465" customWidth="1"/>
    <col min="2" max="2" width="35.85546875" style="465" customWidth="1"/>
    <col min="3" max="7" width="27.42578125" style="465" customWidth="1"/>
    <col min="8" max="8" width="15.28515625" style="465" customWidth="1"/>
    <col min="9" max="9" width="11.42578125" style="233"/>
    <col min="10" max="10" width="15.28515625" style="465" customWidth="1"/>
    <col min="11" max="11" width="18.85546875" style="233" customWidth="1"/>
    <col min="12" max="12" width="11.42578125" style="465"/>
    <col min="13" max="13" width="11.42578125" style="233"/>
    <col min="14" max="14" width="11.42578125" style="465"/>
    <col min="15" max="15" width="11.42578125" style="233"/>
    <col min="16" max="16" width="15.28515625" style="465" customWidth="1"/>
    <col min="17" max="17" width="18.28515625" style="233" customWidth="1"/>
    <col min="18" max="20" width="14.140625" style="465" customWidth="1"/>
    <col min="21" max="21" width="17" style="465" customWidth="1"/>
    <col min="22" max="16384" width="11.42578125" style="465"/>
  </cols>
  <sheetData>
    <row r="1" spans="1:42" ht="21" x14ac:dyDescent="0.25">
      <c r="A1" s="410"/>
      <c r="B1" s="410"/>
      <c r="C1" s="410"/>
      <c r="D1" s="410"/>
      <c r="E1" s="410"/>
      <c r="F1" s="647" t="s">
        <v>1508</v>
      </c>
      <c r="G1" s="647"/>
      <c r="H1" s="647"/>
      <c r="I1" s="647"/>
      <c r="J1" s="647"/>
      <c r="K1" s="647"/>
      <c r="L1" s="647"/>
      <c r="M1" s="647"/>
      <c r="N1" s="411"/>
      <c r="O1" s="411"/>
      <c r="P1" s="514" t="s">
        <v>1670</v>
      </c>
      <c r="Q1" s="514" t="s">
        <v>1671</v>
      </c>
      <c r="R1" s="514" t="s">
        <v>1672</v>
      </c>
      <c r="S1" s="514" t="s">
        <v>1673</v>
      </c>
      <c r="T1" s="514" t="s">
        <v>1674</v>
      </c>
      <c r="U1" s="514" t="s">
        <v>1675</v>
      </c>
      <c r="V1" s="514" t="s">
        <v>1676</v>
      </c>
      <c r="W1" s="514" t="s">
        <v>1677</v>
      </c>
      <c r="X1" s="514" t="s">
        <v>1678</v>
      </c>
      <c r="Y1" s="514" t="s">
        <v>1679</v>
      </c>
      <c r="Z1" s="514" t="s">
        <v>1680</v>
      </c>
      <c r="AA1" s="514" t="s">
        <v>1681</v>
      </c>
      <c r="AB1" s="514" t="s">
        <v>1682</v>
      </c>
      <c r="AC1" s="514" t="s">
        <v>1683</v>
      </c>
      <c r="AD1" s="514" t="s">
        <v>1684</v>
      </c>
      <c r="AE1" s="518"/>
      <c r="AF1" s="518"/>
      <c r="AG1" s="518"/>
      <c r="AH1" s="518"/>
      <c r="AI1" s="518"/>
      <c r="AJ1" s="518"/>
      <c r="AK1" s="518"/>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1504</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1505</v>
      </c>
      <c r="H4" s="411"/>
      <c r="I4" s="412"/>
      <c r="J4" s="411"/>
      <c r="K4" s="411"/>
      <c r="L4" s="411"/>
      <c r="M4" s="411"/>
      <c r="N4" s="411"/>
      <c r="O4" s="411"/>
      <c r="P4" s="411"/>
      <c r="Q4" s="411"/>
      <c r="R4" s="411"/>
      <c r="S4" s="411"/>
      <c r="T4" s="411"/>
      <c r="U4" s="411"/>
      <c r="V4" s="411"/>
      <c r="W4" s="411"/>
      <c r="X4" s="411"/>
      <c r="Y4" s="411"/>
      <c r="Z4" s="411"/>
      <c r="AA4" s="411"/>
    </row>
    <row r="5" spans="1:42" s="410" customFormat="1" ht="18.75" x14ac:dyDescent="0.25">
      <c r="A5" s="409" t="s">
        <v>1506</v>
      </c>
      <c r="H5" s="411"/>
      <c r="I5" s="412"/>
      <c r="J5" s="411"/>
      <c r="K5" s="411"/>
      <c r="L5" s="411"/>
      <c r="M5" s="411"/>
      <c r="N5" s="411"/>
      <c r="O5" s="411"/>
      <c r="P5" s="411"/>
      <c r="Q5" s="411"/>
      <c r="R5" s="411"/>
      <c r="S5" s="411"/>
      <c r="T5" s="411"/>
      <c r="U5" s="411"/>
      <c r="V5" s="411"/>
      <c r="W5" s="411"/>
      <c r="X5" s="411"/>
      <c r="Y5" s="411"/>
      <c r="Z5" s="411"/>
      <c r="AA5" s="411"/>
    </row>
    <row r="6" spans="1:42" s="410" customFormat="1" x14ac:dyDescent="0.25">
      <c r="A6" s="414" t="s">
        <v>1507</v>
      </c>
      <c r="B6" s="414"/>
      <c r="C6" s="414"/>
      <c r="D6" s="414"/>
      <c r="E6" s="414"/>
      <c r="F6" s="414"/>
      <c r="G6" s="414"/>
      <c r="H6" s="414"/>
      <c r="I6" s="414"/>
      <c r="J6" s="414"/>
      <c r="K6" s="414"/>
      <c r="L6" s="414"/>
      <c r="M6" s="414"/>
      <c r="N6" s="414"/>
      <c r="O6" s="414"/>
      <c r="P6" s="414"/>
      <c r="Q6" s="414"/>
      <c r="R6" s="414"/>
      <c r="S6" s="414"/>
      <c r="T6" s="414"/>
      <c r="U6" s="414"/>
    </row>
    <row r="7" spans="1:42" ht="15" customHeight="1" x14ac:dyDescent="0.25">
      <c r="A7" s="556" t="s">
        <v>96</v>
      </c>
      <c r="B7" s="555" t="s">
        <v>110</v>
      </c>
      <c r="C7" s="558" t="s">
        <v>1534</v>
      </c>
      <c r="D7" s="558" t="s">
        <v>1535</v>
      </c>
      <c r="E7" s="558" t="s">
        <v>86</v>
      </c>
      <c r="F7" s="558" t="s">
        <v>391</v>
      </c>
      <c r="G7" s="558" t="s">
        <v>87</v>
      </c>
      <c r="H7" s="561" t="s">
        <v>99</v>
      </c>
      <c r="I7" s="567"/>
      <c r="J7" s="567"/>
      <c r="K7" s="567"/>
      <c r="L7" s="567"/>
      <c r="M7" s="567"/>
      <c r="N7" s="567"/>
      <c r="O7" s="562"/>
      <c r="P7" s="563" t="s">
        <v>100</v>
      </c>
      <c r="Q7" s="564"/>
      <c r="R7" s="555" t="s">
        <v>102</v>
      </c>
      <c r="S7" s="555" t="s">
        <v>109</v>
      </c>
      <c r="T7" s="555" t="s">
        <v>108</v>
      </c>
      <c r="U7" s="552" t="s">
        <v>88</v>
      </c>
    </row>
    <row r="8" spans="1:42" ht="15" customHeight="1" x14ac:dyDescent="0.25">
      <c r="A8" s="556"/>
      <c r="B8" s="556"/>
      <c r="C8" s="559"/>
      <c r="D8" s="559"/>
      <c r="E8" s="559"/>
      <c r="F8" s="559"/>
      <c r="G8" s="559"/>
      <c r="H8" s="561" t="s">
        <v>103</v>
      </c>
      <c r="I8" s="562"/>
      <c r="J8" s="561" t="s">
        <v>104</v>
      </c>
      <c r="K8" s="562"/>
      <c r="L8" s="561" t="s">
        <v>105</v>
      </c>
      <c r="M8" s="562"/>
      <c r="N8" s="561" t="s">
        <v>106</v>
      </c>
      <c r="O8" s="562"/>
      <c r="P8" s="565"/>
      <c r="Q8" s="566"/>
      <c r="R8" s="556"/>
      <c r="S8" s="556"/>
      <c r="T8" s="556"/>
      <c r="U8" s="553"/>
    </row>
    <row r="9" spans="1:42" ht="25.5" x14ac:dyDescent="0.25">
      <c r="A9" s="557"/>
      <c r="B9" s="557"/>
      <c r="C9" s="560"/>
      <c r="D9" s="560"/>
      <c r="E9" s="560"/>
      <c r="F9" s="560"/>
      <c r="G9" s="560"/>
      <c r="H9" s="441" t="s">
        <v>107</v>
      </c>
      <c r="I9" s="441" t="s">
        <v>12</v>
      </c>
      <c r="J9" s="441" t="s">
        <v>107</v>
      </c>
      <c r="K9" s="441" t="s">
        <v>12</v>
      </c>
      <c r="L9" s="441" t="s">
        <v>107</v>
      </c>
      <c r="M9" s="441" t="s">
        <v>12</v>
      </c>
      <c r="N9" s="441" t="s">
        <v>107</v>
      </c>
      <c r="O9" s="441" t="s">
        <v>12</v>
      </c>
      <c r="P9" s="441" t="s">
        <v>107</v>
      </c>
      <c r="Q9" s="441" t="s">
        <v>12</v>
      </c>
      <c r="R9" s="557"/>
      <c r="S9" s="557"/>
      <c r="T9" s="557"/>
      <c r="U9" s="554"/>
    </row>
    <row r="10" spans="1:42" ht="15.75" x14ac:dyDescent="0.25">
      <c r="A10" s="504"/>
      <c r="B10" s="505"/>
      <c r="C10" s="444"/>
      <c r="D10" s="444"/>
      <c r="E10" s="444"/>
      <c r="F10" s="445"/>
      <c r="G10" s="444"/>
      <c r="H10" s="446"/>
      <c r="I10" s="446"/>
      <c r="J10" s="446"/>
      <c r="K10" s="446"/>
      <c r="L10" s="446"/>
      <c r="M10" s="446"/>
      <c r="N10" s="446"/>
      <c r="O10" s="446"/>
      <c r="P10" s="446"/>
      <c r="Q10" s="446"/>
      <c r="R10" s="447"/>
      <c r="S10" s="447"/>
      <c r="T10" s="447"/>
      <c r="U10" s="448"/>
    </row>
    <row r="11" spans="1:42" s="503" customFormat="1" ht="15.75" x14ac:dyDescent="0.25">
      <c r="A11" s="575" t="s">
        <v>1504</v>
      </c>
      <c r="B11" s="648" t="s">
        <v>1532</v>
      </c>
      <c r="C11" s="498"/>
      <c r="D11" s="498"/>
      <c r="E11" s="498"/>
      <c r="F11" s="499"/>
      <c r="G11" s="498"/>
      <c r="H11" s="500"/>
      <c r="I11" s="500"/>
      <c r="J11" s="500"/>
      <c r="K11" s="500"/>
      <c r="L11" s="500"/>
      <c r="M11" s="500"/>
      <c r="N11" s="500"/>
      <c r="O11" s="500"/>
      <c r="P11" s="500"/>
      <c r="Q11" s="500"/>
      <c r="R11" s="501"/>
      <c r="S11" s="501"/>
      <c r="T11" s="501"/>
      <c r="U11" s="502"/>
    </row>
    <row r="12" spans="1:42" s="503" customFormat="1" ht="15.75" x14ac:dyDescent="0.25">
      <c r="A12" s="575"/>
      <c r="B12" s="649"/>
      <c r="C12" s="498"/>
      <c r="D12" s="498"/>
      <c r="E12" s="498"/>
      <c r="F12" s="499"/>
      <c r="G12" s="498"/>
      <c r="H12" s="500"/>
      <c r="I12" s="500"/>
      <c r="J12" s="500"/>
      <c r="K12" s="500"/>
      <c r="L12" s="500"/>
      <c r="M12" s="500"/>
      <c r="N12" s="500"/>
      <c r="O12" s="500"/>
      <c r="P12" s="500"/>
      <c r="Q12" s="500"/>
      <c r="R12" s="501"/>
      <c r="S12" s="501"/>
      <c r="T12" s="501"/>
      <c r="U12" s="502"/>
    </row>
    <row r="13" spans="1:42" s="503" customFormat="1" ht="15.75" x14ac:dyDescent="0.25">
      <c r="A13" s="575"/>
      <c r="B13" s="649"/>
      <c r="C13" s="498"/>
      <c r="D13" s="498"/>
      <c r="E13" s="498"/>
      <c r="F13" s="499"/>
      <c r="G13" s="498"/>
      <c r="H13" s="500"/>
      <c r="I13" s="500"/>
      <c r="J13" s="500"/>
      <c r="K13" s="500"/>
      <c r="L13" s="500"/>
      <c r="M13" s="500"/>
      <c r="N13" s="500"/>
      <c r="O13" s="500"/>
      <c r="P13" s="500"/>
      <c r="Q13" s="500"/>
      <c r="R13" s="501"/>
      <c r="S13" s="501"/>
      <c r="T13" s="501"/>
      <c r="U13" s="502"/>
    </row>
    <row r="14" spans="1:42" s="503" customFormat="1" ht="15.75" x14ac:dyDescent="0.25">
      <c r="A14" s="575"/>
      <c r="B14" s="649"/>
      <c r="C14" s="498"/>
      <c r="D14" s="498"/>
      <c r="E14" s="498"/>
      <c r="F14" s="499"/>
      <c r="G14" s="498"/>
      <c r="H14" s="500"/>
      <c r="I14" s="500"/>
      <c r="J14" s="500"/>
      <c r="K14" s="500"/>
      <c r="L14" s="500"/>
      <c r="M14" s="500"/>
      <c r="N14" s="500"/>
      <c r="O14" s="500"/>
      <c r="P14" s="500"/>
      <c r="Q14" s="500"/>
      <c r="R14" s="501"/>
      <c r="S14" s="501"/>
      <c r="T14" s="501"/>
      <c r="U14" s="502"/>
    </row>
    <row r="15" spans="1:42" s="503" customFormat="1" ht="15.75" x14ac:dyDescent="0.25">
      <c r="A15" s="575"/>
      <c r="B15" s="649"/>
      <c r="C15" s="498"/>
      <c r="D15" s="498"/>
      <c r="E15" s="498"/>
      <c r="F15" s="499"/>
      <c r="G15" s="498"/>
      <c r="H15" s="500"/>
      <c r="I15" s="500"/>
      <c r="J15" s="500"/>
      <c r="K15" s="500"/>
      <c r="L15" s="500"/>
      <c r="M15" s="500"/>
      <c r="N15" s="500"/>
      <c r="O15" s="500"/>
      <c r="P15" s="500"/>
      <c r="Q15" s="500"/>
      <c r="R15" s="501"/>
      <c r="S15" s="501"/>
      <c r="T15" s="501"/>
      <c r="U15" s="502"/>
    </row>
    <row r="16" spans="1:42" s="503" customFormat="1" ht="15.75" x14ac:dyDescent="0.25">
      <c r="A16" s="575"/>
      <c r="B16" s="649"/>
      <c r="C16" s="498"/>
      <c r="D16" s="498"/>
      <c r="E16" s="498"/>
      <c r="F16" s="499"/>
      <c r="G16" s="498"/>
      <c r="H16" s="500"/>
      <c r="I16" s="500"/>
      <c r="J16" s="500"/>
      <c r="K16" s="500"/>
      <c r="L16" s="500"/>
      <c r="M16" s="500"/>
      <c r="N16" s="500"/>
      <c r="O16" s="500"/>
      <c r="P16" s="500"/>
      <c r="Q16" s="500"/>
      <c r="R16" s="501"/>
      <c r="S16" s="501"/>
      <c r="T16" s="501"/>
      <c r="U16" s="502"/>
    </row>
    <row r="17" spans="1:21" s="503" customFormat="1" ht="15.75" hidden="1" x14ac:dyDescent="0.25">
      <c r="A17" s="575"/>
      <c r="B17" s="650"/>
      <c r="C17" s="498"/>
      <c r="D17" s="498"/>
      <c r="E17" s="498"/>
      <c r="F17" s="499"/>
      <c r="G17" s="498"/>
      <c r="H17" s="500"/>
      <c r="I17" s="500"/>
      <c r="J17" s="500"/>
      <c r="K17" s="500"/>
      <c r="L17" s="500"/>
      <c r="M17" s="500"/>
      <c r="N17" s="500"/>
      <c r="O17" s="500"/>
      <c r="P17" s="500"/>
      <c r="Q17" s="500"/>
      <c r="R17" s="501"/>
      <c r="S17" s="501"/>
      <c r="T17" s="501"/>
      <c r="U17" s="502"/>
    </row>
    <row r="18" spans="1:21" ht="15.75" customHeight="1" x14ac:dyDescent="0.25">
      <c r="A18" s="575"/>
      <c r="B18" s="568" t="s">
        <v>1518</v>
      </c>
      <c r="C18" s="490"/>
      <c r="D18" s="490"/>
      <c r="E18" s="490"/>
      <c r="F18" s="490"/>
      <c r="G18" s="362"/>
      <c r="H18" s="491"/>
      <c r="I18" s="492"/>
      <c r="J18" s="491"/>
      <c r="K18" s="492"/>
      <c r="L18" s="491"/>
      <c r="M18" s="492"/>
      <c r="N18" s="491"/>
      <c r="O18" s="492"/>
      <c r="P18" s="404">
        <f t="shared" ref="P18:Q22" si="0">H18+J18+L18+N18</f>
        <v>0</v>
      </c>
      <c r="Q18" s="402">
        <f t="shared" si="0"/>
        <v>0</v>
      </c>
      <c r="R18" s="362"/>
      <c r="S18" s="362"/>
      <c r="T18" s="362"/>
      <c r="U18" s="362"/>
    </row>
    <row r="19" spans="1:21" ht="15.75" x14ac:dyDescent="0.25">
      <c r="A19" s="575"/>
      <c r="B19" s="569"/>
      <c r="C19" s="490"/>
      <c r="D19" s="490"/>
      <c r="E19" s="490"/>
      <c r="F19" s="490"/>
      <c r="G19" s="362"/>
      <c r="H19" s="491"/>
      <c r="I19" s="492"/>
      <c r="J19" s="491"/>
      <c r="K19" s="492"/>
      <c r="L19" s="491"/>
      <c r="M19" s="492"/>
      <c r="N19" s="491"/>
      <c r="O19" s="492"/>
      <c r="P19" s="404">
        <f t="shared" si="0"/>
        <v>0</v>
      </c>
      <c r="Q19" s="402">
        <f t="shared" si="0"/>
        <v>0</v>
      </c>
      <c r="R19" s="362"/>
      <c r="S19" s="362"/>
      <c r="T19" s="362"/>
      <c r="U19" s="362"/>
    </row>
    <row r="20" spans="1:21" ht="15.75" x14ac:dyDescent="0.25">
      <c r="A20" s="575"/>
      <c r="B20" s="569"/>
      <c r="C20" s="490"/>
      <c r="D20" s="490"/>
      <c r="E20" s="490"/>
      <c r="F20" s="490"/>
      <c r="G20" s="362"/>
      <c r="H20" s="491"/>
      <c r="I20" s="492"/>
      <c r="J20" s="491"/>
      <c r="K20" s="492"/>
      <c r="L20" s="491"/>
      <c r="M20" s="492"/>
      <c r="N20" s="491"/>
      <c r="O20" s="492"/>
      <c r="P20" s="404">
        <f t="shared" si="0"/>
        <v>0</v>
      </c>
      <c r="Q20" s="402">
        <f t="shared" si="0"/>
        <v>0</v>
      </c>
      <c r="R20" s="362"/>
      <c r="S20" s="362"/>
      <c r="T20" s="362"/>
      <c r="U20" s="362"/>
    </row>
    <row r="21" spans="1:21" ht="15.75" x14ac:dyDescent="0.25">
      <c r="A21" s="575"/>
      <c r="B21" s="569"/>
      <c r="C21" s="490"/>
      <c r="D21" s="490"/>
      <c r="E21" s="490"/>
      <c r="F21" s="490"/>
      <c r="G21" s="362"/>
      <c r="H21" s="491"/>
      <c r="I21" s="492"/>
      <c r="J21" s="491"/>
      <c r="K21" s="492"/>
      <c r="L21" s="491"/>
      <c r="M21" s="492"/>
      <c r="N21" s="491"/>
      <c r="O21" s="492"/>
      <c r="P21" s="404">
        <f t="shared" si="0"/>
        <v>0</v>
      </c>
      <c r="Q21" s="402">
        <f t="shared" si="0"/>
        <v>0</v>
      </c>
      <c r="R21" s="362"/>
      <c r="S21" s="362"/>
      <c r="T21" s="362"/>
      <c r="U21" s="362"/>
    </row>
    <row r="22" spans="1:21" ht="15.75" x14ac:dyDescent="0.25">
      <c r="A22" s="575"/>
      <c r="B22" s="568" t="s">
        <v>1519</v>
      </c>
      <c r="C22" s="490"/>
      <c r="D22" s="490"/>
      <c r="E22" s="490"/>
      <c r="F22" s="490"/>
      <c r="G22" s="362"/>
      <c r="H22" s="491"/>
      <c r="I22" s="492"/>
      <c r="J22" s="491"/>
      <c r="K22" s="492"/>
      <c r="L22" s="491"/>
      <c r="M22" s="492"/>
      <c r="N22" s="491"/>
      <c r="O22" s="492"/>
      <c r="P22" s="404">
        <f t="shared" si="0"/>
        <v>0</v>
      </c>
      <c r="Q22" s="402">
        <f t="shared" si="0"/>
        <v>0</v>
      </c>
      <c r="R22" s="362"/>
      <c r="S22" s="362"/>
      <c r="T22" s="362"/>
      <c r="U22" s="362"/>
    </row>
    <row r="23" spans="1:21" ht="15.75" x14ac:dyDescent="0.25">
      <c r="A23" s="575"/>
      <c r="B23" s="569"/>
      <c r="C23" s="490"/>
      <c r="D23" s="490"/>
      <c r="E23" s="490"/>
      <c r="F23" s="490"/>
      <c r="G23" s="362"/>
      <c r="H23" s="491"/>
      <c r="I23" s="492"/>
      <c r="J23" s="491"/>
      <c r="K23" s="492"/>
      <c r="L23" s="491"/>
      <c r="M23" s="492"/>
      <c r="N23" s="491"/>
      <c r="O23" s="492"/>
      <c r="P23" s="404">
        <f t="shared" ref="P23:P72" si="1">H23+J23+L23+N23</f>
        <v>0</v>
      </c>
      <c r="Q23" s="402">
        <f t="shared" ref="Q23:Q72" si="2">I23+K23+M23+O23</f>
        <v>0</v>
      </c>
      <c r="R23" s="362"/>
      <c r="S23" s="362"/>
      <c r="T23" s="362"/>
      <c r="U23" s="362"/>
    </row>
    <row r="24" spans="1:21" ht="15.75" x14ac:dyDescent="0.25">
      <c r="A24" s="575"/>
      <c r="B24" s="569"/>
      <c r="C24" s="490"/>
      <c r="D24" s="490"/>
      <c r="E24" s="490"/>
      <c r="F24" s="490"/>
      <c r="G24" s="362"/>
      <c r="H24" s="491"/>
      <c r="I24" s="492"/>
      <c r="J24" s="491"/>
      <c r="K24" s="492"/>
      <c r="L24" s="491"/>
      <c r="M24" s="492"/>
      <c r="N24" s="491"/>
      <c r="O24" s="492"/>
      <c r="P24" s="404">
        <f t="shared" si="1"/>
        <v>0</v>
      </c>
      <c r="Q24" s="402">
        <f t="shared" si="2"/>
        <v>0</v>
      </c>
      <c r="R24" s="362"/>
      <c r="S24" s="362"/>
      <c r="T24" s="362"/>
      <c r="U24" s="362"/>
    </row>
    <row r="25" spans="1:21" ht="15.75" x14ac:dyDescent="0.25">
      <c r="A25" s="575"/>
      <c r="B25" s="570"/>
      <c r="C25" s="490"/>
      <c r="D25" s="490"/>
      <c r="E25" s="490"/>
      <c r="F25" s="490"/>
      <c r="G25" s="362"/>
      <c r="H25" s="491"/>
      <c r="I25" s="492"/>
      <c r="J25" s="491"/>
      <c r="K25" s="492"/>
      <c r="L25" s="491"/>
      <c r="M25" s="492"/>
      <c r="N25" s="491"/>
      <c r="O25" s="492"/>
      <c r="P25" s="404">
        <f t="shared" si="1"/>
        <v>0</v>
      </c>
      <c r="Q25" s="402">
        <f t="shared" si="2"/>
        <v>0</v>
      </c>
      <c r="R25" s="362"/>
      <c r="S25" s="362"/>
      <c r="T25" s="362"/>
      <c r="U25" s="362"/>
    </row>
    <row r="26" spans="1:21" ht="15.75" x14ac:dyDescent="0.25">
      <c r="A26" s="575"/>
      <c r="B26" s="568" t="s">
        <v>1520</v>
      </c>
      <c r="C26" s="490"/>
      <c r="D26" s="490"/>
      <c r="E26" s="490"/>
      <c r="F26" s="490"/>
      <c r="G26" s="362"/>
      <c r="H26" s="491"/>
      <c r="I26" s="492"/>
      <c r="J26" s="491"/>
      <c r="K26" s="492"/>
      <c r="L26" s="491"/>
      <c r="M26" s="492"/>
      <c r="N26" s="491"/>
      <c r="O26" s="492"/>
      <c r="P26" s="404">
        <f t="shared" si="1"/>
        <v>0</v>
      </c>
      <c r="Q26" s="402">
        <f t="shared" si="2"/>
        <v>0</v>
      </c>
      <c r="R26" s="362"/>
      <c r="S26" s="362"/>
      <c r="T26" s="362"/>
      <c r="U26" s="362"/>
    </row>
    <row r="27" spans="1:21" ht="15.75" x14ac:dyDescent="0.25">
      <c r="A27" s="575"/>
      <c r="B27" s="569"/>
      <c r="C27" s="490"/>
      <c r="D27" s="490"/>
      <c r="E27" s="490"/>
      <c r="F27" s="490"/>
      <c r="G27" s="362"/>
      <c r="H27" s="491"/>
      <c r="I27" s="492"/>
      <c r="J27" s="491"/>
      <c r="K27" s="492"/>
      <c r="L27" s="491"/>
      <c r="M27" s="492"/>
      <c r="N27" s="491"/>
      <c r="O27" s="492"/>
      <c r="P27" s="404">
        <f t="shared" si="1"/>
        <v>0</v>
      </c>
      <c r="Q27" s="402">
        <f t="shared" si="2"/>
        <v>0</v>
      </c>
      <c r="R27" s="362"/>
      <c r="S27" s="362"/>
      <c r="T27" s="362"/>
      <c r="U27" s="362"/>
    </row>
    <row r="28" spans="1:21" ht="15.75" x14ac:dyDescent="0.25">
      <c r="A28" s="575"/>
      <c r="B28" s="569"/>
      <c r="C28" s="490"/>
      <c r="D28" s="490"/>
      <c r="E28" s="490"/>
      <c r="F28" s="490"/>
      <c r="G28" s="362"/>
      <c r="H28" s="491"/>
      <c r="I28" s="492"/>
      <c r="J28" s="491"/>
      <c r="K28" s="492"/>
      <c r="L28" s="491"/>
      <c r="M28" s="492"/>
      <c r="N28" s="491"/>
      <c r="O28" s="492"/>
      <c r="P28" s="404">
        <f t="shared" si="1"/>
        <v>0</v>
      </c>
      <c r="Q28" s="402">
        <f t="shared" si="2"/>
        <v>0</v>
      </c>
      <c r="R28" s="362"/>
      <c r="S28" s="362"/>
      <c r="T28" s="362"/>
      <c r="U28" s="362"/>
    </row>
    <row r="29" spans="1:21" ht="15.75" x14ac:dyDescent="0.25">
      <c r="A29" s="575"/>
      <c r="B29" s="570"/>
      <c r="C29" s="490"/>
      <c r="D29" s="490"/>
      <c r="E29" s="490"/>
      <c r="F29" s="490"/>
      <c r="G29" s="362"/>
      <c r="H29" s="491"/>
      <c r="I29" s="492"/>
      <c r="J29" s="491"/>
      <c r="K29" s="492"/>
      <c r="L29" s="491"/>
      <c r="M29" s="492"/>
      <c r="N29" s="491"/>
      <c r="O29" s="492"/>
      <c r="P29" s="404">
        <f t="shared" si="1"/>
        <v>0</v>
      </c>
      <c r="Q29" s="402">
        <f t="shared" si="2"/>
        <v>0</v>
      </c>
      <c r="R29" s="362"/>
      <c r="S29" s="362"/>
      <c r="T29" s="362"/>
      <c r="U29" s="362"/>
    </row>
    <row r="30" spans="1:21" ht="15.75" x14ac:dyDescent="0.25">
      <c r="A30" s="575"/>
      <c r="B30" s="646" t="s">
        <v>1521</v>
      </c>
      <c r="C30" s="490"/>
      <c r="D30" s="490"/>
      <c r="E30" s="490"/>
      <c r="F30" s="490"/>
      <c r="G30" s="362"/>
      <c r="H30" s="491"/>
      <c r="I30" s="492"/>
      <c r="J30" s="491"/>
      <c r="K30" s="492"/>
      <c r="L30" s="491"/>
      <c r="M30" s="492"/>
      <c r="N30" s="491"/>
      <c r="O30" s="492"/>
      <c r="P30" s="404">
        <f t="shared" si="1"/>
        <v>0</v>
      </c>
      <c r="Q30" s="402">
        <f t="shared" si="2"/>
        <v>0</v>
      </c>
      <c r="R30" s="362"/>
      <c r="S30" s="362"/>
      <c r="T30" s="362"/>
      <c r="U30" s="362"/>
    </row>
    <row r="31" spans="1:21" ht="15.75" x14ac:dyDescent="0.25">
      <c r="A31" s="575"/>
      <c r="B31" s="646"/>
      <c r="C31" s="490"/>
      <c r="D31" s="490"/>
      <c r="E31" s="490"/>
      <c r="F31" s="490"/>
      <c r="G31" s="362"/>
      <c r="H31" s="491"/>
      <c r="I31" s="492"/>
      <c r="J31" s="491"/>
      <c r="K31" s="492"/>
      <c r="L31" s="491"/>
      <c r="M31" s="492"/>
      <c r="N31" s="491"/>
      <c r="O31" s="492"/>
      <c r="P31" s="404">
        <f t="shared" si="1"/>
        <v>0</v>
      </c>
      <c r="Q31" s="402">
        <f t="shared" si="2"/>
        <v>0</v>
      </c>
      <c r="R31" s="362"/>
      <c r="S31" s="362"/>
      <c r="T31" s="362"/>
      <c r="U31" s="362"/>
    </row>
    <row r="32" spans="1:21" ht="15.75" x14ac:dyDescent="0.25">
      <c r="A32" s="575"/>
      <c r="B32" s="646"/>
      <c r="C32" s="490"/>
      <c r="D32" s="490"/>
      <c r="E32" s="490"/>
      <c r="F32" s="490"/>
      <c r="G32" s="362"/>
      <c r="H32" s="491"/>
      <c r="I32" s="492"/>
      <c r="J32" s="491"/>
      <c r="K32" s="492"/>
      <c r="L32" s="491"/>
      <c r="M32" s="492"/>
      <c r="N32" s="491"/>
      <c r="O32" s="492"/>
      <c r="P32" s="404">
        <f t="shared" si="1"/>
        <v>0</v>
      </c>
      <c r="Q32" s="402">
        <f t="shared" si="2"/>
        <v>0</v>
      </c>
      <c r="R32" s="362"/>
      <c r="S32" s="362"/>
      <c r="T32" s="362"/>
      <c r="U32" s="362"/>
    </row>
    <row r="33" spans="1:21" ht="15.75" x14ac:dyDescent="0.25">
      <c r="A33" s="575"/>
      <c r="B33" s="646"/>
      <c r="C33" s="490"/>
      <c r="D33" s="490"/>
      <c r="E33" s="490"/>
      <c r="F33" s="490"/>
      <c r="G33" s="362"/>
      <c r="H33" s="491"/>
      <c r="I33" s="492"/>
      <c r="J33" s="491"/>
      <c r="K33" s="492"/>
      <c r="L33" s="491"/>
      <c r="M33" s="492"/>
      <c r="N33" s="491"/>
      <c r="O33" s="492"/>
      <c r="P33" s="404">
        <f t="shared" si="1"/>
        <v>0</v>
      </c>
      <c r="Q33" s="402">
        <f t="shared" si="2"/>
        <v>0</v>
      </c>
      <c r="R33" s="362"/>
      <c r="S33" s="362"/>
      <c r="T33" s="362"/>
      <c r="U33" s="362"/>
    </row>
    <row r="34" spans="1:21" ht="15.75" x14ac:dyDescent="0.25">
      <c r="A34" s="575"/>
      <c r="B34" s="646" t="s">
        <v>1522</v>
      </c>
      <c r="C34" s="490"/>
      <c r="D34" s="490"/>
      <c r="E34" s="490"/>
      <c r="F34" s="490"/>
      <c r="G34" s="362"/>
      <c r="H34" s="491"/>
      <c r="I34" s="492"/>
      <c r="J34" s="491"/>
      <c r="K34" s="492"/>
      <c r="L34" s="491"/>
      <c r="M34" s="492"/>
      <c r="N34" s="491"/>
      <c r="O34" s="492"/>
      <c r="P34" s="404">
        <f t="shared" si="1"/>
        <v>0</v>
      </c>
      <c r="Q34" s="402">
        <f t="shared" si="2"/>
        <v>0</v>
      </c>
      <c r="R34" s="362"/>
      <c r="S34" s="362"/>
      <c r="T34" s="362"/>
      <c r="U34" s="362"/>
    </row>
    <row r="35" spans="1:21" ht="15.75" x14ac:dyDescent="0.25">
      <c r="A35" s="575"/>
      <c r="B35" s="646"/>
      <c r="C35" s="490"/>
      <c r="D35" s="490"/>
      <c r="E35" s="490"/>
      <c r="F35" s="490"/>
      <c r="G35" s="362"/>
      <c r="H35" s="491"/>
      <c r="I35" s="492"/>
      <c r="J35" s="491"/>
      <c r="K35" s="492"/>
      <c r="L35" s="491"/>
      <c r="M35" s="492"/>
      <c r="N35" s="491"/>
      <c r="O35" s="492"/>
      <c r="P35" s="404">
        <f t="shared" si="1"/>
        <v>0</v>
      </c>
      <c r="Q35" s="402">
        <f t="shared" si="2"/>
        <v>0</v>
      </c>
      <c r="R35" s="362"/>
      <c r="S35" s="362"/>
      <c r="T35" s="362"/>
      <c r="U35" s="362"/>
    </row>
    <row r="36" spans="1:21" ht="15.75" x14ac:dyDescent="0.25">
      <c r="A36" s="575"/>
      <c r="B36" s="646"/>
      <c r="C36" s="490"/>
      <c r="D36" s="490"/>
      <c r="E36" s="490"/>
      <c r="F36" s="490"/>
      <c r="G36" s="362"/>
      <c r="H36" s="491"/>
      <c r="I36" s="492"/>
      <c r="J36" s="491"/>
      <c r="K36" s="492"/>
      <c r="L36" s="491"/>
      <c r="M36" s="492"/>
      <c r="N36" s="491"/>
      <c r="O36" s="492"/>
      <c r="P36" s="404">
        <f t="shared" si="1"/>
        <v>0</v>
      </c>
      <c r="Q36" s="402">
        <f t="shared" si="2"/>
        <v>0</v>
      </c>
      <c r="R36" s="362"/>
      <c r="S36" s="362"/>
      <c r="T36" s="362"/>
      <c r="U36" s="362"/>
    </row>
    <row r="37" spans="1:21" ht="15.75" x14ac:dyDescent="0.25">
      <c r="A37" s="576"/>
      <c r="B37" s="646"/>
      <c r="C37" s="490"/>
      <c r="D37" s="490"/>
      <c r="E37" s="490"/>
      <c r="F37" s="490"/>
      <c r="G37" s="362"/>
      <c r="H37" s="491"/>
      <c r="I37" s="492"/>
      <c r="J37" s="491"/>
      <c r="K37" s="492"/>
      <c r="L37" s="491"/>
      <c r="M37" s="492"/>
      <c r="N37" s="491"/>
      <c r="O37" s="492"/>
      <c r="P37" s="404">
        <f t="shared" si="1"/>
        <v>0</v>
      </c>
      <c r="Q37" s="402">
        <f t="shared" si="2"/>
        <v>0</v>
      </c>
      <c r="R37" s="362"/>
      <c r="S37" s="362"/>
      <c r="T37" s="362"/>
      <c r="U37" s="362"/>
    </row>
    <row r="38" spans="1:21" ht="15.75" customHeight="1" x14ac:dyDescent="0.25">
      <c r="A38" s="646" t="s">
        <v>1505</v>
      </c>
      <c r="B38" s="568" t="s">
        <v>1523</v>
      </c>
      <c r="C38" s="490"/>
      <c r="D38" s="490"/>
      <c r="E38" s="490"/>
      <c r="F38" s="490"/>
      <c r="G38" s="362"/>
      <c r="H38" s="491"/>
      <c r="I38" s="492"/>
      <c r="J38" s="491"/>
      <c r="K38" s="492"/>
      <c r="L38" s="491"/>
      <c r="M38" s="492"/>
      <c r="N38" s="491"/>
      <c r="O38" s="492"/>
      <c r="P38" s="404">
        <f t="shared" si="1"/>
        <v>0</v>
      </c>
      <c r="Q38" s="402">
        <f t="shared" si="2"/>
        <v>0</v>
      </c>
      <c r="R38" s="362"/>
      <c r="S38" s="362"/>
      <c r="T38" s="362"/>
      <c r="U38" s="362"/>
    </row>
    <row r="39" spans="1:21" ht="15.75" x14ac:dyDescent="0.25">
      <c r="A39" s="646"/>
      <c r="B39" s="569"/>
      <c r="C39" s="490"/>
      <c r="D39" s="490"/>
      <c r="E39" s="490"/>
      <c r="F39" s="490"/>
      <c r="G39" s="362"/>
      <c r="H39" s="491"/>
      <c r="I39" s="492"/>
      <c r="J39" s="491"/>
      <c r="K39" s="492"/>
      <c r="L39" s="491"/>
      <c r="M39" s="492"/>
      <c r="N39" s="491"/>
      <c r="O39" s="492"/>
      <c r="P39" s="404">
        <f t="shared" si="1"/>
        <v>0</v>
      </c>
      <c r="Q39" s="402">
        <f t="shared" si="2"/>
        <v>0</v>
      </c>
      <c r="R39" s="362"/>
      <c r="S39" s="362"/>
      <c r="T39" s="362"/>
      <c r="U39" s="362"/>
    </row>
    <row r="40" spans="1:21" ht="15.75" x14ac:dyDescent="0.25">
      <c r="A40" s="646"/>
      <c r="B40" s="569"/>
      <c r="C40" s="490"/>
      <c r="D40" s="490"/>
      <c r="E40" s="490"/>
      <c r="F40" s="490"/>
      <c r="G40" s="362"/>
      <c r="H40" s="491"/>
      <c r="I40" s="492"/>
      <c r="J40" s="491"/>
      <c r="K40" s="492"/>
      <c r="L40" s="491"/>
      <c r="M40" s="492"/>
      <c r="N40" s="491"/>
      <c r="O40" s="492"/>
      <c r="P40" s="404">
        <f t="shared" si="1"/>
        <v>0</v>
      </c>
      <c r="Q40" s="402">
        <f t="shared" si="2"/>
        <v>0</v>
      </c>
      <c r="R40" s="362"/>
      <c r="S40" s="362"/>
      <c r="T40" s="362"/>
      <c r="U40" s="362"/>
    </row>
    <row r="41" spans="1:21" ht="15.75" x14ac:dyDescent="0.25">
      <c r="A41" s="646"/>
      <c r="B41" s="570"/>
      <c r="C41" s="490"/>
      <c r="D41" s="490"/>
      <c r="E41" s="490"/>
      <c r="F41" s="490"/>
      <c r="G41" s="362"/>
      <c r="H41" s="491"/>
      <c r="I41" s="492"/>
      <c r="J41" s="491"/>
      <c r="K41" s="492"/>
      <c r="L41" s="491"/>
      <c r="M41" s="492"/>
      <c r="N41" s="491"/>
      <c r="O41" s="492"/>
      <c r="P41" s="404">
        <f t="shared" si="1"/>
        <v>0</v>
      </c>
      <c r="Q41" s="402">
        <f t="shared" si="2"/>
        <v>0</v>
      </c>
      <c r="R41" s="362"/>
      <c r="S41" s="362"/>
      <c r="T41" s="362"/>
      <c r="U41" s="362"/>
    </row>
    <row r="42" spans="1:21" ht="15.75" x14ac:dyDescent="0.25">
      <c r="A42" s="646"/>
      <c r="B42" s="568" t="s">
        <v>1524</v>
      </c>
      <c r="C42" s="490"/>
      <c r="D42" s="490"/>
      <c r="E42" s="490"/>
      <c r="F42" s="490"/>
      <c r="G42" s="362"/>
      <c r="H42" s="491"/>
      <c r="I42" s="492"/>
      <c r="J42" s="491"/>
      <c r="K42" s="492"/>
      <c r="L42" s="491"/>
      <c r="M42" s="492"/>
      <c r="N42" s="491"/>
      <c r="O42" s="492"/>
      <c r="P42" s="404">
        <f t="shared" si="1"/>
        <v>0</v>
      </c>
      <c r="Q42" s="402">
        <f t="shared" si="2"/>
        <v>0</v>
      </c>
      <c r="R42" s="362"/>
      <c r="S42" s="362"/>
      <c r="T42" s="362"/>
      <c r="U42" s="362"/>
    </row>
    <row r="43" spans="1:21" ht="15.75" x14ac:dyDescent="0.25">
      <c r="A43" s="646"/>
      <c r="B43" s="569"/>
      <c r="C43" s="490"/>
      <c r="D43" s="490"/>
      <c r="E43" s="490"/>
      <c r="F43" s="490"/>
      <c r="G43" s="362"/>
      <c r="H43" s="491"/>
      <c r="I43" s="492"/>
      <c r="J43" s="491"/>
      <c r="K43" s="492"/>
      <c r="L43" s="491"/>
      <c r="M43" s="492"/>
      <c r="N43" s="491"/>
      <c r="O43" s="492"/>
      <c r="P43" s="404">
        <f t="shared" si="1"/>
        <v>0</v>
      </c>
      <c r="Q43" s="402">
        <f t="shared" si="2"/>
        <v>0</v>
      </c>
      <c r="R43" s="362"/>
      <c r="S43" s="362"/>
      <c r="T43" s="362"/>
      <c r="U43" s="362"/>
    </row>
    <row r="44" spans="1:21" ht="15.75" x14ac:dyDescent="0.25">
      <c r="A44" s="646"/>
      <c r="B44" s="569"/>
      <c r="C44" s="490"/>
      <c r="D44" s="490"/>
      <c r="E44" s="490"/>
      <c r="F44" s="490"/>
      <c r="G44" s="362"/>
      <c r="H44" s="491"/>
      <c r="I44" s="492"/>
      <c r="J44" s="491"/>
      <c r="K44" s="492"/>
      <c r="L44" s="491"/>
      <c r="M44" s="492"/>
      <c r="N44" s="491"/>
      <c r="O44" s="492"/>
      <c r="P44" s="404">
        <f t="shared" si="1"/>
        <v>0</v>
      </c>
      <c r="Q44" s="402">
        <f t="shared" si="2"/>
        <v>0</v>
      </c>
      <c r="R44" s="362"/>
      <c r="S44" s="362"/>
      <c r="T44" s="362"/>
      <c r="U44" s="362"/>
    </row>
    <row r="45" spans="1:21" ht="15.75" x14ac:dyDescent="0.25">
      <c r="A45" s="646"/>
      <c r="B45" s="570"/>
      <c r="C45" s="490"/>
      <c r="D45" s="490"/>
      <c r="E45" s="490"/>
      <c r="F45" s="490"/>
      <c r="G45" s="362"/>
      <c r="H45" s="491"/>
      <c r="I45" s="492"/>
      <c r="J45" s="491"/>
      <c r="K45" s="492"/>
      <c r="L45" s="491"/>
      <c r="M45" s="492"/>
      <c r="N45" s="491"/>
      <c r="O45" s="492"/>
      <c r="P45" s="404">
        <f t="shared" si="1"/>
        <v>0</v>
      </c>
      <c r="Q45" s="402">
        <f t="shared" si="2"/>
        <v>0</v>
      </c>
      <c r="R45" s="362"/>
      <c r="S45" s="362"/>
      <c r="T45" s="362"/>
      <c r="U45" s="362"/>
    </row>
    <row r="46" spans="1:21" ht="15.75" x14ac:dyDescent="0.25">
      <c r="A46" s="568" t="s">
        <v>1506</v>
      </c>
      <c r="B46" s="646" t="s">
        <v>1525</v>
      </c>
      <c r="C46" s="490"/>
      <c r="D46" s="490"/>
      <c r="E46" s="490"/>
      <c r="F46" s="490"/>
      <c r="G46" s="362"/>
      <c r="H46" s="491"/>
      <c r="I46" s="492"/>
      <c r="J46" s="491"/>
      <c r="K46" s="492"/>
      <c r="L46" s="491"/>
      <c r="M46" s="492"/>
      <c r="N46" s="491"/>
      <c r="O46" s="492"/>
      <c r="P46" s="404">
        <f t="shared" si="1"/>
        <v>0</v>
      </c>
      <c r="Q46" s="402">
        <f t="shared" si="2"/>
        <v>0</v>
      </c>
      <c r="R46" s="362"/>
      <c r="S46" s="362"/>
      <c r="T46" s="362"/>
      <c r="U46" s="362"/>
    </row>
    <row r="47" spans="1:21" ht="15.75" x14ac:dyDescent="0.25">
      <c r="A47" s="569"/>
      <c r="B47" s="646"/>
      <c r="C47" s="490"/>
      <c r="D47" s="490"/>
      <c r="E47" s="490"/>
      <c r="F47" s="490"/>
      <c r="G47" s="362"/>
      <c r="H47" s="491"/>
      <c r="I47" s="492"/>
      <c r="J47" s="491"/>
      <c r="K47" s="492"/>
      <c r="L47" s="491"/>
      <c r="M47" s="492"/>
      <c r="N47" s="491"/>
      <c r="O47" s="492"/>
      <c r="P47" s="404">
        <f t="shared" si="1"/>
        <v>0</v>
      </c>
      <c r="Q47" s="402">
        <f t="shared" si="2"/>
        <v>0</v>
      </c>
      <c r="R47" s="362"/>
      <c r="S47" s="362"/>
      <c r="T47" s="362"/>
      <c r="U47" s="362"/>
    </row>
    <row r="48" spans="1:21" ht="15.75" x14ac:dyDescent="0.25">
      <c r="A48" s="569"/>
      <c r="B48" s="646"/>
      <c r="C48" s="490"/>
      <c r="D48" s="490"/>
      <c r="E48" s="490"/>
      <c r="F48" s="490"/>
      <c r="G48" s="362"/>
      <c r="H48" s="491"/>
      <c r="I48" s="492"/>
      <c r="J48" s="491"/>
      <c r="K48" s="492"/>
      <c r="L48" s="491"/>
      <c r="M48" s="492"/>
      <c r="N48" s="491"/>
      <c r="O48" s="492"/>
      <c r="P48" s="404">
        <f t="shared" si="1"/>
        <v>0</v>
      </c>
      <c r="Q48" s="402">
        <f t="shared" si="2"/>
        <v>0</v>
      </c>
      <c r="R48" s="362"/>
      <c r="S48" s="362"/>
      <c r="T48" s="362"/>
      <c r="U48" s="362"/>
    </row>
    <row r="49" spans="1:21" ht="15.75" x14ac:dyDescent="0.25">
      <c r="A49" s="569"/>
      <c r="B49" s="646"/>
      <c r="C49" s="490"/>
      <c r="D49" s="490"/>
      <c r="E49" s="490"/>
      <c r="F49" s="490"/>
      <c r="G49" s="362"/>
      <c r="H49" s="491"/>
      <c r="I49" s="492"/>
      <c r="J49" s="491"/>
      <c r="K49" s="492"/>
      <c r="L49" s="491"/>
      <c r="M49" s="492"/>
      <c r="N49" s="491"/>
      <c r="O49" s="492"/>
      <c r="P49" s="404">
        <f t="shared" si="1"/>
        <v>0</v>
      </c>
      <c r="Q49" s="402">
        <f t="shared" si="2"/>
        <v>0</v>
      </c>
      <c r="R49" s="362"/>
      <c r="S49" s="362"/>
      <c r="T49" s="362"/>
      <c r="U49" s="362"/>
    </row>
    <row r="50" spans="1:21" ht="15.75" x14ac:dyDescent="0.25">
      <c r="A50" s="569"/>
      <c r="B50" s="646" t="s">
        <v>1526</v>
      </c>
      <c r="C50" s="490"/>
      <c r="D50" s="490"/>
      <c r="E50" s="490"/>
      <c r="F50" s="490"/>
      <c r="G50" s="362"/>
      <c r="H50" s="491"/>
      <c r="I50" s="492"/>
      <c r="J50" s="491"/>
      <c r="K50" s="492"/>
      <c r="L50" s="491"/>
      <c r="M50" s="492"/>
      <c r="N50" s="491"/>
      <c r="O50" s="492"/>
      <c r="P50" s="404">
        <f t="shared" si="1"/>
        <v>0</v>
      </c>
      <c r="Q50" s="402">
        <f t="shared" si="2"/>
        <v>0</v>
      </c>
      <c r="R50" s="362"/>
      <c r="S50" s="362"/>
      <c r="T50" s="362"/>
      <c r="U50" s="362"/>
    </row>
    <row r="51" spans="1:21" ht="15.75" x14ac:dyDescent="0.25">
      <c r="A51" s="569"/>
      <c r="B51" s="646"/>
      <c r="C51" s="490"/>
      <c r="D51" s="490"/>
      <c r="E51" s="490"/>
      <c r="F51" s="490"/>
      <c r="G51" s="362"/>
      <c r="H51" s="491"/>
      <c r="I51" s="492"/>
      <c r="J51" s="491"/>
      <c r="K51" s="492"/>
      <c r="L51" s="491"/>
      <c r="M51" s="492"/>
      <c r="N51" s="491"/>
      <c r="O51" s="492"/>
      <c r="P51" s="404">
        <f t="shared" si="1"/>
        <v>0</v>
      </c>
      <c r="Q51" s="402">
        <f t="shared" si="2"/>
        <v>0</v>
      </c>
      <c r="R51" s="362"/>
      <c r="S51" s="362"/>
      <c r="T51" s="362"/>
      <c r="U51" s="362"/>
    </row>
    <row r="52" spans="1:21" ht="15.75" x14ac:dyDescent="0.25">
      <c r="A52" s="569"/>
      <c r="B52" s="646"/>
      <c r="C52" s="490"/>
      <c r="D52" s="490"/>
      <c r="E52" s="490"/>
      <c r="F52" s="490"/>
      <c r="G52" s="362"/>
      <c r="H52" s="491"/>
      <c r="I52" s="492"/>
      <c r="J52" s="491"/>
      <c r="K52" s="492"/>
      <c r="L52" s="491"/>
      <c r="M52" s="492"/>
      <c r="N52" s="491"/>
      <c r="O52" s="492"/>
      <c r="P52" s="404">
        <f t="shared" si="1"/>
        <v>0</v>
      </c>
      <c r="Q52" s="402">
        <f t="shared" si="2"/>
        <v>0</v>
      </c>
      <c r="R52" s="362"/>
      <c r="S52" s="362"/>
      <c r="T52" s="362"/>
      <c r="U52" s="362"/>
    </row>
    <row r="53" spans="1:21" ht="15.75" x14ac:dyDescent="0.25">
      <c r="A53" s="569"/>
      <c r="B53" s="646"/>
      <c r="C53" s="490"/>
      <c r="D53" s="490"/>
      <c r="E53" s="490"/>
      <c r="F53" s="490"/>
      <c r="G53" s="362"/>
      <c r="H53" s="491"/>
      <c r="I53" s="492"/>
      <c r="J53" s="491"/>
      <c r="K53" s="492"/>
      <c r="L53" s="491"/>
      <c r="M53" s="492"/>
      <c r="N53" s="491"/>
      <c r="O53" s="492"/>
      <c r="P53" s="404">
        <f t="shared" si="1"/>
        <v>0</v>
      </c>
      <c r="Q53" s="402">
        <f t="shared" si="2"/>
        <v>0</v>
      </c>
      <c r="R53" s="362"/>
      <c r="S53" s="362"/>
      <c r="T53" s="362"/>
      <c r="U53" s="362"/>
    </row>
    <row r="54" spans="1:21" ht="15.75" x14ac:dyDescent="0.25">
      <c r="A54" s="569"/>
      <c r="B54" s="568" t="s">
        <v>1527</v>
      </c>
      <c r="C54" s="490"/>
      <c r="D54" s="490"/>
      <c r="E54" s="490"/>
      <c r="F54" s="490"/>
      <c r="G54" s="362"/>
      <c r="H54" s="491"/>
      <c r="I54" s="492"/>
      <c r="J54" s="491"/>
      <c r="K54" s="492"/>
      <c r="L54" s="491"/>
      <c r="M54" s="492"/>
      <c r="N54" s="491"/>
      <c r="O54" s="492"/>
      <c r="P54" s="404">
        <f t="shared" si="1"/>
        <v>0</v>
      </c>
      <c r="Q54" s="402">
        <f t="shared" si="2"/>
        <v>0</v>
      </c>
      <c r="R54" s="362"/>
      <c r="S54" s="362"/>
      <c r="T54" s="362"/>
      <c r="U54" s="362"/>
    </row>
    <row r="55" spans="1:21" ht="15.75" x14ac:dyDescent="0.25">
      <c r="A55" s="569"/>
      <c r="B55" s="569"/>
      <c r="C55" s="490"/>
      <c r="D55" s="490"/>
      <c r="E55" s="490"/>
      <c r="F55" s="490"/>
      <c r="G55" s="362"/>
      <c r="H55" s="491"/>
      <c r="I55" s="492"/>
      <c r="J55" s="491"/>
      <c r="K55" s="492"/>
      <c r="L55" s="491"/>
      <c r="M55" s="492"/>
      <c r="N55" s="491"/>
      <c r="O55" s="492"/>
      <c r="P55" s="404">
        <f t="shared" si="1"/>
        <v>0</v>
      </c>
      <c r="Q55" s="402">
        <f t="shared" si="2"/>
        <v>0</v>
      </c>
      <c r="R55" s="362"/>
      <c r="S55" s="362"/>
      <c r="T55" s="362"/>
      <c r="U55" s="362"/>
    </row>
    <row r="56" spans="1:21" ht="15.75" x14ac:dyDescent="0.25">
      <c r="A56" s="569"/>
      <c r="B56" s="569"/>
      <c r="C56" s="490"/>
      <c r="D56" s="490"/>
      <c r="E56" s="490"/>
      <c r="F56" s="490"/>
      <c r="G56" s="362"/>
      <c r="H56" s="491"/>
      <c r="I56" s="492"/>
      <c r="J56" s="491"/>
      <c r="K56" s="492"/>
      <c r="L56" s="491"/>
      <c r="M56" s="492"/>
      <c r="N56" s="491"/>
      <c r="O56" s="492"/>
      <c r="P56" s="404">
        <f t="shared" si="1"/>
        <v>0</v>
      </c>
      <c r="Q56" s="402">
        <f t="shared" si="2"/>
        <v>0</v>
      </c>
      <c r="R56" s="362"/>
      <c r="S56" s="362"/>
      <c r="T56" s="362"/>
      <c r="U56" s="362"/>
    </row>
    <row r="57" spans="1:21" ht="15.75" x14ac:dyDescent="0.25">
      <c r="A57" s="570"/>
      <c r="B57" s="570"/>
      <c r="C57" s="490"/>
      <c r="D57" s="490"/>
      <c r="E57" s="490"/>
      <c r="F57" s="490"/>
      <c r="G57" s="362"/>
      <c r="H57" s="491"/>
      <c r="I57" s="492"/>
      <c r="J57" s="491"/>
      <c r="K57" s="492"/>
      <c r="L57" s="491"/>
      <c r="M57" s="492"/>
      <c r="N57" s="491"/>
      <c r="O57" s="492"/>
      <c r="P57" s="404">
        <f t="shared" si="1"/>
        <v>0</v>
      </c>
      <c r="Q57" s="402">
        <f t="shared" si="2"/>
        <v>0</v>
      </c>
      <c r="R57" s="362"/>
      <c r="S57" s="362"/>
      <c r="T57" s="362"/>
      <c r="U57" s="362"/>
    </row>
    <row r="58" spans="1:21" ht="15.75" x14ac:dyDescent="0.25">
      <c r="A58" s="568" t="s">
        <v>1507</v>
      </c>
      <c r="B58" s="568" t="s">
        <v>1528</v>
      </c>
      <c r="C58" s="490"/>
      <c r="D58" s="490"/>
      <c r="E58" s="490"/>
      <c r="F58" s="490"/>
      <c r="G58" s="362"/>
      <c r="H58" s="491"/>
      <c r="I58" s="492"/>
      <c r="J58" s="491"/>
      <c r="K58" s="492"/>
      <c r="L58" s="491"/>
      <c r="M58" s="492"/>
      <c r="N58" s="491"/>
      <c r="O58" s="492"/>
      <c r="P58" s="404">
        <f t="shared" si="1"/>
        <v>0</v>
      </c>
      <c r="Q58" s="402">
        <f t="shared" si="2"/>
        <v>0</v>
      </c>
      <c r="R58" s="362"/>
      <c r="S58" s="362"/>
      <c r="T58" s="362"/>
      <c r="U58" s="362"/>
    </row>
    <row r="59" spans="1:21" ht="15.75" x14ac:dyDescent="0.25">
      <c r="A59" s="569"/>
      <c r="B59" s="569"/>
      <c r="C59" s="490"/>
      <c r="D59" s="490"/>
      <c r="E59" s="490"/>
      <c r="F59" s="490"/>
      <c r="G59" s="362"/>
      <c r="H59" s="491"/>
      <c r="I59" s="492"/>
      <c r="J59" s="491"/>
      <c r="K59" s="492"/>
      <c r="L59" s="491"/>
      <c r="M59" s="492"/>
      <c r="N59" s="491"/>
      <c r="O59" s="492"/>
      <c r="P59" s="404">
        <f t="shared" si="1"/>
        <v>0</v>
      </c>
      <c r="Q59" s="402">
        <f t="shared" si="2"/>
        <v>0</v>
      </c>
      <c r="R59" s="362"/>
      <c r="S59" s="362"/>
      <c r="T59" s="362"/>
      <c r="U59" s="362"/>
    </row>
    <row r="60" spans="1:21" ht="15.75" x14ac:dyDescent="0.25">
      <c r="A60" s="569"/>
      <c r="B60" s="569"/>
      <c r="C60" s="490"/>
      <c r="D60" s="490"/>
      <c r="E60" s="490"/>
      <c r="F60" s="490"/>
      <c r="G60" s="362"/>
      <c r="H60" s="491"/>
      <c r="I60" s="492"/>
      <c r="J60" s="491"/>
      <c r="K60" s="492"/>
      <c r="L60" s="491"/>
      <c r="M60" s="492"/>
      <c r="N60" s="491"/>
      <c r="O60" s="492"/>
      <c r="P60" s="404">
        <f t="shared" si="1"/>
        <v>0</v>
      </c>
      <c r="Q60" s="402">
        <f t="shared" si="2"/>
        <v>0</v>
      </c>
      <c r="R60" s="362"/>
      <c r="S60" s="362"/>
      <c r="T60" s="362"/>
      <c r="U60" s="362"/>
    </row>
    <row r="61" spans="1:21" ht="15.75" x14ac:dyDescent="0.25">
      <c r="A61" s="569"/>
      <c r="B61" s="570"/>
      <c r="C61" s="490"/>
      <c r="D61" s="490"/>
      <c r="E61" s="490"/>
      <c r="F61" s="490"/>
      <c r="G61" s="362"/>
      <c r="H61" s="491"/>
      <c r="I61" s="492"/>
      <c r="J61" s="491"/>
      <c r="K61" s="492"/>
      <c r="L61" s="491"/>
      <c r="M61" s="492"/>
      <c r="N61" s="491"/>
      <c r="O61" s="492"/>
      <c r="P61" s="404">
        <f t="shared" si="1"/>
        <v>0</v>
      </c>
      <c r="Q61" s="402">
        <f t="shared" si="2"/>
        <v>0</v>
      </c>
      <c r="R61" s="362"/>
      <c r="S61" s="362"/>
      <c r="T61" s="362"/>
      <c r="U61" s="362"/>
    </row>
    <row r="62" spans="1:21" ht="15.75" x14ac:dyDescent="0.25">
      <c r="A62" s="569"/>
      <c r="B62" s="568" t="s">
        <v>1529</v>
      </c>
      <c r="C62" s="490"/>
      <c r="D62" s="490"/>
      <c r="E62" s="490"/>
      <c r="F62" s="490"/>
      <c r="G62" s="362"/>
      <c r="H62" s="491"/>
      <c r="I62" s="492"/>
      <c r="J62" s="491"/>
      <c r="K62" s="492"/>
      <c r="L62" s="491"/>
      <c r="M62" s="492"/>
      <c r="N62" s="491"/>
      <c r="O62" s="492"/>
      <c r="P62" s="404">
        <f t="shared" si="1"/>
        <v>0</v>
      </c>
      <c r="Q62" s="402">
        <f t="shared" si="2"/>
        <v>0</v>
      </c>
      <c r="R62" s="362"/>
      <c r="S62" s="362"/>
      <c r="T62" s="362"/>
      <c r="U62" s="362"/>
    </row>
    <row r="63" spans="1:21" ht="15.75" x14ac:dyDescent="0.25">
      <c r="A63" s="569"/>
      <c r="B63" s="569"/>
      <c r="C63" s="490"/>
      <c r="D63" s="490"/>
      <c r="E63" s="490"/>
      <c r="F63" s="490"/>
      <c r="G63" s="362"/>
      <c r="H63" s="491"/>
      <c r="I63" s="492"/>
      <c r="J63" s="491"/>
      <c r="K63" s="492"/>
      <c r="L63" s="491"/>
      <c r="M63" s="492"/>
      <c r="N63" s="491"/>
      <c r="O63" s="492"/>
      <c r="P63" s="404">
        <f t="shared" si="1"/>
        <v>0</v>
      </c>
      <c r="Q63" s="402">
        <f t="shared" si="2"/>
        <v>0</v>
      </c>
      <c r="R63" s="362"/>
      <c r="S63" s="362"/>
      <c r="T63" s="362"/>
      <c r="U63" s="362"/>
    </row>
    <row r="64" spans="1:21" ht="15.75" x14ac:dyDescent="0.25">
      <c r="A64" s="569"/>
      <c r="B64" s="569"/>
      <c r="C64" s="490"/>
      <c r="D64" s="490"/>
      <c r="E64" s="490"/>
      <c r="F64" s="490"/>
      <c r="G64" s="362"/>
      <c r="H64" s="491"/>
      <c r="I64" s="492"/>
      <c r="J64" s="491"/>
      <c r="K64" s="492"/>
      <c r="L64" s="491"/>
      <c r="M64" s="492"/>
      <c r="N64" s="491"/>
      <c r="O64" s="492"/>
      <c r="P64" s="404">
        <f t="shared" si="1"/>
        <v>0</v>
      </c>
      <c r="Q64" s="402">
        <f t="shared" si="2"/>
        <v>0</v>
      </c>
      <c r="R64" s="362"/>
      <c r="S64" s="362"/>
      <c r="T64" s="362"/>
      <c r="U64" s="362"/>
    </row>
    <row r="65" spans="1:21" ht="15.75" x14ac:dyDescent="0.25">
      <c r="A65" s="569"/>
      <c r="B65" s="570"/>
      <c r="C65" s="490"/>
      <c r="D65" s="490"/>
      <c r="E65" s="490"/>
      <c r="F65" s="490"/>
      <c r="G65" s="362"/>
      <c r="H65" s="491"/>
      <c r="I65" s="492"/>
      <c r="J65" s="491"/>
      <c r="K65" s="492"/>
      <c r="L65" s="491"/>
      <c r="M65" s="492"/>
      <c r="N65" s="491"/>
      <c r="O65" s="492"/>
      <c r="P65" s="404">
        <f t="shared" si="1"/>
        <v>0</v>
      </c>
      <c r="Q65" s="402">
        <f t="shared" si="2"/>
        <v>0</v>
      </c>
      <c r="R65" s="362"/>
      <c r="S65" s="362"/>
      <c r="T65" s="362"/>
      <c r="U65" s="362"/>
    </row>
    <row r="66" spans="1:21" ht="15.75" x14ac:dyDescent="0.25">
      <c r="A66" s="569"/>
      <c r="B66" s="568" t="s">
        <v>1530</v>
      </c>
      <c r="C66" s="490"/>
      <c r="D66" s="490"/>
      <c r="E66" s="490"/>
      <c r="F66" s="490"/>
      <c r="G66" s="362"/>
      <c r="H66" s="491"/>
      <c r="I66" s="492"/>
      <c r="J66" s="491"/>
      <c r="K66" s="492"/>
      <c r="L66" s="491"/>
      <c r="M66" s="492"/>
      <c r="N66" s="491"/>
      <c r="O66" s="492"/>
      <c r="P66" s="404">
        <f t="shared" si="1"/>
        <v>0</v>
      </c>
      <c r="Q66" s="402">
        <f t="shared" si="2"/>
        <v>0</v>
      </c>
      <c r="R66" s="362"/>
      <c r="S66" s="362"/>
      <c r="T66" s="362"/>
      <c r="U66" s="362"/>
    </row>
    <row r="67" spans="1:21" ht="15.75" x14ac:dyDescent="0.25">
      <c r="A67" s="569"/>
      <c r="B67" s="569"/>
      <c r="C67" s="490"/>
      <c r="D67" s="490"/>
      <c r="E67" s="490"/>
      <c r="F67" s="490"/>
      <c r="G67" s="362"/>
      <c r="H67" s="491"/>
      <c r="I67" s="492"/>
      <c r="J67" s="491"/>
      <c r="K67" s="492"/>
      <c r="L67" s="491"/>
      <c r="M67" s="492"/>
      <c r="N67" s="491"/>
      <c r="O67" s="492"/>
      <c r="P67" s="404">
        <f t="shared" si="1"/>
        <v>0</v>
      </c>
      <c r="Q67" s="402">
        <f t="shared" si="2"/>
        <v>0</v>
      </c>
      <c r="R67" s="362"/>
      <c r="S67" s="362"/>
      <c r="T67" s="362"/>
      <c r="U67" s="362"/>
    </row>
    <row r="68" spans="1:21" ht="15.75" x14ac:dyDescent="0.25">
      <c r="A68" s="569"/>
      <c r="B68" s="569"/>
      <c r="C68" s="490"/>
      <c r="D68" s="490"/>
      <c r="E68" s="490"/>
      <c r="F68" s="490"/>
      <c r="G68" s="362"/>
      <c r="H68" s="491"/>
      <c r="I68" s="492"/>
      <c r="J68" s="491"/>
      <c r="K68" s="492"/>
      <c r="L68" s="491"/>
      <c r="M68" s="492"/>
      <c r="N68" s="491"/>
      <c r="O68" s="492"/>
      <c r="P68" s="404">
        <f t="shared" si="1"/>
        <v>0</v>
      </c>
      <c r="Q68" s="402">
        <f t="shared" si="2"/>
        <v>0</v>
      </c>
      <c r="R68" s="362"/>
      <c r="S68" s="362"/>
      <c r="T68" s="362"/>
      <c r="U68" s="362"/>
    </row>
    <row r="69" spans="1:21" ht="15.75" x14ac:dyDescent="0.25">
      <c r="A69" s="569"/>
      <c r="B69" s="570"/>
      <c r="C69" s="490"/>
      <c r="D69" s="490"/>
      <c r="E69" s="490"/>
      <c r="F69" s="490"/>
      <c r="G69" s="362"/>
      <c r="H69" s="491"/>
      <c r="I69" s="492"/>
      <c r="J69" s="491"/>
      <c r="K69" s="492"/>
      <c r="L69" s="491"/>
      <c r="M69" s="492"/>
      <c r="N69" s="491"/>
      <c r="O69" s="492"/>
      <c r="P69" s="404">
        <f t="shared" si="1"/>
        <v>0</v>
      </c>
      <c r="Q69" s="402">
        <f t="shared" si="2"/>
        <v>0</v>
      </c>
      <c r="R69" s="362"/>
      <c r="S69" s="362"/>
      <c r="T69" s="362"/>
      <c r="U69" s="362"/>
    </row>
    <row r="70" spans="1:21" ht="15.75" x14ac:dyDescent="0.25">
      <c r="A70" s="569"/>
      <c r="B70" s="568" t="s">
        <v>1531</v>
      </c>
      <c r="C70" s="490"/>
      <c r="D70" s="490"/>
      <c r="E70" s="490"/>
      <c r="F70" s="490"/>
      <c r="G70" s="362"/>
      <c r="H70" s="491"/>
      <c r="I70" s="492"/>
      <c r="J70" s="491"/>
      <c r="K70" s="492"/>
      <c r="L70" s="491"/>
      <c r="M70" s="492"/>
      <c r="N70" s="491"/>
      <c r="O70" s="492"/>
      <c r="P70" s="404">
        <f t="shared" si="1"/>
        <v>0</v>
      </c>
      <c r="Q70" s="402">
        <f t="shared" si="2"/>
        <v>0</v>
      </c>
      <c r="R70" s="362"/>
      <c r="S70" s="362"/>
      <c r="T70" s="362"/>
      <c r="U70" s="362"/>
    </row>
    <row r="71" spans="1:21" ht="15.75" x14ac:dyDescent="0.25">
      <c r="A71" s="569"/>
      <c r="B71" s="569"/>
      <c r="C71" s="490"/>
      <c r="D71" s="490"/>
      <c r="E71" s="490"/>
      <c r="F71" s="490"/>
      <c r="G71" s="362"/>
      <c r="H71" s="491"/>
      <c r="I71" s="492"/>
      <c r="J71" s="491"/>
      <c r="K71" s="492"/>
      <c r="L71" s="491"/>
      <c r="M71" s="492"/>
      <c r="N71" s="491"/>
      <c r="O71" s="492"/>
      <c r="P71" s="404">
        <f t="shared" si="1"/>
        <v>0</v>
      </c>
      <c r="Q71" s="402">
        <f t="shared" si="2"/>
        <v>0</v>
      </c>
      <c r="R71" s="362"/>
      <c r="S71" s="362"/>
      <c r="T71" s="362"/>
      <c r="U71" s="362"/>
    </row>
    <row r="72" spans="1:21" ht="15.75" x14ac:dyDescent="0.25">
      <c r="A72" s="569"/>
      <c r="B72" s="569"/>
      <c r="C72" s="490"/>
      <c r="D72" s="490"/>
      <c r="E72" s="490"/>
      <c r="F72" s="490"/>
      <c r="G72" s="362"/>
      <c r="H72" s="491"/>
      <c r="I72" s="492"/>
      <c r="J72" s="491"/>
      <c r="K72" s="492"/>
      <c r="L72" s="491"/>
      <c r="M72" s="492"/>
      <c r="N72" s="491"/>
      <c r="O72" s="492"/>
      <c r="P72" s="404">
        <f t="shared" si="1"/>
        <v>0</v>
      </c>
      <c r="Q72" s="402">
        <f t="shared" si="2"/>
        <v>0</v>
      </c>
      <c r="R72" s="362"/>
      <c r="S72" s="362"/>
      <c r="T72" s="362"/>
      <c r="U72" s="362"/>
    </row>
    <row r="73" spans="1:21" ht="15.75" x14ac:dyDescent="0.25">
      <c r="A73" s="570"/>
      <c r="B73" s="570"/>
      <c r="C73" s="490"/>
      <c r="D73" s="490"/>
      <c r="E73" s="490"/>
      <c r="F73" s="490"/>
      <c r="G73" s="362"/>
      <c r="H73" s="362"/>
      <c r="I73" s="492"/>
      <c r="J73" s="362"/>
      <c r="K73" s="492"/>
      <c r="L73" s="362"/>
      <c r="M73" s="492"/>
      <c r="N73" s="362"/>
      <c r="O73" s="492"/>
      <c r="P73" s="404">
        <f t="shared" ref="P73:Q73" si="3">H73+J73+L73+N73</f>
        <v>0</v>
      </c>
      <c r="Q73" s="402">
        <f t="shared" si="3"/>
        <v>0</v>
      </c>
      <c r="R73" s="493"/>
      <c r="S73" s="362"/>
      <c r="T73" s="362"/>
      <c r="U73" s="362"/>
    </row>
    <row r="74" spans="1:21" ht="15.75" x14ac:dyDescent="0.25">
      <c r="A74" s="295"/>
      <c r="B74" s="296"/>
      <c r="C74" s="296"/>
      <c r="D74" s="296"/>
      <c r="E74" s="295" t="s">
        <v>1509</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80" zoomScaleNormal="80" workbookViewId="0">
      <pane ySplit="11" topLeftCell="A81" activePane="bottomLeft" state="frozen"/>
      <selection activeCell="A11" sqref="A11"/>
      <selection pane="bottomLeft" activeCell="D19" sqref="D19"/>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70"/>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7"/>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49" t="s">
        <v>392</v>
      </c>
      <c r="L10" s="549"/>
      <c r="M10" s="549"/>
      <c r="N10" s="549"/>
      <c r="O10" s="549"/>
      <c r="P10" s="549"/>
      <c r="Q10" s="549"/>
      <c r="R10" s="549"/>
      <c r="S10" s="549"/>
      <c r="T10" s="549"/>
      <c r="U10" s="549"/>
      <c r="V10" s="549"/>
      <c r="W10" s="549"/>
      <c r="X10" s="549"/>
      <c r="Y10" s="549"/>
      <c r="Z10" s="549"/>
      <c r="AA10" s="549"/>
    </row>
    <row r="11" spans="1:571" ht="79.5" thickBot="1" x14ac:dyDescent="0.3">
      <c r="A11" s="375"/>
      <c r="B11" s="323" t="s">
        <v>132</v>
      </c>
      <c r="C11" s="193" t="s">
        <v>131</v>
      </c>
      <c r="D11" s="194" t="s">
        <v>128</v>
      </c>
      <c r="E11" s="211" t="s">
        <v>1695</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1450</v>
      </c>
      <c r="U11" s="341" t="s">
        <v>1363</v>
      </c>
      <c r="V11" s="341" t="s">
        <v>1364</v>
      </c>
      <c r="W11" s="341" t="s">
        <v>1365</v>
      </c>
      <c r="X11" s="341" t="s">
        <v>1366</v>
      </c>
      <c r="Y11" s="341" t="s">
        <v>1367</v>
      </c>
      <c r="Z11" s="341" t="s">
        <v>1475</v>
      </c>
      <c r="AA11" s="341" t="s">
        <v>1510</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4"/>
      <c r="B12" s="187" t="s">
        <v>250</v>
      </c>
      <c r="C12" s="188" t="s">
        <v>133</v>
      </c>
      <c r="D12" s="189">
        <f>D13+D47+D83+D89+D96</f>
        <v>319200</v>
      </c>
      <c r="E12" s="189">
        <f>E13+E47+E83+E89+E96</f>
        <v>0</v>
      </c>
      <c r="F12" s="189">
        <f t="shared" ref="F12:F106" si="0">D12+E12</f>
        <v>319200</v>
      </c>
      <c r="G12" s="189">
        <f>G13+G47+G83+G89+G96</f>
        <v>0</v>
      </c>
      <c r="H12" s="189">
        <f>F12-G12</f>
        <v>319200</v>
      </c>
      <c r="I12" s="189">
        <f>I13+I47+I83+I89+I96</f>
        <v>0</v>
      </c>
      <c r="J12" s="189">
        <f>F12-I12</f>
        <v>319200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109200</v>
      </c>
      <c r="U12" s="189">
        <f t="shared" si="1"/>
        <v>0</v>
      </c>
      <c r="V12" s="189">
        <f t="shared" si="1"/>
        <v>0</v>
      </c>
      <c r="W12" s="189">
        <f t="shared" si="1"/>
        <v>0</v>
      </c>
      <c r="X12" s="189">
        <f t="shared" si="1"/>
        <v>0</v>
      </c>
      <c r="Y12" s="189">
        <f t="shared" ref="Y12:Z12" si="3">Y13+Y47+Y83+Y89+Y96</f>
        <v>0</v>
      </c>
      <c r="Z12" s="189">
        <f t="shared" si="3"/>
        <v>0</v>
      </c>
      <c r="AA12" s="189">
        <f t="shared" si="1"/>
        <v>210000</v>
      </c>
      <c r="AB12" s="189">
        <f t="shared" si="1"/>
        <v>319200</v>
      </c>
      <c r="AC12" s="189">
        <f t="shared" si="1"/>
        <v>0</v>
      </c>
      <c r="AD12" s="189">
        <f t="shared" si="1"/>
        <v>0</v>
      </c>
      <c r="AE12" s="189">
        <f>AB12+AC12+AD12</f>
        <v>319200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319200</v>
      </c>
    </row>
    <row r="13" spans="1:571" x14ac:dyDescent="0.25">
      <c r="B13" s="190" t="s">
        <v>251</v>
      </c>
      <c r="C13" s="191" t="s">
        <v>134</v>
      </c>
      <c r="D13" s="192">
        <f>SUM(D14:D46)</f>
        <v>319200</v>
      </c>
      <c r="E13" s="192">
        <f>SUM(E14:E46)</f>
        <v>0</v>
      </c>
      <c r="F13" s="192">
        <f t="shared" si="0"/>
        <v>319200</v>
      </c>
      <c r="G13" s="192">
        <f>SUM(G14:G46)</f>
        <v>0</v>
      </c>
      <c r="H13" s="192">
        <f t="shared" ref="H13:H220" si="4">F13-G13</f>
        <v>319200</v>
      </c>
      <c r="I13" s="192">
        <f>SUM(I14:I46)</f>
        <v>0</v>
      </c>
      <c r="J13" s="192">
        <f t="shared" ref="J13:J220" si="5">F13-I13</f>
        <v>319200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109200</v>
      </c>
      <c r="U13" s="192">
        <f t="shared" si="6"/>
        <v>0</v>
      </c>
      <c r="V13" s="192">
        <f t="shared" si="6"/>
        <v>0</v>
      </c>
      <c r="W13" s="192">
        <f t="shared" si="6"/>
        <v>0</v>
      </c>
      <c r="X13" s="192">
        <f t="shared" si="6"/>
        <v>0</v>
      </c>
      <c r="Y13" s="192">
        <f t="shared" ref="Y13:Z13" si="8">SUM(Y14:Y46)</f>
        <v>0</v>
      </c>
      <c r="Z13" s="192">
        <f t="shared" si="8"/>
        <v>0</v>
      </c>
      <c r="AA13" s="192">
        <f t="shared" si="6"/>
        <v>210000</v>
      </c>
      <c r="AB13" s="192">
        <f t="shared" si="6"/>
        <v>319200</v>
      </c>
      <c r="AC13" s="192">
        <f t="shared" si="6"/>
        <v>0</v>
      </c>
      <c r="AD13" s="192">
        <f t="shared" si="6"/>
        <v>0</v>
      </c>
      <c r="AE13" s="192">
        <f t="shared" ref="AE13:AE220" si="9">AB13+AC13+AD13</f>
        <v>319200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319200</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273600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273600</v>
      </c>
      <c r="G15" s="183"/>
      <c r="H15" s="183">
        <f t="shared" si="4"/>
        <v>273600</v>
      </c>
      <c r="I15" s="183"/>
      <c r="J15" s="183">
        <f t="shared" si="5"/>
        <v>273600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93600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273600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273600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273600</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22800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22800</v>
      </c>
      <c r="G28" s="183"/>
      <c r="H28" s="183">
        <f t="shared" si="15"/>
        <v>22800</v>
      </c>
      <c r="I28" s="183"/>
      <c r="J28" s="183">
        <f t="shared" si="16"/>
        <v>22800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7800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22800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22800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22800</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22800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22800</v>
      </c>
      <c r="G29" s="183"/>
      <c r="H29" s="183">
        <f t="shared" ref="H29:H30" si="39">F29-G29</f>
        <v>22800</v>
      </c>
      <c r="I29" s="183"/>
      <c r="J29" s="183">
        <f t="shared" ref="J29:J30" si="40">F29-I29</f>
        <v>22800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7800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22800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22800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22800</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0</v>
      </c>
      <c r="E106" s="180">
        <f>E107+E118+E133+E149+E164+E190+E207+E214</f>
        <v>32000</v>
      </c>
      <c r="F106" s="180">
        <f t="shared" si="0"/>
        <v>32000</v>
      </c>
      <c r="G106" s="180">
        <f>G107+G118+G133+G149+G164+G190+G207+G214</f>
        <v>0</v>
      </c>
      <c r="H106" s="180">
        <f t="shared" si="4"/>
        <v>32000</v>
      </c>
      <c r="I106" s="180">
        <f>I107+I118+I133+I149+I164+I190+I207+I214</f>
        <v>0</v>
      </c>
      <c r="J106" s="180">
        <f t="shared" si="5"/>
        <v>32000</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32000</v>
      </c>
      <c r="AB106" s="180">
        <f t="shared" si="297"/>
        <v>0</v>
      </c>
      <c r="AC106" s="180">
        <f t="shared" si="297"/>
        <v>32000</v>
      </c>
      <c r="AD106" s="180">
        <f t="shared" si="297"/>
        <v>0</v>
      </c>
      <c r="AE106" s="180">
        <f t="shared" si="9"/>
        <v>32000</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32000</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283</v>
      </c>
      <c r="C133" s="191" t="s">
        <v>167</v>
      </c>
      <c r="D133" s="192">
        <f>SUM(D134:D148)</f>
        <v>0</v>
      </c>
      <c r="E133" s="192">
        <f>SUM(E134:E148)</f>
        <v>32000</v>
      </c>
      <c r="F133" s="192">
        <f t="shared" si="300"/>
        <v>32000</v>
      </c>
      <c r="G133" s="192">
        <f t="shared" ref="G133:I133" si="374">SUM(G134:G148)</f>
        <v>0</v>
      </c>
      <c r="H133" s="192">
        <f t="shared" si="4"/>
        <v>32000</v>
      </c>
      <c r="I133" s="192">
        <f t="shared" si="374"/>
        <v>0</v>
      </c>
      <c r="J133" s="192">
        <f t="shared" si="5"/>
        <v>32000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32000</v>
      </c>
      <c r="AB133" s="192">
        <f t="shared" si="375"/>
        <v>0</v>
      </c>
      <c r="AC133" s="192">
        <f t="shared" si="375"/>
        <v>32000</v>
      </c>
      <c r="AD133" s="192">
        <f t="shared" si="375"/>
        <v>0</v>
      </c>
      <c r="AE133" s="192">
        <f t="shared" si="9"/>
        <v>32000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32000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v>
      </c>
      <c r="F147" s="183">
        <f t="shared" ref="F147" si="411">D147+E147</f>
        <v>32000</v>
      </c>
      <c r="G147" s="183"/>
      <c r="H147" s="183">
        <f t="shared" ref="H147" si="412">F147-G147</f>
        <v>32000</v>
      </c>
      <c r="I147" s="183"/>
      <c r="J147" s="183">
        <f t="shared" ref="J147" si="413">F147-I147</f>
        <v>32000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32000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32000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0</v>
      </c>
      <c r="E164" s="192">
        <f>SUM(E165:E189)</f>
        <v>0</v>
      </c>
      <c r="F164" s="192">
        <f t="shared" si="300"/>
        <v>0</v>
      </c>
      <c r="G164" s="192">
        <f>SUM(G165:G189)</f>
        <v>0</v>
      </c>
      <c r="H164" s="192">
        <f t="shared" si="4"/>
        <v>0</v>
      </c>
      <c r="I164" s="192">
        <f>SUM(I165:I189)</f>
        <v>0</v>
      </c>
      <c r="J164" s="192">
        <f t="shared" si="5"/>
        <v>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0</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0</v>
      </c>
      <c r="E190" s="192">
        <f>E191+E199</f>
        <v>0</v>
      </c>
      <c r="F190" s="192">
        <f t="shared" si="300"/>
        <v>0</v>
      </c>
      <c r="G190" s="192">
        <f>G191+G199</f>
        <v>0</v>
      </c>
      <c r="H190" s="192">
        <f t="shared" si="4"/>
        <v>0</v>
      </c>
      <c r="I190" s="192">
        <f>I191+I199</f>
        <v>0</v>
      </c>
      <c r="J190" s="192">
        <f t="shared" si="5"/>
        <v>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0</v>
      </c>
    </row>
    <row r="191" spans="2:44" x14ac:dyDescent="0.25">
      <c r="B191" s="190" t="s">
        <v>299</v>
      </c>
      <c r="C191" s="191" t="s">
        <v>179</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0</v>
      </c>
      <c r="E199" s="192">
        <f>SUM(E200:E206)</f>
        <v>0</v>
      </c>
      <c r="F199" s="192">
        <f>D199+E199</f>
        <v>0</v>
      </c>
      <c r="G199" s="192">
        <f t="shared" ref="G199:I199" si="535">SUM(G200:G206)</f>
        <v>0</v>
      </c>
      <c r="H199" s="192">
        <f>F199-G199</f>
        <v>0</v>
      </c>
      <c r="I199" s="192">
        <f t="shared" si="535"/>
        <v>0</v>
      </c>
      <c r="J199" s="192">
        <f>F199-I199</f>
        <v>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0</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0</v>
      </c>
      <c r="E222" s="180">
        <f>E223+E235+E243+E260+E267+E312</f>
        <v>152000</v>
      </c>
      <c r="F222" s="180">
        <f t="shared" ref="F222:F382" si="622">D222+E222</f>
        <v>152000</v>
      </c>
      <c r="G222" s="180">
        <f>G223+G235+G243+G260+G267+G312</f>
        <v>0</v>
      </c>
      <c r="H222" s="180">
        <f t="shared" ref="H222:H498" si="623">F222-G222</f>
        <v>152000</v>
      </c>
      <c r="I222" s="180">
        <f>I223+I235+I243+I260+I267+I312</f>
        <v>0</v>
      </c>
      <c r="J222" s="180">
        <f t="shared" ref="J222:J498" si="624">F222-I222</f>
        <v>152000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152000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0</v>
      </c>
      <c r="AD222" s="180">
        <f t="shared" si="625"/>
        <v>0</v>
      </c>
      <c r="AE222" s="180">
        <f t="shared" ref="AE222:AE498" si="628">AB222+AC222+AD222</f>
        <v>0</v>
      </c>
      <c r="AF222" s="180">
        <f>AF223+AF235+AF243+AF260+AF267+AF312</f>
        <v>0</v>
      </c>
      <c r="AG222" s="180">
        <f>AG223+AG235+AG243+AG260+AG267+AG312</f>
        <v>0</v>
      </c>
      <c r="AH222" s="180">
        <f>AH223+AH235+AH243+AH260+AH267+AH312</f>
        <v>0</v>
      </c>
      <c r="AI222" s="180">
        <f t="shared" ref="AI222:AI498" si="629">AF222+AG222+AH222</f>
        <v>0</v>
      </c>
      <c r="AJ222" s="180">
        <f>AJ223+AJ235+AJ243+AJ260+AJ267+AJ312</f>
        <v>152000</v>
      </c>
      <c r="AK222" s="180">
        <f>AK223+AK235+AK243+AK260+AK267+AK312</f>
        <v>0</v>
      </c>
      <c r="AL222" s="180">
        <f>AL223+AL235+AL243+AL260+AL267+AL312</f>
        <v>0</v>
      </c>
      <c r="AM222" s="180">
        <f t="shared" ref="AM222:AM498" si="630">AJ222+AK222+AL222</f>
        <v>152000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152000</v>
      </c>
    </row>
    <row r="223" spans="2:44" x14ac:dyDescent="0.25">
      <c r="B223" s="190" t="s">
        <v>309</v>
      </c>
      <c r="C223" s="191" t="s">
        <v>188</v>
      </c>
      <c r="D223" s="192">
        <f>SUM(D224:D234)</f>
        <v>0</v>
      </c>
      <c r="E223" s="192">
        <f>SUM(E224:E234)</f>
        <v>0</v>
      </c>
      <c r="F223" s="192">
        <f t="shared" si="622"/>
        <v>0</v>
      </c>
      <c r="G223" s="192">
        <f>SUM(G224:G234)</f>
        <v>0</v>
      </c>
      <c r="H223" s="192">
        <f t="shared" si="623"/>
        <v>0</v>
      </c>
      <c r="I223" s="192">
        <f>SUM(I224:I234)</f>
        <v>0</v>
      </c>
      <c r="J223" s="192">
        <f t="shared" si="624"/>
        <v>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0</v>
      </c>
      <c r="AE223" s="192">
        <f t="shared" si="628"/>
        <v>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0</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0</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0</v>
      </c>
      <c r="E243" s="192">
        <f>SUM(E244:E259)</f>
        <v>0</v>
      </c>
      <c r="F243" s="192">
        <f t="shared" si="622"/>
        <v>0</v>
      </c>
      <c r="G243" s="192">
        <f>SUM(G244:G259)</f>
        <v>0</v>
      </c>
      <c r="H243" s="192">
        <f t="shared" si="623"/>
        <v>0</v>
      </c>
      <c r="I243" s="192">
        <f>SUM(I244:I259)</f>
        <v>0</v>
      </c>
      <c r="J243" s="192">
        <f t="shared" si="624"/>
        <v>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0</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0</v>
      </c>
      <c r="E267" s="192">
        <f>SUM(E268:E311)</f>
        <v>152000</v>
      </c>
      <c r="F267" s="192">
        <f t="shared" si="622"/>
        <v>152000</v>
      </c>
      <c r="G267" s="192">
        <f>SUM(G268:G311)</f>
        <v>0</v>
      </c>
      <c r="H267" s="192">
        <f t="shared" si="623"/>
        <v>152000</v>
      </c>
      <c r="I267" s="192">
        <f>SUM(I268:I311)</f>
        <v>0</v>
      </c>
      <c r="J267" s="192">
        <f t="shared" si="624"/>
        <v>152000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152000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152000</v>
      </c>
      <c r="AK267" s="192">
        <f>SUM(AK268:AK311)</f>
        <v>0</v>
      </c>
      <c r="AL267" s="192">
        <f>SUM(AL268:AL311)</f>
        <v>0</v>
      </c>
      <c r="AM267" s="192">
        <f t="shared" si="630"/>
        <v>152000</v>
      </c>
      <c r="AN267" s="192">
        <f>SUM(AN268:AN311)</f>
        <v>0</v>
      </c>
      <c r="AO267" s="192">
        <f>SUM(AO268:AO311)</f>
        <v>0</v>
      </c>
      <c r="AP267" s="192">
        <f>SUM(AP268:AP311)</f>
        <v>0</v>
      </c>
      <c r="AQ267" s="192">
        <f t="shared" si="631"/>
        <v>0</v>
      </c>
      <c r="AR267" s="192">
        <f t="shared" si="632"/>
        <v>152000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152000</v>
      </c>
      <c r="F275" s="183">
        <f t="shared" si="728"/>
        <v>152000</v>
      </c>
      <c r="G275" s="183"/>
      <c r="H275" s="183">
        <f t="shared" si="729"/>
        <v>152000</v>
      </c>
      <c r="I275" s="183"/>
      <c r="J275" s="183">
        <f t="shared" si="730"/>
        <v>152000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152000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152000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152000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152000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0</v>
      </c>
      <c r="E312" s="192">
        <f>SUM(E313:E326)</f>
        <v>0</v>
      </c>
      <c r="F312" s="192">
        <f t="shared" si="622"/>
        <v>0</v>
      </c>
      <c r="G312" s="192">
        <f>SUM(G313:G326)</f>
        <v>0</v>
      </c>
      <c r="H312" s="192">
        <f t="shared" si="623"/>
        <v>0</v>
      </c>
      <c r="I312" s="192">
        <f>SUM(I313:I326)</f>
        <v>0</v>
      </c>
      <c r="J312" s="192">
        <f t="shared" si="624"/>
        <v>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0</v>
      </c>
      <c r="AE312" s="192">
        <f t="shared" si="628"/>
        <v>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0</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0</v>
      </c>
      <c r="E327" s="180">
        <f>E328+E345+E383+E389</f>
        <v>149999</v>
      </c>
      <c r="F327" s="180">
        <f t="shared" si="622"/>
        <v>149999</v>
      </c>
      <c r="G327" s="180">
        <f>G328+G345+G383+G389</f>
        <v>0</v>
      </c>
      <c r="H327" s="180">
        <f t="shared" si="623"/>
        <v>149999</v>
      </c>
      <c r="I327" s="180">
        <f>I328+I345+I383+I389</f>
        <v>0</v>
      </c>
      <c r="J327" s="180">
        <f t="shared" si="624"/>
        <v>149999</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149999</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50000</v>
      </c>
      <c r="AE327" s="180">
        <f t="shared" si="628"/>
        <v>50000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99999</v>
      </c>
      <c r="AP327" s="180">
        <f>AP328+AP345+AP383+AP389</f>
        <v>0</v>
      </c>
      <c r="AQ327" s="180">
        <f t="shared" si="631"/>
        <v>99999</v>
      </c>
      <c r="AR327" s="180">
        <f t="shared" si="632"/>
        <v>149999</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0</v>
      </c>
      <c r="E345" s="192">
        <f>SUM(E346:E382)</f>
        <v>149999</v>
      </c>
      <c r="F345" s="192">
        <f t="shared" si="622"/>
        <v>149999</v>
      </c>
      <c r="G345" s="192">
        <f>SUM(G346:G382)</f>
        <v>0</v>
      </c>
      <c r="H345" s="192">
        <f t="shared" si="623"/>
        <v>149999</v>
      </c>
      <c r="I345" s="192">
        <f>SUM(I346:I382)</f>
        <v>0</v>
      </c>
      <c r="J345" s="192">
        <f t="shared" si="624"/>
        <v>149999</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149999</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50000</v>
      </c>
      <c r="AE345" s="192">
        <f t="shared" si="628"/>
        <v>50000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99999</v>
      </c>
      <c r="AP345" s="192">
        <f>SUM(AP346:AP382)</f>
        <v>0</v>
      </c>
      <c r="AQ345" s="192">
        <f t="shared" si="631"/>
        <v>99999</v>
      </c>
      <c r="AR345" s="192">
        <f t="shared" si="632"/>
        <v>149999</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149999</v>
      </c>
      <c r="F361" s="183">
        <f t="shared" si="622"/>
        <v>149999</v>
      </c>
      <c r="G361" s="183"/>
      <c r="H361" s="183">
        <f t="shared" si="623"/>
        <v>149999</v>
      </c>
      <c r="I361" s="183"/>
      <c r="J361" s="183">
        <f t="shared" si="624"/>
        <v>149999</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149999</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E361" s="183">
        <f t="shared" si="628"/>
        <v>50000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99999</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99999</v>
      </c>
      <c r="AR361" s="183">
        <f t="shared" si="632"/>
        <v>149999</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319200</v>
      </c>
      <c r="E566" s="186">
        <f>E12+E106+E222+E327+E397+E499+E526+E560</f>
        <v>333999</v>
      </c>
      <c r="F566" s="186">
        <f t="shared" si="1050"/>
        <v>653199</v>
      </c>
      <c r="G566" s="186">
        <f>G12+G106+G222+G327+G397+G499+G526+G560</f>
        <v>0</v>
      </c>
      <c r="H566" s="186">
        <f t="shared" si="1052"/>
        <v>653199</v>
      </c>
      <c r="I566" s="186">
        <f>I12+I106+I222+I327+I397+I499+I526+I560</f>
        <v>0</v>
      </c>
      <c r="J566" s="186">
        <f t="shared" si="1053"/>
        <v>653199</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109200</v>
      </c>
      <c r="U566" s="186">
        <f t="shared" si="1209"/>
        <v>301999</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242000</v>
      </c>
      <c r="AB566" s="186">
        <f t="shared" si="1209"/>
        <v>319200</v>
      </c>
      <c r="AC566" s="186">
        <f t="shared" si="1209"/>
        <v>32000</v>
      </c>
      <c r="AD566" s="186">
        <f t="shared" si="1209"/>
        <v>50000</v>
      </c>
      <c r="AE566" s="186">
        <f t="shared" si="1059"/>
        <v>401200</v>
      </c>
      <c r="AF566" s="186">
        <f t="shared" ref="AF566:AH566" si="1214">AF12+AF106+AF222+AF327+AF397+AF499+AF526+AF560</f>
        <v>0</v>
      </c>
      <c r="AG566" s="186">
        <f t="shared" si="1214"/>
        <v>0</v>
      </c>
      <c r="AH566" s="186">
        <f t="shared" si="1214"/>
        <v>0</v>
      </c>
      <c r="AI566" s="186">
        <f t="shared" si="1060"/>
        <v>0</v>
      </c>
      <c r="AJ566" s="186">
        <f t="shared" ref="AJ566:AL566" si="1215">AJ12+AJ106+AJ222+AJ327+AJ397+AJ499+AJ526+AJ560</f>
        <v>152000</v>
      </c>
      <c r="AK566" s="186">
        <f t="shared" si="1215"/>
        <v>0</v>
      </c>
      <c r="AL566" s="186">
        <f t="shared" si="1215"/>
        <v>0</v>
      </c>
      <c r="AM566" s="186">
        <f t="shared" si="1061"/>
        <v>152000</v>
      </c>
      <c r="AN566" s="186">
        <f t="shared" ref="AN566:AP566" si="1216">AN12+AN106+AN222+AN327+AN397+AN499+AN526+AN560</f>
        <v>0</v>
      </c>
      <c r="AO566" s="186">
        <f t="shared" si="1216"/>
        <v>99999</v>
      </c>
      <c r="AP566" s="186">
        <f t="shared" si="1216"/>
        <v>0</v>
      </c>
      <c r="AQ566" s="186">
        <f t="shared" si="1062"/>
        <v>99999</v>
      </c>
      <c r="AR566" s="186">
        <f t="shared" si="1063"/>
        <v>653199</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F32" sqref="F32"/>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1450</v>
      </c>
      <c r="K2" s="125" t="s">
        <v>1363</v>
      </c>
      <c r="L2" s="125" t="s">
        <v>1364</v>
      </c>
      <c r="M2" s="125" t="s">
        <v>1365</v>
      </c>
      <c r="N2" s="125" t="s">
        <v>1366</v>
      </c>
      <c r="O2" s="125" t="s">
        <v>1367</v>
      </c>
      <c r="P2" s="122" t="s">
        <v>1475</v>
      </c>
      <c r="Q2" s="122" t="s">
        <v>1510</v>
      </c>
      <c r="S2" s="462" t="str">
        <f>+Presupuesto!D11</f>
        <v>Recurrente</v>
      </c>
      <c r="T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63">
        <f>SUMIF(C:C,$C$10,D:D)</f>
        <v>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369"/>
      <c r="E13" s="93"/>
      <c r="F13" s="93"/>
      <c r="G13" s="93"/>
      <c r="H13" s="76"/>
      <c r="I13" s="76"/>
      <c r="J13" s="76"/>
      <c r="K13" s="112"/>
      <c r="N13" s="153"/>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7" t="s">
        <v>47</v>
      </c>
      <c r="D17" s="550"/>
      <c r="E17" s="328"/>
      <c r="F17" s="115">
        <v>30000</v>
      </c>
      <c r="G17" s="329">
        <f t="shared" ref="G17:G25" si="0">E17*F17</f>
        <v>0</v>
      </c>
      <c r="H17" s="330"/>
      <c r="I17" s="116" t="s">
        <v>698</v>
      </c>
      <c r="J17" s="116" t="str">
        <f>VLOOKUP(I17,Presupuesto!$B$11:$C$566,2,0)</f>
        <v>SERVICIOS DE CAPACITACION.</v>
      </c>
      <c r="K17" s="331" t="s">
        <v>1510</v>
      </c>
      <c r="L17" s="116" t="s">
        <v>393</v>
      </c>
      <c r="N17" s="153"/>
    </row>
    <row r="18" spans="2:14" x14ac:dyDescent="0.25">
      <c r="B18" s="93"/>
      <c r="C18" s="99" t="s">
        <v>48</v>
      </c>
      <c r="D18" s="551"/>
      <c r="E18" s="200">
        <f>D17</f>
        <v>0</v>
      </c>
      <c r="F18" s="100">
        <v>50</v>
      </c>
      <c r="G18" s="97">
        <f t="shared" si="0"/>
        <v>0</v>
      </c>
      <c r="H18" s="161"/>
      <c r="I18" s="98" t="s">
        <v>716</v>
      </c>
      <c r="J18" s="98" t="str">
        <f>VLOOKUP(I18,Presupuesto!$B$11:$C$566,2,0)</f>
        <v>SERVICIOS DE IMPRENTA PUBLIC.Y REPRODUCCION</v>
      </c>
      <c r="K18" s="98" t="str">
        <f t="shared" ref="K18:K26" si="1">$K$17</f>
        <v>Gestión Tecnologías de Información y Comunicación</v>
      </c>
      <c r="L18" s="98" t="s">
        <v>411</v>
      </c>
      <c r="N18" s="153"/>
    </row>
    <row r="19" spans="2:14" x14ac:dyDescent="0.25">
      <c r="B19" s="93"/>
      <c r="C19" s="99" t="s">
        <v>49</v>
      </c>
      <c r="D19" s="551"/>
      <c r="E19" s="200">
        <f>D17</f>
        <v>0</v>
      </c>
      <c r="F19" s="100">
        <v>150</v>
      </c>
      <c r="G19" s="97">
        <f t="shared" si="0"/>
        <v>0</v>
      </c>
      <c r="H19" s="161"/>
      <c r="I19" s="98" t="s">
        <v>791</v>
      </c>
      <c r="J19" s="98" t="str">
        <f>VLOOKUP(I19,Presupuesto!$B$11:$C$566,2,0)</f>
        <v>ALIMENTOS B EBIDAS PARA PERSONAS</v>
      </c>
      <c r="K19" s="98" t="str">
        <f t="shared" si="1"/>
        <v>Gestión Tecnologías de Información y Comunicación</v>
      </c>
      <c r="L19" s="98" t="s">
        <v>395</v>
      </c>
      <c r="N19" s="153"/>
    </row>
    <row r="20" spans="2:14" x14ac:dyDescent="0.25">
      <c r="B20" s="93"/>
      <c r="C20" s="99" t="s">
        <v>50</v>
      </c>
      <c r="D20" s="551"/>
      <c r="E20" s="151">
        <v>0</v>
      </c>
      <c r="F20" s="118">
        <v>10000</v>
      </c>
      <c r="G20" s="97">
        <f t="shared" si="0"/>
        <v>0</v>
      </c>
      <c r="H20" s="161"/>
      <c r="I20" s="322" t="s">
        <v>299</v>
      </c>
      <c r="J20" s="98" t="str">
        <f>VLOOKUP(I20,Presupuesto!$B$11:$C$566,2,0)</f>
        <v>PASAJES (26100-00)</v>
      </c>
      <c r="K20" s="98" t="str">
        <f t="shared" si="1"/>
        <v>Gestión Tecnologías de Información y Comunicación</v>
      </c>
      <c r="L20" s="98" t="s">
        <v>411</v>
      </c>
      <c r="N20" s="153"/>
    </row>
    <row r="21" spans="2:14" x14ac:dyDescent="0.25">
      <c r="B21" s="93"/>
      <c r="C21" s="99" t="s">
        <v>416</v>
      </c>
      <c r="D21" s="551"/>
      <c r="E21" s="151">
        <v>0</v>
      </c>
      <c r="F21" s="118">
        <v>250</v>
      </c>
      <c r="G21" s="97">
        <f t="shared" si="0"/>
        <v>0</v>
      </c>
      <c r="H21" s="161"/>
      <c r="I21" s="98" t="s">
        <v>820</v>
      </c>
      <c r="J21" s="98" t="str">
        <f>VLOOKUP(I21,Presupuesto!$B$11:$C$566,2,0)</f>
        <v>PRODUCTOS PAPEL Y CARTON</v>
      </c>
      <c r="K21" s="98" t="str">
        <f t="shared" si="1"/>
        <v>Gestión Tecnologías de Información y Comunicación</v>
      </c>
      <c r="L21" s="98" t="s">
        <v>411</v>
      </c>
      <c r="N21" s="153"/>
    </row>
    <row r="22" spans="2:14" x14ac:dyDescent="0.25">
      <c r="B22" s="93"/>
      <c r="C22" s="99" t="s">
        <v>51</v>
      </c>
      <c r="D22" s="551"/>
      <c r="E22" s="200">
        <f>(D17*25)/500</f>
        <v>0</v>
      </c>
      <c r="F22" s="100">
        <v>85</v>
      </c>
      <c r="G22" s="97">
        <f t="shared" si="0"/>
        <v>0</v>
      </c>
      <c r="H22" s="161"/>
      <c r="I22" s="98" t="s">
        <v>820</v>
      </c>
      <c r="J22" s="98" t="str">
        <f>VLOOKUP(I22,Presupuesto!$B$11:$C$566,2,0)</f>
        <v>PRODUCTOS PAPEL Y CARTON</v>
      </c>
      <c r="K22" s="98" t="str">
        <f t="shared" si="1"/>
        <v>Gestión Tecnologías de Información y Comunicación</v>
      </c>
      <c r="L22" s="98" t="s">
        <v>411</v>
      </c>
      <c r="N22" s="153"/>
    </row>
    <row r="23" spans="2:14" x14ac:dyDescent="0.25">
      <c r="B23" s="93"/>
      <c r="C23" s="99" t="s">
        <v>122</v>
      </c>
      <c r="D23" s="551"/>
      <c r="E23" s="200">
        <f>D17/12</f>
        <v>0</v>
      </c>
      <c r="F23" s="100">
        <v>36</v>
      </c>
      <c r="G23" s="97">
        <f t="shared" si="0"/>
        <v>0</v>
      </c>
      <c r="H23" s="161"/>
      <c r="I23" s="98" t="s">
        <v>941</v>
      </c>
      <c r="J23" s="98" t="str">
        <f>VLOOKUP(I23,Presupuesto!$B$11:$C$566,2,0)</f>
        <v>UTILES DE ESCRITORIO, OFICINA Y ENSE¥ANZA</v>
      </c>
      <c r="K23" s="98" t="str">
        <f t="shared" si="1"/>
        <v>Gestión Tecnologías de Información y Comunicación</v>
      </c>
      <c r="L23" s="98" t="s">
        <v>411</v>
      </c>
      <c r="N23" s="153"/>
    </row>
    <row r="24" spans="2:14" x14ac:dyDescent="0.25">
      <c r="B24" s="93"/>
      <c r="C24" s="99" t="s">
        <v>34</v>
      </c>
      <c r="D24" s="551"/>
      <c r="E24" s="200">
        <f>D17/12</f>
        <v>0</v>
      </c>
      <c r="F24" s="100">
        <v>80</v>
      </c>
      <c r="G24" s="97">
        <f t="shared" si="0"/>
        <v>0</v>
      </c>
      <c r="H24" s="161"/>
      <c r="I24" s="98" t="s">
        <v>941</v>
      </c>
      <c r="J24" s="98" t="str">
        <f>VLOOKUP(I24,Presupuesto!$B$11:$C$566,2,0)</f>
        <v>UTILES DE ESCRITORIO, OFICINA Y ENSE¥ANZA</v>
      </c>
      <c r="K24" s="98" t="str">
        <f t="shared" si="1"/>
        <v>Gestión Tecnologías de Información y Comunicación</v>
      </c>
      <c r="L24" s="98" t="s">
        <v>411</v>
      </c>
      <c r="N24" s="153"/>
    </row>
    <row r="25" spans="2:14" x14ac:dyDescent="0.25">
      <c r="B25" s="93"/>
      <c r="C25" s="109" t="s">
        <v>52</v>
      </c>
      <c r="D25" s="551"/>
      <c r="E25" s="212">
        <v>0</v>
      </c>
      <c r="F25" s="119">
        <v>25</v>
      </c>
      <c r="G25" s="97">
        <f t="shared" si="0"/>
        <v>0</v>
      </c>
      <c r="H25" s="161"/>
      <c r="I25" s="98" t="s">
        <v>941</v>
      </c>
      <c r="J25" s="98" t="str">
        <f>VLOOKUP(I25,Presupuesto!$B$11:$C$566,2,0)</f>
        <v>UTILES DE ESCRITORIO, OFICINA Y ENSE¥ANZA</v>
      </c>
      <c r="K25" s="98" t="str">
        <f t="shared" si="1"/>
        <v>Gestión Tecnologías de Información y Comunicación</v>
      </c>
      <c r="L25" s="98" t="s">
        <v>411</v>
      </c>
      <c r="N25" s="153"/>
    </row>
    <row r="26" spans="2:14" ht="15.75" thickBot="1" x14ac:dyDescent="0.3">
      <c r="B26" s="93"/>
      <c r="C26" s="216" t="s">
        <v>431</v>
      </c>
      <c r="D26" s="217">
        <v>0</v>
      </c>
      <c r="E26" s="332">
        <v>0</v>
      </c>
      <c r="F26" s="104">
        <f>HLOOKUP(C26,$AH$2:$BU$3,2,0)</f>
        <v>1750</v>
      </c>
      <c r="G26" s="105">
        <f>D26*E26*F26</f>
        <v>0</v>
      </c>
      <c r="H26" s="333"/>
      <c r="I26" s="334" t="s">
        <v>300</v>
      </c>
      <c r="J26" s="106" t="str">
        <f>VLOOKUP(I26,Presupuesto!$B$11:$C$566,2,0)</f>
        <v>VIATICOS (26200-00)</v>
      </c>
      <c r="K26" s="335" t="str">
        <f t="shared" si="1"/>
        <v>Gestión Tecnologías de Información y Comunicación</v>
      </c>
      <c r="L26" s="335" t="s">
        <v>411</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369"/>
      <c r="E32" s="93"/>
      <c r="F32" s="93"/>
      <c r="G32" s="93"/>
      <c r="H32" s="76"/>
      <c r="I32" s="76"/>
      <c r="J32" s="76"/>
      <c r="K32" s="112"/>
    </row>
    <row r="33" spans="3:12"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7" t="s">
        <v>47</v>
      </c>
      <c r="D36" s="550"/>
      <c r="E36" s="328"/>
      <c r="F36" s="115">
        <v>30000</v>
      </c>
      <c r="G36" s="329">
        <f t="shared" ref="G36:G44" si="2">E36*F36</f>
        <v>0</v>
      </c>
      <c r="H36" s="330"/>
      <c r="I36" s="116" t="s">
        <v>698</v>
      </c>
      <c r="J36" s="116" t="str">
        <f>VLOOKUP(I36,Presupuesto!$B$11:$C$566,2,0)</f>
        <v>SERVICIOS DE CAPACITACION.</v>
      </c>
      <c r="K36" s="331" t="s">
        <v>1510</v>
      </c>
      <c r="L36" s="116" t="s">
        <v>393</v>
      </c>
    </row>
    <row r="37" spans="3:12" x14ac:dyDescent="0.25">
      <c r="C37" s="99" t="s">
        <v>48</v>
      </c>
      <c r="D37" s="551"/>
      <c r="E37" s="200">
        <f>D36</f>
        <v>0</v>
      </c>
      <c r="F37" s="100">
        <v>50</v>
      </c>
      <c r="G37" s="97">
        <f t="shared" si="2"/>
        <v>0</v>
      </c>
      <c r="H37" s="161"/>
      <c r="I37" s="98" t="s">
        <v>716</v>
      </c>
      <c r="J37" s="98" t="str">
        <f>VLOOKUP(I37,Presupuesto!$B$11:$C$566,2,0)</f>
        <v>SERVICIOS DE IMPRENTA PUBLIC.Y REPRODUCCION</v>
      </c>
      <c r="K37" s="98" t="str">
        <f>$K$36</f>
        <v>Gestión Tecnologías de Información y Comunicación</v>
      </c>
      <c r="L37" s="98" t="s">
        <v>411</v>
      </c>
    </row>
    <row r="38" spans="3:12" x14ac:dyDescent="0.25">
      <c r="C38" s="99" t="s">
        <v>49</v>
      </c>
      <c r="D38" s="551"/>
      <c r="E38" s="200">
        <f>D36</f>
        <v>0</v>
      </c>
      <c r="F38" s="100">
        <v>150</v>
      </c>
      <c r="G38" s="97">
        <f t="shared" si="2"/>
        <v>0</v>
      </c>
      <c r="H38" s="161"/>
      <c r="I38" s="98" t="s">
        <v>791</v>
      </c>
      <c r="J38" s="98" t="str">
        <f>VLOOKUP(I38,Presupuesto!$B$11:$C$566,2,0)</f>
        <v>ALIMENTOS B EBIDAS PARA PERSONAS</v>
      </c>
      <c r="K38" s="98" t="str">
        <f t="shared" ref="K38:K45" si="3">$K$36</f>
        <v>Gestión Tecnologías de Información y Comunicación</v>
      </c>
      <c r="L38" s="98" t="s">
        <v>395</v>
      </c>
    </row>
    <row r="39" spans="3:12" x14ac:dyDescent="0.25">
      <c r="C39" s="99" t="s">
        <v>50</v>
      </c>
      <c r="D39" s="551"/>
      <c r="E39" s="151">
        <v>0</v>
      </c>
      <c r="F39" s="118">
        <v>10000</v>
      </c>
      <c r="G39" s="97">
        <f t="shared" si="2"/>
        <v>0</v>
      </c>
      <c r="H39" s="161"/>
      <c r="I39" s="322" t="s">
        <v>299</v>
      </c>
      <c r="J39" s="98" t="str">
        <f>VLOOKUP(I39,Presupuesto!$B$11:$C$566,2,0)</f>
        <v>PASAJES (26100-00)</v>
      </c>
      <c r="K39" s="98" t="str">
        <f t="shared" si="3"/>
        <v>Gestión Tecnologías de Información y Comunicación</v>
      </c>
      <c r="L39" s="98" t="s">
        <v>411</v>
      </c>
    </row>
    <row r="40" spans="3:12" x14ac:dyDescent="0.25">
      <c r="C40" s="99" t="s">
        <v>416</v>
      </c>
      <c r="D40" s="551"/>
      <c r="E40" s="151">
        <v>0</v>
      </c>
      <c r="F40" s="118">
        <v>250</v>
      </c>
      <c r="G40" s="97">
        <f t="shared" si="2"/>
        <v>0</v>
      </c>
      <c r="H40" s="161"/>
      <c r="I40" s="98" t="s">
        <v>820</v>
      </c>
      <c r="J40" s="98" t="str">
        <f>VLOOKUP(I40,Presupuesto!$B$11:$C$566,2,0)</f>
        <v>PRODUCTOS PAPEL Y CARTON</v>
      </c>
      <c r="K40" s="98" t="str">
        <f t="shared" si="3"/>
        <v>Gestión Tecnologías de Información y Comunicación</v>
      </c>
      <c r="L40" s="98" t="s">
        <v>411</v>
      </c>
    </row>
    <row r="41" spans="3:12" x14ac:dyDescent="0.25">
      <c r="C41" s="99" t="s">
        <v>51</v>
      </c>
      <c r="D41" s="551"/>
      <c r="E41" s="200">
        <f>(D36*25)/500</f>
        <v>0</v>
      </c>
      <c r="F41" s="100">
        <v>85</v>
      </c>
      <c r="G41" s="97">
        <f t="shared" si="2"/>
        <v>0</v>
      </c>
      <c r="H41" s="161"/>
      <c r="I41" s="98" t="s">
        <v>820</v>
      </c>
      <c r="J41" s="98" t="str">
        <f>VLOOKUP(I41,Presupuesto!$B$11:$C$566,2,0)</f>
        <v>PRODUCTOS PAPEL Y CARTON</v>
      </c>
      <c r="K41" s="98" t="str">
        <f t="shared" si="3"/>
        <v>Gestión Tecnologías de Información y Comunicación</v>
      </c>
      <c r="L41" s="98" t="s">
        <v>411</v>
      </c>
    </row>
    <row r="42" spans="3:12" x14ac:dyDescent="0.25">
      <c r="C42" s="99" t="s">
        <v>122</v>
      </c>
      <c r="D42" s="551"/>
      <c r="E42" s="200">
        <f>D36/12</f>
        <v>0</v>
      </c>
      <c r="F42" s="100">
        <v>36</v>
      </c>
      <c r="G42" s="97">
        <f t="shared" si="2"/>
        <v>0</v>
      </c>
      <c r="H42" s="161"/>
      <c r="I42" s="98" t="s">
        <v>941</v>
      </c>
      <c r="J42" s="98" t="str">
        <f>VLOOKUP(I42,Presupuesto!$B$11:$C$566,2,0)</f>
        <v>UTILES DE ESCRITORIO, OFICINA Y ENSE¥ANZA</v>
      </c>
      <c r="K42" s="98" t="str">
        <f t="shared" si="3"/>
        <v>Gestión Tecnologías de Información y Comunicación</v>
      </c>
      <c r="L42" s="98" t="s">
        <v>411</v>
      </c>
    </row>
    <row r="43" spans="3:12" x14ac:dyDescent="0.25">
      <c r="C43" s="99" t="s">
        <v>34</v>
      </c>
      <c r="D43" s="551"/>
      <c r="E43" s="200">
        <f>D36/12</f>
        <v>0</v>
      </c>
      <c r="F43" s="100">
        <v>80</v>
      </c>
      <c r="G43" s="97">
        <f t="shared" si="2"/>
        <v>0</v>
      </c>
      <c r="H43" s="161"/>
      <c r="I43" s="98" t="s">
        <v>941</v>
      </c>
      <c r="J43" s="98" t="str">
        <f>VLOOKUP(I43,Presupuesto!$B$11:$C$566,2,0)</f>
        <v>UTILES DE ESCRITORIO, OFICINA Y ENSE¥ANZA</v>
      </c>
      <c r="K43" s="98" t="str">
        <f t="shared" si="3"/>
        <v>Gestión Tecnologías de Información y Comunicación</v>
      </c>
      <c r="L43" s="98" t="s">
        <v>411</v>
      </c>
    </row>
    <row r="44" spans="3:12" x14ac:dyDescent="0.25">
      <c r="C44" s="109" t="s">
        <v>52</v>
      </c>
      <c r="D44" s="551"/>
      <c r="E44" s="212">
        <v>0</v>
      </c>
      <c r="F44" s="119">
        <v>25</v>
      </c>
      <c r="G44" s="97">
        <f t="shared" si="2"/>
        <v>0</v>
      </c>
      <c r="H44" s="161"/>
      <c r="I44" s="98" t="s">
        <v>941</v>
      </c>
      <c r="J44" s="98" t="str">
        <f>VLOOKUP(I44,Presupuesto!$B$11:$C$566,2,0)</f>
        <v>UTILES DE ESCRITORIO, OFICINA Y ENSE¥ANZA</v>
      </c>
      <c r="K44" s="98" t="str">
        <f t="shared" si="3"/>
        <v>Gestión Tecnologías de Información y Comunicación</v>
      </c>
      <c r="L44" s="98" t="s">
        <v>411</v>
      </c>
    </row>
    <row r="45" spans="3:12" ht="15.75" thickBot="1" x14ac:dyDescent="0.3">
      <c r="C45" s="216" t="s">
        <v>429</v>
      </c>
      <c r="D45" s="217">
        <v>0</v>
      </c>
      <c r="E45" s="332">
        <v>0</v>
      </c>
      <c r="F45" s="104">
        <f>HLOOKUP(C45,$AH$2:$BU$3,2,0)</f>
        <v>1150</v>
      </c>
      <c r="G45" s="105">
        <f>D45*E45*F45</f>
        <v>0</v>
      </c>
      <c r="H45" s="333"/>
      <c r="I45" s="334" t="s">
        <v>300</v>
      </c>
      <c r="J45" s="106" t="str">
        <f>VLOOKUP(I45,Presupuesto!$B$11:$C$566,2,0)</f>
        <v>VIATICOS (26200-00)</v>
      </c>
      <c r="K45" s="335" t="str">
        <f t="shared" si="3"/>
        <v>Gestión Tecnologías de Información y Comunicación</v>
      </c>
      <c r="L45" s="335" t="s">
        <v>411</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9"/>
      <c r="E51" s="93"/>
      <c r="F51" s="93"/>
      <c r="G51" s="93"/>
      <c r="H51" s="76"/>
      <c r="I51" s="76"/>
      <c r="J51" s="76"/>
      <c r="K51" s="112"/>
    </row>
    <row r="52" spans="3:12"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7" t="s">
        <v>47</v>
      </c>
      <c r="D55" s="550"/>
      <c r="E55" s="328"/>
      <c r="F55" s="115">
        <v>30000</v>
      </c>
      <c r="G55" s="329">
        <f t="shared" ref="G55:G63" si="4">E55*F55</f>
        <v>0</v>
      </c>
      <c r="H55" s="330"/>
      <c r="I55" s="116" t="s">
        <v>698</v>
      </c>
      <c r="J55" s="116" t="str">
        <f>VLOOKUP(I55,Presupuesto!$B$11:$C$566,2,0)</f>
        <v>SERVICIOS DE CAPACITACION.</v>
      </c>
      <c r="K55" s="331" t="s">
        <v>1510</v>
      </c>
      <c r="L55" s="116" t="s">
        <v>393</v>
      </c>
    </row>
    <row r="56" spans="3:12" x14ac:dyDescent="0.25">
      <c r="C56" s="99" t="s">
        <v>48</v>
      </c>
      <c r="D56" s="551"/>
      <c r="E56" s="200">
        <f>D55</f>
        <v>0</v>
      </c>
      <c r="F56" s="100">
        <v>50</v>
      </c>
      <c r="G56" s="97">
        <f t="shared" si="4"/>
        <v>0</v>
      </c>
      <c r="H56" s="161"/>
      <c r="I56" s="98" t="s">
        <v>716</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551"/>
      <c r="E57" s="200">
        <f>D55</f>
        <v>0</v>
      </c>
      <c r="F57" s="100">
        <v>150</v>
      </c>
      <c r="G57" s="97">
        <f t="shared" si="4"/>
        <v>0</v>
      </c>
      <c r="H57" s="161"/>
      <c r="I57" s="98" t="s">
        <v>791</v>
      </c>
      <c r="J57" s="98" t="str">
        <f>VLOOKUP(I57,Presupuesto!$B$11:$C$566,2,0)</f>
        <v>ALIMENTOS B EBIDAS PARA PERSONAS</v>
      </c>
      <c r="K57" s="98" t="str">
        <f t="shared" si="5"/>
        <v>Gestión Tecnologías de Información y Comunicación</v>
      </c>
      <c r="L57" s="98" t="s">
        <v>395</v>
      </c>
    </row>
    <row r="58" spans="3:12" x14ac:dyDescent="0.25">
      <c r="C58" s="99" t="s">
        <v>50</v>
      </c>
      <c r="D58" s="551"/>
      <c r="E58" s="151">
        <v>0</v>
      </c>
      <c r="F58" s="118">
        <v>10000</v>
      </c>
      <c r="G58" s="97">
        <f t="shared" si="4"/>
        <v>0</v>
      </c>
      <c r="H58" s="161"/>
      <c r="I58" s="322" t="s">
        <v>299</v>
      </c>
      <c r="J58" s="98" t="str">
        <f>VLOOKUP(I58,Presupuesto!$B$11:$C$566,2,0)</f>
        <v>PASAJES (26100-00)</v>
      </c>
      <c r="K58" s="98" t="str">
        <f>$K$55</f>
        <v>Gestión Tecnologías de Información y Comunicación</v>
      </c>
      <c r="L58" s="98" t="s">
        <v>411</v>
      </c>
    </row>
    <row r="59" spans="3:12" x14ac:dyDescent="0.25">
      <c r="C59" s="99" t="s">
        <v>416</v>
      </c>
      <c r="D59" s="551"/>
      <c r="E59" s="151">
        <v>0</v>
      </c>
      <c r="F59" s="118">
        <v>250</v>
      </c>
      <c r="G59" s="97">
        <f t="shared" si="4"/>
        <v>0</v>
      </c>
      <c r="H59" s="161"/>
      <c r="I59" s="98" t="s">
        <v>820</v>
      </c>
      <c r="J59" s="98" t="str">
        <f>VLOOKUP(I59,Presupuesto!$B$11:$C$566,2,0)</f>
        <v>PRODUCTOS PAPEL Y CARTON</v>
      </c>
      <c r="K59" s="98" t="str">
        <f t="shared" ref="K59:K64" si="6">$K$55</f>
        <v>Gestión Tecnologías de Información y Comunicación</v>
      </c>
      <c r="L59" s="98" t="s">
        <v>411</v>
      </c>
    </row>
    <row r="60" spans="3:12" x14ac:dyDescent="0.25">
      <c r="C60" s="99" t="s">
        <v>51</v>
      </c>
      <c r="D60" s="551"/>
      <c r="E60" s="200">
        <f>(D55*25)/500</f>
        <v>0</v>
      </c>
      <c r="F60" s="100">
        <v>85</v>
      </c>
      <c r="G60" s="97">
        <f t="shared" si="4"/>
        <v>0</v>
      </c>
      <c r="H60" s="161"/>
      <c r="I60" s="98" t="s">
        <v>820</v>
      </c>
      <c r="J60" s="98" t="str">
        <f>VLOOKUP(I60,Presupuesto!$B$11:$C$566,2,0)</f>
        <v>PRODUCTOS PAPEL Y CARTON</v>
      </c>
      <c r="K60" s="98" t="str">
        <f t="shared" si="6"/>
        <v>Gestión Tecnologías de Información y Comunicación</v>
      </c>
      <c r="L60" s="98" t="s">
        <v>411</v>
      </c>
    </row>
    <row r="61" spans="3:12" x14ac:dyDescent="0.25">
      <c r="C61" s="99" t="s">
        <v>122</v>
      </c>
      <c r="D61" s="551"/>
      <c r="E61" s="200">
        <f>D55/12</f>
        <v>0</v>
      </c>
      <c r="F61" s="100">
        <v>36</v>
      </c>
      <c r="G61" s="97">
        <f t="shared" si="4"/>
        <v>0</v>
      </c>
      <c r="H61" s="161"/>
      <c r="I61" s="98" t="s">
        <v>941</v>
      </c>
      <c r="J61" s="98" t="str">
        <f>VLOOKUP(I61,Presupuesto!$B$11:$C$566,2,0)</f>
        <v>UTILES DE ESCRITORIO, OFICINA Y ENSE¥ANZA</v>
      </c>
      <c r="K61" s="98" t="str">
        <f t="shared" si="6"/>
        <v>Gestión Tecnologías de Información y Comunicación</v>
      </c>
      <c r="L61" s="98" t="s">
        <v>411</v>
      </c>
    </row>
    <row r="62" spans="3:12" x14ac:dyDescent="0.25">
      <c r="C62" s="99" t="s">
        <v>34</v>
      </c>
      <c r="D62" s="551"/>
      <c r="E62" s="200">
        <f>D55/12</f>
        <v>0</v>
      </c>
      <c r="F62" s="100">
        <v>80</v>
      </c>
      <c r="G62" s="97">
        <f t="shared" si="4"/>
        <v>0</v>
      </c>
      <c r="H62" s="161"/>
      <c r="I62" s="98" t="s">
        <v>941</v>
      </c>
      <c r="J62" s="98" t="str">
        <f>VLOOKUP(I62,Presupuesto!$B$11:$C$566,2,0)</f>
        <v>UTILES DE ESCRITORIO, OFICINA Y ENSE¥ANZA</v>
      </c>
      <c r="K62" s="98" t="str">
        <f t="shared" si="6"/>
        <v>Gestión Tecnologías de Información y Comunicación</v>
      </c>
      <c r="L62" s="98" t="s">
        <v>411</v>
      </c>
    </row>
    <row r="63" spans="3:12" x14ac:dyDescent="0.25">
      <c r="C63" s="109" t="s">
        <v>52</v>
      </c>
      <c r="D63" s="551"/>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thickBot="1" x14ac:dyDescent="0.3">
      <c r="C64" s="216" t="s">
        <v>429</v>
      </c>
      <c r="D64" s="217">
        <v>0</v>
      </c>
      <c r="E64" s="332">
        <v>0</v>
      </c>
      <c r="F64" s="104">
        <f>HLOOKUP(C64,$AH$2:$BU$3,2,0)</f>
        <v>1150</v>
      </c>
      <c r="G64" s="105">
        <f>D64*E64*F64</f>
        <v>0</v>
      </c>
      <c r="H64" s="333"/>
      <c r="I64" s="334" t="s">
        <v>300</v>
      </c>
      <c r="J64" s="106" t="str">
        <f>VLOOKUP(I64,Presupuesto!$B$11:$C$566,2,0)</f>
        <v>VIATICOS (26200-00)</v>
      </c>
      <c r="K64" s="335" t="str">
        <f t="shared" si="6"/>
        <v>Gestión Tecnologías de Información y Comunicación</v>
      </c>
      <c r="L64" s="335"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9"/>
      <c r="E70" s="93"/>
      <c r="F70" s="93"/>
      <c r="G70" s="93"/>
      <c r="H70" s="76"/>
      <c r="I70" s="76"/>
      <c r="J70" s="76"/>
      <c r="K70" s="112"/>
    </row>
    <row r="71" spans="3:12"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7" t="s">
        <v>47</v>
      </c>
      <c r="D74" s="550"/>
      <c r="E74" s="328"/>
      <c r="F74" s="115">
        <v>30000</v>
      </c>
      <c r="G74" s="329">
        <f t="shared" ref="G74:G82" si="7">E74*F74</f>
        <v>0</v>
      </c>
      <c r="H74" s="330"/>
      <c r="I74" s="116" t="s">
        <v>698</v>
      </c>
      <c r="J74" s="116" t="str">
        <f>VLOOKUP(I74,Presupuesto!$B$11:$C$566,2,0)</f>
        <v>SERVICIOS DE CAPACITACION.</v>
      </c>
      <c r="K74" s="331" t="s">
        <v>1510</v>
      </c>
      <c r="L74" s="116" t="s">
        <v>393</v>
      </c>
    </row>
    <row r="75" spans="3:12" x14ac:dyDescent="0.25">
      <c r="C75" s="99" t="s">
        <v>48</v>
      </c>
      <c r="D75" s="551"/>
      <c r="E75" s="200">
        <f>D74</f>
        <v>0</v>
      </c>
      <c r="F75" s="100">
        <v>50</v>
      </c>
      <c r="G75" s="97">
        <f t="shared" si="7"/>
        <v>0</v>
      </c>
      <c r="H75" s="161"/>
      <c r="I75" s="98" t="s">
        <v>716</v>
      </c>
      <c r="J75" s="98" t="str">
        <f>VLOOKUP(I75,Presupuesto!$B$11:$C$566,2,0)</f>
        <v>SERVICIOS DE IMPRENTA PUBLIC.Y REPRODUCCION</v>
      </c>
      <c r="K75" s="98" t="str">
        <f>$K$74</f>
        <v>Gestión Tecnologías de Información y Comunicación</v>
      </c>
      <c r="L75" s="98" t="s">
        <v>411</v>
      </c>
    </row>
    <row r="76" spans="3:12" x14ac:dyDescent="0.25">
      <c r="C76" s="99" t="s">
        <v>49</v>
      </c>
      <c r="D76" s="551"/>
      <c r="E76" s="200">
        <f>D74</f>
        <v>0</v>
      </c>
      <c r="F76" s="100">
        <v>150</v>
      </c>
      <c r="G76" s="97">
        <f t="shared" si="7"/>
        <v>0</v>
      </c>
      <c r="H76" s="161"/>
      <c r="I76" s="98" t="s">
        <v>791</v>
      </c>
      <c r="J76" s="98" t="str">
        <f>VLOOKUP(I76,Presupuesto!$B$11:$C$566,2,0)</f>
        <v>ALIMENTOS B EBIDAS PARA PERSONAS</v>
      </c>
      <c r="K76" s="98" t="str">
        <f t="shared" ref="K76:K83" si="8">$K$74</f>
        <v>Gestión Tecnologías de Información y Comunicación</v>
      </c>
      <c r="L76" s="98" t="s">
        <v>395</v>
      </c>
    </row>
    <row r="77" spans="3:12" x14ac:dyDescent="0.25">
      <c r="C77" s="99" t="s">
        <v>50</v>
      </c>
      <c r="D77" s="551"/>
      <c r="E77" s="151">
        <v>0</v>
      </c>
      <c r="F77" s="118">
        <v>10000</v>
      </c>
      <c r="G77" s="97">
        <f t="shared" si="7"/>
        <v>0</v>
      </c>
      <c r="H77" s="161"/>
      <c r="I77" s="322" t="s">
        <v>299</v>
      </c>
      <c r="J77" s="98" t="str">
        <f>VLOOKUP(I77,Presupuesto!$B$11:$C$566,2,0)</f>
        <v>PASAJES (26100-00)</v>
      </c>
      <c r="K77" s="98" t="str">
        <f t="shared" si="8"/>
        <v>Gestión Tecnologías de Información y Comunicación</v>
      </c>
      <c r="L77" s="98" t="s">
        <v>411</v>
      </c>
    </row>
    <row r="78" spans="3:12" x14ac:dyDescent="0.25">
      <c r="C78" s="99" t="s">
        <v>416</v>
      </c>
      <c r="D78" s="551"/>
      <c r="E78" s="151">
        <v>0</v>
      </c>
      <c r="F78" s="118">
        <v>250</v>
      </c>
      <c r="G78" s="97">
        <f t="shared" si="7"/>
        <v>0</v>
      </c>
      <c r="H78" s="161"/>
      <c r="I78" s="98" t="s">
        <v>820</v>
      </c>
      <c r="J78" s="98" t="str">
        <f>VLOOKUP(I78,Presupuesto!$B$11:$C$566,2,0)</f>
        <v>PRODUCTOS PAPEL Y CARTON</v>
      </c>
      <c r="K78" s="98" t="str">
        <f t="shared" si="8"/>
        <v>Gestión Tecnologías de Información y Comunicación</v>
      </c>
      <c r="L78" s="98" t="s">
        <v>411</v>
      </c>
    </row>
    <row r="79" spans="3:12" x14ac:dyDescent="0.25">
      <c r="C79" s="99" t="s">
        <v>51</v>
      </c>
      <c r="D79" s="551"/>
      <c r="E79" s="200">
        <f>(D74*25)/500</f>
        <v>0</v>
      </c>
      <c r="F79" s="100">
        <v>85</v>
      </c>
      <c r="G79" s="97">
        <f t="shared" si="7"/>
        <v>0</v>
      </c>
      <c r="H79" s="161"/>
      <c r="I79" s="98" t="s">
        <v>820</v>
      </c>
      <c r="J79" s="98" t="str">
        <f>VLOOKUP(I79,Presupuesto!$B$11:$C$566,2,0)</f>
        <v>PRODUCTOS PAPEL Y CARTON</v>
      </c>
      <c r="K79" s="98" t="str">
        <f t="shared" si="8"/>
        <v>Gestión Tecnologías de Información y Comunicación</v>
      </c>
      <c r="L79" s="98" t="s">
        <v>411</v>
      </c>
    </row>
    <row r="80" spans="3:12" x14ac:dyDescent="0.25">
      <c r="C80" s="99" t="s">
        <v>122</v>
      </c>
      <c r="D80" s="551"/>
      <c r="E80" s="200">
        <f>D74/12</f>
        <v>0</v>
      </c>
      <c r="F80" s="100">
        <v>36</v>
      </c>
      <c r="G80" s="97">
        <f t="shared" si="7"/>
        <v>0</v>
      </c>
      <c r="H80" s="161"/>
      <c r="I80" s="98" t="s">
        <v>941</v>
      </c>
      <c r="J80" s="98" t="str">
        <f>VLOOKUP(I80,Presupuesto!$B$11:$C$566,2,0)</f>
        <v>UTILES DE ESCRITORIO, OFICINA Y ENSE¥ANZA</v>
      </c>
      <c r="K80" s="98" t="str">
        <f t="shared" si="8"/>
        <v>Gestión Tecnologías de Información y Comunicación</v>
      </c>
      <c r="L80" s="98" t="s">
        <v>411</v>
      </c>
    </row>
    <row r="81" spans="3:12" x14ac:dyDescent="0.25">
      <c r="C81" s="99" t="s">
        <v>34</v>
      </c>
      <c r="D81" s="551"/>
      <c r="E81" s="200">
        <f>D74/12</f>
        <v>0</v>
      </c>
      <c r="F81" s="100">
        <v>80</v>
      </c>
      <c r="G81" s="97">
        <f t="shared" si="7"/>
        <v>0</v>
      </c>
      <c r="H81" s="161"/>
      <c r="I81" s="98" t="s">
        <v>941</v>
      </c>
      <c r="J81" s="98" t="str">
        <f>VLOOKUP(I81,Presupuesto!$B$11:$C$566,2,0)</f>
        <v>UTILES DE ESCRITORIO, OFICINA Y ENSE¥ANZA</v>
      </c>
      <c r="K81" s="98" t="str">
        <f t="shared" si="8"/>
        <v>Gestión Tecnologías de Información y Comunicación</v>
      </c>
      <c r="L81" s="98" t="s">
        <v>411</v>
      </c>
    </row>
    <row r="82" spans="3:12" x14ac:dyDescent="0.25">
      <c r="C82" s="109" t="s">
        <v>52</v>
      </c>
      <c r="D82" s="551"/>
      <c r="E82" s="212">
        <v>0</v>
      </c>
      <c r="F82" s="119">
        <v>25</v>
      </c>
      <c r="G82" s="97">
        <f t="shared" si="7"/>
        <v>0</v>
      </c>
      <c r="H82" s="161"/>
      <c r="I82" s="98" t="s">
        <v>941</v>
      </c>
      <c r="J82" s="98" t="str">
        <f>VLOOKUP(I82,Presupuesto!$B$11:$C$566,2,0)</f>
        <v>UTILES DE ESCRITORIO, OFICINA Y ENSE¥ANZA</v>
      </c>
      <c r="K82" s="98" t="str">
        <f t="shared" si="8"/>
        <v>Gestión Tecnologías de Información y Comunicación</v>
      </c>
      <c r="L82" s="98" t="s">
        <v>411</v>
      </c>
    </row>
    <row r="83" spans="3:12" ht="15.75" thickBot="1" x14ac:dyDescent="0.3">
      <c r="C83" s="216" t="s">
        <v>429</v>
      </c>
      <c r="D83" s="217">
        <v>0</v>
      </c>
      <c r="E83" s="332">
        <v>0</v>
      </c>
      <c r="F83" s="104">
        <f>HLOOKUP(C83,$AH$2:$BU$3,2,0)</f>
        <v>1150</v>
      </c>
      <c r="G83" s="105">
        <f>D83*E83*F83</f>
        <v>0</v>
      </c>
      <c r="H83" s="333"/>
      <c r="I83" s="334" t="s">
        <v>300</v>
      </c>
      <c r="J83" s="106" t="str">
        <f>VLOOKUP(I83,Presupuesto!$B$11:$C$566,2,0)</f>
        <v>VIATICOS (26200-00)</v>
      </c>
      <c r="K83" s="335" t="str">
        <f t="shared" si="8"/>
        <v>Gestión Tecnologías de Información y Comunicación</v>
      </c>
      <c r="L83" s="335" t="s">
        <v>411</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9"/>
      <c r="E89" s="93"/>
      <c r="F89" s="93"/>
      <c r="G89" s="93"/>
      <c r="H89" s="76"/>
      <c r="I89" s="76"/>
      <c r="J89" s="76"/>
      <c r="K89" s="112"/>
    </row>
    <row r="90" spans="3:12"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7" t="s">
        <v>47</v>
      </c>
      <c r="D93" s="550"/>
      <c r="E93" s="328"/>
      <c r="F93" s="115">
        <v>30000</v>
      </c>
      <c r="G93" s="329">
        <f t="shared" ref="G93:G101" si="9">E93*F93</f>
        <v>0</v>
      </c>
      <c r="H93" s="330"/>
      <c r="I93" s="116" t="s">
        <v>698</v>
      </c>
      <c r="J93" s="116" t="str">
        <f>VLOOKUP(I93,Presupuesto!$B$11:$C$566,2,0)</f>
        <v>SERVICIOS DE CAPACITACION.</v>
      </c>
      <c r="K93" s="331" t="s">
        <v>1510</v>
      </c>
      <c r="L93" s="116" t="s">
        <v>393</v>
      </c>
    </row>
    <row r="94" spans="3:12" x14ac:dyDescent="0.25">
      <c r="C94" s="99" t="s">
        <v>48</v>
      </c>
      <c r="D94" s="551"/>
      <c r="E94" s="200">
        <f>D93</f>
        <v>0</v>
      </c>
      <c r="F94" s="100">
        <v>50</v>
      </c>
      <c r="G94" s="97">
        <f t="shared" si="9"/>
        <v>0</v>
      </c>
      <c r="H94" s="161"/>
      <c r="I94" s="98" t="s">
        <v>716</v>
      </c>
      <c r="J94" s="98" t="str">
        <f>VLOOKUP(I94,Presupuesto!$B$11:$C$566,2,0)</f>
        <v>SERVICIOS DE IMPRENTA PUBLIC.Y REPRODUCCION</v>
      </c>
      <c r="K94" s="98" t="str">
        <f>$K$93</f>
        <v>Gestión Tecnologías de Información y Comunicación</v>
      </c>
      <c r="L94" s="98" t="s">
        <v>411</v>
      </c>
    </row>
    <row r="95" spans="3:12" x14ac:dyDescent="0.25">
      <c r="C95" s="99" t="s">
        <v>49</v>
      </c>
      <c r="D95" s="551"/>
      <c r="E95" s="200">
        <f>D93</f>
        <v>0</v>
      </c>
      <c r="F95" s="100">
        <v>150</v>
      </c>
      <c r="G95" s="97">
        <f t="shared" si="9"/>
        <v>0</v>
      </c>
      <c r="H95" s="161"/>
      <c r="I95" s="98" t="s">
        <v>791</v>
      </c>
      <c r="J95" s="98" t="str">
        <f>VLOOKUP(I95,Presupuesto!$B$11:$C$566,2,0)</f>
        <v>ALIMENTOS B EBIDAS PARA PERSONAS</v>
      </c>
      <c r="K95" s="98" t="str">
        <f t="shared" ref="K95:K102" si="10">$K$93</f>
        <v>Gestión Tecnologías de Información y Comunicación</v>
      </c>
      <c r="L95" s="98" t="s">
        <v>395</v>
      </c>
    </row>
    <row r="96" spans="3:12" x14ac:dyDescent="0.25">
      <c r="C96" s="99" t="s">
        <v>50</v>
      </c>
      <c r="D96" s="551"/>
      <c r="E96" s="151">
        <v>0</v>
      </c>
      <c r="F96" s="118">
        <v>10000</v>
      </c>
      <c r="G96" s="97">
        <f t="shared" si="9"/>
        <v>0</v>
      </c>
      <c r="H96" s="161"/>
      <c r="I96" s="322" t="s">
        <v>299</v>
      </c>
      <c r="J96" s="98" t="str">
        <f>VLOOKUP(I96,Presupuesto!$B$11:$C$566,2,0)</f>
        <v>PASAJES (26100-00)</v>
      </c>
      <c r="K96" s="98" t="str">
        <f t="shared" si="10"/>
        <v>Gestión Tecnologías de Información y Comunicación</v>
      </c>
      <c r="L96" s="98" t="s">
        <v>411</v>
      </c>
    </row>
    <row r="97" spans="3:12" x14ac:dyDescent="0.25">
      <c r="C97" s="99" t="s">
        <v>416</v>
      </c>
      <c r="D97" s="551"/>
      <c r="E97" s="151">
        <v>0</v>
      </c>
      <c r="F97" s="118">
        <v>250</v>
      </c>
      <c r="G97" s="97">
        <f t="shared" si="9"/>
        <v>0</v>
      </c>
      <c r="H97" s="161"/>
      <c r="I97" s="98" t="s">
        <v>820</v>
      </c>
      <c r="J97" s="98" t="str">
        <f>VLOOKUP(I97,Presupuesto!$B$11:$C$566,2,0)</f>
        <v>PRODUCTOS PAPEL Y CARTON</v>
      </c>
      <c r="K97" s="98" t="str">
        <f t="shared" si="10"/>
        <v>Gestión Tecnologías de Información y Comunicación</v>
      </c>
      <c r="L97" s="98" t="s">
        <v>411</v>
      </c>
    </row>
    <row r="98" spans="3:12" x14ac:dyDescent="0.25">
      <c r="C98" s="99" t="s">
        <v>51</v>
      </c>
      <c r="D98" s="551"/>
      <c r="E98" s="200">
        <f>(D93*25)/500</f>
        <v>0</v>
      </c>
      <c r="F98" s="100">
        <v>85</v>
      </c>
      <c r="G98" s="97">
        <f t="shared" si="9"/>
        <v>0</v>
      </c>
      <c r="H98" s="161"/>
      <c r="I98" s="98" t="s">
        <v>820</v>
      </c>
      <c r="J98" s="98" t="str">
        <f>VLOOKUP(I98,Presupuesto!$B$11:$C$566,2,0)</f>
        <v>PRODUCTOS PAPEL Y CARTON</v>
      </c>
      <c r="K98" s="98" t="str">
        <f t="shared" si="10"/>
        <v>Gestión Tecnologías de Información y Comunicación</v>
      </c>
      <c r="L98" s="98" t="s">
        <v>411</v>
      </c>
    </row>
    <row r="99" spans="3:12" x14ac:dyDescent="0.25">
      <c r="C99" s="99" t="s">
        <v>122</v>
      </c>
      <c r="D99" s="551"/>
      <c r="E99" s="200">
        <f>D93/12</f>
        <v>0</v>
      </c>
      <c r="F99" s="100">
        <v>36</v>
      </c>
      <c r="G99" s="97">
        <f t="shared" si="9"/>
        <v>0</v>
      </c>
      <c r="H99" s="161"/>
      <c r="I99" s="98" t="s">
        <v>941</v>
      </c>
      <c r="J99" s="98" t="str">
        <f>VLOOKUP(I99,Presupuesto!$B$11:$C$566,2,0)</f>
        <v>UTILES DE ESCRITORIO, OFICINA Y ENSE¥ANZA</v>
      </c>
      <c r="K99" s="98" t="str">
        <f t="shared" si="10"/>
        <v>Gestión Tecnologías de Información y Comunicación</v>
      </c>
      <c r="L99" s="98" t="s">
        <v>411</v>
      </c>
    </row>
    <row r="100" spans="3:12" x14ac:dyDescent="0.25">
      <c r="C100" s="99" t="s">
        <v>34</v>
      </c>
      <c r="D100" s="551"/>
      <c r="E100" s="200">
        <f>D93/12</f>
        <v>0</v>
      </c>
      <c r="F100" s="100">
        <v>80</v>
      </c>
      <c r="G100" s="97">
        <f t="shared" si="9"/>
        <v>0</v>
      </c>
      <c r="H100" s="161"/>
      <c r="I100" s="98" t="s">
        <v>941</v>
      </c>
      <c r="J100" s="98" t="str">
        <f>VLOOKUP(I100,Presupuesto!$B$11:$C$566,2,0)</f>
        <v>UTILES DE ESCRITORIO, OFICINA Y ENSE¥ANZA</v>
      </c>
      <c r="K100" s="98" t="str">
        <f t="shared" si="10"/>
        <v>Gestión Tecnologías de Información y Comunicación</v>
      </c>
      <c r="L100" s="98" t="s">
        <v>411</v>
      </c>
    </row>
    <row r="101" spans="3:12" x14ac:dyDescent="0.25">
      <c r="C101" s="109" t="s">
        <v>52</v>
      </c>
      <c r="D101" s="551"/>
      <c r="E101" s="212">
        <v>0</v>
      </c>
      <c r="F101" s="119">
        <v>25</v>
      </c>
      <c r="G101" s="97">
        <f t="shared" si="9"/>
        <v>0</v>
      </c>
      <c r="H101" s="161"/>
      <c r="I101" s="98" t="s">
        <v>941</v>
      </c>
      <c r="J101" s="98" t="str">
        <f>VLOOKUP(I101,Presupuesto!$B$11:$C$566,2,0)</f>
        <v>UTILES DE ESCRITORIO, OFICINA Y ENSE¥ANZA</v>
      </c>
      <c r="K101" s="98" t="str">
        <f t="shared" si="10"/>
        <v>Gestión Tecnologías de Información y Comunicación</v>
      </c>
      <c r="L101" s="98" t="s">
        <v>411</v>
      </c>
    </row>
    <row r="102" spans="3:12" ht="15.75" thickBot="1" x14ac:dyDescent="0.3">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Gestión Tecnologías de Información y Comunicación</v>
      </c>
      <c r="L102" s="335"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9"/>
      <c r="E108" s="93"/>
      <c r="F108" s="93"/>
      <c r="G108" s="93"/>
      <c r="H108" s="76"/>
      <c r="I108" s="76"/>
      <c r="J108" s="76"/>
      <c r="K108" s="112"/>
    </row>
    <row r="109" spans="3:12"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7" t="s">
        <v>47</v>
      </c>
      <c r="D112" s="550"/>
      <c r="E112" s="328"/>
      <c r="F112" s="115">
        <v>30000</v>
      </c>
      <c r="G112" s="329">
        <f t="shared" ref="G112:G120" si="11">E112*F112</f>
        <v>0</v>
      </c>
      <c r="H112" s="330"/>
      <c r="I112" s="116" t="s">
        <v>698</v>
      </c>
      <c r="J112" s="116" t="str">
        <f>VLOOKUP(I112,Presupuesto!$B$11:$C$566,2,0)</f>
        <v>SERVICIOS DE CAPACITACION.</v>
      </c>
      <c r="K112" s="331" t="s">
        <v>1510</v>
      </c>
      <c r="L112" s="116" t="s">
        <v>393</v>
      </c>
    </row>
    <row r="113" spans="3:12" x14ac:dyDescent="0.25">
      <c r="C113" s="99" t="s">
        <v>48</v>
      </c>
      <c r="D113" s="551"/>
      <c r="E113" s="200">
        <f>D112</f>
        <v>0</v>
      </c>
      <c r="F113" s="100">
        <v>50</v>
      </c>
      <c r="G113" s="97">
        <f t="shared" si="11"/>
        <v>0</v>
      </c>
      <c r="H113" s="161"/>
      <c r="I113" s="98" t="s">
        <v>716</v>
      </c>
      <c r="J113" s="98" t="str">
        <f>VLOOKUP(I113,Presupuesto!$B$11:$C$566,2,0)</f>
        <v>SERVICIOS DE IMPRENTA PUBLIC.Y REPRODUCCION</v>
      </c>
      <c r="K113" s="98" t="str">
        <f>$K$112</f>
        <v>Gestión Tecnologías de Información y Comunicación</v>
      </c>
      <c r="L113" s="98" t="s">
        <v>411</v>
      </c>
    </row>
    <row r="114" spans="3:12" x14ac:dyDescent="0.25">
      <c r="C114" s="99" t="s">
        <v>49</v>
      </c>
      <c r="D114" s="551"/>
      <c r="E114" s="200">
        <f>D112</f>
        <v>0</v>
      </c>
      <c r="F114" s="100">
        <v>150</v>
      </c>
      <c r="G114" s="97">
        <f t="shared" si="11"/>
        <v>0</v>
      </c>
      <c r="H114" s="161"/>
      <c r="I114" s="98" t="s">
        <v>791</v>
      </c>
      <c r="J114" s="98" t="str">
        <f>VLOOKUP(I114,Presupuesto!$B$11:$C$566,2,0)</f>
        <v>ALIMENTOS B EBIDAS PARA PERSONAS</v>
      </c>
      <c r="K114" s="98" t="str">
        <f t="shared" ref="K114:K121" si="12">$K$112</f>
        <v>Gestión Tecnologías de Información y Comunicación</v>
      </c>
      <c r="L114" s="98" t="s">
        <v>395</v>
      </c>
    </row>
    <row r="115" spans="3:12" x14ac:dyDescent="0.25">
      <c r="C115" s="99" t="s">
        <v>50</v>
      </c>
      <c r="D115" s="551"/>
      <c r="E115" s="151">
        <v>0</v>
      </c>
      <c r="F115" s="118">
        <v>10000</v>
      </c>
      <c r="G115" s="97">
        <f t="shared" si="11"/>
        <v>0</v>
      </c>
      <c r="H115" s="161"/>
      <c r="I115" s="322" t="s">
        <v>299</v>
      </c>
      <c r="J115" s="98" t="str">
        <f>VLOOKUP(I115,Presupuesto!$B$11:$C$566,2,0)</f>
        <v>PASAJES (26100-00)</v>
      </c>
      <c r="K115" s="98" t="str">
        <f t="shared" si="12"/>
        <v>Gestión Tecnologías de Información y Comunicación</v>
      </c>
      <c r="L115" s="98" t="s">
        <v>411</v>
      </c>
    </row>
    <row r="116" spans="3:12" x14ac:dyDescent="0.25">
      <c r="C116" s="99" t="s">
        <v>416</v>
      </c>
      <c r="D116" s="551"/>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411</v>
      </c>
    </row>
    <row r="117" spans="3:12" x14ac:dyDescent="0.25">
      <c r="C117" s="99" t="s">
        <v>51</v>
      </c>
      <c r="D117" s="551"/>
      <c r="E117" s="200">
        <f>(D112*25)/500</f>
        <v>0</v>
      </c>
      <c r="F117" s="100">
        <v>85</v>
      </c>
      <c r="G117" s="97">
        <f t="shared" si="11"/>
        <v>0</v>
      </c>
      <c r="H117" s="161"/>
      <c r="I117" s="98" t="s">
        <v>820</v>
      </c>
      <c r="J117" s="98" t="str">
        <f>VLOOKUP(I117,Presupuesto!$B$11:$C$566,2,0)</f>
        <v>PRODUCTOS PAPEL Y CARTON</v>
      </c>
      <c r="K117" s="98" t="str">
        <f t="shared" si="12"/>
        <v>Gestión Tecnologías de Información y Comunicación</v>
      </c>
      <c r="L117" s="98" t="s">
        <v>411</v>
      </c>
    </row>
    <row r="118" spans="3:12" x14ac:dyDescent="0.25">
      <c r="C118" s="99" t="s">
        <v>122</v>
      </c>
      <c r="D118" s="551"/>
      <c r="E118" s="200">
        <f>D112/12</f>
        <v>0</v>
      </c>
      <c r="F118" s="100">
        <v>36</v>
      </c>
      <c r="G118" s="97">
        <f t="shared" si="11"/>
        <v>0</v>
      </c>
      <c r="H118" s="161"/>
      <c r="I118" s="98" t="s">
        <v>941</v>
      </c>
      <c r="J118" s="98" t="str">
        <f>VLOOKUP(I118,Presupuesto!$B$11:$C$566,2,0)</f>
        <v>UTILES DE ESCRITORIO, OFICINA Y ENSE¥ANZA</v>
      </c>
      <c r="K118" s="98" t="str">
        <f t="shared" si="12"/>
        <v>Gestión Tecnologías de Información y Comunicación</v>
      </c>
      <c r="L118" s="98" t="s">
        <v>411</v>
      </c>
    </row>
    <row r="119" spans="3:12" x14ac:dyDescent="0.25">
      <c r="C119" s="99" t="s">
        <v>34</v>
      </c>
      <c r="D119" s="551"/>
      <c r="E119" s="200">
        <f>D112/12</f>
        <v>0</v>
      </c>
      <c r="F119" s="100">
        <v>80</v>
      </c>
      <c r="G119" s="97">
        <f t="shared" si="11"/>
        <v>0</v>
      </c>
      <c r="H119" s="161"/>
      <c r="I119" s="98" t="s">
        <v>941</v>
      </c>
      <c r="J119" s="98" t="str">
        <f>VLOOKUP(I119,Presupuesto!$B$11:$C$566,2,0)</f>
        <v>UTILES DE ESCRITORIO, OFICINA Y ENSE¥ANZA</v>
      </c>
      <c r="K119" s="98" t="str">
        <f t="shared" si="12"/>
        <v>Gestión Tecnologías de Información y Comunicación</v>
      </c>
      <c r="L119" s="98" t="s">
        <v>411</v>
      </c>
    </row>
    <row r="120" spans="3:12" x14ac:dyDescent="0.25">
      <c r="C120" s="109" t="s">
        <v>52</v>
      </c>
      <c r="D120" s="551"/>
      <c r="E120" s="212">
        <v>0</v>
      </c>
      <c r="F120" s="119">
        <v>25</v>
      </c>
      <c r="G120" s="97">
        <f t="shared" si="11"/>
        <v>0</v>
      </c>
      <c r="H120" s="161"/>
      <c r="I120" s="98" t="s">
        <v>941</v>
      </c>
      <c r="J120" s="98" t="str">
        <f>VLOOKUP(I120,Presupuesto!$B$11:$C$566,2,0)</f>
        <v>UTILES DE ESCRITORIO, OFICINA Y ENSE¥ANZA</v>
      </c>
      <c r="K120" s="98" t="str">
        <f t="shared" si="12"/>
        <v>Gestión Tecnologías de Información y Comunicación</v>
      </c>
      <c r="L120" s="98" t="s">
        <v>411</v>
      </c>
    </row>
    <row r="121" spans="3:12" ht="15.75" thickBot="1" x14ac:dyDescent="0.3">
      <c r="C121" s="216" t="s">
        <v>429</v>
      </c>
      <c r="D121" s="217">
        <v>0</v>
      </c>
      <c r="E121" s="332">
        <v>0</v>
      </c>
      <c r="F121" s="104">
        <f>HLOOKUP(C121,$AH$2:$BU$3,2,0)</f>
        <v>1150</v>
      </c>
      <c r="G121" s="105">
        <f>D121*E121*F121</f>
        <v>0</v>
      </c>
      <c r="H121" s="333"/>
      <c r="I121" s="334" t="s">
        <v>300</v>
      </c>
      <c r="J121" s="106" t="str">
        <f>VLOOKUP(I121,Presupuesto!$B$11:$C$566,2,0)</f>
        <v>VIATICOS (26200-00)</v>
      </c>
      <c r="K121" s="335" t="str">
        <f t="shared" si="12"/>
        <v>Gestión Tecnologías de Información y Comunicación</v>
      </c>
      <c r="L121" s="335" t="s">
        <v>411</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9"/>
      <c r="E127" s="93"/>
      <c r="F127" s="93"/>
      <c r="G127" s="93"/>
      <c r="H127" s="76"/>
      <c r="I127" s="76"/>
      <c r="J127" s="76"/>
      <c r="K127" s="112"/>
    </row>
    <row r="128" spans="3:12"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7" t="s">
        <v>47</v>
      </c>
      <c r="D131" s="550"/>
      <c r="E131" s="328"/>
      <c r="F131" s="115">
        <v>30000</v>
      </c>
      <c r="G131" s="329">
        <f t="shared" ref="G131:G139" si="13">E131*F131</f>
        <v>0</v>
      </c>
      <c r="H131" s="330"/>
      <c r="I131" s="116" t="s">
        <v>698</v>
      </c>
      <c r="J131" s="116" t="str">
        <f>VLOOKUP(I131,Presupuesto!$B$11:$C$566,2,0)</f>
        <v>SERVICIOS DE CAPACITACION.</v>
      </c>
      <c r="K131" s="331" t="s">
        <v>1510</v>
      </c>
      <c r="L131" s="116" t="s">
        <v>393</v>
      </c>
    </row>
    <row r="132" spans="3:12" x14ac:dyDescent="0.25">
      <c r="C132" s="99" t="s">
        <v>48</v>
      </c>
      <c r="D132" s="551"/>
      <c r="E132" s="200">
        <f>D131</f>
        <v>0</v>
      </c>
      <c r="F132" s="100">
        <v>50</v>
      </c>
      <c r="G132" s="97">
        <f t="shared" si="13"/>
        <v>0</v>
      </c>
      <c r="H132" s="161"/>
      <c r="I132" s="98" t="s">
        <v>716</v>
      </c>
      <c r="J132" s="98" t="str">
        <f>VLOOKUP(I132,Presupuesto!$B$11:$C$566,2,0)</f>
        <v>SERVICIOS DE IMPRENTA PUBLIC.Y REPRODUCCION</v>
      </c>
      <c r="K132" s="98" t="str">
        <f>$K$131</f>
        <v>Gestión Tecnologías de Información y Comunicación</v>
      </c>
      <c r="L132" s="98" t="s">
        <v>411</v>
      </c>
    </row>
    <row r="133" spans="3:12" x14ac:dyDescent="0.25">
      <c r="C133" s="99" t="s">
        <v>49</v>
      </c>
      <c r="D133" s="551"/>
      <c r="E133" s="200">
        <f>D131</f>
        <v>0</v>
      </c>
      <c r="F133" s="100">
        <v>150</v>
      </c>
      <c r="G133" s="97">
        <f t="shared" si="13"/>
        <v>0</v>
      </c>
      <c r="H133" s="161"/>
      <c r="I133" s="98" t="s">
        <v>791</v>
      </c>
      <c r="J133" s="98" t="str">
        <f>VLOOKUP(I133,Presupuesto!$B$11:$C$566,2,0)</f>
        <v>ALIMENTOS B EBIDAS PARA PERSONAS</v>
      </c>
      <c r="K133" s="98" t="str">
        <f t="shared" ref="K133:K140" si="14">$K$131</f>
        <v>Gestión Tecnologías de Información y Comunicación</v>
      </c>
      <c r="L133" s="98" t="s">
        <v>395</v>
      </c>
    </row>
    <row r="134" spans="3:12" x14ac:dyDescent="0.25">
      <c r="C134" s="99" t="s">
        <v>50</v>
      </c>
      <c r="D134" s="551"/>
      <c r="E134" s="151">
        <v>0</v>
      </c>
      <c r="F134" s="118">
        <v>10000</v>
      </c>
      <c r="G134" s="97">
        <f t="shared" si="13"/>
        <v>0</v>
      </c>
      <c r="H134" s="161"/>
      <c r="I134" s="322" t="s">
        <v>299</v>
      </c>
      <c r="J134" s="98" t="str">
        <f>VLOOKUP(I134,Presupuesto!$B$11:$C$566,2,0)</f>
        <v>PASAJES (26100-00)</v>
      </c>
      <c r="K134" s="98" t="str">
        <f t="shared" si="14"/>
        <v>Gestión Tecnologías de Información y Comunicación</v>
      </c>
      <c r="L134" s="98" t="s">
        <v>411</v>
      </c>
    </row>
    <row r="135" spans="3:12" x14ac:dyDescent="0.25">
      <c r="C135" s="99" t="s">
        <v>416</v>
      </c>
      <c r="D135" s="551"/>
      <c r="E135" s="151">
        <v>0</v>
      </c>
      <c r="F135" s="118">
        <v>250</v>
      </c>
      <c r="G135" s="97">
        <f t="shared" si="13"/>
        <v>0</v>
      </c>
      <c r="H135" s="161"/>
      <c r="I135" s="98" t="s">
        <v>820</v>
      </c>
      <c r="J135" s="98" t="str">
        <f>VLOOKUP(I135,Presupuesto!$B$11:$C$566,2,0)</f>
        <v>PRODUCTOS PAPEL Y CARTON</v>
      </c>
      <c r="K135" s="98" t="str">
        <f t="shared" si="14"/>
        <v>Gestión Tecnologías de Información y Comunicación</v>
      </c>
      <c r="L135" s="98" t="s">
        <v>411</v>
      </c>
    </row>
    <row r="136" spans="3:12" x14ac:dyDescent="0.25">
      <c r="C136" s="99" t="s">
        <v>51</v>
      </c>
      <c r="D136" s="551"/>
      <c r="E136" s="200">
        <f>(D131*25)/500</f>
        <v>0</v>
      </c>
      <c r="F136" s="100">
        <v>85</v>
      </c>
      <c r="G136" s="97">
        <f t="shared" si="13"/>
        <v>0</v>
      </c>
      <c r="H136" s="161"/>
      <c r="I136" s="98" t="s">
        <v>820</v>
      </c>
      <c r="J136" s="98" t="str">
        <f>VLOOKUP(I136,Presupuesto!$B$11:$C$566,2,0)</f>
        <v>PRODUCTOS PAPEL Y CARTON</v>
      </c>
      <c r="K136" s="98" t="str">
        <f t="shared" si="14"/>
        <v>Gestión Tecnologías de Información y Comunicación</v>
      </c>
      <c r="L136" s="98" t="s">
        <v>411</v>
      </c>
    </row>
    <row r="137" spans="3:12" x14ac:dyDescent="0.25">
      <c r="C137" s="99" t="s">
        <v>122</v>
      </c>
      <c r="D137" s="551"/>
      <c r="E137" s="200">
        <f>D131/12</f>
        <v>0</v>
      </c>
      <c r="F137" s="100">
        <v>36</v>
      </c>
      <c r="G137" s="97">
        <f t="shared" si="13"/>
        <v>0</v>
      </c>
      <c r="H137" s="161"/>
      <c r="I137" s="98" t="s">
        <v>941</v>
      </c>
      <c r="J137" s="98" t="str">
        <f>VLOOKUP(I137,Presupuesto!$B$11:$C$566,2,0)</f>
        <v>UTILES DE ESCRITORIO, OFICINA Y ENSE¥ANZA</v>
      </c>
      <c r="K137" s="98" t="str">
        <f t="shared" si="14"/>
        <v>Gestión Tecnologías de Información y Comunicación</v>
      </c>
      <c r="L137" s="98" t="s">
        <v>411</v>
      </c>
    </row>
    <row r="138" spans="3:12" x14ac:dyDescent="0.25">
      <c r="C138" s="99" t="s">
        <v>34</v>
      </c>
      <c r="D138" s="551"/>
      <c r="E138" s="200">
        <f>D131/12</f>
        <v>0</v>
      </c>
      <c r="F138" s="100">
        <v>80</v>
      </c>
      <c r="G138" s="97">
        <f t="shared" si="13"/>
        <v>0</v>
      </c>
      <c r="H138" s="161"/>
      <c r="I138" s="98" t="s">
        <v>941</v>
      </c>
      <c r="J138" s="98" t="str">
        <f>VLOOKUP(I138,Presupuesto!$B$11:$C$566,2,0)</f>
        <v>UTILES DE ESCRITORIO, OFICINA Y ENSE¥ANZA</v>
      </c>
      <c r="K138" s="98" t="str">
        <f t="shared" si="14"/>
        <v>Gestión Tecnologías de Información y Comunicación</v>
      </c>
      <c r="L138" s="98" t="s">
        <v>411</v>
      </c>
    </row>
    <row r="139" spans="3:12" x14ac:dyDescent="0.25">
      <c r="C139" s="109" t="s">
        <v>52</v>
      </c>
      <c r="D139" s="551"/>
      <c r="E139" s="212">
        <v>0</v>
      </c>
      <c r="F139" s="119">
        <v>25</v>
      </c>
      <c r="G139" s="97">
        <f t="shared" si="13"/>
        <v>0</v>
      </c>
      <c r="H139" s="161"/>
      <c r="I139" s="98" t="s">
        <v>941</v>
      </c>
      <c r="J139" s="98" t="str">
        <f>VLOOKUP(I139,Presupuesto!$B$11:$C$566,2,0)</f>
        <v>UTILES DE ESCRITORIO, OFICINA Y ENSE¥ANZA</v>
      </c>
      <c r="K139" s="98" t="str">
        <f t="shared" si="14"/>
        <v>Gestión Tecnologías de Información y Comunicación</v>
      </c>
      <c r="L139" s="98" t="s">
        <v>411</v>
      </c>
    </row>
    <row r="140" spans="3:12" ht="15.75" thickBot="1" x14ac:dyDescent="0.3">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Gestión Tecnologías de Información y Comunicación</v>
      </c>
      <c r="L140" s="335"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9"/>
      <c r="E146" s="93"/>
      <c r="F146" s="93"/>
      <c r="G146" s="93"/>
      <c r="H146" s="76"/>
      <c r="I146" s="76"/>
      <c r="J146" s="76"/>
      <c r="K146" s="112"/>
    </row>
    <row r="147" spans="3:12"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7" t="s">
        <v>47</v>
      </c>
      <c r="D150" s="550"/>
      <c r="E150" s="328"/>
      <c r="F150" s="115">
        <v>30000</v>
      </c>
      <c r="G150" s="329">
        <f t="shared" ref="G150:G158" si="15">E150*F150</f>
        <v>0</v>
      </c>
      <c r="H150" s="330"/>
      <c r="I150" s="116" t="s">
        <v>698</v>
      </c>
      <c r="J150" s="116" t="str">
        <f>VLOOKUP(I150,Presupuesto!$B$11:$C$566,2,0)</f>
        <v>SERVICIOS DE CAPACITACION.</v>
      </c>
      <c r="K150" s="331" t="s">
        <v>1510</v>
      </c>
      <c r="L150" s="116" t="s">
        <v>393</v>
      </c>
    </row>
    <row r="151" spans="3:12" x14ac:dyDescent="0.25">
      <c r="C151" s="99" t="s">
        <v>48</v>
      </c>
      <c r="D151" s="551"/>
      <c r="E151" s="200">
        <f>D150</f>
        <v>0</v>
      </c>
      <c r="F151" s="100">
        <v>50</v>
      </c>
      <c r="G151" s="97">
        <f t="shared" si="15"/>
        <v>0</v>
      </c>
      <c r="H151" s="161"/>
      <c r="I151" s="98" t="s">
        <v>716</v>
      </c>
      <c r="J151" s="98" t="str">
        <f>VLOOKUP(I151,Presupuesto!$B$11:$C$566,2,0)</f>
        <v>SERVICIOS DE IMPRENTA PUBLIC.Y REPRODUCCION</v>
      </c>
      <c r="K151" s="98" t="str">
        <f>$K$150</f>
        <v>Gestión Tecnologías de Información y Comunicación</v>
      </c>
      <c r="L151" s="98" t="s">
        <v>411</v>
      </c>
    </row>
    <row r="152" spans="3:12" x14ac:dyDescent="0.25">
      <c r="C152" s="99" t="s">
        <v>49</v>
      </c>
      <c r="D152" s="551"/>
      <c r="E152" s="200">
        <f>D150</f>
        <v>0</v>
      </c>
      <c r="F152" s="100">
        <v>150</v>
      </c>
      <c r="G152" s="97">
        <f t="shared" si="15"/>
        <v>0</v>
      </c>
      <c r="H152" s="161"/>
      <c r="I152" s="98" t="s">
        <v>791</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551"/>
      <c r="E153" s="151">
        <v>0</v>
      </c>
      <c r="F153" s="118">
        <v>10000</v>
      </c>
      <c r="G153" s="97">
        <f t="shared" si="15"/>
        <v>0</v>
      </c>
      <c r="H153" s="161"/>
      <c r="I153" s="322" t="s">
        <v>299</v>
      </c>
      <c r="J153" s="98" t="str">
        <f>VLOOKUP(I153,Presupuesto!$B$11:$C$566,2,0)</f>
        <v>PASAJES (26100-00)</v>
      </c>
      <c r="K153" s="98" t="str">
        <f t="shared" si="16"/>
        <v>Gestión Tecnologías de Información y Comunicación</v>
      </c>
      <c r="L153" s="98" t="s">
        <v>411</v>
      </c>
    </row>
    <row r="154" spans="3:12" x14ac:dyDescent="0.25">
      <c r="C154" s="99" t="s">
        <v>416</v>
      </c>
      <c r="D154" s="551"/>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x14ac:dyDescent="0.25">
      <c r="C155" s="99" t="s">
        <v>51</v>
      </c>
      <c r="D155" s="551"/>
      <c r="E155" s="200">
        <f>(D150*25)/500</f>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x14ac:dyDescent="0.25">
      <c r="C156" s="99" t="s">
        <v>122</v>
      </c>
      <c r="D156" s="551"/>
      <c r="E156" s="200">
        <f>D150/12</f>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551"/>
      <c r="E157" s="200">
        <f>D150/12</f>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551"/>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thickBot="1" x14ac:dyDescent="0.3">
      <c r="C159" s="216" t="s">
        <v>429</v>
      </c>
      <c r="D159" s="217">
        <v>0</v>
      </c>
      <c r="E159" s="332">
        <v>0</v>
      </c>
      <c r="F159" s="104">
        <f>HLOOKUP(C159,$AH$2:$BU$3,2,0)</f>
        <v>1150</v>
      </c>
      <c r="G159" s="105">
        <f>D159*E159*F159</f>
        <v>0</v>
      </c>
      <c r="H159" s="333"/>
      <c r="I159" s="334" t="s">
        <v>300</v>
      </c>
      <c r="J159" s="106" t="str">
        <f>VLOOKUP(I159,Presupuesto!$B$11:$C$566,2,0)</f>
        <v>VIATICOS (26200-00)</v>
      </c>
      <c r="K159" s="335" t="str">
        <f t="shared" si="16"/>
        <v>Gestión Tecnologías de Información y Comunicación</v>
      </c>
      <c r="L159" s="335" t="s">
        <v>411</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9"/>
      <c r="E165" s="93"/>
      <c r="F165" s="93"/>
      <c r="G165" s="93"/>
      <c r="H165" s="76"/>
      <c r="I165" s="76"/>
      <c r="J165" s="76"/>
      <c r="K165" s="112"/>
    </row>
    <row r="166" spans="3:12"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7" t="s">
        <v>47</v>
      </c>
      <c r="D169" s="550"/>
      <c r="E169" s="328"/>
      <c r="F169" s="115">
        <v>30000</v>
      </c>
      <c r="G169" s="329">
        <f t="shared" ref="G169:G177" si="17">E169*F169</f>
        <v>0</v>
      </c>
      <c r="H169" s="330"/>
      <c r="I169" s="116" t="s">
        <v>698</v>
      </c>
      <c r="J169" s="116" t="str">
        <f>VLOOKUP(I169,Presupuesto!$B$11:$C$566,2,0)</f>
        <v>SERVICIOS DE CAPACITACION.</v>
      </c>
      <c r="K169" s="331" t="s">
        <v>1510</v>
      </c>
      <c r="L169" s="116" t="s">
        <v>393</v>
      </c>
    </row>
    <row r="170" spans="3:12" x14ac:dyDescent="0.25">
      <c r="C170" s="99" t="s">
        <v>48</v>
      </c>
      <c r="D170" s="551"/>
      <c r="E170" s="200">
        <f>D169</f>
        <v>0</v>
      </c>
      <c r="F170" s="100">
        <v>50</v>
      </c>
      <c r="G170" s="97">
        <f t="shared" si="17"/>
        <v>0</v>
      </c>
      <c r="H170" s="161"/>
      <c r="I170" s="98" t="s">
        <v>716</v>
      </c>
      <c r="J170" s="98" t="str">
        <f>VLOOKUP(I170,Presupuesto!$B$11:$C$566,2,0)</f>
        <v>SERVICIOS DE IMPRENTA PUBLIC.Y REPRODUCCION</v>
      </c>
      <c r="K170" s="98" t="str">
        <f>$K$169</f>
        <v>Gestión Tecnologías de Información y Comunicación</v>
      </c>
      <c r="L170" s="98" t="s">
        <v>411</v>
      </c>
    </row>
    <row r="171" spans="3:12" x14ac:dyDescent="0.25">
      <c r="C171" s="99" t="s">
        <v>49</v>
      </c>
      <c r="D171" s="551"/>
      <c r="E171" s="200">
        <f>D169</f>
        <v>0</v>
      </c>
      <c r="F171" s="100">
        <v>150</v>
      </c>
      <c r="G171" s="97">
        <f t="shared" si="17"/>
        <v>0</v>
      </c>
      <c r="H171" s="161"/>
      <c r="I171" s="98" t="s">
        <v>791</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551"/>
      <c r="E172" s="151">
        <v>0</v>
      </c>
      <c r="F172" s="118">
        <v>10000</v>
      </c>
      <c r="G172" s="97">
        <f t="shared" si="17"/>
        <v>0</v>
      </c>
      <c r="H172" s="161"/>
      <c r="I172" s="322" t="s">
        <v>299</v>
      </c>
      <c r="J172" s="98" t="str">
        <f>VLOOKUP(I172,Presupuesto!$B$11:$C$566,2,0)</f>
        <v>PASAJES (26100-00)</v>
      </c>
      <c r="K172" s="98" t="str">
        <f t="shared" si="18"/>
        <v>Gestión Tecnologías de Información y Comunicación</v>
      </c>
      <c r="L172" s="98" t="s">
        <v>411</v>
      </c>
    </row>
    <row r="173" spans="3:12" x14ac:dyDescent="0.25">
      <c r="C173" s="99" t="s">
        <v>416</v>
      </c>
      <c r="D173" s="551"/>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411</v>
      </c>
    </row>
    <row r="174" spans="3:12" x14ac:dyDescent="0.25">
      <c r="C174" s="99" t="s">
        <v>51</v>
      </c>
      <c r="D174" s="551"/>
      <c r="E174" s="200">
        <f>(D169*25)/500</f>
        <v>0</v>
      </c>
      <c r="F174" s="100">
        <v>85</v>
      </c>
      <c r="G174" s="97">
        <f t="shared" si="17"/>
        <v>0</v>
      </c>
      <c r="H174" s="161"/>
      <c r="I174" s="98" t="s">
        <v>820</v>
      </c>
      <c r="J174" s="98" t="str">
        <f>VLOOKUP(I174,Presupuesto!$B$11:$C$566,2,0)</f>
        <v>PRODUCTOS PAPEL Y CARTON</v>
      </c>
      <c r="K174" s="98" t="str">
        <f t="shared" si="18"/>
        <v>Gestión Tecnologías de Información y Comunicación</v>
      </c>
      <c r="L174" s="98" t="s">
        <v>411</v>
      </c>
    </row>
    <row r="175" spans="3:12" x14ac:dyDescent="0.25">
      <c r="C175" s="99" t="s">
        <v>122</v>
      </c>
      <c r="D175" s="551"/>
      <c r="E175" s="200">
        <f>D169/12</f>
        <v>0</v>
      </c>
      <c r="F175" s="100">
        <v>36</v>
      </c>
      <c r="G175" s="97">
        <f t="shared" si="17"/>
        <v>0</v>
      </c>
      <c r="H175" s="161"/>
      <c r="I175" s="98" t="s">
        <v>941</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551"/>
      <c r="E176" s="200">
        <f>D169/12</f>
        <v>0</v>
      </c>
      <c r="F176" s="100">
        <v>80</v>
      </c>
      <c r="G176" s="97">
        <f t="shared" si="17"/>
        <v>0</v>
      </c>
      <c r="H176" s="161"/>
      <c r="I176" s="98" t="s">
        <v>941</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551"/>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thickBot="1" x14ac:dyDescent="0.3">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Gestión Tecnologías de Información y Comunicación</v>
      </c>
      <c r="L178" s="335"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9"/>
      <c r="E184" s="93"/>
      <c r="F184" s="93"/>
      <c r="G184" s="93"/>
      <c r="H184" s="76"/>
      <c r="I184" s="76"/>
      <c r="J184" s="76"/>
      <c r="K184" s="112"/>
    </row>
    <row r="185" spans="3:12"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7" t="s">
        <v>47</v>
      </c>
      <c r="D188" s="550"/>
      <c r="E188" s="328"/>
      <c r="F188" s="115">
        <v>30000</v>
      </c>
      <c r="G188" s="329">
        <f t="shared" ref="G188:G196" si="19">E188*F188</f>
        <v>0</v>
      </c>
      <c r="H188" s="330"/>
      <c r="I188" s="116" t="s">
        <v>698</v>
      </c>
      <c r="J188" s="116" t="str">
        <f>VLOOKUP(I188,Presupuesto!$B$11:$C$566,2,0)</f>
        <v>SERVICIOS DE CAPACITACION.</v>
      </c>
      <c r="K188" s="331" t="s">
        <v>1510</v>
      </c>
      <c r="L188" s="116" t="s">
        <v>393</v>
      </c>
    </row>
    <row r="189" spans="3:12" x14ac:dyDescent="0.25">
      <c r="C189" s="99" t="s">
        <v>48</v>
      </c>
      <c r="D189" s="551"/>
      <c r="E189" s="200">
        <f>D188</f>
        <v>0</v>
      </c>
      <c r="F189" s="100">
        <v>50</v>
      </c>
      <c r="G189" s="97">
        <f t="shared" si="19"/>
        <v>0</v>
      </c>
      <c r="H189" s="161"/>
      <c r="I189" s="98" t="s">
        <v>716</v>
      </c>
      <c r="J189" s="98" t="str">
        <f>VLOOKUP(I189,Presupuesto!$B$11:$C$566,2,0)</f>
        <v>SERVICIOS DE IMPRENTA PUBLIC.Y REPRODUCCION</v>
      </c>
      <c r="K189" s="98" t="str">
        <f>$K$188</f>
        <v>Gestión Tecnologías de Información y Comunicación</v>
      </c>
      <c r="L189" s="98" t="s">
        <v>411</v>
      </c>
    </row>
    <row r="190" spans="3:12" x14ac:dyDescent="0.25">
      <c r="C190" s="99" t="s">
        <v>49</v>
      </c>
      <c r="D190" s="551"/>
      <c r="E190" s="200">
        <f>D188</f>
        <v>0</v>
      </c>
      <c r="F190" s="100">
        <v>150</v>
      </c>
      <c r="G190" s="97">
        <f t="shared" si="19"/>
        <v>0</v>
      </c>
      <c r="H190" s="161"/>
      <c r="I190" s="98" t="s">
        <v>791</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551"/>
      <c r="E191" s="151">
        <v>0</v>
      </c>
      <c r="F191" s="118">
        <v>10000</v>
      </c>
      <c r="G191" s="97">
        <f t="shared" si="19"/>
        <v>0</v>
      </c>
      <c r="H191" s="161"/>
      <c r="I191" s="322" t="s">
        <v>299</v>
      </c>
      <c r="J191" s="98" t="str">
        <f>VLOOKUP(I191,Presupuesto!$B$11:$C$566,2,0)</f>
        <v>PASAJES (26100-00)</v>
      </c>
      <c r="K191" s="98" t="str">
        <f t="shared" si="20"/>
        <v>Gestión Tecnologías de Información y Comunicación</v>
      </c>
      <c r="L191" s="98" t="s">
        <v>411</v>
      </c>
    </row>
    <row r="192" spans="3:12" x14ac:dyDescent="0.25">
      <c r="C192" s="99" t="s">
        <v>416</v>
      </c>
      <c r="D192" s="551"/>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411</v>
      </c>
    </row>
    <row r="193" spans="3:12" x14ac:dyDescent="0.25">
      <c r="C193" s="99" t="s">
        <v>51</v>
      </c>
      <c r="D193" s="551"/>
      <c r="E193" s="200">
        <f>(D188*25)/500</f>
        <v>0</v>
      </c>
      <c r="F193" s="100">
        <v>85</v>
      </c>
      <c r="G193" s="97">
        <f t="shared" si="19"/>
        <v>0</v>
      </c>
      <c r="H193" s="161"/>
      <c r="I193" s="98" t="s">
        <v>820</v>
      </c>
      <c r="J193" s="98" t="str">
        <f>VLOOKUP(I193,Presupuesto!$B$11:$C$566,2,0)</f>
        <v>PRODUCTOS PAPEL Y CARTON</v>
      </c>
      <c r="K193" s="98" t="str">
        <f t="shared" si="20"/>
        <v>Gestión Tecnologías de Información y Comunicación</v>
      </c>
      <c r="L193" s="98" t="s">
        <v>411</v>
      </c>
    </row>
    <row r="194" spans="3:12" x14ac:dyDescent="0.25">
      <c r="C194" s="99" t="s">
        <v>122</v>
      </c>
      <c r="D194" s="551"/>
      <c r="E194" s="200">
        <f>D188/12</f>
        <v>0</v>
      </c>
      <c r="F194" s="100">
        <v>36</v>
      </c>
      <c r="G194" s="97">
        <f t="shared" si="19"/>
        <v>0</v>
      </c>
      <c r="H194" s="161"/>
      <c r="I194" s="98" t="s">
        <v>941</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551"/>
      <c r="E195" s="200">
        <f>D188/12</f>
        <v>0</v>
      </c>
      <c r="F195" s="100">
        <v>80</v>
      </c>
      <c r="G195" s="97">
        <f t="shared" si="19"/>
        <v>0</v>
      </c>
      <c r="H195" s="161"/>
      <c r="I195" s="98" t="s">
        <v>941</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551"/>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411</v>
      </c>
    </row>
    <row r="197" spans="3:12" ht="15.75" thickBot="1" x14ac:dyDescent="0.3">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Gestión Tecnologías de Información y Comunicación</v>
      </c>
      <c r="L197" s="335" t="s">
        <v>411</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9"/>
      <c r="E203" s="93"/>
      <c r="F203" s="93"/>
      <c r="G203" s="93"/>
      <c r="H203" s="76"/>
      <c r="I203" s="76"/>
      <c r="J203" s="76"/>
      <c r="K203" s="112"/>
    </row>
    <row r="204" spans="3:12"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7" t="s">
        <v>47</v>
      </c>
      <c r="D207" s="550"/>
      <c r="E207" s="328"/>
      <c r="F207" s="115">
        <v>30000</v>
      </c>
      <c r="G207" s="329">
        <f t="shared" ref="G207:G215" si="21">E207*F207</f>
        <v>0</v>
      </c>
      <c r="H207" s="330"/>
      <c r="I207" s="116" t="s">
        <v>698</v>
      </c>
      <c r="J207" s="116" t="str">
        <f>VLOOKUP(I207,Presupuesto!$B$11:$C$566,2,0)</f>
        <v>SERVICIOS DE CAPACITACION.</v>
      </c>
      <c r="K207" s="331" t="s">
        <v>1510</v>
      </c>
      <c r="L207" s="116" t="s">
        <v>393</v>
      </c>
    </row>
    <row r="208" spans="3:12" x14ac:dyDescent="0.25">
      <c r="C208" s="99" t="s">
        <v>48</v>
      </c>
      <c r="D208" s="551"/>
      <c r="E208" s="200">
        <f>D207</f>
        <v>0</v>
      </c>
      <c r="F208" s="100">
        <v>50</v>
      </c>
      <c r="G208" s="97">
        <f t="shared" si="21"/>
        <v>0</v>
      </c>
      <c r="H208" s="161"/>
      <c r="I208" s="98" t="s">
        <v>716</v>
      </c>
      <c r="J208" s="98" t="str">
        <f>VLOOKUP(I208,Presupuesto!$B$11:$C$566,2,0)</f>
        <v>SERVICIOS DE IMPRENTA PUBLIC.Y REPRODUCCION</v>
      </c>
      <c r="K208" s="98" t="str">
        <f>$K$207</f>
        <v>Gestión Tecnologías de Información y Comunicación</v>
      </c>
      <c r="L208" s="98" t="s">
        <v>411</v>
      </c>
    </row>
    <row r="209" spans="3:12" x14ac:dyDescent="0.25">
      <c r="C209" s="99" t="s">
        <v>49</v>
      </c>
      <c r="D209" s="551"/>
      <c r="E209" s="200">
        <f>D207</f>
        <v>0</v>
      </c>
      <c r="F209" s="100">
        <v>150</v>
      </c>
      <c r="G209" s="97">
        <f t="shared" si="21"/>
        <v>0</v>
      </c>
      <c r="H209" s="161"/>
      <c r="I209" s="98" t="s">
        <v>791</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551"/>
      <c r="E210" s="151">
        <v>0</v>
      </c>
      <c r="F210" s="118">
        <v>10000</v>
      </c>
      <c r="G210" s="97">
        <f t="shared" si="21"/>
        <v>0</v>
      </c>
      <c r="H210" s="161"/>
      <c r="I210" s="322" t="s">
        <v>299</v>
      </c>
      <c r="J210" s="98" t="str">
        <f>VLOOKUP(I210,Presupuesto!$B$11:$C$566,2,0)</f>
        <v>PASAJES (26100-00)</v>
      </c>
      <c r="K210" s="98" t="str">
        <f t="shared" si="22"/>
        <v>Gestión Tecnologías de Información y Comunicación</v>
      </c>
      <c r="L210" s="98" t="s">
        <v>411</v>
      </c>
    </row>
    <row r="211" spans="3:12" x14ac:dyDescent="0.25">
      <c r="C211" s="99" t="s">
        <v>416</v>
      </c>
      <c r="D211" s="551"/>
      <c r="E211" s="151">
        <v>0</v>
      </c>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x14ac:dyDescent="0.25">
      <c r="C212" s="99" t="s">
        <v>51</v>
      </c>
      <c r="D212" s="551"/>
      <c r="E212" s="200">
        <f>(D207*25)/500</f>
        <v>0</v>
      </c>
      <c r="F212" s="100">
        <v>85</v>
      </c>
      <c r="G212" s="97">
        <f t="shared" si="21"/>
        <v>0</v>
      </c>
      <c r="H212" s="161"/>
      <c r="I212" s="98" t="s">
        <v>820</v>
      </c>
      <c r="J212" s="98" t="str">
        <f>VLOOKUP(I212,Presupuesto!$B$11:$C$566,2,0)</f>
        <v>PRODUCTOS PAPEL Y CARTON</v>
      </c>
      <c r="K212" s="98" t="str">
        <f t="shared" si="22"/>
        <v>Gestión Tecnologías de Información y Comunicación</v>
      </c>
      <c r="L212" s="98" t="s">
        <v>411</v>
      </c>
    </row>
    <row r="213" spans="3:12" x14ac:dyDescent="0.25">
      <c r="C213" s="99" t="s">
        <v>122</v>
      </c>
      <c r="D213" s="551"/>
      <c r="E213" s="200">
        <f>D207/12</f>
        <v>0</v>
      </c>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551"/>
      <c r="E214" s="200">
        <f>D207/12</f>
        <v>0</v>
      </c>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551"/>
      <c r="E215" s="212">
        <v>0</v>
      </c>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x14ac:dyDescent="0.3">
      <c r="C216" s="216" t="s">
        <v>429</v>
      </c>
      <c r="D216" s="217">
        <v>0</v>
      </c>
      <c r="E216" s="332">
        <v>0</v>
      </c>
      <c r="F216" s="104">
        <f>HLOOKUP(C216,$AH$2:$BU$3,2,0)</f>
        <v>1150</v>
      </c>
      <c r="G216" s="105">
        <f>D216*E216*F216</f>
        <v>0</v>
      </c>
      <c r="H216" s="333"/>
      <c r="I216" s="334" t="s">
        <v>300</v>
      </c>
      <c r="J216" s="106" t="str">
        <f>VLOOKUP(I216,Presupuesto!$B$11:$C$566,2,0)</f>
        <v>VIATICOS (26200-00)</v>
      </c>
      <c r="K216" s="335" t="str">
        <f t="shared" si="22"/>
        <v>Gestión Tecnologías de Información y Comunicación</v>
      </c>
      <c r="L216" s="335"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9"/>
      <c r="E222" s="93"/>
      <c r="F222" s="93"/>
      <c r="G222" s="93"/>
      <c r="H222" s="76"/>
      <c r="I222" s="76"/>
      <c r="J222" s="76"/>
      <c r="K222" s="112"/>
    </row>
    <row r="223" spans="3:12"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7" t="s">
        <v>47</v>
      </c>
      <c r="D226" s="550"/>
      <c r="E226" s="328"/>
      <c r="F226" s="115">
        <v>30000</v>
      </c>
      <c r="G226" s="329">
        <f t="shared" ref="G226:G234" si="23">E226*F226</f>
        <v>0</v>
      </c>
      <c r="H226" s="330"/>
      <c r="I226" s="116" t="s">
        <v>698</v>
      </c>
      <c r="J226" s="116" t="str">
        <f>VLOOKUP(I226,Presupuesto!$B$11:$C$566,2,0)</f>
        <v>SERVICIOS DE CAPACITACION.</v>
      </c>
      <c r="K226" s="331" t="s">
        <v>1510</v>
      </c>
      <c r="L226" s="116" t="s">
        <v>393</v>
      </c>
    </row>
    <row r="227" spans="3:12" x14ac:dyDescent="0.25">
      <c r="C227" s="99" t="s">
        <v>48</v>
      </c>
      <c r="D227" s="551"/>
      <c r="E227" s="200">
        <f>D226</f>
        <v>0</v>
      </c>
      <c r="F227" s="100">
        <v>50</v>
      </c>
      <c r="G227" s="97">
        <f t="shared" si="23"/>
        <v>0</v>
      </c>
      <c r="H227" s="161"/>
      <c r="I227" s="98" t="s">
        <v>716</v>
      </c>
      <c r="J227" s="98" t="str">
        <f>VLOOKUP(I227,Presupuesto!$B$11:$C$566,2,0)</f>
        <v>SERVICIOS DE IMPRENTA PUBLIC.Y REPRODUCCION</v>
      </c>
      <c r="K227" s="98" t="str">
        <f>$K$226</f>
        <v>Gestión Tecnologías de Información y Comunicación</v>
      </c>
      <c r="L227" s="98" t="s">
        <v>411</v>
      </c>
    </row>
    <row r="228" spans="3:12" x14ac:dyDescent="0.25">
      <c r="C228" s="99" t="s">
        <v>49</v>
      </c>
      <c r="D228" s="551"/>
      <c r="E228" s="200">
        <f>D226</f>
        <v>0</v>
      </c>
      <c r="F228" s="100">
        <v>150</v>
      </c>
      <c r="G228" s="97">
        <f t="shared" si="23"/>
        <v>0</v>
      </c>
      <c r="H228" s="161"/>
      <c r="I228" s="98" t="s">
        <v>791</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551"/>
      <c r="E229" s="151">
        <v>0</v>
      </c>
      <c r="F229" s="118">
        <v>10000</v>
      </c>
      <c r="G229" s="97">
        <f t="shared" si="23"/>
        <v>0</v>
      </c>
      <c r="H229" s="161"/>
      <c r="I229" s="322" t="s">
        <v>299</v>
      </c>
      <c r="J229" s="98" t="str">
        <f>VLOOKUP(I229,Presupuesto!$B$11:$C$566,2,0)</f>
        <v>PASAJES (26100-00)</v>
      </c>
      <c r="K229" s="98" t="str">
        <f t="shared" si="24"/>
        <v>Gestión Tecnologías de Información y Comunicación</v>
      </c>
      <c r="L229" s="98" t="s">
        <v>411</v>
      </c>
    </row>
    <row r="230" spans="3:12" x14ac:dyDescent="0.25">
      <c r="C230" s="99" t="s">
        <v>416</v>
      </c>
      <c r="D230" s="551"/>
      <c r="E230" s="151">
        <v>0</v>
      </c>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x14ac:dyDescent="0.25">
      <c r="C231" s="99" t="s">
        <v>51</v>
      </c>
      <c r="D231" s="551"/>
      <c r="E231" s="200">
        <f>(D226*25)/500</f>
        <v>0</v>
      </c>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x14ac:dyDescent="0.25">
      <c r="C232" s="99" t="s">
        <v>122</v>
      </c>
      <c r="D232" s="551"/>
      <c r="E232" s="200">
        <f>D226/12</f>
        <v>0</v>
      </c>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551"/>
      <c r="E233" s="200">
        <f>D226/12</f>
        <v>0</v>
      </c>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551"/>
      <c r="E234" s="212">
        <v>0</v>
      </c>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x14ac:dyDescent="0.3">
      <c r="C235" s="216" t="s">
        <v>429</v>
      </c>
      <c r="D235" s="217">
        <v>0</v>
      </c>
      <c r="E235" s="332">
        <v>0</v>
      </c>
      <c r="F235" s="104">
        <f>HLOOKUP(C235,$AH$2:$BU$3,2,0)</f>
        <v>1150</v>
      </c>
      <c r="G235" s="105">
        <f>D235*E235*F235</f>
        <v>0</v>
      </c>
      <c r="H235" s="333"/>
      <c r="I235" s="334" t="s">
        <v>300</v>
      </c>
      <c r="J235" s="106" t="str">
        <f>VLOOKUP(I235,Presupuesto!$B$11:$C$566,2,0)</f>
        <v>VIATICOS (26200-00)</v>
      </c>
      <c r="K235" s="335" t="str">
        <f t="shared" si="24"/>
        <v>Gestión Tecnologías de Información y Comunicación</v>
      </c>
      <c r="L235" s="335" t="s">
        <v>411</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34" zoomScale="84" zoomScaleNormal="84" workbookViewId="0">
      <selection activeCell="H125" sqref="H125:H127"/>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1450</v>
      </c>
      <c r="K2" s="122" t="s">
        <v>1363</v>
      </c>
      <c r="L2" s="122" t="s">
        <v>1364</v>
      </c>
      <c r="M2" s="122" t="s">
        <v>1365</v>
      </c>
      <c r="N2" s="122" t="s">
        <v>1366</v>
      </c>
      <c r="O2" s="122" t="s">
        <v>1367</v>
      </c>
      <c r="P2" s="122" t="s">
        <v>1475</v>
      </c>
      <c r="Q2" s="122" t="s">
        <v>1510</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x14ac:dyDescent="0.25">
      <c r="C5" s="195" t="s">
        <v>127</v>
      </c>
      <c r="D5" s="463">
        <f>SUMIF(C:C,$C$10,D:D)</f>
        <v>319200</v>
      </c>
      <c r="CA5" s="303"/>
    </row>
    <row r="6" spans="1:555" x14ac:dyDescent="0.25">
      <c r="CA6" s="303"/>
    </row>
    <row r="7" spans="1:555" x14ac:dyDescent="0.25">
      <c r="CA7" s="303"/>
    </row>
    <row r="8" spans="1:555" x14ac:dyDescent="0.25">
      <c r="C8" s="70" t="s">
        <v>54</v>
      </c>
      <c r="D8" s="79"/>
      <c r="E8" s="70"/>
      <c r="F8" s="70"/>
      <c r="G8" s="70"/>
      <c r="H8" s="79"/>
      <c r="I8" s="70"/>
      <c r="J8" s="70"/>
      <c r="CA8" s="303"/>
    </row>
    <row r="9" spans="1:555" ht="15.75" thickBot="1" x14ac:dyDescent="0.3">
      <c r="C9" s="94"/>
      <c r="D9" s="79"/>
      <c r="E9" s="94"/>
      <c r="F9" s="94"/>
      <c r="G9" s="94"/>
      <c r="H9" s="79"/>
      <c r="I9" s="94"/>
      <c r="J9" s="121"/>
      <c r="CA9" s="303"/>
    </row>
    <row r="10" spans="1:555" ht="15.75" thickBot="1" x14ac:dyDescent="0.3">
      <c r="C10" s="69" t="s">
        <v>43</v>
      </c>
      <c r="D10" s="30">
        <f>SUM(G17:G67)</f>
        <v>210000</v>
      </c>
      <c r="E10" s="93"/>
      <c r="F10" s="93"/>
      <c r="G10" s="93"/>
      <c r="H10" s="76"/>
      <c r="I10" s="76"/>
      <c r="J10" s="76"/>
      <c r="K10" s="153"/>
      <c r="CA10" s="303"/>
    </row>
    <row r="11" spans="1:555" x14ac:dyDescent="0.25">
      <c r="B11" s="177"/>
      <c r="D11" s="31"/>
      <c r="E11" s="93"/>
      <c r="F11" s="93"/>
      <c r="G11" s="93"/>
      <c r="H11" s="76"/>
      <c r="I11" s="76"/>
      <c r="J11" s="76"/>
      <c r="K11" s="153"/>
      <c r="CA11" s="303"/>
    </row>
    <row r="12" spans="1:555" x14ac:dyDescent="0.25">
      <c r="B12" s="177"/>
      <c r="D12" s="31"/>
      <c r="E12" s="93"/>
      <c r="F12" s="93"/>
      <c r="G12" s="93"/>
      <c r="H12" s="76"/>
      <c r="I12" s="76"/>
      <c r="J12" s="76"/>
      <c r="K12" s="153"/>
      <c r="CA12" s="303"/>
    </row>
    <row r="13" spans="1:555" ht="15.75" x14ac:dyDescent="0.25">
      <c r="C13" s="202" t="s">
        <v>391</v>
      </c>
      <c r="D13" s="369" t="s">
        <v>1737</v>
      </c>
      <c r="E13" s="93"/>
      <c r="F13" s="93"/>
      <c r="G13" s="93"/>
      <c r="H13" s="76"/>
      <c r="I13" s="76"/>
      <c r="J13" s="76"/>
      <c r="K13" s="153"/>
      <c r="CA13" s="303"/>
    </row>
    <row r="14" spans="1:555" ht="18.75" x14ac:dyDescent="0.2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El  cargo  requiere  de  habilidades  de  integración  o coordinación  operacional  o  conceptual  de  funciones relativamente homogéneas en naturaleza y objetivos.</v>
      </c>
      <c r="D14" s="31"/>
      <c r="E14" s="93"/>
      <c r="F14" s="93"/>
      <c r="G14" s="93"/>
      <c r="H14" s="76"/>
      <c r="I14" s="76"/>
      <c r="J14" s="76"/>
      <c r="K14" s="153"/>
      <c r="CA14" s="303"/>
    </row>
    <row r="15" spans="1:555" ht="15.75" thickBot="1" x14ac:dyDescent="0.3">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1510</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x14ac:dyDescent="0.3">
      <c r="C59" s="140" t="s">
        <v>83</v>
      </c>
      <c r="D59" s="199"/>
      <c r="E59" s="152">
        <v>12</v>
      </c>
      <c r="F59" s="139">
        <v>30000</v>
      </c>
      <c r="G59" s="113">
        <f>D59*E59*F59</f>
        <v>0</v>
      </c>
      <c r="H59" s="166"/>
      <c r="I59" s="114" t="s">
        <v>563</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ht="15.75" thickBot="1" x14ac:dyDescent="0.3">
      <c r="C62" s="140" t="s">
        <v>1740</v>
      </c>
      <c r="D62" s="199"/>
      <c r="E62" s="152">
        <v>12</v>
      </c>
      <c r="F62" s="118">
        <v>7800</v>
      </c>
      <c r="G62" s="97"/>
      <c r="H62" s="166"/>
      <c r="I62" s="114" t="s">
        <v>704</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7800</v>
      </c>
      <c r="G63" s="97"/>
      <c r="H63" s="164"/>
      <c r="I63" s="101" t="s">
        <v>704</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7800</v>
      </c>
      <c r="G64" s="97"/>
      <c r="H64" s="164"/>
      <c r="I64" s="101" t="s">
        <v>704</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v>1</v>
      </c>
      <c r="E65" s="152">
        <v>12</v>
      </c>
      <c r="F65" s="118">
        <v>15000</v>
      </c>
      <c r="G65" s="113">
        <f>D65*E65*F65</f>
        <v>180000</v>
      </c>
      <c r="H65" s="528" t="s">
        <v>128</v>
      </c>
      <c r="I65" s="114" t="s">
        <v>495</v>
      </c>
      <c r="J65" s="114" t="str">
        <f>VLOOKUP(I65,Presupuesto!$B$11:$C$565,2,0)</f>
        <v>SUELDOS Y SALARIOS PERMANENTES</v>
      </c>
      <c r="K65" s="98" t="str">
        <f t="shared" si="1"/>
        <v>Gestión Tecnologías de Información y Comunicación</v>
      </c>
      <c r="L65" s="98" t="s">
        <v>393</v>
      </c>
    </row>
    <row r="66" spans="3:12" x14ac:dyDescent="0.25">
      <c r="C66" s="171" t="s">
        <v>58</v>
      </c>
      <c r="D66" s="169"/>
      <c r="E66" s="131">
        <v>0</v>
      </c>
      <c r="F66" s="119">
        <f>IF(E65=0,"",(G65/E65)/12*E65)</f>
        <v>15000</v>
      </c>
      <c r="G66" s="120">
        <f>F66</f>
        <v>15000</v>
      </c>
      <c r="H66" s="529" t="s">
        <v>128</v>
      </c>
      <c r="I66" s="101" t="s">
        <v>515</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v>15000</v>
      </c>
      <c r="G67" s="105">
        <f>F67</f>
        <v>15000</v>
      </c>
      <c r="H67" s="530" t="s">
        <v>128</v>
      </c>
      <c r="I67" s="106" t="s">
        <v>518</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109200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9" t="s">
        <v>1736</v>
      </c>
      <c r="E73" s="93"/>
      <c r="F73" s="93"/>
      <c r="G73" s="93"/>
      <c r="H73" s="76"/>
      <c r="I73" s="76"/>
      <c r="J73" s="76"/>
      <c r="K73" s="153"/>
    </row>
    <row r="74" spans="3:12" ht="18.75" x14ac:dyDescent="0.25">
      <c r="C74" s="210"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El colaborador o conserge servira como Apoyo en diversas actividades que se le asignen en la oficina de Venta de Bienes y Servicio/Administracion CISE</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1450</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x14ac:dyDescent="0.3">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1740</v>
      </c>
      <c r="D125" s="199">
        <v>1</v>
      </c>
      <c r="E125" s="152">
        <v>12</v>
      </c>
      <c r="F125" s="118">
        <v>7800</v>
      </c>
      <c r="G125" s="113">
        <f>D125*E125*F125</f>
        <v>93600</v>
      </c>
      <c r="H125" s="528" t="s">
        <v>128</v>
      </c>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7800</v>
      </c>
      <c r="G126" s="120">
        <f>F126</f>
        <v>7800</v>
      </c>
      <c r="H126" s="529" t="s">
        <v>128</v>
      </c>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v>7800</v>
      </c>
      <c r="G127" s="105">
        <f>F127</f>
        <v>7800</v>
      </c>
      <c r="H127" s="530" t="s">
        <v>128</v>
      </c>
      <c r="I127" s="106" t="s">
        <v>518</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9"/>
      <c r="E133" s="93"/>
      <c r="F133" s="93"/>
      <c r="G133" s="93"/>
      <c r="H133" s="76"/>
      <c r="I133" s="76"/>
      <c r="J133" s="76"/>
      <c r="K133" s="153"/>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1450</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9"/>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1450</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9"/>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1450</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9"/>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1450</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9"/>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1450</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9"/>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1450</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9"/>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1450</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9"/>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1450</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9"/>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1450</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9"/>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1450</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9"/>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1450</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9"/>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1450</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9"/>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1450</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9"/>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1475</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A4" sqref="A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1450</v>
      </c>
      <c r="K2" s="122" t="s">
        <v>1363</v>
      </c>
      <c r="L2" s="122" t="s">
        <v>1364</v>
      </c>
      <c r="M2" s="122" t="s">
        <v>1365</v>
      </c>
      <c r="N2" s="122" t="s">
        <v>1366</v>
      </c>
      <c r="O2" s="122" t="s">
        <v>1367</v>
      </c>
      <c r="P2" s="122" t="s">
        <v>1475</v>
      </c>
      <c r="Q2" s="122" t="s">
        <v>1510</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61">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c r="E17" s="96">
        <v>2800</v>
      </c>
      <c r="F17" s="97">
        <f>D17*E17</f>
        <v>0</v>
      </c>
      <c r="G17" s="161"/>
      <c r="H17" s="98" t="s">
        <v>984</v>
      </c>
      <c r="I17" s="98" t="str">
        <f>VLOOKUP(H17,Presupuesto!$B$11:$C$565,2,0)</f>
        <v>MUEBLES VARIOS DE OFICINA</v>
      </c>
      <c r="J17" s="218" t="s">
        <v>1450</v>
      </c>
      <c r="K17" s="98" t="s">
        <v>403</v>
      </c>
    </row>
    <row r="18" spans="2:11" ht="32.25"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x14ac:dyDescent="0.25">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x14ac:dyDescent="0.25">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x14ac:dyDescent="0.25">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x14ac:dyDescent="0.25">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x14ac:dyDescent="0.25">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x14ac:dyDescent="0.25">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x14ac:dyDescent="0.3">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x14ac:dyDescent="0.25">
      <c r="B27" s="93"/>
    </row>
    <row r="28" spans="2:11" ht="15.75" thickBot="1" x14ac:dyDescent="0.3">
      <c r="B28" s="93"/>
      <c r="C28" s="336"/>
      <c r="D28" s="337"/>
      <c r="E28" s="338"/>
      <c r="F28" s="338"/>
      <c r="G28" s="339"/>
      <c r="H28" s="338"/>
      <c r="I28" s="338"/>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69"/>
      <c r="E32" s="93"/>
      <c r="F32" s="93"/>
      <c r="G32" s="93"/>
      <c r="H32" s="76"/>
      <c r="I32" s="76"/>
      <c r="J32" s="76"/>
      <c r="K32" s="112"/>
    </row>
    <row r="33" spans="3:11"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8" t="s">
        <v>1450</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9"/>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8" t="s">
        <v>1450</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x14ac:dyDescent="0.3">
      <c r="C66" s="336"/>
      <c r="D66" s="337"/>
      <c r="E66" s="338"/>
      <c r="F66" s="338"/>
      <c r="G66" s="339"/>
      <c r="H66" s="338"/>
      <c r="I66" s="338"/>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9"/>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1450</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9"/>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1450</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6"/>
      <c r="D104" s="337"/>
      <c r="E104" s="338"/>
      <c r="F104" s="338"/>
      <c r="G104" s="339"/>
      <c r="H104" s="338"/>
      <c r="I104" s="338"/>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9"/>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8" t="s">
        <v>1450</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9"/>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1450</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6"/>
      <c r="D142" s="337"/>
      <c r="E142" s="338"/>
      <c r="F142" s="338"/>
      <c r="G142" s="339"/>
      <c r="H142" s="338"/>
      <c r="I142" s="338"/>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9"/>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1450</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9"/>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1450</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6"/>
      <c r="D180" s="337"/>
      <c r="E180" s="338"/>
      <c r="F180" s="338"/>
      <c r="G180" s="339"/>
      <c r="H180" s="338"/>
      <c r="I180" s="338"/>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9"/>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1450</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9"/>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1450</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6"/>
      <c r="D218" s="337"/>
      <c r="E218" s="338"/>
      <c r="F218" s="338"/>
      <c r="G218" s="339"/>
      <c r="H218" s="338"/>
      <c r="I218" s="338"/>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9"/>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1475</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workbookViewId="0">
      <selection activeCell="C35" sqref="C35"/>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1450</v>
      </c>
      <c r="K2" s="122" t="s">
        <v>1363</v>
      </c>
      <c r="L2" s="122" t="s">
        <v>1364</v>
      </c>
      <c r="M2" s="122" t="s">
        <v>1365</v>
      </c>
      <c r="N2" s="122" t="s">
        <v>1366</v>
      </c>
      <c r="O2" s="122" t="s">
        <v>1367</v>
      </c>
      <c r="P2" s="122" t="s">
        <v>1475</v>
      </c>
      <c r="Q2" s="122" t="s">
        <v>1510</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c r="CB2" s="122" t="s">
        <v>1336</v>
      </c>
      <c r="CC2" s="122" t="s">
        <v>1337</v>
      </c>
      <c r="CD2" s="122" t="s">
        <v>1335</v>
      </c>
      <c r="CE2" s="122" t="s">
        <v>1338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c r="CB3" s="86">
        <v>35000</v>
      </c>
      <c r="CC3" s="86">
        <v>15000</v>
      </c>
      <c r="CD3" s="86">
        <v>35000</v>
      </c>
      <c r="CE3" s="86">
        <v>15000</v>
      </c>
    </row>
    <row r="4" spans="1:555" ht="15.75" thickBot="1" x14ac:dyDescent="0.3"/>
    <row r="5" spans="1:555" ht="53.25" thickBot="1" x14ac:dyDescent="0.3">
      <c r="C5" s="87" t="s">
        <v>382</v>
      </c>
      <c r="D5" s="198">
        <f>SUMIF(C:C,$C$10,D:D)</f>
        <v>149999</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149999</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t="s">
        <v>1734</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Instalacion de Equipo Audio Visual para las Salas de Conferencias del Cise y Teatro. Condiconado Mediante la Disponibilidad de los Recursos financieros de SEAF </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5" t="s">
        <v>1338</v>
      </c>
      <c r="D17" s="158"/>
      <c r="E17" s="96">
        <f>HLOOKUP($C17,$CB$2:$CE$3,2,0)</f>
        <v>15000</v>
      </c>
      <c r="F17" s="97">
        <f>D17*E17</f>
        <v>0</v>
      </c>
      <c r="G17" s="165"/>
      <c r="H17" s="98" t="s">
        <v>1013</v>
      </c>
      <c r="I17" s="98" t="str">
        <f>VLOOKUP(H17,Presupuesto!$B$11:$C$565,2,0)</f>
        <v>EQUIPO DE COMPUTACION</v>
      </c>
      <c r="J17" s="218" t="s">
        <v>1363</v>
      </c>
      <c r="K17" s="98" t="s">
        <v>411</v>
      </c>
      <c r="L17" s="98"/>
    </row>
    <row r="18" spans="2:12" x14ac:dyDescent="0.25">
      <c r="B18" s="93"/>
      <c r="C18" s="305" t="s">
        <v>1336</v>
      </c>
      <c r="D18" s="151"/>
      <c r="E18" s="96">
        <f>HLOOKUP($C18,$CB$2:$CE$3,2,0)</f>
        <v>35000</v>
      </c>
      <c r="F18" s="97">
        <f>D18*E18</f>
        <v>0</v>
      </c>
      <c r="G18" s="165"/>
      <c r="H18" s="101" t="s">
        <v>1013</v>
      </c>
      <c r="I18" s="101" t="str">
        <f>VLOOKUP(H18,Presupuesto!$B$11:$C$565,2,0)</f>
        <v>EQUIPO DE COMPUTACION</v>
      </c>
      <c r="J18" s="98" t="str">
        <f t="shared" ref="J18:J29" si="0">$J$17</f>
        <v>Gestión Administrativa y  financiera en apoyo al Desarrollo Académico</v>
      </c>
      <c r="K18" s="98" t="s">
        <v>411</v>
      </c>
      <c r="L18" s="98"/>
    </row>
    <row r="19" spans="2:12" x14ac:dyDescent="0.25">
      <c r="B19" s="93"/>
      <c r="C19" s="99" t="s">
        <v>73</v>
      </c>
      <c r="D19" s="151"/>
      <c r="E19" s="100">
        <v>4000</v>
      </c>
      <c r="F19" s="97">
        <f t="shared" ref="F19:F30" si="1">D19*E19</f>
        <v>0</v>
      </c>
      <c r="G19" s="165"/>
      <c r="H19" s="101" t="s">
        <v>985</v>
      </c>
      <c r="I19" s="101" t="str">
        <f>VLOOKUP(H19,Presupuesto!$B$11:$C$565,2,0)</f>
        <v>EQUIPOS VARIOS DE OFICINA</v>
      </c>
      <c r="J19" s="98" t="str">
        <f t="shared" si="0"/>
        <v>Gestión Administrativa y  financiera en apoyo al Desarrollo Académico</v>
      </c>
      <c r="K19" s="98" t="s">
        <v>394</v>
      </c>
      <c r="L19" s="98"/>
    </row>
    <row r="20" spans="2:12" x14ac:dyDescent="0.25">
      <c r="B20" s="93"/>
      <c r="C20" s="99" t="s">
        <v>74</v>
      </c>
      <c r="D20" s="151"/>
      <c r="E20" s="100">
        <v>8000</v>
      </c>
      <c r="F20" s="97">
        <f t="shared" si="1"/>
        <v>0</v>
      </c>
      <c r="G20" s="165"/>
      <c r="H20" s="101" t="s">
        <v>1013</v>
      </c>
      <c r="I20" s="101" t="str">
        <f>VLOOKUP(H20,Presupuesto!$B$11:$C$565,2,0)</f>
        <v>EQUIPO DE COMPUTACION</v>
      </c>
      <c r="J20" s="98" t="str">
        <f t="shared" si="0"/>
        <v>Gestión Administrativa y  financiera en apoyo al Desarrollo Académico</v>
      </c>
      <c r="K20" s="98" t="s">
        <v>394</v>
      </c>
      <c r="L20" s="98"/>
    </row>
    <row r="21" spans="2:12" x14ac:dyDescent="0.25">
      <c r="B21" s="93"/>
      <c r="C21" s="99" t="s">
        <v>75</v>
      </c>
      <c r="D21" s="151"/>
      <c r="E21" s="100">
        <v>5000</v>
      </c>
      <c r="F21" s="97">
        <f t="shared" si="1"/>
        <v>0</v>
      </c>
      <c r="G21" s="165"/>
      <c r="H21" s="101" t="s">
        <v>1013</v>
      </c>
      <c r="I21" s="101" t="str">
        <f>VLOOKUP(H21,Presupuesto!$B$11:$C$565,2,0)</f>
        <v>EQUIPO DE COMPUTACION</v>
      </c>
      <c r="J21" s="98" t="str">
        <f t="shared" si="0"/>
        <v>Gestión Administrativa y  financiera en apoyo al Desarrollo Académico</v>
      </c>
      <c r="K21" s="98" t="s">
        <v>394</v>
      </c>
      <c r="L21" s="98"/>
    </row>
    <row r="22" spans="2:12" x14ac:dyDescent="0.25">
      <c r="B22" s="93"/>
      <c r="C22" s="99" t="s">
        <v>35</v>
      </c>
      <c r="D22" s="151">
        <v>2</v>
      </c>
      <c r="E22" s="100">
        <v>25000</v>
      </c>
      <c r="F22" s="97">
        <f t="shared" si="1"/>
        <v>50000</v>
      </c>
      <c r="G22" s="165" t="s">
        <v>1695</v>
      </c>
      <c r="H22" s="101" t="s">
        <v>1005</v>
      </c>
      <c r="I22" s="101" t="str">
        <f>VLOOKUP(H22,Presupuesto!$B$11:$C$565,2,0)</f>
        <v>EQUIPO DE COMUNICACIàN Y SE¥ALAMIENTO</v>
      </c>
      <c r="J22" s="98" t="str">
        <f t="shared" si="0"/>
        <v>Gestión Administrativa y  financiera en apoyo al Desarrollo Académico</v>
      </c>
      <c r="K22" s="98" t="s">
        <v>394</v>
      </c>
      <c r="L22" s="98"/>
    </row>
    <row r="23" spans="2:12" x14ac:dyDescent="0.25">
      <c r="B23" s="93"/>
      <c r="C23" s="99" t="s">
        <v>76</v>
      </c>
      <c r="D23" s="151"/>
      <c r="E23" s="100">
        <v>15000</v>
      </c>
      <c r="F23" s="97">
        <f t="shared" si="1"/>
        <v>0</v>
      </c>
      <c r="G23" s="165"/>
      <c r="H23" s="101" t="s">
        <v>999</v>
      </c>
      <c r="I23" s="101" t="str">
        <f>VLOOKUP(H23,Presupuesto!$B$11:$C$565,2,0)</f>
        <v>EQUIPO DE TRANSPORTE TRACCION Y ELEVACION</v>
      </c>
      <c r="J23" s="98" t="str">
        <f t="shared" si="0"/>
        <v>Gestión Administrativa y  financiera en apoyo al Desarrollo Académico</v>
      </c>
      <c r="K23" s="98" t="s">
        <v>394</v>
      </c>
      <c r="L23" s="98"/>
    </row>
    <row r="24" spans="2:12" x14ac:dyDescent="0.25">
      <c r="B24" s="93"/>
      <c r="C24" s="99" t="s">
        <v>1742</v>
      </c>
      <c r="D24" s="151">
        <v>3</v>
      </c>
      <c r="E24" s="100">
        <v>33333</v>
      </c>
      <c r="F24" s="97">
        <f t="shared" si="1"/>
        <v>99999</v>
      </c>
      <c r="G24" s="165" t="s">
        <v>1695</v>
      </c>
      <c r="H24" s="101" t="s">
        <v>1005</v>
      </c>
      <c r="I24" s="101" t="str">
        <f>VLOOKUP(H24,Presupuesto!$B$11:$C$565,2,0)</f>
        <v>EQUIPO DE COMUNICACIàN Y SE¥ALAMIENTO</v>
      </c>
      <c r="J24" s="98" t="str">
        <f t="shared" si="0"/>
        <v>Gestión Administrativa y  financiera en apoyo al Desarrollo Académico</v>
      </c>
      <c r="K24" s="98" t="s">
        <v>402</v>
      </c>
      <c r="L24" s="98"/>
    </row>
    <row r="25" spans="2:12" x14ac:dyDescent="0.25">
      <c r="C25" s="99" t="s">
        <v>78</v>
      </c>
      <c r="D25" s="151"/>
      <c r="E25" s="100">
        <v>10000</v>
      </c>
      <c r="F25" s="97">
        <f t="shared" si="1"/>
        <v>0</v>
      </c>
      <c r="G25" s="165"/>
      <c r="H25" s="101" t="s">
        <v>1045</v>
      </c>
      <c r="I25" s="101" t="str">
        <f>VLOOKUP(H25,Presupuesto!$B$11:$C$565,2,0)</f>
        <v>APLICACIONES INFORMATICAS</v>
      </c>
      <c r="J25" s="98" t="str">
        <f t="shared" si="0"/>
        <v>Gestión Administrativa y  financiera en apoyo al Desarrollo Académico</v>
      </c>
      <c r="K25" s="98" t="s">
        <v>398</v>
      </c>
      <c r="L25" s="98"/>
    </row>
    <row r="26" spans="2:12" x14ac:dyDescent="0.25">
      <c r="C26" s="109" t="s">
        <v>79</v>
      </c>
      <c r="D26" s="151"/>
      <c r="E26" s="100">
        <v>2000</v>
      </c>
      <c r="F26" s="97">
        <f t="shared" si="1"/>
        <v>0</v>
      </c>
      <c r="G26" s="165"/>
      <c r="H26" s="110" t="s">
        <v>1013</v>
      </c>
      <c r="I26" s="110" t="str">
        <f>VLOOKUP(H26,Presupuesto!$B$11:$C$565,2,0)</f>
        <v>EQUIPO DE COMPUTACION</v>
      </c>
      <c r="J26" s="98" t="str">
        <f t="shared" si="0"/>
        <v>Gestión Administrativa y  financiera en apoyo al Desarrollo Académico</v>
      </c>
      <c r="K26" s="98" t="s">
        <v>394</v>
      </c>
      <c r="L26" s="98"/>
    </row>
    <row r="27" spans="2:12" x14ac:dyDescent="0.25">
      <c r="C27" s="109" t="s">
        <v>1478</v>
      </c>
      <c r="D27" s="151"/>
      <c r="E27" s="100">
        <v>1500</v>
      </c>
      <c r="F27" s="97">
        <f t="shared" si="1"/>
        <v>0</v>
      </c>
      <c r="G27" s="165"/>
      <c r="H27" s="110" t="s">
        <v>945</v>
      </c>
      <c r="I27" s="110" t="str">
        <f>VLOOKUP(H27,Presupuesto!$B$11:$C$565,2,0)</f>
        <v>UTILES Y MATERIALES ELECTRICOS</v>
      </c>
      <c r="J27" s="98" t="str">
        <f t="shared" si="0"/>
        <v>Gestión Administrativa y  financiera en apoyo al Desarrollo Académico</v>
      </c>
      <c r="K27" s="98" t="s">
        <v>394</v>
      </c>
      <c r="L27" s="98"/>
    </row>
    <row r="28" spans="2:12" x14ac:dyDescent="0.25">
      <c r="C28" s="109" t="s">
        <v>80</v>
      </c>
      <c r="D28" s="151"/>
      <c r="E28" s="100">
        <v>1500</v>
      </c>
      <c r="F28" s="97">
        <f t="shared" si="1"/>
        <v>0</v>
      </c>
      <c r="G28" s="165"/>
      <c r="H28" s="110" t="s">
        <v>1013</v>
      </c>
      <c r="I28" s="110" t="str">
        <f>VLOOKUP(H28,Presupuesto!$B$11:$C$565,2,0)</f>
        <v>EQUIPO DE COMPUTACION</v>
      </c>
      <c r="J28" s="98" t="str">
        <f t="shared" si="0"/>
        <v>Gestión Administrativa y  financiera en apoyo al Desarrollo Académico</v>
      </c>
      <c r="K28" s="98" t="s">
        <v>394</v>
      </c>
      <c r="L28" s="98"/>
    </row>
    <row r="29" spans="2:12" x14ac:dyDescent="0.25">
      <c r="C29" s="109" t="s">
        <v>81</v>
      </c>
      <c r="D29" s="151"/>
      <c r="E29" s="100">
        <v>500</v>
      </c>
      <c r="F29" s="97">
        <f t="shared" si="1"/>
        <v>0</v>
      </c>
      <c r="G29" s="165"/>
      <c r="H29" s="110" t="s">
        <v>954</v>
      </c>
      <c r="I29" s="110" t="str">
        <f>VLOOKUP(H29,Presupuesto!$B$11:$C$565,2,0)</f>
        <v>OTROS RESPUESTOS Y ACCESORIOS MENORES</v>
      </c>
      <c r="J29" s="98" t="str">
        <f t="shared" si="0"/>
        <v>Gestión Administrativa y  financiera en apoyo al Desarrollo Académico</v>
      </c>
      <c r="K29" s="98" t="s">
        <v>394</v>
      </c>
      <c r="L29" s="98"/>
    </row>
    <row r="30" spans="2:12" ht="15.75" thickBot="1" x14ac:dyDescent="0.3">
      <c r="B30" s="93"/>
      <c r="C30" s="102" t="s">
        <v>82</v>
      </c>
      <c r="D30" s="159"/>
      <c r="E30" s="104">
        <v>20</v>
      </c>
      <c r="F30" s="105">
        <f t="shared" si="1"/>
        <v>0</v>
      </c>
      <c r="G30" s="162"/>
      <c r="H30" s="106" t="s">
        <v>954</v>
      </c>
      <c r="I30" s="106" t="str">
        <f>VLOOKUP(H30,Presupuesto!$B$11:$C$565,2,0)</f>
        <v>OTROS RESPUESTOS Y ACCESORIOS MENORES</v>
      </c>
      <c r="J30" s="106" t="str">
        <f t="shared" ref="J30" si="2">$J$17</f>
        <v>Gestión Administrativa y  financiera en apoyo al Desarrollo Académico</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9"/>
      <c r="E36" s="93"/>
      <c r="F36" s="93"/>
      <c r="G36" s="93"/>
      <c r="H36" s="76"/>
      <c r="I36" s="76"/>
      <c r="J36" s="76"/>
      <c r="K36" s="112"/>
    </row>
    <row r="37" spans="3:12" ht="18.75" x14ac:dyDescent="0.25">
      <c r="C37" s="210"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1338</v>
      </c>
      <c r="D40" s="158"/>
      <c r="E40" s="96">
        <f>HLOOKUP($C40,$CB$2:$CE$3,2,0)</f>
        <v>15000</v>
      </c>
      <c r="F40" s="97">
        <f>D40*E40</f>
        <v>0</v>
      </c>
      <c r="G40" s="165"/>
      <c r="H40" s="98" t="s">
        <v>1013</v>
      </c>
      <c r="I40" s="98" t="str">
        <f>VLOOKUP(H40,Presupuesto!$B$11:$C$565,2,0)</f>
        <v>EQUIPO DE COMPUTACION</v>
      </c>
      <c r="J40" s="218" t="s">
        <v>1450</v>
      </c>
      <c r="K40" s="98" t="s">
        <v>393</v>
      </c>
      <c r="L40" s="98"/>
    </row>
    <row r="41" spans="3:12" x14ac:dyDescent="0.25">
      <c r="C41" s="305" t="s">
        <v>1336</v>
      </c>
      <c r="D41" s="151"/>
      <c r="E41" s="96">
        <f>HLOOKUP($C41,$CB$2:$CE$3,2,0)</f>
        <v>35000</v>
      </c>
      <c r="F41" s="97">
        <f>D41*E41</f>
        <v>0</v>
      </c>
      <c r="G41" s="165"/>
      <c r="H41" s="101" t="s">
        <v>1013</v>
      </c>
      <c r="I41" s="101" t="str">
        <f>VLOOKUP(H41,Presupuesto!$B$11:$C$565,2,0)</f>
        <v>EQUIPO DE COMPUTACION</v>
      </c>
      <c r="J41" s="98" t="str">
        <f>$J$40</f>
        <v>Posgrado</v>
      </c>
      <c r="K41" s="98" t="s">
        <v>411</v>
      </c>
      <c r="L41" s="98"/>
    </row>
    <row r="42" spans="3:12" x14ac:dyDescent="0.25">
      <c r="C42" s="99" t="s">
        <v>73</v>
      </c>
      <c r="D42" s="151"/>
      <c r="E42" s="100">
        <v>4000</v>
      </c>
      <c r="F42" s="97">
        <f t="shared" ref="F42:F53" si="3">D42*E42</f>
        <v>0</v>
      </c>
      <c r="G42" s="165"/>
      <c r="H42" s="101" t="s">
        <v>985</v>
      </c>
      <c r="I42" s="101" t="str">
        <f>VLOOKUP(H42,Presupuesto!$B$11:$C$565,2,0)</f>
        <v>EQUIPOS VARIOS DE OFICINA</v>
      </c>
      <c r="J42" s="98" t="str">
        <f t="shared" ref="J42:J53" si="4">$J$40</f>
        <v>Posgrado</v>
      </c>
      <c r="K42" s="98" t="s">
        <v>394</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Posgrado</v>
      </c>
      <c r="K43" s="98" t="s">
        <v>394</v>
      </c>
      <c r="L43" s="98"/>
    </row>
    <row r="44" spans="3:12" x14ac:dyDescent="0.25">
      <c r="C44" s="99" t="s">
        <v>75</v>
      </c>
      <c r="D44" s="151"/>
      <c r="E44" s="100">
        <v>5000</v>
      </c>
      <c r="F44" s="97">
        <f t="shared" si="3"/>
        <v>0</v>
      </c>
      <c r="G44" s="165"/>
      <c r="H44" s="101" t="s">
        <v>1013</v>
      </c>
      <c r="I44" s="101" t="str">
        <f>VLOOKUP(H44,Presupuesto!$B$11:$C$565,2,0)</f>
        <v>EQUIPO DE COMPUTACION</v>
      </c>
      <c r="J44" s="98" t="str">
        <f t="shared" si="4"/>
        <v>Posgrado</v>
      </c>
      <c r="K44" s="98" t="s">
        <v>394</v>
      </c>
      <c r="L44" s="98"/>
    </row>
    <row r="45" spans="3:12" x14ac:dyDescent="0.25">
      <c r="C45" s="99" t="s">
        <v>35</v>
      </c>
      <c r="D45" s="151"/>
      <c r="E45" s="100">
        <v>13000</v>
      </c>
      <c r="F45" s="97">
        <f t="shared" si="3"/>
        <v>0</v>
      </c>
      <c r="G45" s="165"/>
      <c r="H45" s="101" t="s">
        <v>999</v>
      </c>
      <c r="I45" s="101" t="str">
        <f>VLOOKUP(H45,Presupuesto!$B$11:$C$565,2,0)</f>
        <v>EQUIPO DE TRANSPORTE TRACCION Y ELEVACION</v>
      </c>
      <c r="J45" s="98" t="str">
        <f t="shared" si="4"/>
        <v>Posgrado</v>
      </c>
      <c r="K45" s="98" t="s">
        <v>394</v>
      </c>
      <c r="L45" s="98"/>
    </row>
    <row r="46" spans="3:12" x14ac:dyDescent="0.25">
      <c r="C46" s="99" t="s">
        <v>76</v>
      </c>
      <c r="D46" s="151"/>
      <c r="E46" s="100">
        <v>15000</v>
      </c>
      <c r="F46" s="97">
        <f t="shared" si="3"/>
        <v>0</v>
      </c>
      <c r="G46" s="165"/>
      <c r="H46" s="101" t="s">
        <v>999</v>
      </c>
      <c r="I46" s="101" t="str">
        <f>VLOOKUP(H46,Presupuesto!$B$11:$C$565,2,0)</f>
        <v>EQUIPO DE TRANSPORTE TRACCION Y ELEVACION</v>
      </c>
      <c r="J46" s="98" t="str">
        <f t="shared" si="4"/>
        <v>Posgrado</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Posgrado</v>
      </c>
      <c r="K47" s="98" t="s">
        <v>402</v>
      </c>
      <c r="L47" s="98"/>
    </row>
    <row r="48" spans="3:12" x14ac:dyDescent="0.25">
      <c r="C48" s="99" t="s">
        <v>78</v>
      </c>
      <c r="D48" s="151"/>
      <c r="E48" s="100">
        <v>10000</v>
      </c>
      <c r="F48" s="97">
        <f t="shared" si="3"/>
        <v>0</v>
      </c>
      <c r="G48" s="165"/>
      <c r="H48" s="101" t="s">
        <v>1045</v>
      </c>
      <c r="I48" s="101" t="str">
        <f>VLOOKUP(H48,Presupuesto!$B$11:$C$565,2,0)</f>
        <v>APLICACIONES INFORMATICAS</v>
      </c>
      <c r="J48" s="98" t="str">
        <f t="shared" si="4"/>
        <v>Posgrado</v>
      </c>
      <c r="K48" s="98" t="s">
        <v>398</v>
      </c>
      <c r="L48" s="98"/>
    </row>
    <row r="49" spans="3:12" x14ac:dyDescent="0.25">
      <c r="C49" s="109" t="s">
        <v>79</v>
      </c>
      <c r="D49" s="151"/>
      <c r="E49" s="100">
        <v>2000</v>
      </c>
      <c r="F49" s="97">
        <f t="shared" si="3"/>
        <v>0</v>
      </c>
      <c r="G49" s="165"/>
      <c r="H49" s="110" t="s">
        <v>1013</v>
      </c>
      <c r="I49" s="110" t="str">
        <f>VLOOKUP(H49,Presupuesto!$B$11:$C$565,2,0)</f>
        <v>EQUIPO DE COMPUTACION</v>
      </c>
      <c r="J49" s="98" t="str">
        <f t="shared" si="4"/>
        <v>Posgrado</v>
      </c>
      <c r="K49" s="98" t="s">
        <v>394</v>
      </c>
      <c r="L49" s="98"/>
    </row>
    <row r="50" spans="3:12" x14ac:dyDescent="0.25">
      <c r="C50" s="109" t="s">
        <v>1478</v>
      </c>
      <c r="D50" s="151"/>
      <c r="E50" s="100">
        <v>1500</v>
      </c>
      <c r="F50" s="97">
        <f t="shared" si="3"/>
        <v>0</v>
      </c>
      <c r="G50" s="165"/>
      <c r="H50" s="110" t="s">
        <v>945</v>
      </c>
      <c r="I50" s="110" t="str">
        <f>VLOOKUP(H50,Presupuesto!$B$11:$C$565,2,0)</f>
        <v>UTILES Y MATERIALES ELECTRICOS</v>
      </c>
      <c r="J50" s="98" t="str">
        <f t="shared" si="4"/>
        <v>Posgrado</v>
      </c>
      <c r="K50" s="98" t="s">
        <v>394</v>
      </c>
      <c r="L50" s="98"/>
    </row>
    <row r="51" spans="3:12" x14ac:dyDescent="0.25">
      <c r="C51" s="109" t="s">
        <v>80</v>
      </c>
      <c r="D51" s="151"/>
      <c r="E51" s="100">
        <v>1500</v>
      </c>
      <c r="F51" s="97">
        <f t="shared" si="3"/>
        <v>0</v>
      </c>
      <c r="G51" s="165"/>
      <c r="H51" s="110" t="s">
        <v>1013</v>
      </c>
      <c r="I51" s="110" t="str">
        <f>VLOOKUP(H51,Presupuesto!$B$11:$C$565,2,0)</f>
        <v>EQUIPO DE COMPUTACION</v>
      </c>
      <c r="J51" s="98" t="str">
        <f t="shared" si="4"/>
        <v>Posgrado</v>
      </c>
      <c r="K51" s="98" t="s">
        <v>394</v>
      </c>
      <c r="L51" s="98"/>
    </row>
    <row r="52" spans="3:12" x14ac:dyDescent="0.25">
      <c r="C52" s="109" t="s">
        <v>81</v>
      </c>
      <c r="D52" s="151"/>
      <c r="E52" s="100">
        <v>500</v>
      </c>
      <c r="F52" s="97">
        <f t="shared" si="3"/>
        <v>0</v>
      </c>
      <c r="G52" s="165"/>
      <c r="H52" s="110" t="s">
        <v>954</v>
      </c>
      <c r="I52" s="110" t="str">
        <f>VLOOKUP(H52,Presupuesto!$B$11:$C$565,2,0)</f>
        <v>OTROS RESPUESTOS Y ACCESORIOS MENORES</v>
      </c>
      <c r="J52" s="98" t="str">
        <f t="shared" si="4"/>
        <v>Posgrado</v>
      </c>
      <c r="K52" s="98" t="s">
        <v>394</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Posgrado</v>
      </c>
      <c r="K53" s="124" t="s">
        <v>393</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69"/>
      <c r="E59" s="93"/>
      <c r="F59" s="93"/>
      <c r="G59" s="93"/>
      <c r="H59" s="76"/>
      <c r="I59" s="76"/>
      <c r="J59" s="76"/>
      <c r="K59" s="112"/>
    </row>
    <row r="60" spans="3:12" ht="18.75" x14ac:dyDescent="0.25">
      <c r="C60" s="210"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5" t="s">
        <v>1338</v>
      </c>
      <c r="D63" s="158"/>
      <c r="E63" s="96">
        <f>HLOOKUP($C63,$CB$2:$CE$3,2,0)</f>
        <v>15000</v>
      </c>
      <c r="F63" s="97">
        <f>D63*E63</f>
        <v>0</v>
      </c>
      <c r="G63" s="165"/>
      <c r="H63" s="98" t="s">
        <v>1013</v>
      </c>
      <c r="I63" s="98" t="str">
        <f>VLOOKUP(H63,Presupuesto!$B$11:$C$565,2,0)</f>
        <v>EQUIPO DE COMPUTACION</v>
      </c>
      <c r="J63" s="218" t="s">
        <v>1450</v>
      </c>
      <c r="K63" s="98" t="s">
        <v>393</v>
      </c>
      <c r="L63" s="98"/>
    </row>
    <row r="64" spans="3:12" x14ac:dyDescent="0.25">
      <c r="C64" s="305"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x14ac:dyDescent="0.25">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x14ac:dyDescent="0.25">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x14ac:dyDescent="0.25">
      <c r="C68" s="99" t="s">
        <v>35</v>
      </c>
      <c r="D68" s="151"/>
      <c r="E68" s="100">
        <v>13000</v>
      </c>
      <c r="F68" s="97">
        <f t="shared" si="5"/>
        <v>0</v>
      </c>
      <c r="G68" s="165"/>
      <c r="H68" s="101" t="s">
        <v>999</v>
      </c>
      <c r="I68" s="101" t="str">
        <f>VLOOKUP(H68,Presupuesto!$B$11:$C$565,2,0)</f>
        <v>EQUIPO DE TRANSPORTE TRACCION Y ELEVACION</v>
      </c>
      <c r="J68" s="98" t="str">
        <f t="shared" si="6"/>
        <v>Posgrado</v>
      </c>
      <c r="K68" s="98" t="s">
        <v>394</v>
      </c>
      <c r="L68" s="98"/>
    </row>
    <row r="69" spans="3:12" x14ac:dyDescent="0.25">
      <c r="C69" s="99" t="s">
        <v>76</v>
      </c>
      <c r="D69" s="151"/>
      <c r="E69" s="100">
        <v>15000</v>
      </c>
      <c r="F69" s="97">
        <f t="shared" si="5"/>
        <v>0</v>
      </c>
      <c r="G69" s="165"/>
      <c r="H69" s="101" t="s">
        <v>999</v>
      </c>
      <c r="I69" s="101" t="str">
        <f>VLOOKUP(H69,Presupuesto!$B$11:$C$565,2,0)</f>
        <v>EQUIPO DE TRANSPORTE TRACCION Y ELEVACION</v>
      </c>
      <c r="J69" s="98" t="str">
        <f t="shared" si="6"/>
        <v>Posgrado</v>
      </c>
      <c r="K69" s="98" t="s">
        <v>394</v>
      </c>
      <c r="L69" s="98"/>
    </row>
    <row r="70" spans="3:12" x14ac:dyDescent="0.25">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x14ac:dyDescent="0.25">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x14ac:dyDescent="0.25">
      <c r="C72" s="109" t="s">
        <v>79</v>
      </c>
      <c r="D72" s="151"/>
      <c r="E72" s="100">
        <v>2000</v>
      </c>
      <c r="F72" s="97">
        <f t="shared" si="5"/>
        <v>0</v>
      </c>
      <c r="G72" s="165"/>
      <c r="H72" s="110" t="s">
        <v>1013</v>
      </c>
      <c r="I72" s="110" t="str">
        <f>VLOOKUP(H72,Presupuesto!$B$11:$C$565,2,0)</f>
        <v>EQUIPO DE COMPUTACION</v>
      </c>
      <c r="J72" s="98" t="str">
        <f t="shared" si="6"/>
        <v>Posgrado</v>
      </c>
      <c r="K72" s="98" t="s">
        <v>394</v>
      </c>
      <c r="L72" s="98"/>
    </row>
    <row r="73" spans="3:12" x14ac:dyDescent="0.25">
      <c r="C73" s="109" t="s">
        <v>1478</v>
      </c>
      <c r="D73" s="151"/>
      <c r="E73" s="100">
        <v>1500</v>
      </c>
      <c r="F73" s="97">
        <f t="shared" si="5"/>
        <v>0</v>
      </c>
      <c r="G73" s="165"/>
      <c r="H73" s="110" t="s">
        <v>945</v>
      </c>
      <c r="I73" s="110" t="str">
        <f>VLOOKUP(H73,Presupuesto!$B$11:$C$565,2,0)</f>
        <v>UTILES Y MATERIALES ELECTRICOS</v>
      </c>
      <c r="J73" s="98" t="str">
        <f t="shared" si="6"/>
        <v>Posgrado</v>
      </c>
      <c r="K73" s="98" t="s">
        <v>394</v>
      </c>
      <c r="L73" s="98"/>
    </row>
    <row r="74" spans="3:12" x14ac:dyDescent="0.25">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x14ac:dyDescent="0.25">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thickBot="1" x14ac:dyDescent="0.3">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369"/>
      <c r="E82" s="93"/>
      <c r="F82" s="93"/>
      <c r="G82" s="93"/>
      <c r="H82" s="76"/>
      <c r="I82" s="76"/>
      <c r="J82" s="76"/>
      <c r="K82" s="112"/>
    </row>
    <row r="83" spans="3:12" ht="18.75" x14ac:dyDescent="0.2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5" t="s">
        <v>1338</v>
      </c>
      <c r="D86" s="158"/>
      <c r="E86" s="96">
        <f>HLOOKUP($C86,$CB$2:$CE$3,2,0)</f>
        <v>15000</v>
      </c>
      <c r="F86" s="97">
        <f>D86*E86</f>
        <v>0</v>
      </c>
      <c r="G86" s="165"/>
      <c r="H86" s="98" t="s">
        <v>1013</v>
      </c>
      <c r="I86" s="98" t="str">
        <f>VLOOKUP(H86,Presupuesto!$B$11:$C$565,2,0)</f>
        <v>EQUIPO DE COMPUTACION</v>
      </c>
      <c r="J86" s="218" t="s">
        <v>1450</v>
      </c>
      <c r="K86" s="98" t="s">
        <v>393</v>
      </c>
      <c r="L86" s="98"/>
    </row>
    <row r="87" spans="3:12" x14ac:dyDescent="0.25">
      <c r="C87" s="305"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x14ac:dyDescent="0.25">
      <c r="C94" s="99" t="s">
        <v>78</v>
      </c>
      <c r="D94" s="151"/>
      <c r="E94" s="100">
        <v>10000</v>
      </c>
      <c r="F94" s="97">
        <f t="shared" si="7"/>
        <v>0</v>
      </c>
      <c r="G94" s="165"/>
      <c r="H94" s="101" t="s">
        <v>1045</v>
      </c>
      <c r="I94" s="101" t="str">
        <f>VLOOKUP(H94,Presupuesto!$B$11:$C$565,2,0)</f>
        <v>APLICACIONES INFORMATICAS</v>
      </c>
      <c r="J94" s="98" t="str">
        <f t="shared" si="8"/>
        <v>Posgrado</v>
      </c>
      <c r="K94" s="98" t="s">
        <v>398</v>
      </c>
      <c r="L94" s="98"/>
    </row>
    <row r="95" spans="3:12" x14ac:dyDescent="0.25">
      <c r="C95" s="109" t="s">
        <v>79</v>
      </c>
      <c r="D95" s="151"/>
      <c r="E95" s="100">
        <v>2000</v>
      </c>
      <c r="F95" s="97">
        <f t="shared" si="7"/>
        <v>0</v>
      </c>
      <c r="G95" s="165"/>
      <c r="H95" s="110" t="s">
        <v>1013</v>
      </c>
      <c r="I95" s="110" t="str">
        <f>VLOOKUP(H95,Presupuesto!$B$11:$C$565,2,0)</f>
        <v>EQUIPO DE COMPUTACION</v>
      </c>
      <c r="J95" s="98" t="str">
        <f t="shared" si="8"/>
        <v>Posgrado</v>
      </c>
      <c r="K95" s="98" t="s">
        <v>394</v>
      </c>
      <c r="L95" s="98"/>
    </row>
    <row r="96" spans="3:12" x14ac:dyDescent="0.25">
      <c r="C96" s="109" t="s">
        <v>1478</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x14ac:dyDescent="0.25">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x14ac:dyDescent="0.25">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thickBot="1" x14ac:dyDescent="0.3">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69"/>
      <c r="E105" s="93"/>
      <c r="F105" s="93"/>
      <c r="G105" s="93"/>
      <c r="H105" s="76"/>
      <c r="I105" s="76"/>
      <c r="J105" s="76"/>
      <c r="K105" s="112"/>
    </row>
    <row r="106" spans="3:12" ht="18.75" x14ac:dyDescent="0.2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5" t="s">
        <v>1338</v>
      </c>
      <c r="D109" s="158"/>
      <c r="E109" s="96">
        <f>HLOOKUP($C109,$CB$2:$CE$3,2,0)</f>
        <v>15000</v>
      </c>
      <c r="F109" s="97">
        <f>D109*E109</f>
        <v>0</v>
      </c>
      <c r="G109" s="165"/>
      <c r="H109" s="98" t="s">
        <v>1013</v>
      </c>
      <c r="I109" s="98" t="str">
        <f>VLOOKUP(H109,Presupuesto!$B$11:$C$565,2,0)</f>
        <v>EQUIPO DE COMPUTACION</v>
      </c>
      <c r="J109" s="218" t="s">
        <v>1510</v>
      </c>
      <c r="K109" s="98" t="s">
        <v>393</v>
      </c>
      <c r="L109" s="98"/>
    </row>
    <row r="110" spans="3:12" x14ac:dyDescent="0.25">
      <c r="C110" s="305"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x14ac:dyDescent="0.25">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x14ac:dyDescent="0.25">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x14ac:dyDescent="0.25">
      <c r="C119" s="109" t="s">
        <v>1478</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x14ac:dyDescent="0.25">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69"/>
      <c r="E128" s="93"/>
      <c r="F128" s="93"/>
      <c r="G128" s="93"/>
      <c r="H128" s="76"/>
      <c r="I128" s="76"/>
      <c r="J128" s="76"/>
      <c r="K128" s="112"/>
    </row>
    <row r="129" spans="3:12" ht="18.75"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5" t="s">
        <v>1338</v>
      </c>
      <c r="D132" s="158"/>
      <c r="E132" s="96">
        <f>HLOOKUP($C132,$CB$2:$CE$3,2,0)</f>
        <v>15000</v>
      </c>
      <c r="F132" s="97">
        <f>D132*E132</f>
        <v>0</v>
      </c>
      <c r="G132" s="165"/>
      <c r="H132" s="98" t="s">
        <v>1013</v>
      </c>
      <c r="I132" s="98" t="str">
        <f>VLOOKUP(H132,Presupuesto!$B$11:$C$565,2,0)</f>
        <v>EQUIPO DE COMPUTACION</v>
      </c>
      <c r="J132" s="218" t="s">
        <v>1450</v>
      </c>
      <c r="K132" s="98" t="s">
        <v>393</v>
      </c>
      <c r="L132" s="98"/>
    </row>
    <row r="133" spans="3:12" x14ac:dyDescent="0.25">
      <c r="C133" s="305"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x14ac:dyDescent="0.25">
      <c r="C142" s="109" t="s">
        <v>1478</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9"/>
      <c r="E151" s="93"/>
      <c r="F151" s="93"/>
      <c r="G151" s="93"/>
      <c r="H151" s="76"/>
      <c r="I151" s="76"/>
      <c r="J151" s="76"/>
      <c r="K151" s="112"/>
    </row>
    <row r="152" spans="3:12" ht="18.75"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5" t="s">
        <v>1338</v>
      </c>
      <c r="D155" s="158"/>
      <c r="E155" s="96">
        <f>HLOOKUP($C155,$CB$2:$CE$3,2,0)</f>
        <v>15000</v>
      </c>
      <c r="F155" s="97">
        <f>D155*E155</f>
        <v>0</v>
      </c>
      <c r="G155" s="165"/>
      <c r="H155" s="98" t="s">
        <v>1013</v>
      </c>
      <c r="I155" s="98" t="str">
        <f>VLOOKUP(H155,Presupuesto!$B$11:$C$565,2,0)</f>
        <v>EQUIPO DE COMPUTACION</v>
      </c>
      <c r="J155" s="218" t="s">
        <v>1450</v>
      </c>
      <c r="K155" s="98" t="s">
        <v>393</v>
      </c>
      <c r="L155" s="98"/>
    </row>
    <row r="156" spans="3:12" x14ac:dyDescent="0.25">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x14ac:dyDescent="0.25">
      <c r="C165" s="109" t="s">
        <v>1478</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9"/>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5" t="s">
        <v>1338</v>
      </c>
      <c r="D178" s="158"/>
      <c r="E178" s="96">
        <f>HLOOKUP($C178,$CB$2:$CE$3,2,0)</f>
        <v>15000</v>
      </c>
      <c r="F178" s="97">
        <f>D178*E178</f>
        <v>0</v>
      </c>
      <c r="G178" s="165"/>
      <c r="H178" s="98" t="s">
        <v>1013</v>
      </c>
      <c r="I178" s="98" t="str">
        <f>VLOOKUP(H178,Presupuesto!$B$11:$C$565,2,0)</f>
        <v>EQUIPO DE COMPUTACION</v>
      </c>
      <c r="J178" s="218" t="s">
        <v>1450</v>
      </c>
      <c r="K178" s="98" t="s">
        <v>393</v>
      </c>
      <c r="L178" s="98"/>
    </row>
    <row r="179" spans="3:12" x14ac:dyDescent="0.25">
      <c r="C179" s="305"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x14ac:dyDescent="0.25">
      <c r="C188" s="109" t="s">
        <v>1478</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9"/>
      <c r="E197" s="93"/>
      <c r="F197" s="93"/>
      <c r="G197" s="93"/>
      <c r="H197" s="76"/>
      <c r="I197" s="76"/>
      <c r="J197" s="76"/>
      <c r="K197" s="112"/>
    </row>
    <row r="198" spans="3:12" ht="18.75"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5" t="s">
        <v>1338</v>
      </c>
      <c r="D201" s="158"/>
      <c r="E201" s="96">
        <f>HLOOKUP($C201,$CB$2:$CE$3,2,0)</f>
        <v>15000</v>
      </c>
      <c r="F201" s="97">
        <f>D201*E201</f>
        <v>0</v>
      </c>
      <c r="G201" s="165"/>
      <c r="H201" s="98" t="s">
        <v>1013</v>
      </c>
      <c r="I201" s="98" t="str">
        <f>VLOOKUP(H201,Presupuesto!$B$11:$C$565,2,0)</f>
        <v>EQUIPO DE COMPUTACION</v>
      </c>
      <c r="J201" s="218" t="s">
        <v>1450</v>
      </c>
      <c r="K201" s="98" t="s">
        <v>393</v>
      </c>
      <c r="L201" s="98"/>
    </row>
    <row r="202" spans="3:12" x14ac:dyDescent="0.25">
      <c r="C202" s="305"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x14ac:dyDescent="0.25">
      <c r="C211" s="109" t="s">
        <v>1478</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9"/>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5" t="s">
        <v>1338</v>
      </c>
      <c r="D224" s="158"/>
      <c r="E224" s="96">
        <f>HLOOKUP($C224,$CB$2:$CE$3,2,0)</f>
        <v>15000</v>
      </c>
      <c r="F224" s="97">
        <f>D224*E224</f>
        <v>0</v>
      </c>
      <c r="G224" s="165"/>
      <c r="H224" s="98" t="s">
        <v>1013</v>
      </c>
      <c r="I224" s="98" t="str">
        <f>VLOOKUP(H224,Presupuesto!$B$11:$C$565,2,0)</f>
        <v>EQUIPO DE COMPUTACION</v>
      </c>
      <c r="J224" s="218" t="s">
        <v>1450</v>
      </c>
      <c r="K224" s="98" t="s">
        <v>393</v>
      </c>
      <c r="L224" s="98"/>
    </row>
    <row r="225" spans="3:12" x14ac:dyDescent="0.25">
      <c r="C225" s="305"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x14ac:dyDescent="0.25">
      <c r="C234" s="109" t="s">
        <v>1478</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9"/>
      <c r="E243" s="93"/>
      <c r="F243" s="93"/>
      <c r="G243" s="93"/>
      <c r="H243" s="76"/>
      <c r="I243" s="76"/>
      <c r="J243" s="76"/>
      <c r="K243" s="112"/>
    </row>
    <row r="244" spans="3:12" ht="18.75"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5" t="s">
        <v>1338</v>
      </c>
      <c r="D247" s="158"/>
      <c r="E247" s="96">
        <f>HLOOKUP($C247,$CB$2:$CE$3,2,0)</f>
        <v>15000</v>
      </c>
      <c r="F247" s="97">
        <f>D247*E247</f>
        <v>0</v>
      </c>
      <c r="G247" s="165"/>
      <c r="H247" s="98" t="s">
        <v>1013</v>
      </c>
      <c r="I247" s="98" t="str">
        <f>VLOOKUP(H247,Presupuesto!$B$11:$C$565,2,0)</f>
        <v>EQUIPO DE COMPUTACION</v>
      </c>
      <c r="J247" s="218" t="s">
        <v>1450</v>
      </c>
      <c r="K247" s="98" t="s">
        <v>393</v>
      </c>
      <c r="L247" s="98"/>
    </row>
    <row r="248" spans="3:12" x14ac:dyDescent="0.25">
      <c r="C248" s="305"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x14ac:dyDescent="0.25">
      <c r="C257" s="109" t="s">
        <v>1478</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9"/>
      <c r="E266" s="93"/>
      <c r="F266" s="93"/>
      <c r="G266" s="93"/>
      <c r="H266" s="76"/>
      <c r="I266" s="76"/>
      <c r="J266" s="76"/>
      <c r="K266" s="112"/>
    </row>
    <row r="267" spans="3:12" ht="18.75"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5" t="s">
        <v>1338</v>
      </c>
      <c r="D270" s="158"/>
      <c r="E270" s="96">
        <f>HLOOKUP($C270,$CB$2:$CE$3,2,0)</f>
        <v>15000</v>
      </c>
      <c r="F270" s="97">
        <f>D270*E270</f>
        <v>0</v>
      </c>
      <c r="G270" s="165"/>
      <c r="H270" s="98" t="s">
        <v>1013</v>
      </c>
      <c r="I270" s="98" t="str">
        <f>VLOOKUP(H270,Presupuesto!$B$11:$C$565,2,0)</f>
        <v>EQUIPO DE COMPUTACION</v>
      </c>
      <c r="J270" s="218" t="s">
        <v>1475</v>
      </c>
      <c r="K270" s="98" t="s">
        <v>393</v>
      </c>
      <c r="L270" s="98"/>
    </row>
    <row r="271" spans="3:12" x14ac:dyDescent="0.25">
      <c r="C271" s="305"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x14ac:dyDescent="0.25">
      <c r="C280" s="109" t="s">
        <v>1478</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9"/>
  <sheetViews>
    <sheetView showGridLines="0" topLeftCell="A4" zoomScale="86" zoomScaleNormal="86" workbookViewId="0">
      <selection activeCell="G19" sqref="G19"/>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2" t="s">
        <v>250</v>
      </c>
      <c r="B1" s="473" t="s">
        <v>251</v>
      </c>
      <c r="C1" s="470" t="s">
        <v>252</v>
      </c>
      <c r="D1" s="470" t="s">
        <v>495</v>
      </c>
      <c r="E1" s="470" t="s">
        <v>497</v>
      </c>
      <c r="F1" s="470" t="s">
        <v>499</v>
      </c>
      <c r="G1" s="470" t="s">
        <v>501</v>
      </c>
      <c r="H1" s="470" t="s">
        <v>503</v>
      </c>
      <c r="I1" s="470" t="s">
        <v>505</v>
      </c>
      <c r="J1" s="470" t="s">
        <v>253</v>
      </c>
      <c r="K1" s="470" t="s">
        <v>508</v>
      </c>
      <c r="L1" s="470" t="s">
        <v>254</v>
      </c>
      <c r="M1" s="470" t="s">
        <v>510</v>
      </c>
      <c r="N1" s="470" t="s">
        <v>512</v>
      </c>
      <c r="O1" s="470" t="s">
        <v>514</v>
      </c>
      <c r="P1" s="470" t="s">
        <v>255</v>
      </c>
      <c r="Q1" s="470" t="s">
        <v>515</v>
      </c>
      <c r="R1" s="470" t="s">
        <v>518</v>
      </c>
      <c r="S1" s="470" t="s">
        <v>256</v>
      </c>
      <c r="T1" s="470" t="s">
        <v>520</v>
      </c>
      <c r="U1" s="470" t="s">
        <v>257</v>
      </c>
      <c r="V1" s="470" t="s">
        <v>521</v>
      </c>
      <c r="W1" s="470" t="s">
        <v>522</v>
      </c>
      <c r="X1" s="470" t="s">
        <v>526</v>
      </c>
      <c r="Y1" s="470" t="s">
        <v>273</v>
      </c>
      <c r="Z1" s="470" t="s">
        <v>527</v>
      </c>
      <c r="AA1" s="470" t="s">
        <v>529</v>
      </c>
      <c r="AB1" s="470" t="s">
        <v>531</v>
      </c>
      <c r="AC1" s="470" t="s">
        <v>274</v>
      </c>
      <c r="AD1" s="470" t="s">
        <v>533</v>
      </c>
      <c r="AE1" s="470" t="s">
        <v>535</v>
      </c>
      <c r="AF1" s="470" t="s">
        <v>537</v>
      </c>
      <c r="AG1" s="470" t="s">
        <v>539</v>
      </c>
      <c r="AH1" s="470" t="s">
        <v>249</v>
      </c>
      <c r="AI1" s="470" t="s">
        <v>541</v>
      </c>
      <c r="AJ1" s="473" t="s">
        <v>258</v>
      </c>
      <c r="AK1" s="470" t="s">
        <v>543</v>
      </c>
      <c r="AL1" s="470" t="s">
        <v>259</v>
      </c>
      <c r="AM1" s="470" t="s">
        <v>545</v>
      </c>
      <c r="AN1" s="470" t="s">
        <v>547</v>
      </c>
      <c r="AO1" s="470" t="s">
        <v>260</v>
      </c>
      <c r="AP1" s="470" t="s">
        <v>549</v>
      </c>
      <c r="AQ1" s="470" t="s">
        <v>551</v>
      </c>
      <c r="AR1" s="470" t="s">
        <v>261</v>
      </c>
      <c r="AS1" s="470" t="s">
        <v>552</v>
      </c>
      <c r="AT1" s="470" t="s">
        <v>554</v>
      </c>
      <c r="AU1" s="470" t="s">
        <v>555</v>
      </c>
      <c r="AV1" s="470" t="s">
        <v>556</v>
      </c>
      <c r="AW1" s="470" t="s">
        <v>558</v>
      </c>
      <c r="AX1" s="470" t="s">
        <v>560</v>
      </c>
      <c r="AY1" s="470" t="s">
        <v>561</v>
      </c>
      <c r="AZ1" s="470" t="s">
        <v>262</v>
      </c>
      <c r="BA1" s="470" t="s">
        <v>563</v>
      </c>
      <c r="BB1" s="470" t="s">
        <v>565</v>
      </c>
      <c r="BC1" s="470" t="s">
        <v>567</v>
      </c>
      <c r="BD1" s="470" t="s">
        <v>569</v>
      </c>
      <c r="BE1" s="470" t="s">
        <v>571</v>
      </c>
      <c r="BF1" s="470" t="s">
        <v>573</v>
      </c>
      <c r="BG1" s="470" t="s">
        <v>575</v>
      </c>
      <c r="BH1" s="470" t="s">
        <v>577</v>
      </c>
      <c r="BI1" s="470" t="s">
        <v>275</v>
      </c>
      <c r="BJ1" s="470" t="s">
        <v>579</v>
      </c>
      <c r="BK1" s="470" t="s">
        <v>581</v>
      </c>
      <c r="BL1" s="470" t="s">
        <v>583</v>
      </c>
      <c r="BM1" s="470" t="s">
        <v>585</v>
      </c>
      <c r="BN1" s="470" t="s">
        <v>587</v>
      </c>
      <c r="BO1" s="470" t="s">
        <v>589</v>
      </c>
      <c r="BP1" s="470" t="s">
        <v>591</v>
      </c>
      <c r="BQ1" s="470" t="s">
        <v>593</v>
      </c>
      <c r="BR1" s="470" t="s">
        <v>595</v>
      </c>
      <c r="BS1" s="470" t="s">
        <v>597</v>
      </c>
      <c r="BT1" s="473" t="s">
        <v>263</v>
      </c>
      <c r="BU1" s="470" t="s">
        <v>264</v>
      </c>
      <c r="BV1" s="470" t="s">
        <v>599</v>
      </c>
      <c r="BW1" s="470" t="s">
        <v>265</v>
      </c>
      <c r="BX1" s="470" t="s">
        <v>601</v>
      </c>
      <c r="BY1" s="470" t="s">
        <v>603</v>
      </c>
      <c r="BZ1" s="473" t="s">
        <v>266</v>
      </c>
      <c r="CA1" s="470" t="s">
        <v>267</v>
      </c>
      <c r="CB1" s="470" t="s">
        <v>605</v>
      </c>
      <c r="CC1" s="470" t="s">
        <v>268</v>
      </c>
      <c r="CD1" s="470" t="s">
        <v>607</v>
      </c>
      <c r="CE1" s="470" t="s">
        <v>609</v>
      </c>
      <c r="CF1" s="470" t="s">
        <v>611</v>
      </c>
      <c r="CG1" s="473" t="s">
        <v>269</v>
      </c>
      <c r="CH1" s="470" t="s">
        <v>617</v>
      </c>
      <c r="CI1" s="470" t="s">
        <v>619</v>
      </c>
      <c r="CJ1" s="470" t="s">
        <v>270</v>
      </c>
      <c r="CK1" s="470" t="s">
        <v>613</v>
      </c>
      <c r="CL1" s="470" t="s">
        <v>615</v>
      </c>
      <c r="CM1" s="470" t="s">
        <v>271</v>
      </c>
      <c r="CN1" s="470" t="s">
        <v>621</v>
      </c>
      <c r="CO1" s="470" t="s">
        <v>272</v>
      </c>
      <c r="CP1" s="470" t="s">
        <v>622</v>
      </c>
      <c r="CQ1" s="469" t="s">
        <v>276</v>
      </c>
      <c r="CR1" s="473" t="s">
        <v>277</v>
      </c>
      <c r="CS1" s="470" t="s">
        <v>623</v>
      </c>
      <c r="CT1" s="470" t="s">
        <v>624</v>
      </c>
      <c r="CU1" s="470" t="s">
        <v>626</v>
      </c>
      <c r="CV1" s="470" t="s">
        <v>278</v>
      </c>
      <c r="CW1" s="470" t="s">
        <v>628</v>
      </c>
      <c r="CX1" s="470" t="s">
        <v>630</v>
      </c>
      <c r="CY1" s="470" t="s">
        <v>632</v>
      </c>
      <c r="CZ1" s="470" t="s">
        <v>634</v>
      </c>
      <c r="DA1" s="470" t="s">
        <v>636</v>
      </c>
      <c r="DB1" s="470" t="s">
        <v>638</v>
      </c>
      <c r="DC1" s="473" t="s">
        <v>279</v>
      </c>
      <c r="DD1" s="470" t="s">
        <v>280</v>
      </c>
      <c r="DE1" s="470" t="s">
        <v>640</v>
      </c>
      <c r="DF1" s="470" t="s">
        <v>281</v>
      </c>
      <c r="DG1" s="470" t="s">
        <v>642</v>
      </c>
      <c r="DH1" s="470" t="s">
        <v>644</v>
      </c>
      <c r="DI1" s="470" t="s">
        <v>646</v>
      </c>
      <c r="DJ1" s="470" t="s">
        <v>648</v>
      </c>
      <c r="DK1" s="470" t="s">
        <v>650</v>
      </c>
      <c r="DL1" s="470" t="s">
        <v>652</v>
      </c>
      <c r="DM1" s="470" t="s">
        <v>654</v>
      </c>
      <c r="DN1" s="470" t="s">
        <v>282</v>
      </c>
      <c r="DO1" s="470" t="s">
        <v>656</v>
      </c>
      <c r="DP1" s="470" t="s">
        <v>658</v>
      </c>
      <c r="DQ1" s="470" t="s">
        <v>660</v>
      </c>
      <c r="DR1" s="473" t="s">
        <v>283</v>
      </c>
      <c r="DS1" s="470" t="s">
        <v>662</v>
      </c>
      <c r="DT1" s="470" t="s">
        <v>284</v>
      </c>
      <c r="DU1" s="470" t="s">
        <v>664</v>
      </c>
      <c r="DV1" s="470" t="s">
        <v>285</v>
      </c>
      <c r="DW1" s="470" t="s">
        <v>666</v>
      </c>
      <c r="DX1" s="470" t="s">
        <v>668</v>
      </c>
      <c r="DY1" s="470" t="s">
        <v>670</v>
      </c>
      <c r="DZ1" s="470" t="s">
        <v>672</v>
      </c>
      <c r="EA1" s="470" t="s">
        <v>674</v>
      </c>
      <c r="EB1" s="470" t="s">
        <v>676</v>
      </c>
      <c r="EC1" s="470" t="s">
        <v>678</v>
      </c>
      <c r="ED1" s="470" t="s">
        <v>680</v>
      </c>
      <c r="EE1" s="470" t="s">
        <v>682</v>
      </c>
      <c r="EF1" s="470" t="s">
        <v>684</v>
      </c>
      <c r="EG1" s="470" t="s">
        <v>686</v>
      </c>
      <c r="EH1" s="473" t="s">
        <v>286</v>
      </c>
      <c r="EI1" s="470" t="s">
        <v>688</v>
      </c>
      <c r="EJ1" s="470" t="s">
        <v>287</v>
      </c>
      <c r="EK1" s="470" t="s">
        <v>690</v>
      </c>
      <c r="EL1" s="470" t="s">
        <v>692</v>
      </c>
      <c r="EM1" s="470" t="s">
        <v>288</v>
      </c>
      <c r="EN1" s="470" t="s">
        <v>694</v>
      </c>
      <c r="EO1" s="470" t="s">
        <v>696</v>
      </c>
      <c r="EP1" s="470" t="s">
        <v>289</v>
      </c>
      <c r="EQ1" s="470" t="s">
        <v>698</v>
      </c>
      <c r="ER1" s="470" t="s">
        <v>700</v>
      </c>
      <c r="ES1" s="470" t="s">
        <v>702</v>
      </c>
      <c r="ET1" s="470" t="s">
        <v>290</v>
      </c>
      <c r="EU1" s="470" t="s">
        <v>704</v>
      </c>
      <c r="EV1" s="470" t="s">
        <v>706</v>
      </c>
      <c r="EW1" s="473" t="s">
        <v>291</v>
      </c>
      <c r="EX1" s="470" t="s">
        <v>292</v>
      </c>
      <c r="EY1" s="470" t="s">
        <v>708</v>
      </c>
      <c r="EZ1" s="470" t="s">
        <v>710</v>
      </c>
      <c r="FA1" s="470" t="s">
        <v>712</v>
      </c>
      <c r="FB1" s="470" t="s">
        <v>714</v>
      </c>
      <c r="FC1" s="470" t="s">
        <v>293</v>
      </c>
      <c r="FD1" s="470" t="s">
        <v>716</v>
      </c>
      <c r="FE1" s="470" t="s">
        <v>718</v>
      </c>
      <c r="FF1" s="470" t="s">
        <v>720</v>
      </c>
      <c r="FG1" s="470" t="s">
        <v>722</v>
      </c>
      <c r="FH1" s="470" t="s">
        <v>724</v>
      </c>
      <c r="FI1" s="470" t="s">
        <v>294</v>
      </c>
      <c r="FJ1" s="470" t="s">
        <v>727</v>
      </c>
      <c r="FK1" s="470" t="s">
        <v>295</v>
      </c>
      <c r="FL1" s="470" t="s">
        <v>730</v>
      </c>
      <c r="FM1" s="470" t="s">
        <v>731</v>
      </c>
      <c r="FN1" s="470" t="s">
        <v>733</v>
      </c>
      <c r="FO1" s="470" t="s">
        <v>296</v>
      </c>
      <c r="FP1" s="470" t="s">
        <v>736</v>
      </c>
      <c r="FQ1" s="470" t="s">
        <v>737</v>
      </c>
      <c r="FR1" s="470" t="s">
        <v>739</v>
      </c>
      <c r="FS1" s="470" t="s">
        <v>297</v>
      </c>
      <c r="FT1" s="470" t="s">
        <v>742</v>
      </c>
      <c r="FU1" s="470" t="s">
        <v>744</v>
      </c>
      <c r="FV1" s="470" t="s">
        <v>746</v>
      </c>
      <c r="FW1" s="473" t="s">
        <v>298</v>
      </c>
      <c r="FX1" s="473" t="s">
        <v>299</v>
      </c>
      <c r="FY1" s="470" t="s">
        <v>305</v>
      </c>
      <c r="FZ1" s="470" t="s">
        <v>748</v>
      </c>
      <c r="GA1" s="470" t="s">
        <v>750</v>
      </c>
      <c r="GB1" s="470" t="s">
        <v>752</v>
      </c>
      <c r="GC1" s="470" t="s">
        <v>754</v>
      </c>
      <c r="GD1" s="470" t="s">
        <v>756</v>
      </c>
      <c r="GE1" s="470" t="s">
        <v>758</v>
      </c>
      <c r="GF1" s="473" t="s">
        <v>300</v>
      </c>
      <c r="GG1" s="470" t="s">
        <v>306</v>
      </c>
      <c r="GH1" s="470" t="s">
        <v>760</v>
      </c>
      <c r="GI1" s="470" t="s">
        <v>762</v>
      </c>
      <c r="GJ1" s="470" t="s">
        <v>763</v>
      </c>
      <c r="GK1" s="470" t="s">
        <v>307</v>
      </c>
      <c r="GL1" s="470" t="s">
        <v>766</v>
      </c>
      <c r="GM1" s="470" t="s">
        <v>767</v>
      </c>
      <c r="GN1" s="473" t="s">
        <v>301</v>
      </c>
      <c r="GO1" s="470" t="s">
        <v>302</v>
      </c>
      <c r="GP1" s="470" t="s">
        <v>769</v>
      </c>
      <c r="GQ1" s="470" t="s">
        <v>771</v>
      </c>
      <c r="GR1" s="470" t="s">
        <v>773</v>
      </c>
      <c r="GS1" s="470" t="s">
        <v>775</v>
      </c>
      <c r="GT1" s="470" t="s">
        <v>777</v>
      </c>
      <c r="GU1" s="473" t="s">
        <v>303</v>
      </c>
      <c r="GV1" s="470" t="s">
        <v>304</v>
      </c>
      <c r="GW1" s="470" t="s">
        <v>779</v>
      </c>
      <c r="GX1" s="470" t="s">
        <v>781</v>
      </c>
      <c r="GY1" s="470" t="s">
        <v>783</v>
      </c>
      <c r="GZ1" s="470" t="s">
        <v>785</v>
      </c>
      <c r="HA1" s="470" t="s">
        <v>787</v>
      </c>
      <c r="HB1" s="470" t="s">
        <v>789</v>
      </c>
      <c r="HC1" s="469" t="s">
        <v>308</v>
      </c>
      <c r="HD1" s="473" t="s">
        <v>309</v>
      </c>
      <c r="HE1" s="470" t="s">
        <v>310</v>
      </c>
      <c r="HF1" s="470" t="s">
        <v>791</v>
      </c>
      <c r="HG1" s="470" t="s">
        <v>793</v>
      </c>
      <c r="HH1" s="470" t="s">
        <v>795</v>
      </c>
      <c r="HI1" s="470" t="s">
        <v>797</v>
      </c>
      <c r="HJ1" s="470" t="s">
        <v>311</v>
      </c>
      <c r="HK1" s="470" t="s">
        <v>800</v>
      </c>
      <c r="HL1" s="470" t="s">
        <v>328</v>
      </c>
      <c r="HM1" s="470" t="s">
        <v>838</v>
      </c>
      <c r="HN1" s="470" t="s">
        <v>840</v>
      </c>
      <c r="HO1" s="470" t="s">
        <v>842</v>
      </c>
      <c r="HP1" s="473" t="s">
        <v>312</v>
      </c>
      <c r="HQ1" s="470" t="s">
        <v>802</v>
      </c>
      <c r="HR1" s="470" t="s">
        <v>804</v>
      </c>
      <c r="HS1" s="470" t="s">
        <v>313</v>
      </c>
      <c r="HT1" s="470" t="s">
        <v>807</v>
      </c>
      <c r="HU1" s="470" t="s">
        <v>809</v>
      </c>
      <c r="HV1" s="470" t="s">
        <v>810</v>
      </c>
      <c r="HW1" s="470" t="s">
        <v>812</v>
      </c>
      <c r="HX1" s="473" t="s">
        <v>314</v>
      </c>
      <c r="HY1" s="470" t="s">
        <v>814</v>
      </c>
      <c r="HZ1" s="470" t="s">
        <v>816</v>
      </c>
      <c r="IA1" s="470" t="s">
        <v>818</v>
      </c>
      <c r="IB1" s="470" t="s">
        <v>315</v>
      </c>
      <c r="IC1" s="470" t="s">
        <v>820</v>
      </c>
      <c r="ID1" s="470" t="s">
        <v>822</v>
      </c>
      <c r="IE1" s="470" t="s">
        <v>316</v>
      </c>
      <c r="IF1" s="470" t="s">
        <v>824</v>
      </c>
      <c r="IG1" s="470" t="s">
        <v>826</v>
      </c>
      <c r="IH1" s="470" t="s">
        <v>317</v>
      </c>
      <c r="II1" s="470" t="s">
        <v>828</v>
      </c>
      <c r="IJ1" s="470" t="s">
        <v>830</v>
      </c>
      <c r="IK1" s="470" t="s">
        <v>832</v>
      </c>
      <c r="IL1" s="470" t="s">
        <v>834</v>
      </c>
      <c r="IM1" s="470" t="s">
        <v>318</v>
      </c>
      <c r="IN1" s="470" t="s">
        <v>836</v>
      </c>
      <c r="IO1" s="473" t="s">
        <v>319</v>
      </c>
      <c r="IP1" s="470" t="s">
        <v>844</v>
      </c>
      <c r="IQ1" s="470" t="s">
        <v>846</v>
      </c>
      <c r="IR1" s="470" t="s">
        <v>320</v>
      </c>
      <c r="IS1" s="470" t="s">
        <v>848</v>
      </c>
      <c r="IT1" s="470" t="s">
        <v>850</v>
      </c>
      <c r="IU1" s="470" t="s">
        <v>852</v>
      </c>
      <c r="IV1" s="473" t="s">
        <v>321</v>
      </c>
      <c r="IW1" s="470" t="s">
        <v>854</v>
      </c>
      <c r="IX1" s="470" t="s">
        <v>322</v>
      </c>
      <c r="IY1" s="470" t="s">
        <v>857</v>
      </c>
      <c r="IZ1" s="470" t="s">
        <v>859</v>
      </c>
      <c r="JA1" s="470" t="s">
        <v>861</v>
      </c>
      <c r="JB1" s="470" t="s">
        <v>863</v>
      </c>
      <c r="JC1" s="470" t="s">
        <v>865</v>
      </c>
      <c r="JD1" s="470" t="s">
        <v>867</v>
      </c>
      <c r="JE1" s="470" t="s">
        <v>323</v>
      </c>
      <c r="JF1" s="470" t="s">
        <v>870</v>
      </c>
      <c r="JG1" s="470" t="s">
        <v>872</v>
      </c>
      <c r="JH1" s="470" t="s">
        <v>874</v>
      </c>
      <c r="JI1" s="470" t="s">
        <v>876</v>
      </c>
      <c r="JJ1" s="470" t="s">
        <v>878</v>
      </c>
      <c r="JK1" s="470" t="s">
        <v>880</v>
      </c>
      <c r="JL1" s="470" t="s">
        <v>882</v>
      </c>
      <c r="JM1" s="470" t="s">
        <v>884</v>
      </c>
      <c r="JN1" s="470" t="s">
        <v>324</v>
      </c>
      <c r="JO1" s="470" t="s">
        <v>887</v>
      </c>
      <c r="JP1" s="470" t="s">
        <v>889</v>
      </c>
      <c r="JQ1" s="470" t="s">
        <v>891</v>
      </c>
      <c r="JR1" s="470" t="s">
        <v>893</v>
      </c>
      <c r="JS1" s="470" t="s">
        <v>894</v>
      </c>
      <c r="JT1" s="470" t="s">
        <v>896</v>
      </c>
      <c r="JU1" s="470" t="s">
        <v>898</v>
      </c>
      <c r="JV1" s="470" t="s">
        <v>900</v>
      </c>
      <c r="JW1" s="470" t="s">
        <v>902</v>
      </c>
      <c r="JX1" s="470" t="s">
        <v>904</v>
      </c>
      <c r="JY1" s="470" t="s">
        <v>906</v>
      </c>
      <c r="JZ1" s="470" t="s">
        <v>908</v>
      </c>
      <c r="KA1" s="470" t="s">
        <v>910</v>
      </c>
      <c r="KB1" s="470" t="s">
        <v>912</v>
      </c>
      <c r="KC1" s="470" t="s">
        <v>914</v>
      </c>
      <c r="KD1" s="470" t="s">
        <v>916</v>
      </c>
      <c r="KE1" s="470" t="s">
        <v>918</v>
      </c>
      <c r="KF1" s="470" t="s">
        <v>920</v>
      </c>
      <c r="KG1" s="470" t="s">
        <v>922</v>
      </c>
      <c r="KH1" s="470" t="s">
        <v>924</v>
      </c>
      <c r="KI1" s="470" t="s">
        <v>926</v>
      </c>
      <c r="KJ1" s="470" t="s">
        <v>928</v>
      </c>
      <c r="KK1" s="470" t="s">
        <v>930</v>
      </c>
      <c r="KL1" s="470" t="s">
        <v>932</v>
      </c>
      <c r="KM1" s="470" t="s">
        <v>934</v>
      </c>
      <c r="KN1" s="470" t="s">
        <v>936</v>
      </c>
      <c r="KO1" s="473" t="s">
        <v>325</v>
      </c>
      <c r="KP1" s="470" t="s">
        <v>938</v>
      </c>
      <c r="KQ1" s="470" t="s">
        <v>326</v>
      </c>
      <c r="KR1" s="470" t="s">
        <v>941</v>
      </c>
      <c r="KS1" s="470" t="s">
        <v>943</v>
      </c>
      <c r="KT1" s="470" t="s">
        <v>945</v>
      </c>
      <c r="KU1" s="470" t="s">
        <v>947</v>
      </c>
      <c r="KV1" s="470" t="s">
        <v>327</v>
      </c>
      <c r="KW1" s="470" t="s">
        <v>950</v>
      </c>
      <c r="KX1" s="470" t="s">
        <v>952</v>
      </c>
      <c r="KY1" s="470" t="s">
        <v>954</v>
      </c>
      <c r="KZ1" s="470" t="s">
        <v>956</v>
      </c>
      <c r="LA1" s="470" t="s">
        <v>958</v>
      </c>
      <c r="LB1" s="470" t="s">
        <v>960</v>
      </c>
      <c r="LC1" s="470" t="s">
        <v>962</v>
      </c>
      <c r="LD1" s="469" t="s">
        <v>329</v>
      </c>
      <c r="LE1" s="473" t="s">
        <v>330</v>
      </c>
      <c r="LF1" s="470" t="s">
        <v>331</v>
      </c>
      <c r="LG1" s="470" t="s">
        <v>345</v>
      </c>
      <c r="LH1" s="470" t="s">
        <v>964</v>
      </c>
      <c r="LI1" s="470" t="s">
        <v>966</v>
      </c>
      <c r="LJ1" s="470" t="s">
        <v>968</v>
      </c>
      <c r="LK1" s="470" t="s">
        <v>970</v>
      </c>
      <c r="LL1" s="470" t="s">
        <v>346</v>
      </c>
      <c r="LM1" s="470" t="s">
        <v>972</v>
      </c>
      <c r="LN1" s="470" t="s">
        <v>347</v>
      </c>
      <c r="LO1" s="470" t="s">
        <v>974</v>
      </c>
      <c r="LP1" s="470" t="s">
        <v>332</v>
      </c>
      <c r="LQ1" s="470" t="s">
        <v>976</v>
      </c>
      <c r="LR1" s="470" t="s">
        <v>348</v>
      </c>
      <c r="LS1" s="470" t="s">
        <v>978</v>
      </c>
      <c r="LT1" s="470" t="s">
        <v>980</v>
      </c>
      <c r="LU1" s="470" t="s">
        <v>349</v>
      </c>
      <c r="LV1" s="473" t="s">
        <v>333</v>
      </c>
      <c r="LW1" s="470" t="s">
        <v>334</v>
      </c>
      <c r="LX1" s="470" t="s">
        <v>982</v>
      </c>
      <c r="LY1" s="470" t="s">
        <v>984</v>
      </c>
      <c r="LZ1" s="470" t="s">
        <v>985</v>
      </c>
      <c r="MA1" s="470" t="s">
        <v>987</v>
      </c>
      <c r="MB1" s="470" t="s">
        <v>988</v>
      </c>
      <c r="MC1" s="470" t="s">
        <v>990</v>
      </c>
      <c r="MD1" s="470" t="s">
        <v>992</v>
      </c>
      <c r="ME1" s="470" t="s">
        <v>994</v>
      </c>
      <c r="MF1" s="470" t="s">
        <v>996</v>
      </c>
      <c r="MG1" s="470" t="s">
        <v>335</v>
      </c>
      <c r="MH1" s="470" t="s">
        <v>999</v>
      </c>
      <c r="MI1" s="470" t="s">
        <v>1000</v>
      </c>
      <c r="MJ1" s="470" t="s">
        <v>1002</v>
      </c>
      <c r="MK1" s="470" t="s">
        <v>336</v>
      </c>
      <c r="ML1" s="470" t="s">
        <v>1005</v>
      </c>
      <c r="MM1" s="470" t="s">
        <v>1006</v>
      </c>
      <c r="MN1" s="470" t="s">
        <v>1008</v>
      </c>
      <c r="MO1" s="470" t="s">
        <v>1010</v>
      </c>
      <c r="MP1" s="470" t="s">
        <v>337</v>
      </c>
      <c r="MQ1" s="470" t="s">
        <v>1013</v>
      </c>
      <c r="MR1" s="470" t="s">
        <v>1015</v>
      </c>
      <c r="MS1" s="470" t="s">
        <v>1017</v>
      </c>
      <c r="MT1" s="470" t="s">
        <v>1019</v>
      </c>
      <c r="MU1" s="470" t="s">
        <v>338</v>
      </c>
      <c r="MV1" s="470" t="s">
        <v>1022</v>
      </c>
      <c r="MW1" s="470" t="s">
        <v>1024</v>
      </c>
      <c r="MX1" s="470" t="s">
        <v>1026</v>
      </c>
      <c r="MY1" s="470" t="s">
        <v>1028</v>
      </c>
      <c r="MZ1" s="470" t="s">
        <v>1030</v>
      </c>
      <c r="NA1" s="470" t="s">
        <v>1032</v>
      </c>
      <c r="NB1" s="470" t="s">
        <v>1034</v>
      </c>
      <c r="NC1" s="470" t="s">
        <v>1036</v>
      </c>
      <c r="ND1" s="470" t="s">
        <v>1038</v>
      </c>
      <c r="NE1" s="470" t="s">
        <v>1040</v>
      </c>
      <c r="NF1" s="470" t="s">
        <v>1042</v>
      </c>
      <c r="NG1" s="470" t="s">
        <v>1043</v>
      </c>
      <c r="NH1" s="473" t="s">
        <v>339</v>
      </c>
      <c r="NI1" s="470" t="s">
        <v>340</v>
      </c>
      <c r="NJ1" s="470" t="s">
        <v>1045</v>
      </c>
      <c r="NK1" s="470" t="s">
        <v>1047</v>
      </c>
      <c r="NL1" s="470" t="s">
        <v>1049</v>
      </c>
      <c r="NM1" s="470" t="s">
        <v>1051</v>
      </c>
      <c r="NN1" s="473" t="s">
        <v>341</v>
      </c>
      <c r="NO1" s="470" t="s">
        <v>342</v>
      </c>
      <c r="NP1" s="470" t="s">
        <v>1052</v>
      </c>
      <c r="NQ1" s="470" t="s">
        <v>343</v>
      </c>
      <c r="NR1" s="470" t="s">
        <v>1054</v>
      </c>
      <c r="NS1" s="470" t="s">
        <v>1056</v>
      </c>
      <c r="NT1" s="470" t="s">
        <v>344</v>
      </c>
      <c r="NU1" s="470" t="s">
        <v>1058</v>
      </c>
      <c r="NV1" s="469" t="s">
        <v>350</v>
      </c>
      <c r="NW1" s="473" t="s">
        <v>351</v>
      </c>
      <c r="NX1" s="470" t="s">
        <v>352</v>
      </c>
      <c r="NY1" s="470" t="s">
        <v>1061</v>
      </c>
      <c r="NZ1" s="470" t="s">
        <v>1063</v>
      </c>
      <c r="OA1" s="470" t="s">
        <v>353</v>
      </c>
      <c r="OB1" s="470" t="s">
        <v>363</v>
      </c>
      <c r="OC1" s="470" t="s">
        <v>1065</v>
      </c>
      <c r="OD1" s="470" t="s">
        <v>1067</v>
      </c>
      <c r="OE1" s="470" t="s">
        <v>1069</v>
      </c>
      <c r="OF1" s="470" t="s">
        <v>1071</v>
      </c>
      <c r="OG1" s="470" t="s">
        <v>1073</v>
      </c>
      <c r="OH1" s="470" t="s">
        <v>1075</v>
      </c>
      <c r="OI1" s="470" t="s">
        <v>1077</v>
      </c>
      <c r="OJ1" s="470" t="s">
        <v>1079</v>
      </c>
      <c r="OK1" s="470" t="s">
        <v>1081</v>
      </c>
      <c r="OL1" s="470" t="s">
        <v>1083</v>
      </c>
      <c r="OM1" s="470" t="s">
        <v>1085</v>
      </c>
      <c r="ON1" s="470" t="s">
        <v>1087</v>
      </c>
      <c r="OO1" s="470" t="s">
        <v>1089</v>
      </c>
      <c r="OP1" s="470" t="s">
        <v>1091</v>
      </c>
      <c r="OQ1" s="470" t="s">
        <v>1093</v>
      </c>
      <c r="OR1" s="470" t="s">
        <v>1095</v>
      </c>
      <c r="OS1" s="470" t="s">
        <v>1097</v>
      </c>
      <c r="OT1" s="470" t="s">
        <v>1099</v>
      </c>
      <c r="OU1" s="470" t="s">
        <v>1101</v>
      </c>
      <c r="OV1" s="470" t="s">
        <v>1103</v>
      </c>
      <c r="OW1" s="470" t="s">
        <v>1105</v>
      </c>
      <c r="OX1" s="470" t="s">
        <v>1107</v>
      </c>
      <c r="OY1" s="470" t="s">
        <v>364</v>
      </c>
      <c r="OZ1" s="470" t="s">
        <v>1110</v>
      </c>
      <c r="PA1" s="470" t="s">
        <v>1112</v>
      </c>
      <c r="PB1" s="470" t="s">
        <v>1113</v>
      </c>
      <c r="PC1" s="470" t="s">
        <v>1115</v>
      </c>
      <c r="PD1" s="470" t="s">
        <v>1117</v>
      </c>
      <c r="PE1" s="470" t="s">
        <v>1119</v>
      </c>
      <c r="PF1" s="470" t="s">
        <v>1121</v>
      </c>
      <c r="PG1" s="470" t="s">
        <v>1123</v>
      </c>
      <c r="PH1" s="470" t="s">
        <v>1125</v>
      </c>
      <c r="PI1" s="470" t="s">
        <v>1127</v>
      </c>
      <c r="PJ1" s="470" t="s">
        <v>1129</v>
      </c>
      <c r="PK1" s="470" t="s">
        <v>1131</v>
      </c>
      <c r="PL1" s="470" t="s">
        <v>1133</v>
      </c>
      <c r="PM1" s="470" t="s">
        <v>1135</v>
      </c>
      <c r="PN1" s="470" t="s">
        <v>1137</v>
      </c>
      <c r="PO1" s="470" t="s">
        <v>1139</v>
      </c>
      <c r="PP1" s="470" t="s">
        <v>1141</v>
      </c>
      <c r="PQ1" s="470" t="s">
        <v>1143</v>
      </c>
      <c r="PR1" s="470" t="s">
        <v>1145</v>
      </c>
      <c r="PS1" s="470" t="s">
        <v>1147</v>
      </c>
      <c r="PT1" s="470" t="s">
        <v>1149</v>
      </c>
      <c r="PU1" s="470" t="s">
        <v>1151</v>
      </c>
      <c r="PV1" s="470" t="s">
        <v>1153</v>
      </c>
      <c r="PW1" s="470" t="s">
        <v>1155</v>
      </c>
      <c r="PX1" s="470" t="s">
        <v>1157</v>
      </c>
      <c r="PY1" s="470" t="s">
        <v>1159</v>
      </c>
      <c r="PZ1" s="470" t="s">
        <v>354</v>
      </c>
      <c r="QA1" s="470" t="s">
        <v>1161</v>
      </c>
      <c r="QB1" s="470" t="s">
        <v>1163</v>
      </c>
      <c r="QC1" s="470" t="s">
        <v>1165</v>
      </c>
      <c r="QD1" s="470" t="s">
        <v>1167</v>
      </c>
      <c r="QE1" s="470" t="s">
        <v>1169</v>
      </c>
      <c r="QF1" s="473" t="s">
        <v>355</v>
      </c>
      <c r="QG1" s="470" t="s">
        <v>356</v>
      </c>
      <c r="QH1" s="470" t="s">
        <v>1171</v>
      </c>
      <c r="QI1" s="470" t="s">
        <v>1173</v>
      </c>
      <c r="QJ1" s="470" t="s">
        <v>1175</v>
      </c>
      <c r="QK1" s="470" t="s">
        <v>1177</v>
      </c>
      <c r="QL1" s="470" t="s">
        <v>1179</v>
      </c>
      <c r="QM1" s="470" t="s">
        <v>1181</v>
      </c>
      <c r="QN1" s="473" t="s">
        <v>357</v>
      </c>
      <c r="QO1" s="470" t="s">
        <v>1183</v>
      </c>
      <c r="QP1" s="470" t="s">
        <v>358</v>
      </c>
      <c r="QQ1" s="470" t="s">
        <v>365</v>
      </c>
      <c r="QR1" s="470" t="s">
        <v>1185</v>
      </c>
      <c r="QS1" s="470" t="s">
        <v>1187</v>
      </c>
      <c r="QT1" s="470" t="s">
        <v>1189</v>
      </c>
      <c r="QU1" s="470" t="s">
        <v>1191</v>
      </c>
      <c r="QV1" s="470" t="s">
        <v>1193</v>
      </c>
      <c r="QW1" s="470" t="s">
        <v>1195</v>
      </c>
      <c r="QX1" s="470" t="s">
        <v>1197</v>
      </c>
      <c r="QY1" s="470" t="s">
        <v>1199</v>
      </c>
      <c r="QZ1" s="470" t="s">
        <v>1201</v>
      </c>
      <c r="RA1" s="470" t="s">
        <v>1203</v>
      </c>
      <c r="RB1" s="470" t="s">
        <v>1205</v>
      </c>
      <c r="RC1" s="470" t="s">
        <v>1207</v>
      </c>
      <c r="RD1" s="470" t="s">
        <v>1209</v>
      </c>
      <c r="RE1" s="470" t="s">
        <v>1211</v>
      </c>
      <c r="RF1" s="473" t="s">
        <v>359</v>
      </c>
      <c r="RG1" s="470" t="s">
        <v>360</v>
      </c>
      <c r="RH1" s="470" t="s">
        <v>1213</v>
      </c>
      <c r="RI1" s="470" t="s">
        <v>1215</v>
      </c>
      <c r="RJ1" s="473" t="s">
        <v>361</v>
      </c>
      <c r="RK1" s="470" t="s">
        <v>362</v>
      </c>
      <c r="RL1" s="470" t="s">
        <v>1217</v>
      </c>
      <c r="RM1" s="470" t="s">
        <v>1218</v>
      </c>
      <c r="RN1" s="470" t="s">
        <v>1219</v>
      </c>
      <c r="RO1" s="470" t="s">
        <v>1220</v>
      </c>
      <c r="RP1" s="470" t="s">
        <v>1222</v>
      </c>
      <c r="RQ1" s="470" t="s">
        <v>1223</v>
      </c>
      <c r="RR1" s="470" t="s">
        <v>1225</v>
      </c>
      <c r="RS1" s="470" t="s">
        <v>1226</v>
      </c>
      <c r="RT1" s="469" t="s">
        <v>366</v>
      </c>
      <c r="RU1" s="473" t="s">
        <v>367</v>
      </c>
      <c r="RV1" s="470" t="s">
        <v>368</v>
      </c>
      <c r="RW1" s="470" t="s">
        <v>1228</v>
      </c>
      <c r="RX1" s="470" t="s">
        <v>1230</v>
      </c>
      <c r="RY1" s="470" t="s">
        <v>369</v>
      </c>
      <c r="RZ1" s="470" t="s">
        <v>1232</v>
      </c>
      <c r="SA1" s="470" t="s">
        <v>1234</v>
      </c>
      <c r="SB1" s="470" t="s">
        <v>1236</v>
      </c>
      <c r="SC1" s="470" t="s">
        <v>1238</v>
      </c>
      <c r="SD1" s="473" t="s">
        <v>370</v>
      </c>
      <c r="SE1" s="470" t="s">
        <v>371</v>
      </c>
      <c r="SF1" s="470" t="s">
        <v>1240</v>
      </c>
      <c r="SG1" s="470" t="s">
        <v>1242</v>
      </c>
      <c r="SH1" s="470" t="s">
        <v>1244</v>
      </c>
      <c r="SI1" s="470" t="s">
        <v>1246</v>
      </c>
      <c r="SJ1" s="470" t="s">
        <v>1248</v>
      </c>
      <c r="SK1" s="470" t="s">
        <v>1250</v>
      </c>
      <c r="SL1" s="470" t="s">
        <v>1252</v>
      </c>
      <c r="SM1" s="470" t="s">
        <v>1254</v>
      </c>
      <c r="SN1" s="470" t="s">
        <v>1256</v>
      </c>
      <c r="SO1" s="470" t="s">
        <v>1258</v>
      </c>
      <c r="SP1" s="470" t="s">
        <v>1260</v>
      </c>
      <c r="SQ1" s="470" t="s">
        <v>1262</v>
      </c>
      <c r="SR1" s="470" t="s">
        <v>1264</v>
      </c>
      <c r="SS1" s="470" t="s">
        <v>1266</v>
      </c>
      <c r="ST1" s="470" t="s">
        <v>1268</v>
      </c>
      <c r="SU1" s="469" t="s">
        <v>372</v>
      </c>
      <c r="SV1" s="473" t="s">
        <v>373</v>
      </c>
      <c r="SW1" s="470" t="s">
        <v>374</v>
      </c>
      <c r="SX1" s="470" t="s">
        <v>1270</v>
      </c>
      <c r="SY1" s="470" t="s">
        <v>1272</v>
      </c>
      <c r="SZ1" s="470" t="s">
        <v>1274</v>
      </c>
      <c r="TA1" s="470" t="s">
        <v>1276</v>
      </c>
      <c r="TB1" s="470" t="s">
        <v>1278</v>
      </c>
      <c r="TC1" s="470" t="s">
        <v>375</v>
      </c>
      <c r="TD1" s="470" t="s">
        <v>1280</v>
      </c>
      <c r="TE1" s="470" t="s">
        <v>1282</v>
      </c>
      <c r="TF1" s="470" t="s">
        <v>1284</v>
      </c>
      <c r="TG1" s="470" t="s">
        <v>1286</v>
      </c>
      <c r="TH1" s="470" t="s">
        <v>1288</v>
      </c>
      <c r="TI1" s="470" t="s">
        <v>1290</v>
      </c>
      <c r="TJ1" s="473" t="s">
        <v>376</v>
      </c>
      <c r="TK1" s="470" t="s">
        <v>377</v>
      </c>
      <c r="TL1" s="470" t="s">
        <v>378</v>
      </c>
      <c r="TM1" s="470" t="s">
        <v>1292</v>
      </c>
      <c r="TN1" s="470" t="s">
        <v>1294</v>
      </c>
      <c r="TO1" s="470" t="s">
        <v>1295</v>
      </c>
      <c r="TP1" s="470" t="s">
        <v>1297</v>
      </c>
      <c r="TQ1" s="470" t="s">
        <v>1299</v>
      </c>
      <c r="TR1" s="470" t="s">
        <v>1301</v>
      </c>
      <c r="TS1" s="470" t="s">
        <v>1303</v>
      </c>
      <c r="TT1" s="470" t="s">
        <v>1305</v>
      </c>
      <c r="TU1" s="470" t="s">
        <v>1307</v>
      </c>
      <c r="TV1" s="470" t="s">
        <v>1309</v>
      </c>
      <c r="TW1" s="470" t="s">
        <v>1311</v>
      </c>
      <c r="TX1" s="470" t="s">
        <v>1313</v>
      </c>
      <c r="TY1" s="470" t="s">
        <v>1315</v>
      </c>
      <c r="TZ1" s="470" t="s">
        <v>1317</v>
      </c>
      <c r="UA1" s="470" t="s">
        <v>1319</v>
      </c>
      <c r="UB1" s="470" t="s">
        <v>1321</v>
      </c>
      <c r="UC1" s="469" t="s">
        <v>1323</v>
      </c>
      <c r="UD1" s="470" t="s">
        <v>1325</v>
      </c>
      <c r="UE1" s="470" t="s">
        <v>1327</v>
      </c>
      <c r="UF1" s="470" t="s">
        <v>1329</v>
      </c>
      <c r="UG1" s="470" t="s">
        <v>1331</v>
      </c>
      <c r="UH1" s="470" t="s">
        <v>1333</v>
      </c>
      <c r="UI1" s="471"/>
    </row>
    <row r="2" spans="1:555" s="122" customFormat="1" hidden="1" x14ac:dyDescent="0.25">
      <c r="A2" s="467" t="s">
        <v>1356</v>
      </c>
      <c r="B2" s="467" t="s">
        <v>1358</v>
      </c>
      <c r="C2" s="467" t="s">
        <v>470</v>
      </c>
      <c r="D2" s="467" t="s">
        <v>1357</v>
      </c>
      <c r="E2" s="467" t="s">
        <v>1359</v>
      </c>
      <c r="F2" s="467" t="s">
        <v>471</v>
      </c>
      <c r="G2" s="468" t="s">
        <v>1360</v>
      </c>
      <c r="H2" s="467" t="s">
        <v>1361</v>
      </c>
      <c r="I2" s="467" t="s">
        <v>1362</v>
      </c>
      <c r="J2" s="467" t="s">
        <v>1450</v>
      </c>
      <c r="K2" s="467" t="s">
        <v>1363</v>
      </c>
      <c r="L2" s="467" t="s">
        <v>1364</v>
      </c>
      <c r="M2" s="467" t="s">
        <v>1365</v>
      </c>
      <c r="N2" s="467" t="s">
        <v>1366</v>
      </c>
      <c r="O2" s="467" t="s">
        <v>1367</v>
      </c>
      <c r="P2" s="467" t="s">
        <v>1475</v>
      </c>
      <c r="Q2" s="467" t="s">
        <v>1510</v>
      </c>
      <c r="R2" s="462" t="str">
        <f>+Presupuesto!D11</f>
        <v>Recurrente</v>
      </c>
      <c r="S2" s="462" t="str">
        <f>+Presupuesto!E11</f>
        <v>Programa / Proyecto 2017</v>
      </c>
      <c r="T2" s="467"/>
      <c r="U2" s="467" t="s">
        <v>393</v>
      </c>
      <c r="V2" s="467" t="s">
        <v>411</v>
      </c>
      <c r="W2" s="467" t="s">
        <v>394</v>
      </c>
      <c r="X2" s="467" t="s">
        <v>395</v>
      </c>
      <c r="Y2" s="467" t="s">
        <v>396</v>
      </c>
      <c r="Z2" s="467" t="s">
        <v>397</v>
      </c>
      <c r="AA2" s="467" t="s">
        <v>398</v>
      </c>
      <c r="AB2" s="467" t="s">
        <v>399</v>
      </c>
      <c r="AC2" s="467" t="s">
        <v>400</v>
      </c>
      <c r="AD2" s="467" t="s">
        <v>401</v>
      </c>
      <c r="AE2" s="467" t="s">
        <v>402</v>
      </c>
      <c r="AF2" s="467" t="s">
        <v>403</v>
      </c>
      <c r="AG2" s="467"/>
      <c r="AH2" s="467" t="s">
        <v>419</v>
      </c>
      <c r="AI2" s="467" t="s">
        <v>420</v>
      </c>
      <c r="AJ2" s="467" t="s">
        <v>421</v>
      </c>
      <c r="AK2" s="467" t="s">
        <v>422</v>
      </c>
      <c r="AL2" s="467" t="s">
        <v>423</v>
      </c>
      <c r="AM2" s="467" t="s">
        <v>426</v>
      </c>
      <c r="AN2" s="467" t="s">
        <v>424</v>
      </c>
      <c r="AO2" s="467" t="s">
        <v>425</v>
      </c>
      <c r="AP2" s="467" t="s">
        <v>427</v>
      </c>
      <c r="AQ2" s="467" t="s">
        <v>428</v>
      </c>
      <c r="AR2" s="467" t="s">
        <v>429</v>
      </c>
      <c r="AS2" s="467" t="s">
        <v>430</v>
      </c>
      <c r="AT2" s="467" t="s">
        <v>431</v>
      </c>
      <c r="AU2" s="467" t="s">
        <v>432</v>
      </c>
      <c r="AV2" s="467" t="s">
        <v>433</v>
      </c>
      <c r="AW2" s="467" t="s">
        <v>434</v>
      </c>
      <c r="AX2" s="467" t="s">
        <v>435</v>
      </c>
      <c r="AY2" s="467" t="s">
        <v>436</v>
      </c>
      <c r="AZ2" s="467" t="s">
        <v>437</v>
      </c>
      <c r="BA2" s="467" t="s">
        <v>438</v>
      </c>
      <c r="BB2" s="467" t="s">
        <v>439</v>
      </c>
      <c r="BC2" s="467" t="s">
        <v>440</v>
      </c>
      <c r="BD2" s="467" t="s">
        <v>441</v>
      </c>
      <c r="BE2" s="467" t="s">
        <v>442</v>
      </c>
      <c r="BF2" s="467" t="s">
        <v>443</v>
      </c>
      <c r="BG2" s="467" t="s">
        <v>444</v>
      </c>
      <c r="BH2" s="467" t="s">
        <v>445</v>
      </c>
      <c r="BI2" s="467" t="s">
        <v>446</v>
      </c>
      <c r="BJ2" s="467" t="s">
        <v>447</v>
      </c>
      <c r="BK2" s="467" t="s">
        <v>448</v>
      </c>
      <c r="BL2" s="467" t="s">
        <v>449</v>
      </c>
      <c r="BM2" s="467" t="s">
        <v>450</v>
      </c>
      <c r="BN2" s="467" t="s">
        <v>451</v>
      </c>
      <c r="BO2" s="467" t="s">
        <v>452</v>
      </c>
      <c r="BP2" s="467" t="s">
        <v>453</v>
      </c>
      <c r="BQ2" s="467" t="s">
        <v>454</v>
      </c>
      <c r="BR2" s="467" t="s">
        <v>455</v>
      </c>
      <c r="BS2" s="467" t="s">
        <v>456</v>
      </c>
      <c r="BT2" s="467" t="s">
        <v>457</v>
      </c>
      <c r="BU2" s="467" t="s">
        <v>458</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x14ac:dyDescent="0.25">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5759.1495000000004</v>
      </c>
      <c r="BC3" s="464">
        <f>+'Cuadro Resumen'!D213</f>
        <v>5307.4515000000001</v>
      </c>
      <c r="BD3" s="464">
        <f>+'Cuadro Resumen'!E213</f>
        <v>6775.47</v>
      </c>
      <c r="BE3" s="464">
        <f>+'Cuadro Resumen'!F213</f>
        <v>6323.7719999999999</v>
      </c>
      <c r="BF3" s="464">
        <f>+'Cuadro Resumen'!C214</f>
        <v>5081.6025</v>
      </c>
      <c r="BG3" s="464">
        <f>+'Cuadro Resumen'!D214</f>
        <v>4629.9045000000006</v>
      </c>
      <c r="BH3" s="464">
        <f>+'Cuadro Resumen'!E214</f>
        <v>6097.9230000000007</v>
      </c>
      <c r="BI3" s="464">
        <f>+'Cuadro Resumen'!F214</f>
        <v>5646.2250000000004</v>
      </c>
      <c r="BJ3" s="464">
        <f>+'Cuadro Resumen'!C215</f>
        <v>4404.0555000000004</v>
      </c>
      <c r="BK3" s="464">
        <f>+'Cuadro Resumen'!D215</f>
        <v>4065.2820000000002</v>
      </c>
      <c r="BL3" s="464">
        <f>+'Cuadro Resumen'!E215</f>
        <v>5420.3760000000002</v>
      </c>
      <c r="BM3" s="464">
        <f>+'Cuadro Resumen'!F215</f>
        <v>4968.6779999999999</v>
      </c>
      <c r="BN3" s="464">
        <f>+'Cuadro Resumen'!C216</f>
        <v>3726.5085000000004</v>
      </c>
      <c r="BO3" s="464">
        <f>+'Cuadro Resumen'!D216</f>
        <v>3387.7350000000001</v>
      </c>
      <c r="BP3" s="464">
        <f>+'Cuadro Resumen'!E216</f>
        <v>4742.8290000000006</v>
      </c>
      <c r="BQ3" s="464">
        <f>+'Cuadro Resumen'!F216</f>
        <v>4404.0555000000004</v>
      </c>
      <c r="BR3" s="464">
        <f>+'Cuadro Resumen'!C217</f>
        <v>3274.8105</v>
      </c>
      <c r="BS3" s="464">
        <f>+'Cuadro Resumen'!D217</f>
        <v>3048.9615000000003</v>
      </c>
      <c r="BT3" s="464">
        <f>+'Cuadro Resumen'!E217</f>
        <v>4178.2065000000002</v>
      </c>
      <c r="BU3" s="464">
        <f>+'Cuadro Resumen'!F217</f>
        <v>3839.433</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x14ac:dyDescent="0.3"/>
    <row r="5" spans="1:555" ht="53.25" thickBot="1" x14ac:dyDescent="0.3">
      <c r="C5" s="87" t="s">
        <v>384</v>
      </c>
      <c r="D5" s="198">
        <f>SUMIF(C:C,$C$10,D:D)</f>
        <v>32000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SUM(F18:F52)</f>
        <v>32000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t="s">
        <v>1735</v>
      </c>
      <c r="E13" s="93"/>
      <c r="F13" s="93"/>
      <c r="G13" s="93"/>
      <c r="H13" s="76"/>
      <c r="I13" s="76"/>
      <c r="J13" s="76"/>
      <c r="K13" s="112"/>
    </row>
    <row r="14" spans="1:555" s="466" customFormat="1" ht="15.75" x14ac:dyDescent="0.25">
      <c r="B14" s="93"/>
      <c r="C14" s="202" t="s">
        <v>391</v>
      </c>
      <c r="D14" s="369" t="s">
        <v>1734</v>
      </c>
      <c r="E14" s="93"/>
      <c r="F14" s="93"/>
      <c r="G14" s="93"/>
      <c r="H14" s="76"/>
      <c r="I14" s="76"/>
      <c r="J14" s="76"/>
      <c r="K14" s="112"/>
    </row>
    <row r="15" spans="1:555" ht="18.75" x14ac:dyDescent="0.25">
      <c r="B15" s="93"/>
      <c r="C15"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 Programar la actividad de Fumigacin en Coordinacion con Compañía de aseo Prinvada, Servicios Generales, Area de Salud,las oficinas y areas de comidas en el CISE para definir 3 fechas en el años, 1 por trimestre            </v>
      </c>
      <c r="D15" s="31"/>
      <c r="E15" s="93"/>
      <c r="F15" s="93"/>
      <c r="G15" s="93"/>
      <c r="H15" s="76"/>
      <c r="I15" s="76"/>
      <c r="J15" s="76"/>
      <c r="K15" s="112"/>
    </row>
    <row r="16" spans="1:555" ht="15.75" thickBot="1" x14ac:dyDescent="0.3">
      <c r="F16" s="93"/>
      <c r="G16" s="76"/>
      <c r="H16" s="76"/>
      <c r="I16" s="76"/>
    </row>
    <row r="17" spans="3:11" ht="30.75" thickBot="1" x14ac:dyDescent="0.3">
      <c r="C17" s="129" t="s">
        <v>44</v>
      </c>
      <c r="D17" s="129" t="s">
        <v>55</v>
      </c>
      <c r="E17" s="136" t="s">
        <v>57</v>
      </c>
      <c r="F17" s="135" t="s">
        <v>27</v>
      </c>
      <c r="G17" s="133" t="s">
        <v>130</v>
      </c>
      <c r="H17" s="136" t="s">
        <v>46</v>
      </c>
      <c r="I17" s="133" t="s">
        <v>131</v>
      </c>
      <c r="J17" s="133" t="s">
        <v>409</v>
      </c>
      <c r="K17" s="133" t="s">
        <v>410</v>
      </c>
    </row>
    <row r="18" spans="3:11" x14ac:dyDescent="0.25">
      <c r="C18" s="220"/>
      <c r="D18" s="221"/>
      <c r="E18" s="219">
        <v>0</v>
      </c>
      <c r="F18" s="97">
        <f t="shared" ref="F18:F52" si="0">D18*E18</f>
        <v>0</v>
      </c>
      <c r="G18" s="161"/>
      <c r="H18" s="142"/>
      <c r="I18" s="130" t="e">
        <f>VLOOKUP(H18,Presupuesto!$B$11:$C$565,2,0)</f>
        <v>#N/A</v>
      </c>
      <c r="J18" s="218" t="s">
        <v>1510</v>
      </c>
      <c r="K18" s="98" t="s">
        <v>393</v>
      </c>
    </row>
    <row r="19" spans="3:11" x14ac:dyDescent="0.25">
      <c r="C19" s="141" t="s">
        <v>1741</v>
      </c>
      <c r="D19" s="158">
        <v>4</v>
      </c>
      <c r="E19" s="123">
        <v>8000</v>
      </c>
      <c r="F19" s="97">
        <f t="shared" ref="F19:F25" si="1">D19*E19</f>
        <v>32000</v>
      </c>
      <c r="G19" s="161" t="s">
        <v>1695</v>
      </c>
      <c r="H19" s="142" t="s">
        <v>684</v>
      </c>
      <c r="I19" s="130" t="str">
        <f>VLOOKUP(H19,Presupuesto!$B$11:$C$565,2,0)</f>
        <v>LIMPIEZA ASEO Y FUMIGACION</v>
      </c>
      <c r="J19" s="98" t="str">
        <f t="shared" ref="J19:J52" si="2">$J$18</f>
        <v>Gestión Tecnologías de Información y Comunicación</v>
      </c>
      <c r="K19" s="98" t="s">
        <v>411</v>
      </c>
    </row>
    <row r="20" spans="3:11" x14ac:dyDescent="0.25">
      <c r="C20" s="141"/>
      <c r="D20" s="158"/>
      <c r="E20" s="123"/>
      <c r="F20" s="97">
        <f t="shared" si="1"/>
        <v>0</v>
      </c>
      <c r="G20" s="161"/>
      <c r="H20" s="142"/>
      <c r="I20" s="130" t="e">
        <f>VLOOKUP(H20,Presupuesto!$B$11:$C$565,2,0)</f>
        <v>#N/A</v>
      </c>
      <c r="J20" s="98" t="str">
        <f t="shared" si="2"/>
        <v>Gestión Tecnologías de Información y Comunicación</v>
      </c>
      <c r="K20" s="98" t="s">
        <v>411</v>
      </c>
    </row>
    <row r="21" spans="3:11" x14ac:dyDescent="0.25">
      <c r="C21" s="141"/>
      <c r="D21" s="158"/>
      <c r="E21" s="123"/>
      <c r="F21" s="97">
        <f t="shared" si="1"/>
        <v>0</v>
      </c>
      <c r="G21" s="161"/>
      <c r="H21" s="142"/>
      <c r="I21" s="130" t="e">
        <f>VLOOKUP(H21,Presupuesto!$B$11:$C$565,2,0)</f>
        <v>#N/A</v>
      </c>
      <c r="J21" s="98" t="str">
        <f t="shared" si="2"/>
        <v>Gestión Tecnologías de Información y Comunicación</v>
      </c>
      <c r="K21" s="98" t="s">
        <v>411</v>
      </c>
    </row>
    <row r="22" spans="3:11" x14ac:dyDescent="0.25">
      <c r="C22" s="141"/>
      <c r="D22" s="158"/>
      <c r="E22" s="123"/>
      <c r="F22" s="97">
        <f t="shared" si="1"/>
        <v>0</v>
      </c>
      <c r="G22" s="161"/>
      <c r="H22" s="142"/>
      <c r="I22" s="130" t="e">
        <f>VLOOKUP(H22,Presupuesto!$B$11:$C$565,2,0)</f>
        <v>#N/A</v>
      </c>
      <c r="J22" s="98" t="str">
        <f t="shared" si="2"/>
        <v>Gestión Tecnologías de Información y Comunicación</v>
      </c>
      <c r="K22" s="98" t="s">
        <v>411</v>
      </c>
    </row>
    <row r="23" spans="3:11" x14ac:dyDescent="0.25">
      <c r="C23" s="141"/>
      <c r="D23" s="158"/>
      <c r="E23" s="123"/>
      <c r="F23" s="97">
        <f t="shared" si="1"/>
        <v>0</v>
      </c>
      <c r="G23" s="161"/>
      <c r="H23" s="142"/>
      <c r="I23" s="130" t="e">
        <f>VLOOKUP(H23,Presupuesto!$B$11:$C$565,2,0)</f>
        <v>#N/A</v>
      </c>
      <c r="J23" s="98" t="str">
        <f t="shared" si="2"/>
        <v>Gestión Tecnologías de Información y Comunicación</v>
      </c>
      <c r="K23" s="98" t="s">
        <v>400</v>
      </c>
    </row>
    <row r="24" spans="3:11" x14ac:dyDescent="0.25">
      <c r="C24" s="141"/>
      <c r="D24" s="158"/>
      <c r="E24" s="123"/>
      <c r="F24" s="97">
        <f t="shared" si="1"/>
        <v>0</v>
      </c>
      <c r="G24" s="161"/>
      <c r="H24" s="142"/>
      <c r="I24" s="130" t="e">
        <f>VLOOKUP(H24,Presupuesto!$B$11:$C$565,2,0)</f>
        <v>#N/A</v>
      </c>
      <c r="J24" s="98" t="str">
        <f t="shared" si="2"/>
        <v>Gestión Tecnologías de Información y Comunicación</v>
      </c>
      <c r="K24" s="98" t="s">
        <v>411</v>
      </c>
    </row>
    <row r="25" spans="3:11" x14ac:dyDescent="0.25">
      <c r="C25" s="141"/>
      <c r="D25" s="158"/>
      <c r="E25" s="123"/>
      <c r="F25" s="97">
        <f t="shared" si="1"/>
        <v>0</v>
      </c>
      <c r="G25" s="161"/>
      <c r="H25" s="142"/>
      <c r="I25" s="130" t="e">
        <f>VLOOKUP(H25,Presupuesto!$B$11:$C$565,2,0)</f>
        <v>#N/A</v>
      </c>
      <c r="J25" s="98" t="str">
        <f t="shared" si="2"/>
        <v>Gestión Tecnologías de Información y Comunicación</v>
      </c>
      <c r="K25" s="98" t="s">
        <v>411</v>
      </c>
    </row>
    <row r="26" spans="3:11" x14ac:dyDescent="0.25">
      <c r="C26" s="141"/>
      <c r="D26" s="158"/>
      <c r="E26" s="123"/>
      <c r="F26" s="97">
        <f t="shared" si="0"/>
        <v>0</v>
      </c>
      <c r="G26" s="161"/>
      <c r="H26" s="142"/>
      <c r="I26" s="130" t="e">
        <f>VLOOKUP(H26,Presupuesto!$B$11:$C$565,2,0)</f>
        <v>#N/A</v>
      </c>
      <c r="J26" s="98" t="str">
        <f t="shared" si="2"/>
        <v>Gestión Tecnologías de Información y Comunicación</v>
      </c>
      <c r="K26" s="98" t="s">
        <v>411</v>
      </c>
    </row>
    <row r="27" spans="3:11" x14ac:dyDescent="0.25">
      <c r="C27" s="141"/>
      <c r="D27" s="158"/>
      <c r="E27" s="123"/>
      <c r="F27" s="97">
        <f t="shared" si="0"/>
        <v>0</v>
      </c>
      <c r="G27" s="161"/>
      <c r="H27" s="142"/>
      <c r="I27" s="130" t="e">
        <f>VLOOKUP(H27,Presupuesto!$B$11:$C$565,2,0)</f>
        <v>#N/A</v>
      </c>
      <c r="J27" s="98" t="str">
        <f t="shared" si="2"/>
        <v>Gestión Tecnologías de Información y Comunicación</v>
      </c>
      <c r="K27" s="98" t="s">
        <v>411</v>
      </c>
    </row>
    <row r="28" spans="3:11" x14ac:dyDescent="0.25">
      <c r="C28" s="141"/>
      <c r="D28" s="158"/>
      <c r="E28" s="123"/>
      <c r="F28" s="97">
        <f t="shared" si="0"/>
        <v>0</v>
      </c>
      <c r="G28" s="161"/>
      <c r="H28" s="142"/>
      <c r="I28" s="130" t="e">
        <f>VLOOKUP(H28,Presupuesto!$B$11:$C$565,2,0)</f>
        <v>#N/A</v>
      </c>
      <c r="J28" s="98" t="str">
        <f t="shared" si="2"/>
        <v>Gestión Tecnologías de Información y Comunicación</v>
      </c>
      <c r="K28" s="98" t="s">
        <v>411</v>
      </c>
    </row>
    <row r="29" spans="3:11" x14ac:dyDescent="0.25">
      <c r="C29" s="141"/>
      <c r="D29" s="158"/>
      <c r="E29" s="123"/>
      <c r="F29" s="97">
        <f t="shared" si="0"/>
        <v>0</v>
      </c>
      <c r="G29" s="161"/>
      <c r="H29" s="142"/>
      <c r="I29" s="130" t="e">
        <f>VLOOKUP(H29,Presupuesto!$B$11:$C$565,2,0)</f>
        <v>#N/A</v>
      </c>
      <c r="J29" s="98" t="str">
        <f t="shared" si="2"/>
        <v>Gestión Tecnologías de Información y Comunicación</v>
      </c>
      <c r="K29" s="98" t="s">
        <v>411</v>
      </c>
    </row>
    <row r="30" spans="3:11" x14ac:dyDescent="0.25">
      <c r="C30" s="141"/>
      <c r="D30" s="158"/>
      <c r="E30" s="123"/>
      <c r="F30" s="97">
        <f t="shared" si="0"/>
        <v>0</v>
      </c>
      <c r="G30" s="161"/>
      <c r="H30" s="142"/>
      <c r="I30" s="130" t="e">
        <f>VLOOKUP(H30,Presupuesto!$B$11:$C$565,2,0)</f>
        <v>#N/A</v>
      </c>
      <c r="J30" s="98" t="str">
        <f t="shared" si="2"/>
        <v>Gestión Tecnologías de Información y Comunicación</v>
      </c>
      <c r="K30" s="98" t="s">
        <v>411</v>
      </c>
    </row>
    <row r="31" spans="3:11" x14ac:dyDescent="0.25">
      <c r="C31" s="141"/>
      <c r="D31" s="158"/>
      <c r="E31" s="123"/>
      <c r="F31" s="97">
        <f t="shared" si="0"/>
        <v>0</v>
      </c>
      <c r="G31" s="161"/>
      <c r="H31" s="142"/>
      <c r="I31" s="130" t="e">
        <f>VLOOKUP(H31,Presupuesto!$B$11:$C$565,2,0)</f>
        <v>#N/A</v>
      </c>
      <c r="J31" s="98" t="str">
        <f t="shared" si="2"/>
        <v>Gestión Tecnologías de Información y Comunicación</v>
      </c>
      <c r="K31" s="98" t="s">
        <v>411</v>
      </c>
    </row>
    <row r="32" spans="3:11" x14ac:dyDescent="0.25">
      <c r="C32" s="141"/>
      <c r="D32" s="158"/>
      <c r="E32" s="123"/>
      <c r="F32" s="97">
        <f t="shared" si="0"/>
        <v>0</v>
      </c>
      <c r="G32" s="161"/>
      <c r="H32" s="142"/>
      <c r="I32" s="130" t="e">
        <f>VLOOKUP(H32,Presupuesto!$B$11:$C$565,2,0)</f>
        <v>#N/A</v>
      </c>
      <c r="J32" s="98" t="str">
        <f t="shared" si="2"/>
        <v>Gestión Tecnologías de Información y Comunicación</v>
      </c>
      <c r="K32" s="98" t="s">
        <v>411</v>
      </c>
    </row>
    <row r="33" spans="3:11" x14ac:dyDescent="0.25">
      <c r="C33" s="141"/>
      <c r="D33" s="158"/>
      <c r="E33" s="123"/>
      <c r="F33" s="97">
        <f t="shared" si="0"/>
        <v>0</v>
      </c>
      <c r="G33" s="161"/>
      <c r="H33" s="142"/>
      <c r="I33" s="130" t="e">
        <f>VLOOKUP(H33,Presupuesto!$B$11:$C$565,2,0)</f>
        <v>#N/A</v>
      </c>
      <c r="J33" s="98" t="str">
        <f t="shared" si="2"/>
        <v>Gestión Tecnologías de Información y Comunicación</v>
      </c>
      <c r="K33" s="98" t="s">
        <v>411</v>
      </c>
    </row>
    <row r="34" spans="3:11" x14ac:dyDescent="0.25">
      <c r="C34" s="141"/>
      <c r="D34" s="158"/>
      <c r="E34" s="123"/>
      <c r="F34" s="97">
        <f t="shared" si="0"/>
        <v>0</v>
      </c>
      <c r="G34" s="161"/>
      <c r="H34" s="142"/>
      <c r="I34" s="130" t="e">
        <f>VLOOKUP(H34,Presupuesto!$B$11:$C$565,2,0)</f>
        <v>#N/A</v>
      </c>
      <c r="J34" s="98" t="str">
        <f t="shared" si="2"/>
        <v>Gestión Tecnologías de Información y Comunicación</v>
      </c>
      <c r="K34" s="98" t="s">
        <v>411</v>
      </c>
    </row>
    <row r="35" spans="3:11" x14ac:dyDescent="0.25">
      <c r="C35" s="141"/>
      <c r="D35" s="158"/>
      <c r="E35" s="123"/>
      <c r="F35" s="97">
        <f t="shared" si="0"/>
        <v>0</v>
      </c>
      <c r="G35" s="161"/>
      <c r="H35" s="142"/>
      <c r="I35" s="130" t="e">
        <f>VLOOKUP(H35,Presupuesto!$B$11:$C$565,2,0)</f>
        <v>#N/A</v>
      </c>
      <c r="J35" s="98" t="str">
        <f t="shared" si="2"/>
        <v>Gestión Tecnologías de Información y Comunicación</v>
      </c>
      <c r="K35" s="98" t="s">
        <v>411</v>
      </c>
    </row>
    <row r="36" spans="3:11" x14ac:dyDescent="0.25">
      <c r="C36" s="141"/>
      <c r="D36" s="158"/>
      <c r="E36" s="123"/>
      <c r="F36" s="97">
        <f t="shared" si="0"/>
        <v>0</v>
      </c>
      <c r="G36" s="161"/>
      <c r="H36" s="142"/>
      <c r="I36" s="130" t="e">
        <f>VLOOKUP(H36,Presupuesto!$B$11:$C$565,2,0)</f>
        <v>#N/A</v>
      </c>
      <c r="J36" s="98" t="str">
        <f t="shared" si="2"/>
        <v>Gestión Tecnologías de Información y Comunicación</v>
      </c>
      <c r="K36" s="98" t="s">
        <v>411</v>
      </c>
    </row>
    <row r="37" spans="3:11" x14ac:dyDescent="0.25">
      <c r="C37" s="141"/>
      <c r="D37" s="158"/>
      <c r="E37" s="123"/>
      <c r="F37" s="97">
        <f t="shared" si="0"/>
        <v>0</v>
      </c>
      <c r="G37" s="161"/>
      <c r="H37" s="142"/>
      <c r="I37" s="130" t="e">
        <f>VLOOKUP(H37,Presupuesto!$B$11:$C$565,2,0)</f>
        <v>#N/A</v>
      </c>
      <c r="J37" s="98" t="str">
        <f t="shared" si="2"/>
        <v>Gestión Tecnologías de Información y Comunicación</v>
      </c>
      <c r="K37" s="98" t="s">
        <v>411</v>
      </c>
    </row>
    <row r="38" spans="3:11" x14ac:dyDescent="0.25">
      <c r="C38" s="141"/>
      <c r="D38" s="158"/>
      <c r="E38" s="123"/>
      <c r="F38" s="97">
        <f t="shared" si="0"/>
        <v>0</v>
      </c>
      <c r="G38" s="161"/>
      <c r="H38" s="142"/>
      <c r="I38" s="130" t="e">
        <f>VLOOKUP(H38,Presupuesto!$B$11:$C$565,2,0)</f>
        <v>#N/A</v>
      </c>
      <c r="J38" s="98" t="str">
        <f t="shared" si="2"/>
        <v>Gestión Tecnologías de Información y Comunicación</v>
      </c>
      <c r="K38" s="98" t="s">
        <v>411</v>
      </c>
    </row>
    <row r="39" spans="3:11" x14ac:dyDescent="0.25">
      <c r="C39" s="141"/>
      <c r="D39" s="158"/>
      <c r="E39" s="123"/>
      <c r="F39" s="97">
        <f t="shared" si="0"/>
        <v>0</v>
      </c>
      <c r="G39" s="161"/>
      <c r="H39" s="142"/>
      <c r="I39" s="130" t="e">
        <f>VLOOKUP(H39,Presupuesto!$B$11:$C$565,2,0)</f>
        <v>#N/A</v>
      </c>
      <c r="J39" s="98" t="str">
        <f t="shared" si="2"/>
        <v>Gestión Tecnologías de Información y Comunicación</v>
      </c>
      <c r="K39" s="98" t="s">
        <v>411</v>
      </c>
    </row>
    <row r="40" spans="3:11" x14ac:dyDescent="0.25">
      <c r="C40" s="143"/>
      <c r="D40" s="151"/>
      <c r="E40" s="118"/>
      <c r="F40" s="97">
        <f t="shared" ref="F40:F46" si="3">D40*E40</f>
        <v>0</v>
      </c>
      <c r="G40" s="161"/>
      <c r="H40" s="144"/>
      <c r="I40" s="130" t="e">
        <f>VLOOKUP(H40,Presupuesto!$B$11:$C$565,2,0)</f>
        <v>#N/A</v>
      </c>
      <c r="J40" s="98" t="str">
        <f t="shared" si="2"/>
        <v>Gestión Tecnologías de Información y Comunicación</v>
      </c>
      <c r="K40" s="98" t="s">
        <v>411</v>
      </c>
    </row>
    <row r="41" spans="3:11" x14ac:dyDescent="0.25">
      <c r="C41" s="143"/>
      <c r="D41" s="151"/>
      <c r="E41" s="118"/>
      <c r="F41" s="97">
        <f t="shared" si="3"/>
        <v>0</v>
      </c>
      <c r="G41" s="161"/>
      <c r="H41" s="144"/>
      <c r="I41" s="130" t="e">
        <f>VLOOKUP(H41,Presupuesto!$B$11:$C$565,2,0)</f>
        <v>#N/A</v>
      </c>
      <c r="J41" s="98" t="str">
        <f t="shared" si="2"/>
        <v>Gestión Tecnologías de Información y Comunicación</v>
      </c>
      <c r="K41" s="98" t="s">
        <v>411</v>
      </c>
    </row>
    <row r="42" spans="3:11" x14ac:dyDescent="0.25">
      <c r="C42" s="143"/>
      <c r="D42" s="151"/>
      <c r="E42" s="118"/>
      <c r="F42" s="97">
        <f t="shared" si="3"/>
        <v>0</v>
      </c>
      <c r="G42" s="161"/>
      <c r="H42" s="144"/>
      <c r="I42" s="130" t="e">
        <f>VLOOKUP(H42,Presupuesto!$B$11:$C$565,2,0)</f>
        <v>#N/A</v>
      </c>
      <c r="J42" s="98" t="str">
        <f t="shared" si="2"/>
        <v>Gestión Tecnologías de Información y Comunicación</v>
      </c>
      <c r="K42" s="98" t="s">
        <v>411</v>
      </c>
    </row>
    <row r="43" spans="3:11" x14ac:dyDescent="0.25">
      <c r="C43" s="143"/>
      <c r="D43" s="151"/>
      <c r="E43" s="118"/>
      <c r="F43" s="97">
        <f t="shared" si="3"/>
        <v>0</v>
      </c>
      <c r="G43" s="161"/>
      <c r="H43" s="144"/>
      <c r="I43" s="130" t="e">
        <f>VLOOKUP(H43,Presupuesto!$B$11:$C$565,2,0)</f>
        <v>#N/A</v>
      </c>
      <c r="J43" s="98" t="str">
        <f t="shared" si="2"/>
        <v>Gestión Tecnologías de Información y Comunicación</v>
      </c>
      <c r="K43" s="98" t="s">
        <v>411</v>
      </c>
    </row>
    <row r="44" spans="3:11" x14ac:dyDescent="0.25">
      <c r="C44" s="143"/>
      <c r="D44" s="151"/>
      <c r="E44" s="118"/>
      <c r="F44" s="97">
        <f t="shared" si="3"/>
        <v>0</v>
      </c>
      <c r="G44" s="161"/>
      <c r="H44" s="144"/>
      <c r="I44" s="130" t="e">
        <f>VLOOKUP(H44,Presupuesto!$B$11:$C$565,2,0)</f>
        <v>#N/A</v>
      </c>
      <c r="J44" s="98" t="str">
        <f t="shared" si="2"/>
        <v>Gestión Tecnologías de Información y Comunicación</v>
      </c>
      <c r="K44" s="98" t="s">
        <v>411</v>
      </c>
    </row>
    <row r="45" spans="3:11" x14ac:dyDescent="0.25">
      <c r="C45" s="143"/>
      <c r="D45" s="151"/>
      <c r="E45" s="118"/>
      <c r="F45" s="97">
        <f t="shared" si="3"/>
        <v>0</v>
      </c>
      <c r="G45" s="161"/>
      <c r="H45" s="144"/>
      <c r="I45" s="130" t="e">
        <f>VLOOKUP(H45,Presupuesto!$B$11:$C$565,2,0)</f>
        <v>#N/A</v>
      </c>
      <c r="J45" s="98" t="str">
        <f t="shared" si="2"/>
        <v>Gestión Tecnologías de Información y Comunicación</v>
      </c>
      <c r="K45" s="98" t="s">
        <v>411</v>
      </c>
    </row>
    <row r="46" spans="3:11" x14ac:dyDescent="0.25">
      <c r="C46" s="143"/>
      <c r="D46" s="151"/>
      <c r="E46" s="118"/>
      <c r="F46" s="97">
        <f t="shared" si="3"/>
        <v>0</v>
      </c>
      <c r="G46" s="161"/>
      <c r="H46" s="144"/>
      <c r="I46" s="130" t="e">
        <f>VLOOKUP(H46,Presupuesto!$B$11:$C$565,2,0)</f>
        <v>#N/A</v>
      </c>
      <c r="J46" s="98" t="str">
        <f t="shared" si="2"/>
        <v>Gestión Tecnologías de Información y Comunicación</v>
      </c>
      <c r="K46" s="98" t="s">
        <v>411</v>
      </c>
    </row>
    <row r="47" spans="3:11" x14ac:dyDescent="0.25">
      <c r="C47" s="143"/>
      <c r="D47" s="151"/>
      <c r="E47" s="118"/>
      <c r="F47" s="97">
        <f t="shared" si="0"/>
        <v>0</v>
      </c>
      <c r="G47" s="161"/>
      <c r="H47" s="144"/>
      <c r="I47" s="130" t="e">
        <f>VLOOKUP(H47,Presupuesto!$B$11:$C$565,2,0)</f>
        <v>#N/A</v>
      </c>
      <c r="J47" s="98" t="str">
        <f t="shared" si="2"/>
        <v>Gestión Tecnologías de Información y Comunicación</v>
      </c>
      <c r="K47" s="98" t="s">
        <v>411</v>
      </c>
    </row>
    <row r="48" spans="3:11" x14ac:dyDescent="0.25">
      <c r="C48" s="145"/>
      <c r="D48" s="151"/>
      <c r="E48" s="118"/>
      <c r="F48" s="97">
        <f t="shared" si="0"/>
        <v>0</v>
      </c>
      <c r="G48" s="161"/>
      <c r="H48" s="146"/>
      <c r="I48" s="130" t="e">
        <f>VLOOKUP(H48,Presupuesto!$B$11:$C$565,2,0)</f>
        <v>#N/A</v>
      </c>
      <c r="J48" s="98" t="str">
        <f t="shared" si="2"/>
        <v>Gestión Tecnologías de Información y Comunicación</v>
      </c>
      <c r="K48" s="98" t="s">
        <v>402</v>
      </c>
    </row>
    <row r="49" spans="3:11" x14ac:dyDescent="0.25">
      <c r="C49" s="145"/>
      <c r="D49" s="151"/>
      <c r="E49" s="118"/>
      <c r="F49" s="97">
        <f t="shared" si="0"/>
        <v>0</v>
      </c>
      <c r="G49" s="161"/>
      <c r="H49" s="146"/>
      <c r="I49" s="130" t="e">
        <f>VLOOKUP(H49,Presupuesto!$B$11:$C$565,2,0)</f>
        <v>#N/A</v>
      </c>
      <c r="J49" s="98" t="str">
        <f t="shared" si="2"/>
        <v>Gestión Tecnologías de Información y Comunicación</v>
      </c>
      <c r="K49" s="98" t="s">
        <v>411</v>
      </c>
    </row>
    <row r="50" spans="3:11" x14ac:dyDescent="0.25">
      <c r="C50" s="145"/>
      <c r="D50" s="151"/>
      <c r="E50" s="118"/>
      <c r="F50" s="97">
        <f t="shared" si="0"/>
        <v>0</v>
      </c>
      <c r="G50" s="161"/>
      <c r="H50" s="146"/>
      <c r="I50" s="130" t="e">
        <f>VLOOKUP(H50,Presupuesto!$B$11:$C$565,2,0)</f>
        <v>#N/A</v>
      </c>
      <c r="J50" s="98" t="str">
        <f t="shared" si="2"/>
        <v>Gestión Tecnologías de Información y Comunicación</v>
      </c>
      <c r="K50" s="98" t="s">
        <v>411</v>
      </c>
    </row>
    <row r="51" spans="3:11" x14ac:dyDescent="0.25">
      <c r="C51" s="145"/>
      <c r="D51" s="151"/>
      <c r="E51" s="118"/>
      <c r="F51" s="97">
        <f t="shared" si="0"/>
        <v>0</v>
      </c>
      <c r="G51" s="161"/>
      <c r="H51" s="146"/>
      <c r="I51" s="130" t="e">
        <f>VLOOKUP(H51,Presupuesto!$B$11:$C$565,2,0)</f>
        <v>#N/A</v>
      </c>
      <c r="J51" s="98" t="str">
        <f t="shared" si="2"/>
        <v>Gestión Tecnologías de Información y Comunicación</v>
      </c>
      <c r="K51" s="98" t="s">
        <v>411</v>
      </c>
    </row>
    <row r="52" spans="3:11" ht="15.75" thickBot="1" x14ac:dyDescent="0.3">
      <c r="C52" s="147"/>
      <c r="D52" s="159"/>
      <c r="E52" s="103"/>
      <c r="F52" s="105">
        <f t="shared" si="0"/>
        <v>0</v>
      </c>
      <c r="G52" s="162"/>
      <c r="H52" s="148"/>
      <c r="I52" s="132" t="e">
        <f>VLOOKUP(H52,Presupuesto!$B$11:$C$565,2,0)</f>
        <v>#N/A</v>
      </c>
      <c r="J52" s="106" t="str">
        <f t="shared" si="2"/>
        <v>Gestión Tecnologías de Información y Comunicación</v>
      </c>
      <c r="K52" s="124" t="s">
        <v>393</v>
      </c>
    </row>
    <row r="54" spans="3:11" ht="15.75" thickBot="1" x14ac:dyDescent="0.3">
      <c r="F54" s="90"/>
      <c r="G54" s="89"/>
      <c r="H54" s="90"/>
      <c r="I54" s="90"/>
    </row>
    <row r="55" spans="3:11" ht="15.75" thickBot="1" x14ac:dyDescent="0.3">
      <c r="C55" s="157" t="s">
        <v>53</v>
      </c>
      <c r="D55" s="373">
        <f>SUM(F62:F96)</f>
        <v>0</v>
      </c>
      <c r="F55" s="70"/>
      <c r="G55" s="79"/>
      <c r="H55" s="70"/>
      <c r="I55" s="70"/>
    </row>
    <row r="56" spans="3:11" x14ac:dyDescent="0.25">
      <c r="C56" s="70"/>
      <c r="D56" s="31"/>
      <c r="E56" s="93"/>
      <c r="F56" s="93"/>
      <c r="G56" s="93"/>
      <c r="H56" s="76"/>
      <c r="I56" s="76"/>
      <c r="J56" s="76"/>
      <c r="K56" s="112"/>
    </row>
    <row r="57" spans="3:11" x14ac:dyDescent="0.25">
      <c r="C57" s="70"/>
      <c r="D57" s="31"/>
      <c r="E57" s="93"/>
      <c r="F57" s="93"/>
      <c r="G57" s="93"/>
      <c r="H57" s="76"/>
      <c r="I57" s="76"/>
      <c r="J57" s="76"/>
      <c r="K57" s="112"/>
    </row>
    <row r="58" spans="3:11" ht="15.75" x14ac:dyDescent="0.25">
      <c r="C58" s="202" t="s">
        <v>391</v>
      </c>
      <c r="D58" s="369"/>
      <c r="E58" s="93"/>
      <c r="F58" s="93"/>
      <c r="G58" s="93"/>
      <c r="H58" s="76"/>
      <c r="I58" s="76"/>
      <c r="J58" s="76"/>
      <c r="K58" s="112"/>
    </row>
    <row r="59" spans="3:11" ht="18.75" x14ac:dyDescent="0.25">
      <c r="C59" s="210" t="e">
        <f>IFERROR(VLOOKUP(D58,'1. Desarrollo e Innov. Curricu.'!$F:$G,2,FALSE),IFERROR(VLOOKUP(D58,'2. Investigación Científica'!$F:$G,2,FALSE),IFERROR(VLOOKUP(D58,'3. Vinculación Univ. Sociedad'!$F:$G,2,FALSE),IFERROR(VLOOKUP(D58,'4. Docencia y Profesorado Univ.'!$F:$G,2,FALSE),IFERROR(VLOOKUP(D58,'5. Estudiantes y Graduados'!$F:$G,2,FALSE),IFERROR(VLOOKUP(D58,'11. Gestion Administrativa'!$F:$G,2,FALSE),IFERROR(VLOOKUP(D58,'13. Gestión Académica'!$F:$G,2,FALSE),IFERROR(VLOOKUP(D58,'9. Asegura. de la Calid. y M'!$F:$G,2,FALSE),IFERROR(VLOOKUP(D58,'6. Gestión del Conocimiento'!$F:$G,2,FALSE),IFERROR(VLOOKUP(D58,'15. Gobernabilidad y Proceso...'!$F:$G,2,FALSE),IFERROR(VLOOKUP(D58,'12. Gestión del Talento Humano'!$F:$G,2,FALSE),IFERROR(VLOOKUP(D58,'14. Internacional... de la E.S.'!$F:$G,2,FALSE),IFERROR(VLOOKUP(D58,'10. Posgrado'!$F:$G,2,FALSE),IFERROR(VLOOKUP(D58,'17. Gestión TIC'!$F:$G,2,FALSE),IFERROR(VLOOKUP(D58,'16. Desa. del Sistema Educ.Sup.'!$F:$G,2,FALSE),IFERROR(VLOOKUP(D58,'8. Cultura de Inno. Insti...'!$F:$G,2,FALSE),VLOOKUP(D58,'7. Lo Esencial de la Reforma U.'!$F:$G,2,0)))))))))))))))))</f>
        <v>#N/A</v>
      </c>
      <c r="D59" s="31"/>
      <c r="E59" s="93"/>
      <c r="F59" s="93"/>
      <c r="G59" s="93"/>
      <c r="H59" s="76"/>
      <c r="I59" s="76"/>
      <c r="J59" s="76"/>
      <c r="K59" s="112"/>
    </row>
    <row r="60" spans="3:11" ht="15.75" thickBot="1" x14ac:dyDescent="0.3">
      <c r="F60" s="93"/>
      <c r="G60" s="76"/>
      <c r="H60" s="76"/>
      <c r="I60" s="76"/>
    </row>
    <row r="61" spans="3:11" ht="30.75" thickBot="1" x14ac:dyDescent="0.3">
      <c r="C61" s="129" t="s">
        <v>44</v>
      </c>
      <c r="D61" s="129" t="s">
        <v>55</v>
      </c>
      <c r="E61" s="136" t="s">
        <v>57</v>
      </c>
      <c r="F61" s="135" t="s">
        <v>27</v>
      </c>
      <c r="G61" s="133" t="s">
        <v>130</v>
      </c>
      <c r="H61" s="136" t="s">
        <v>46</v>
      </c>
      <c r="I61" s="133" t="s">
        <v>131</v>
      </c>
      <c r="J61" s="133" t="s">
        <v>409</v>
      </c>
      <c r="K61" s="133" t="s">
        <v>410</v>
      </c>
    </row>
    <row r="62" spans="3:11" x14ac:dyDescent="0.25">
      <c r="C62" s="220" t="s">
        <v>438</v>
      </c>
      <c r="D62" s="221"/>
      <c r="E62" s="219">
        <f>HLOOKUP(C62,$AH$2:$BU$3,2,0)</f>
        <v>620</v>
      </c>
      <c r="F62" s="97">
        <f t="shared" ref="F62:F96" si="4">D62*E62</f>
        <v>0</v>
      </c>
      <c r="G62" s="161"/>
      <c r="H62" s="142"/>
      <c r="I62" s="130" t="e">
        <f>VLOOKUP(H62,Presupuesto!$B$11:$C$565,2,0)</f>
        <v>#N/A</v>
      </c>
      <c r="J62" s="218" t="s">
        <v>1475</v>
      </c>
      <c r="K62" s="98" t="s">
        <v>393</v>
      </c>
    </row>
    <row r="63" spans="3:11" x14ac:dyDescent="0.25">
      <c r="C63" s="141"/>
      <c r="D63" s="158"/>
      <c r="E63" s="123"/>
      <c r="F63" s="97">
        <f t="shared" si="4"/>
        <v>0</v>
      </c>
      <c r="G63" s="161"/>
      <c r="H63" s="142"/>
      <c r="I63" s="130" t="e">
        <f>VLOOKUP(H63,Presupuesto!$B$11:$C$565,2,0)</f>
        <v>#N/A</v>
      </c>
      <c r="J63" s="98" t="str">
        <f>$J$62</f>
        <v>Desarrollo del Sistema de Educación Superior</v>
      </c>
      <c r="K63" s="98" t="s">
        <v>411</v>
      </c>
    </row>
    <row r="64" spans="3:11" x14ac:dyDescent="0.25">
      <c r="C64" s="141"/>
      <c r="D64" s="158"/>
      <c r="E64" s="123"/>
      <c r="F64" s="97">
        <f t="shared" si="4"/>
        <v>0</v>
      </c>
      <c r="G64" s="161"/>
      <c r="H64" s="142"/>
      <c r="I64" s="130" t="e">
        <f>VLOOKUP(H64,Presupuesto!$B$11:$C$565,2,0)</f>
        <v>#N/A</v>
      </c>
      <c r="J64" s="98" t="str">
        <f t="shared" ref="J64:J96" si="5">$J$62</f>
        <v>Desarrollo del Sistema de Educación Superior</v>
      </c>
      <c r="K64" s="98" t="s">
        <v>411</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411</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411</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400</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411</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411</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411</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411</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411</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411</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411</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411</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411</v>
      </c>
    </row>
    <row r="77" spans="3:11" x14ac:dyDescent="0.25">
      <c r="C77" s="141"/>
      <c r="D77" s="158"/>
      <c r="E77" s="123"/>
      <c r="F77" s="97">
        <f t="shared" si="4"/>
        <v>0</v>
      </c>
      <c r="G77" s="161"/>
      <c r="H77" s="142"/>
      <c r="I77" s="130" t="e">
        <f>VLOOKUP(H77,Presupuesto!$B$11:$C$565,2,0)</f>
        <v>#N/A</v>
      </c>
      <c r="J77" s="98" t="str">
        <f t="shared" si="5"/>
        <v>Desarrollo del Sistema de Educación Superior</v>
      </c>
      <c r="K77" s="98" t="s">
        <v>411</v>
      </c>
    </row>
    <row r="78" spans="3:11" x14ac:dyDescent="0.25">
      <c r="C78" s="141"/>
      <c r="D78" s="158"/>
      <c r="E78" s="123"/>
      <c r="F78" s="97">
        <f t="shared" si="4"/>
        <v>0</v>
      </c>
      <c r="G78" s="161"/>
      <c r="H78" s="142"/>
      <c r="I78" s="130" t="e">
        <f>VLOOKUP(H78,Presupuesto!$B$11:$C$565,2,0)</f>
        <v>#N/A</v>
      </c>
      <c r="J78" s="98" t="str">
        <f t="shared" si="5"/>
        <v>Desarrollo del Sistema de Educación Superior</v>
      </c>
      <c r="K78" s="98" t="s">
        <v>411</v>
      </c>
    </row>
    <row r="79" spans="3:11" x14ac:dyDescent="0.25">
      <c r="C79" s="141"/>
      <c r="D79" s="158"/>
      <c r="E79" s="123"/>
      <c r="F79" s="97">
        <f t="shared" si="4"/>
        <v>0</v>
      </c>
      <c r="G79" s="161"/>
      <c r="H79" s="142"/>
      <c r="I79" s="130" t="e">
        <f>VLOOKUP(H79,Presupuesto!$B$11:$C$565,2,0)</f>
        <v>#N/A</v>
      </c>
      <c r="J79" s="98" t="str">
        <f t="shared" si="5"/>
        <v>Desarrollo del Sistema de Educación Superior</v>
      </c>
      <c r="K79" s="98" t="s">
        <v>411</v>
      </c>
    </row>
    <row r="80" spans="3:11" x14ac:dyDescent="0.25">
      <c r="C80" s="141"/>
      <c r="D80" s="158"/>
      <c r="E80" s="123"/>
      <c r="F80" s="97">
        <f t="shared" si="4"/>
        <v>0</v>
      </c>
      <c r="G80" s="161"/>
      <c r="H80" s="142"/>
      <c r="I80" s="130" t="e">
        <f>VLOOKUP(H80,Presupuesto!$B$11:$C$565,2,0)</f>
        <v>#N/A</v>
      </c>
      <c r="J80" s="98" t="str">
        <f t="shared" si="5"/>
        <v>Desarrollo del Sistema de Educación Superior</v>
      </c>
      <c r="K80" s="98" t="s">
        <v>411</v>
      </c>
    </row>
    <row r="81" spans="3:11" x14ac:dyDescent="0.25">
      <c r="C81" s="141"/>
      <c r="D81" s="158"/>
      <c r="E81" s="123"/>
      <c r="F81" s="97">
        <f t="shared" si="4"/>
        <v>0</v>
      </c>
      <c r="G81" s="161"/>
      <c r="H81" s="142"/>
      <c r="I81" s="130" t="e">
        <f>VLOOKUP(H81,Presupuesto!$B$11:$C$565,2,0)</f>
        <v>#N/A</v>
      </c>
      <c r="J81" s="98" t="str">
        <f t="shared" si="5"/>
        <v>Desarrollo del Sistema de Educación Superior</v>
      </c>
      <c r="K81" s="98" t="s">
        <v>411</v>
      </c>
    </row>
    <row r="82" spans="3:11" x14ac:dyDescent="0.25">
      <c r="C82" s="141"/>
      <c r="D82" s="158"/>
      <c r="E82" s="123"/>
      <c r="F82" s="97">
        <f t="shared" si="4"/>
        <v>0</v>
      </c>
      <c r="G82" s="161"/>
      <c r="H82" s="142"/>
      <c r="I82" s="130" t="e">
        <f>VLOOKUP(H82,Presupuesto!$B$11:$C$565,2,0)</f>
        <v>#N/A</v>
      </c>
      <c r="J82" s="98" t="str">
        <f t="shared" si="5"/>
        <v>Desarrollo del Sistema de Educación Superior</v>
      </c>
      <c r="K82" s="98" t="s">
        <v>411</v>
      </c>
    </row>
    <row r="83" spans="3:11" x14ac:dyDescent="0.25">
      <c r="C83" s="141"/>
      <c r="D83" s="158"/>
      <c r="E83" s="123"/>
      <c r="F83" s="97">
        <f t="shared" si="4"/>
        <v>0</v>
      </c>
      <c r="G83" s="161"/>
      <c r="H83" s="142"/>
      <c r="I83" s="130" t="e">
        <f>VLOOKUP(H83,Presupuesto!$B$11:$C$565,2,0)</f>
        <v>#N/A</v>
      </c>
      <c r="J83" s="98" t="str">
        <f t="shared" si="5"/>
        <v>Desarrollo del Sistema de Educación Superior</v>
      </c>
      <c r="K83" s="98" t="s">
        <v>411</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411</v>
      </c>
    </row>
    <row r="85" spans="3:11" x14ac:dyDescent="0.25">
      <c r="C85" s="143"/>
      <c r="D85" s="151"/>
      <c r="E85" s="118"/>
      <c r="F85" s="97">
        <f t="shared" si="4"/>
        <v>0</v>
      </c>
      <c r="G85" s="161"/>
      <c r="H85" s="144"/>
      <c r="I85" s="130" t="e">
        <f>VLOOKUP(H85,Presupuesto!$B$11:$C$565,2,0)</f>
        <v>#N/A</v>
      </c>
      <c r="J85" s="98" t="str">
        <f t="shared" si="5"/>
        <v>Desarrollo del Sistema de Educación Superior</v>
      </c>
      <c r="K85" s="98" t="s">
        <v>411</v>
      </c>
    </row>
    <row r="86" spans="3:11" x14ac:dyDescent="0.25">
      <c r="C86" s="143"/>
      <c r="D86" s="151"/>
      <c r="E86" s="118"/>
      <c r="F86" s="97">
        <f t="shared" si="4"/>
        <v>0</v>
      </c>
      <c r="G86" s="161"/>
      <c r="H86" s="144"/>
      <c r="I86" s="130" t="e">
        <f>VLOOKUP(H86,Presupuesto!$B$11:$C$565,2,0)</f>
        <v>#N/A</v>
      </c>
      <c r="J86" s="98" t="str">
        <f t="shared" si="5"/>
        <v>Desarrollo del Sistema de Educación Superior</v>
      </c>
      <c r="K86" s="98" t="s">
        <v>411</v>
      </c>
    </row>
    <row r="87" spans="3:11" x14ac:dyDescent="0.25">
      <c r="C87" s="143"/>
      <c r="D87" s="151"/>
      <c r="E87" s="118"/>
      <c r="F87" s="97">
        <f t="shared" si="4"/>
        <v>0</v>
      </c>
      <c r="G87" s="161"/>
      <c r="H87" s="144"/>
      <c r="I87" s="130" t="e">
        <f>VLOOKUP(H87,Presupuesto!$B$11:$C$565,2,0)</f>
        <v>#N/A</v>
      </c>
      <c r="J87" s="98" t="str">
        <f t="shared" si="5"/>
        <v>Desarrollo del Sistema de Educación Superior</v>
      </c>
      <c r="K87" s="98" t="s">
        <v>411</v>
      </c>
    </row>
    <row r="88" spans="3:11" x14ac:dyDescent="0.25">
      <c r="C88" s="143"/>
      <c r="D88" s="151"/>
      <c r="E88" s="118"/>
      <c r="F88" s="97">
        <f t="shared" si="4"/>
        <v>0</v>
      </c>
      <c r="G88" s="161"/>
      <c r="H88" s="144"/>
      <c r="I88" s="130" t="e">
        <f>VLOOKUP(H88,Presupuesto!$B$11:$C$565,2,0)</f>
        <v>#N/A</v>
      </c>
      <c r="J88" s="98" t="str">
        <f t="shared" si="5"/>
        <v>Desarrollo del Sistema de Educación Superior</v>
      </c>
      <c r="K88" s="98" t="s">
        <v>411</v>
      </c>
    </row>
    <row r="89" spans="3:11" x14ac:dyDescent="0.25">
      <c r="C89" s="143"/>
      <c r="D89" s="151"/>
      <c r="E89" s="118"/>
      <c r="F89" s="97">
        <f t="shared" si="4"/>
        <v>0</v>
      </c>
      <c r="G89" s="161"/>
      <c r="H89" s="144"/>
      <c r="I89" s="130" t="e">
        <f>VLOOKUP(H89,Presupuesto!$B$11:$C$565,2,0)</f>
        <v>#N/A</v>
      </c>
      <c r="J89" s="98" t="str">
        <f t="shared" si="5"/>
        <v>Desarrollo del Sistema de Educación Superior</v>
      </c>
      <c r="K89" s="98" t="s">
        <v>411</v>
      </c>
    </row>
    <row r="90" spans="3:11" x14ac:dyDescent="0.25">
      <c r="C90" s="143"/>
      <c r="D90" s="151"/>
      <c r="E90" s="118"/>
      <c r="F90" s="97">
        <f t="shared" si="4"/>
        <v>0</v>
      </c>
      <c r="G90" s="161"/>
      <c r="H90" s="144"/>
      <c r="I90" s="130" t="e">
        <f>VLOOKUP(H90,Presupuesto!$B$11:$C$565,2,0)</f>
        <v>#N/A</v>
      </c>
      <c r="J90" s="98" t="str">
        <f t="shared" si="5"/>
        <v>Desarrollo del Sistema de Educación Superior</v>
      </c>
      <c r="K90" s="98" t="s">
        <v>411</v>
      </c>
    </row>
    <row r="91" spans="3:11" x14ac:dyDescent="0.25">
      <c r="C91" s="143"/>
      <c r="D91" s="151"/>
      <c r="E91" s="118"/>
      <c r="F91" s="97">
        <f t="shared" si="4"/>
        <v>0</v>
      </c>
      <c r="G91" s="161"/>
      <c r="H91" s="144"/>
      <c r="I91" s="130" t="e">
        <f>VLOOKUP(H91,Presupuesto!$B$11:$C$565,2,0)</f>
        <v>#N/A</v>
      </c>
      <c r="J91" s="98" t="str">
        <f t="shared" si="5"/>
        <v>Desarrollo del Sistema de Educación Superior</v>
      </c>
      <c r="K91" s="98" t="s">
        <v>411</v>
      </c>
    </row>
    <row r="92" spans="3:11" x14ac:dyDescent="0.25">
      <c r="C92" s="145"/>
      <c r="D92" s="151"/>
      <c r="E92" s="118"/>
      <c r="F92" s="97">
        <f t="shared" si="4"/>
        <v>0</v>
      </c>
      <c r="G92" s="161"/>
      <c r="H92" s="146"/>
      <c r="I92" s="130" t="e">
        <f>VLOOKUP(H92,Presupuesto!$B$11:$C$565,2,0)</f>
        <v>#N/A</v>
      </c>
      <c r="J92" s="98" t="str">
        <f t="shared" si="5"/>
        <v>Desarrollo del Sistema de Educación Superior</v>
      </c>
      <c r="K92" s="98" t="s">
        <v>402</v>
      </c>
    </row>
    <row r="93" spans="3:11" x14ac:dyDescent="0.25">
      <c r="C93" s="145"/>
      <c r="D93" s="151"/>
      <c r="E93" s="118"/>
      <c r="F93" s="97">
        <f t="shared" si="4"/>
        <v>0</v>
      </c>
      <c r="G93" s="161"/>
      <c r="H93" s="146"/>
      <c r="I93" s="130" t="e">
        <f>VLOOKUP(H93,Presupuesto!$B$11:$C$565,2,0)</f>
        <v>#N/A</v>
      </c>
      <c r="J93" s="98" t="str">
        <f t="shared" si="5"/>
        <v>Desarrollo del Sistema de Educación Superior</v>
      </c>
      <c r="K93" s="98" t="s">
        <v>411</v>
      </c>
    </row>
    <row r="94" spans="3:11" x14ac:dyDescent="0.25">
      <c r="C94" s="145"/>
      <c r="D94" s="151"/>
      <c r="E94" s="118"/>
      <c r="F94" s="97">
        <f t="shared" si="4"/>
        <v>0</v>
      </c>
      <c r="G94" s="161"/>
      <c r="H94" s="146"/>
      <c r="I94" s="130" t="e">
        <f>VLOOKUP(H94,Presupuesto!$B$11:$C$565,2,0)</f>
        <v>#N/A</v>
      </c>
      <c r="J94" s="98" t="str">
        <f t="shared" si="5"/>
        <v>Desarrollo del Sistema de Educación Superior</v>
      </c>
      <c r="K94" s="98" t="s">
        <v>411</v>
      </c>
    </row>
    <row r="95" spans="3:11" x14ac:dyDescent="0.25">
      <c r="C95" s="145"/>
      <c r="D95" s="151"/>
      <c r="E95" s="118"/>
      <c r="F95" s="97">
        <f t="shared" si="4"/>
        <v>0</v>
      </c>
      <c r="G95" s="161"/>
      <c r="H95" s="146"/>
      <c r="I95" s="130" t="e">
        <f>VLOOKUP(H95,Presupuesto!$B$11:$C$565,2,0)</f>
        <v>#N/A</v>
      </c>
      <c r="J95" s="98" t="str">
        <f t="shared" si="5"/>
        <v>Desarrollo del Sistema de Educación Superior</v>
      </c>
      <c r="K95" s="98" t="s">
        <v>411</v>
      </c>
    </row>
    <row r="96" spans="3:11" ht="15.75" thickBot="1" x14ac:dyDescent="0.3">
      <c r="C96" s="147"/>
      <c r="D96" s="159"/>
      <c r="E96" s="103"/>
      <c r="F96" s="105">
        <f t="shared" si="4"/>
        <v>0</v>
      </c>
      <c r="G96" s="162"/>
      <c r="H96" s="148"/>
      <c r="I96" s="132" t="e">
        <f>VLOOKUP(H96,Presupuesto!$B$11:$C$565,2,0)</f>
        <v>#N/A</v>
      </c>
      <c r="J96" s="106" t="str">
        <f t="shared" si="5"/>
        <v>Desarrollo del Sistema de Educación Superior</v>
      </c>
      <c r="K96" s="124" t="s">
        <v>393</v>
      </c>
    </row>
    <row r="98" spans="3:11" ht="15.75" thickBot="1" x14ac:dyDescent="0.3"/>
    <row r="99" spans="3:11" ht="15.75" thickBot="1" x14ac:dyDescent="0.3">
      <c r="C99" s="157" t="s">
        <v>53</v>
      </c>
      <c r="D99" s="373">
        <f>SUM(F106:F140)</f>
        <v>0</v>
      </c>
      <c r="F99" s="70"/>
      <c r="G99" s="79"/>
      <c r="H99" s="70"/>
      <c r="I99" s="70"/>
    </row>
    <row r="100" spans="3:11" x14ac:dyDescent="0.25">
      <c r="C100" s="70"/>
      <c r="D100" s="31"/>
      <c r="E100" s="93"/>
      <c r="F100" s="93"/>
      <c r="G100" s="93"/>
      <c r="H100" s="76"/>
      <c r="I100" s="76"/>
      <c r="J100" s="76"/>
      <c r="K100" s="112"/>
    </row>
    <row r="101" spans="3:11" x14ac:dyDescent="0.25">
      <c r="C101" s="70"/>
      <c r="D101" s="31"/>
      <c r="E101" s="93"/>
      <c r="F101" s="93"/>
      <c r="G101" s="93"/>
      <c r="H101" s="76"/>
      <c r="I101" s="76"/>
      <c r="J101" s="76"/>
      <c r="K101" s="112"/>
    </row>
    <row r="102" spans="3:11" ht="15.75" x14ac:dyDescent="0.25">
      <c r="C102" s="202" t="s">
        <v>391</v>
      </c>
      <c r="D102" s="369"/>
      <c r="E102" s="93"/>
      <c r="F102" s="93"/>
      <c r="G102" s="93"/>
      <c r="H102" s="76"/>
      <c r="I102" s="76"/>
      <c r="J102" s="76"/>
      <c r="K102" s="112"/>
    </row>
    <row r="103" spans="3:11"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408"/>
      <c r="E103" s="93"/>
      <c r="F103" s="93"/>
      <c r="G103" s="93"/>
      <c r="H103" s="76"/>
      <c r="I103" s="76"/>
      <c r="J103" s="76"/>
      <c r="K103" s="112"/>
    </row>
    <row r="104" spans="3:11" ht="15.75" thickBot="1" x14ac:dyDescent="0.3">
      <c r="F104" s="93"/>
      <c r="G104" s="76"/>
      <c r="H104" s="76"/>
      <c r="I104" s="76"/>
    </row>
    <row r="105" spans="3:11" ht="30.75" thickBot="1" x14ac:dyDescent="0.3">
      <c r="C105" s="129" t="s">
        <v>44</v>
      </c>
      <c r="D105" s="129" t="s">
        <v>55</v>
      </c>
      <c r="E105" s="136" t="s">
        <v>57</v>
      </c>
      <c r="F105" s="135" t="s">
        <v>27</v>
      </c>
      <c r="G105" s="133" t="s">
        <v>130</v>
      </c>
      <c r="H105" s="136" t="s">
        <v>46</v>
      </c>
      <c r="I105" s="133" t="s">
        <v>131</v>
      </c>
      <c r="J105" s="133" t="s">
        <v>409</v>
      </c>
      <c r="K105" s="133" t="s">
        <v>410</v>
      </c>
    </row>
    <row r="106" spans="3:11" x14ac:dyDescent="0.25">
      <c r="C106" s="220" t="s">
        <v>438</v>
      </c>
      <c r="D106" s="221"/>
      <c r="E106" s="219">
        <f>HLOOKUP(C106,$AH$2:$BU$3,2,0)</f>
        <v>620</v>
      </c>
      <c r="F106" s="97">
        <f t="shared" ref="F106:F140" si="6">D106*E106</f>
        <v>0</v>
      </c>
      <c r="G106" s="161"/>
      <c r="H106" s="142"/>
      <c r="I106" s="130" t="e">
        <f>VLOOKUP(H106,Presupuesto!$B$11:$C$565,2,0)</f>
        <v>#N/A</v>
      </c>
      <c r="J106" s="218" t="s">
        <v>1475</v>
      </c>
      <c r="K106" s="98" t="s">
        <v>393</v>
      </c>
    </row>
    <row r="107" spans="3:11" x14ac:dyDescent="0.25">
      <c r="C107" s="141"/>
      <c r="D107" s="158"/>
      <c r="E107" s="123"/>
      <c r="F107" s="97">
        <f t="shared" si="6"/>
        <v>0</v>
      </c>
      <c r="G107" s="161"/>
      <c r="H107" s="142"/>
      <c r="I107" s="130" t="e">
        <f>VLOOKUP(H107,Presupuesto!$B$11:$C$565,2,0)</f>
        <v>#N/A</v>
      </c>
      <c r="J107" s="98" t="str">
        <f>$J$106</f>
        <v>Desarrollo del Sistema de Educación Superior</v>
      </c>
      <c r="K107" s="98" t="s">
        <v>411</v>
      </c>
    </row>
    <row r="108" spans="3:11" x14ac:dyDescent="0.25">
      <c r="C108" s="141"/>
      <c r="D108" s="158"/>
      <c r="E108" s="123"/>
      <c r="F108" s="97">
        <f t="shared" si="6"/>
        <v>0</v>
      </c>
      <c r="G108" s="161"/>
      <c r="H108" s="142"/>
      <c r="I108" s="130" t="e">
        <f>VLOOKUP(H108,Presupuesto!$B$11:$C$565,2,0)</f>
        <v>#N/A</v>
      </c>
      <c r="J108" s="98" t="str">
        <f t="shared" ref="J108:J140" si="7">$J$106</f>
        <v>Desarrollo del Sistema de Educación Superior</v>
      </c>
      <c r="K108" s="98" t="s">
        <v>411</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411</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411</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400</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411</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411</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411</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411</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411</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411</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411</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411</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411</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411</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411</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411</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411</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411</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411</v>
      </c>
    </row>
    <row r="127" spans="3:11" x14ac:dyDescent="0.25">
      <c r="C127" s="141"/>
      <c r="D127" s="158"/>
      <c r="E127" s="123"/>
      <c r="F127" s="97">
        <f t="shared" si="6"/>
        <v>0</v>
      </c>
      <c r="G127" s="161"/>
      <c r="H127" s="142"/>
      <c r="I127" s="130" t="e">
        <f>VLOOKUP(H127,Presupuesto!$B$11:$C$565,2,0)</f>
        <v>#N/A</v>
      </c>
      <c r="J127" s="98" t="str">
        <f t="shared" si="7"/>
        <v>Desarrollo del Sistema de Educación Superior</v>
      </c>
      <c r="K127" s="98" t="s">
        <v>411</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411</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411</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411</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411</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411</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411</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411</v>
      </c>
    </row>
    <row r="135" spans="3:11" x14ac:dyDescent="0.25">
      <c r="C135" s="143"/>
      <c r="D135" s="151"/>
      <c r="E135" s="118"/>
      <c r="F135" s="97">
        <f t="shared" si="6"/>
        <v>0</v>
      </c>
      <c r="G135" s="161"/>
      <c r="H135" s="144"/>
      <c r="I135" s="130" t="e">
        <f>VLOOKUP(H135,Presupuesto!$B$11:$C$565,2,0)</f>
        <v>#N/A</v>
      </c>
      <c r="J135" s="98" t="str">
        <f t="shared" si="7"/>
        <v>Desarrollo del Sistema de Educación Superior</v>
      </c>
      <c r="K135" s="98" t="s">
        <v>411</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402</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411</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411</v>
      </c>
    </row>
    <row r="139" spans="3:11" x14ac:dyDescent="0.25">
      <c r="C139" s="145"/>
      <c r="D139" s="151"/>
      <c r="E139" s="118"/>
      <c r="F139" s="97">
        <f t="shared" si="6"/>
        <v>0</v>
      </c>
      <c r="G139" s="161"/>
      <c r="H139" s="146"/>
      <c r="I139" s="130" t="e">
        <f>VLOOKUP(H139,Presupuesto!$B$11:$C$565,2,0)</f>
        <v>#N/A</v>
      </c>
      <c r="J139" s="98" t="str">
        <f t="shared" si="7"/>
        <v>Desarrollo del Sistema de Educación Superior</v>
      </c>
      <c r="K139" s="98" t="s">
        <v>411</v>
      </c>
    </row>
    <row r="140" spans="3:11" ht="15.75" thickBot="1" x14ac:dyDescent="0.3">
      <c r="C140" s="147"/>
      <c r="D140" s="159"/>
      <c r="E140" s="103"/>
      <c r="F140" s="105">
        <f t="shared" si="6"/>
        <v>0</v>
      </c>
      <c r="G140" s="162"/>
      <c r="H140" s="148"/>
      <c r="I140" s="132" t="e">
        <f>VLOOKUP(H140,Presupuesto!$B$11:$C$565,2,0)</f>
        <v>#N/A</v>
      </c>
      <c r="J140" s="106" t="str">
        <f t="shared" si="7"/>
        <v>Desarrollo del Sistema de Educación Superior</v>
      </c>
      <c r="K140" s="124" t="s">
        <v>393</v>
      </c>
    </row>
    <row r="142" spans="3:11" ht="15.75" thickBot="1" x14ac:dyDescent="0.3">
      <c r="F142" s="90"/>
      <c r="G142" s="89"/>
      <c r="H142" s="90"/>
      <c r="I142" s="90"/>
    </row>
    <row r="143" spans="3:11" ht="15.75" thickBot="1" x14ac:dyDescent="0.3">
      <c r="C143" s="157" t="s">
        <v>53</v>
      </c>
      <c r="D143" s="373">
        <f>SUM(F150:F184)</f>
        <v>0</v>
      </c>
      <c r="F143" s="70"/>
      <c r="G143" s="79"/>
      <c r="H143" s="70"/>
      <c r="I143" s="70"/>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9"/>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F148" s="93"/>
      <c r="G148" s="76"/>
      <c r="H148" s="76"/>
      <c r="I148" s="76"/>
    </row>
    <row r="149" spans="3:11" ht="30.75" thickBot="1" x14ac:dyDescent="0.3">
      <c r="C149" s="129" t="s">
        <v>44</v>
      </c>
      <c r="D149" s="129" t="s">
        <v>55</v>
      </c>
      <c r="E149" s="136" t="s">
        <v>57</v>
      </c>
      <c r="F149" s="135" t="s">
        <v>27</v>
      </c>
      <c r="G149" s="133" t="s">
        <v>130</v>
      </c>
      <c r="H149" s="136" t="s">
        <v>46</v>
      </c>
      <c r="I149" s="133" t="s">
        <v>131</v>
      </c>
      <c r="J149" s="133" t="s">
        <v>409</v>
      </c>
      <c r="K149" s="133" t="s">
        <v>410</v>
      </c>
    </row>
    <row r="150" spans="3:11" x14ac:dyDescent="0.25">
      <c r="C150" s="220" t="s">
        <v>438</v>
      </c>
      <c r="D150" s="221"/>
      <c r="E150" s="219">
        <f>HLOOKUP(C150,$AH$2:$BU$3,2,0)</f>
        <v>620</v>
      </c>
      <c r="F150" s="97">
        <f t="shared" ref="F150:F184" si="8">D150*E150</f>
        <v>0</v>
      </c>
      <c r="G150" s="161"/>
      <c r="H150" s="142"/>
      <c r="I150" s="130" t="e">
        <f>VLOOKUP(H150,Presupuesto!$B$11:$C$565,2,0)</f>
        <v>#N/A</v>
      </c>
      <c r="J150" s="218" t="s">
        <v>1475</v>
      </c>
      <c r="K150" s="98" t="s">
        <v>393</v>
      </c>
    </row>
    <row r="151" spans="3:11" x14ac:dyDescent="0.25">
      <c r="C151" s="141"/>
      <c r="D151" s="158"/>
      <c r="E151" s="123"/>
      <c r="F151" s="97">
        <f t="shared" si="8"/>
        <v>0</v>
      </c>
      <c r="G151" s="161"/>
      <c r="H151" s="142"/>
      <c r="I151" s="130" t="e">
        <f>VLOOKUP(H151,Presupuesto!$B$11:$C$565,2,0)</f>
        <v>#N/A</v>
      </c>
      <c r="J151" s="98" t="str">
        <f>$J$150</f>
        <v>Desarrollo del Sistema de Educación Superior</v>
      </c>
      <c r="K151" s="98" t="s">
        <v>411</v>
      </c>
    </row>
    <row r="152" spans="3:11" x14ac:dyDescent="0.25">
      <c r="C152" s="141"/>
      <c r="D152" s="158"/>
      <c r="E152" s="123"/>
      <c r="F152" s="97">
        <f t="shared" si="8"/>
        <v>0</v>
      </c>
      <c r="G152" s="161"/>
      <c r="H152" s="142"/>
      <c r="I152" s="130" t="e">
        <f>VLOOKUP(H152,Presupuesto!$B$11:$C$565,2,0)</f>
        <v>#N/A</v>
      </c>
      <c r="J152" s="98" t="str">
        <f t="shared" ref="J152:J184" si="9">$J$150</f>
        <v>Desarrollo del Sistema de Educación Superior</v>
      </c>
      <c r="K152" s="98" t="s">
        <v>411</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411</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411</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400</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411</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411</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411</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411</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411</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411</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411</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411</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411</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411</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411</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411</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411</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411</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411</v>
      </c>
    </row>
    <row r="171" spans="3:11" x14ac:dyDescent="0.25">
      <c r="C171" s="141"/>
      <c r="D171" s="158"/>
      <c r="E171" s="123"/>
      <c r="F171" s="97">
        <f t="shared" si="8"/>
        <v>0</v>
      </c>
      <c r="G171" s="161"/>
      <c r="H171" s="142"/>
      <c r="I171" s="130" t="e">
        <f>VLOOKUP(H171,Presupuesto!$B$11:$C$565,2,0)</f>
        <v>#N/A</v>
      </c>
      <c r="J171" s="98" t="str">
        <f t="shared" si="9"/>
        <v>Desarrollo del Sistema de Educación Superior</v>
      </c>
      <c r="K171" s="98" t="s">
        <v>411</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411</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411</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411</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411</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411</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411</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411</v>
      </c>
    </row>
    <row r="179" spans="3:11" x14ac:dyDescent="0.25">
      <c r="C179" s="143"/>
      <c r="D179" s="151"/>
      <c r="E179" s="118"/>
      <c r="F179" s="97">
        <f t="shared" si="8"/>
        <v>0</v>
      </c>
      <c r="G179" s="161"/>
      <c r="H179" s="144"/>
      <c r="I179" s="130" t="e">
        <f>VLOOKUP(H179,Presupuesto!$B$11:$C$565,2,0)</f>
        <v>#N/A</v>
      </c>
      <c r="J179" s="98" t="str">
        <f t="shared" si="9"/>
        <v>Desarrollo del Sistema de Educación Superior</v>
      </c>
      <c r="K179" s="98" t="s">
        <v>411</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402</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411</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411</v>
      </c>
    </row>
    <row r="183" spans="3:11" x14ac:dyDescent="0.25">
      <c r="C183" s="145"/>
      <c r="D183" s="151"/>
      <c r="E183" s="118"/>
      <c r="F183" s="97">
        <f t="shared" si="8"/>
        <v>0</v>
      </c>
      <c r="G183" s="161"/>
      <c r="H183" s="146"/>
      <c r="I183" s="130" t="e">
        <f>VLOOKUP(H183,Presupuesto!$B$11:$C$565,2,0)</f>
        <v>#N/A</v>
      </c>
      <c r="J183" s="98" t="str">
        <f t="shared" si="9"/>
        <v>Desarrollo del Sistema de Educación Superior</v>
      </c>
      <c r="K183" s="98" t="s">
        <v>411</v>
      </c>
    </row>
    <row r="184" spans="3:11" ht="15.75" thickBot="1" x14ac:dyDescent="0.3">
      <c r="C184" s="147"/>
      <c r="D184" s="159"/>
      <c r="E184" s="103"/>
      <c r="F184" s="105">
        <f t="shared" si="8"/>
        <v>0</v>
      </c>
      <c r="G184" s="162"/>
      <c r="H184" s="148"/>
      <c r="I184" s="132" t="e">
        <f>VLOOKUP(H184,Presupuesto!$B$11:$C$565,2,0)</f>
        <v>#N/A</v>
      </c>
      <c r="J184" s="106" t="str">
        <f t="shared" si="9"/>
        <v>Desarrollo del Sistema de Educación Superior</v>
      </c>
      <c r="K184" s="124" t="s">
        <v>393</v>
      </c>
    </row>
    <row r="186" spans="3:11" ht="15.75" thickBot="1" x14ac:dyDescent="0.3"/>
    <row r="187" spans="3:11" ht="15.75" thickBot="1" x14ac:dyDescent="0.3">
      <c r="C187" s="157" t="s">
        <v>53</v>
      </c>
      <c r="D187" s="373">
        <f>SUM(F194:F228)</f>
        <v>0</v>
      </c>
      <c r="F187" s="70"/>
      <c r="G187" s="79"/>
      <c r="H187" s="70"/>
      <c r="I187" s="70"/>
    </row>
    <row r="188" spans="3:11" x14ac:dyDescent="0.25">
      <c r="C188" s="70"/>
      <c r="D188" s="31"/>
      <c r="E188" s="93"/>
      <c r="F188" s="93"/>
      <c r="G188" s="93"/>
      <c r="H188" s="76"/>
      <c r="I188" s="76"/>
      <c r="J188" s="76"/>
      <c r="K188" s="112"/>
    </row>
    <row r="189" spans="3:11" x14ac:dyDescent="0.25">
      <c r="C189" s="70"/>
      <c r="D189" s="31"/>
      <c r="E189" s="93"/>
      <c r="F189" s="93"/>
      <c r="G189" s="93"/>
      <c r="H189" s="76"/>
      <c r="I189" s="76"/>
      <c r="J189" s="76"/>
      <c r="K189" s="112"/>
    </row>
    <row r="190" spans="3:11" ht="15.75" x14ac:dyDescent="0.25">
      <c r="C190" s="202" t="s">
        <v>391</v>
      </c>
      <c r="D190" s="369"/>
      <c r="E190" s="93"/>
      <c r="F190" s="93"/>
      <c r="G190" s="93"/>
      <c r="H190" s="76"/>
      <c r="I190" s="76"/>
      <c r="J190" s="76"/>
      <c r="K190" s="112"/>
    </row>
    <row r="191" spans="3:11" ht="18.75" x14ac:dyDescent="0.25">
      <c r="C191" s="210" t="e">
        <f>IFERROR(VLOOKUP(D190,'1. Desarrollo e Innov. Curricu.'!$F:$G,2,FALSE),IFERROR(VLOOKUP(D190,'2. Investigación Científica'!$F:$G,2,FALSE),IFERROR(VLOOKUP(D190,'3. Vinculación Univ. Sociedad'!$F:$G,2,FALSE),IFERROR(VLOOKUP(D190,'4. Docencia y Profesorado Univ.'!$F:$G,2,FALSE),IFERROR(VLOOKUP(D190,'5. Estudiantes y Graduados'!$F:$G,2,FALSE),IFERROR(VLOOKUP(D190,'11. Gestion Administrativa'!$F:$G,2,FALSE),IFERROR(VLOOKUP(D190,'13. Gestión Académica'!$F:$G,2,FALSE),IFERROR(VLOOKUP(D190,'9. Asegura. de la Calid. y M'!$F:$G,2,FALSE),IFERROR(VLOOKUP(D190,'6. Gestión del Conocimiento'!$F:$G,2,FALSE),IFERROR(VLOOKUP(D190,'15. Gobernabilidad y Proceso...'!$F:$G,2,FALSE),IFERROR(VLOOKUP(D190,'12. Gestión del Talento Humano'!$F:$G,2,FALSE),IFERROR(VLOOKUP(D190,'14. Internacional... de la E.S.'!$F:$G,2,FALSE),IFERROR(VLOOKUP(D190,'10. Posgrado'!$F:$G,2,FALSE),IFERROR(VLOOKUP(D190,'17. Gestión TIC'!$F:$G,2,FALSE),IFERROR(VLOOKUP(D190,'16. Desa. del Sistema Educ.Sup.'!$F:$G,2,FALSE),IFERROR(VLOOKUP(D190,'8. Cultura de Inno. Insti...'!$F:$G,2,FALSE),VLOOKUP(D190,'7. Lo Esencial de la Reforma U.'!$F:$G,2,0)))))))))))))))))</f>
        <v>#N/A</v>
      </c>
      <c r="D191" s="31"/>
      <c r="E191" s="93"/>
      <c r="F191" s="93"/>
      <c r="G191" s="93"/>
      <c r="H191" s="76"/>
      <c r="I191" s="76"/>
      <c r="J191" s="76"/>
      <c r="K191" s="112"/>
    </row>
    <row r="192" spans="3:11" ht="15.75" thickBot="1" x14ac:dyDescent="0.3">
      <c r="F192" s="93"/>
      <c r="G192" s="76"/>
      <c r="H192" s="76"/>
      <c r="I192" s="76"/>
    </row>
    <row r="193" spans="3:11" ht="30.75" thickBot="1" x14ac:dyDescent="0.3">
      <c r="C193" s="129" t="s">
        <v>44</v>
      </c>
      <c r="D193" s="129" t="s">
        <v>55</v>
      </c>
      <c r="E193" s="136" t="s">
        <v>57</v>
      </c>
      <c r="F193" s="135" t="s">
        <v>27</v>
      </c>
      <c r="G193" s="133" t="s">
        <v>130</v>
      </c>
      <c r="H193" s="136" t="s">
        <v>46</v>
      </c>
      <c r="I193" s="133" t="s">
        <v>131</v>
      </c>
      <c r="J193" s="133" t="s">
        <v>409</v>
      </c>
      <c r="K193" s="133" t="s">
        <v>410</v>
      </c>
    </row>
    <row r="194" spans="3:11" x14ac:dyDescent="0.25">
      <c r="C194" s="220" t="s">
        <v>438</v>
      </c>
      <c r="D194" s="221"/>
      <c r="E194" s="219">
        <f>HLOOKUP(C194,$AH$2:$BU$3,2,0)</f>
        <v>620</v>
      </c>
      <c r="F194" s="97">
        <f t="shared" ref="F194:F228" si="10">D194*E194</f>
        <v>0</v>
      </c>
      <c r="G194" s="161"/>
      <c r="H194" s="142"/>
      <c r="I194" s="130" t="e">
        <f>VLOOKUP(H194,Presupuesto!$B$11:$C$565,2,0)</f>
        <v>#N/A</v>
      </c>
      <c r="J194" s="218" t="s">
        <v>1475</v>
      </c>
      <c r="K194" s="98" t="s">
        <v>393</v>
      </c>
    </row>
    <row r="195" spans="3:11" x14ac:dyDescent="0.25">
      <c r="C195" s="141"/>
      <c r="D195" s="158"/>
      <c r="E195" s="123"/>
      <c r="F195" s="97">
        <f t="shared" si="10"/>
        <v>0</v>
      </c>
      <c r="G195" s="161"/>
      <c r="H195" s="142"/>
      <c r="I195" s="130" t="e">
        <f>VLOOKUP(H195,Presupuesto!$B$11:$C$565,2,0)</f>
        <v>#N/A</v>
      </c>
      <c r="J195" s="98" t="str">
        <f>$J$194</f>
        <v>Desarrollo del Sistema de Educación Superior</v>
      </c>
      <c r="K195" s="98" t="s">
        <v>411</v>
      </c>
    </row>
    <row r="196" spans="3:11" x14ac:dyDescent="0.25">
      <c r="C196" s="141"/>
      <c r="D196" s="158"/>
      <c r="E196" s="123"/>
      <c r="F196" s="97">
        <f t="shared" si="10"/>
        <v>0</v>
      </c>
      <c r="G196" s="161"/>
      <c r="H196" s="142"/>
      <c r="I196" s="130" t="e">
        <f>VLOOKUP(H196,Presupuesto!$B$11:$C$565,2,0)</f>
        <v>#N/A</v>
      </c>
      <c r="J196" s="98" t="str">
        <f t="shared" ref="J196:J228" si="11">$J$194</f>
        <v>Desarrollo del Sistema de Educación Superior</v>
      </c>
      <c r="K196" s="98" t="s">
        <v>411</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411</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411</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400</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411</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411</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411</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411</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411</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411</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411</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411</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411</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411</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411</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411</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411</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411</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411</v>
      </c>
    </row>
    <row r="215" spans="3:11" x14ac:dyDescent="0.25">
      <c r="C215" s="141"/>
      <c r="D215" s="158"/>
      <c r="E215" s="123"/>
      <c r="F215" s="97">
        <f t="shared" si="10"/>
        <v>0</v>
      </c>
      <c r="G215" s="161"/>
      <c r="H215" s="142"/>
      <c r="I215" s="130" t="e">
        <f>VLOOKUP(H215,Presupuesto!$B$11:$C$565,2,0)</f>
        <v>#N/A</v>
      </c>
      <c r="J215" s="98" t="str">
        <f t="shared" si="11"/>
        <v>Desarrollo del Sistema de Educación Superior</v>
      </c>
      <c r="K215" s="98" t="s">
        <v>411</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411</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411</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411</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411</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411</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411</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411</v>
      </c>
    </row>
    <row r="223" spans="3:11" x14ac:dyDescent="0.25">
      <c r="C223" s="143"/>
      <c r="D223" s="151"/>
      <c r="E223" s="118"/>
      <c r="F223" s="97">
        <f t="shared" si="10"/>
        <v>0</v>
      </c>
      <c r="G223" s="161"/>
      <c r="H223" s="144"/>
      <c r="I223" s="130" t="e">
        <f>VLOOKUP(H223,Presupuesto!$B$11:$C$565,2,0)</f>
        <v>#N/A</v>
      </c>
      <c r="J223" s="98" t="str">
        <f t="shared" si="11"/>
        <v>Desarrollo del Sistema de Educación Superior</v>
      </c>
      <c r="K223" s="98" t="s">
        <v>411</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402</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411</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411</v>
      </c>
    </row>
    <row r="227" spans="3:11" x14ac:dyDescent="0.25">
      <c r="C227" s="145"/>
      <c r="D227" s="151"/>
      <c r="E227" s="118"/>
      <c r="F227" s="97">
        <f t="shared" si="10"/>
        <v>0</v>
      </c>
      <c r="G227" s="161"/>
      <c r="H227" s="146"/>
      <c r="I227" s="130" t="e">
        <f>VLOOKUP(H227,Presupuesto!$B$11:$C$565,2,0)</f>
        <v>#N/A</v>
      </c>
      <c r="J227" s="98" t="str">
        <f t="shared" si="11"/>
        <v>Desarrollo del Sistema de Educación Superior</v>
      </c>
      <c r="K227" s="98" t="s">
        <v>411</v>
      </c>
    </row>
    <row r="228" spans="3:11" ht="15.75" thickBot="1" x14ac:dyDescent="0.3">
      <c r="C228" s="147"/>
      <c r="D228" s="159"/>
      <c r="E228" s="103"/>
      <c r="F228" s="105">
        <f t="shared" si="10"/>
        <v>0</v>
      </c>
      <c r="G228" s="162"/>
      <c r="H228" s="148"/>
      <c r="I228" s="132" t="e">
        <f>VLOOKUP(H228,Presupuesto!$B$11:$C$565,2,0)</f>
        <v>#N/A</v>
      </c>
      <c r="J228" s="106" t="str">
        <f t="shared" si="11"/>
        <v>Desarrollo del Sistema de Educación Superior</v>
      </c>
      <c r="K228" s="124" t="s">
        <v>393</v>
      </c>
    </row>
    <row r="230" spans="3:11" ht="15.75" thickBot="1" x14ac:dyDescent="0.3">
      <c r="F230" s="90"/>
      <c r="G230" s="89"/>
      <c r="H230" s="90"/>
      <c r="I230" s="90"/>
    </row>
    <row r="231" spans="3:11" ht="15.75" thickBot="1" x14ac:dyDescent="0.3">
      <c r="C231" s="157" t="s">
        <v>53</v>
      </c>
      <c r="D231" s="373">
        <f>SUM(F238:F272)</f>
        <v>0</v>
      </c>
      <c r="F231" s="70"/>
      <c r="G231" s="79"/>
      <c r="H231" s="70"/>
      <c r="I231" s="70"/>
    </row>
    <row r="232" spans="3:11" x14ac:dyDescent="0.25">
      <c r="C232" s="70"/>
      <c r="D232" s="31"/>
      <c r="E232" s="93"/>
      <c r="F232" s="93"/>
      <c r="G232" s="93"/>
      <c r="H232" s="76"/>
      <c r="I232" s="76"/>
      <c r="J232" s="76"/>
      <c r="K232" s="112"/>
    </row>
    <row r="233" spans="3:11" x14ac:dyDescent="0.25">
      <c r="C233" s="70"/>
      <c r="D233" s="31"/>
      <c r="E233" s="93"/>
      <c r="F233" s="93"/>
      <c r="G233" s="93"/>
      <c r="H233" s="76"/>
      <c r="I233" s="76"/>
      <c r="J233" s="76"/>
      <c r="K233" s="112"/>
    </row>
    <row r="234" spans="3:11" ht="15.75" x14ac:dyDescent="0.25">
      <c r="C234" s="202" t="s">
        <v>391</v>
      </c>
      <c r="D234" s="369"/>
      <c r="E234" s="93"/>
      <c r="F234" s="93"/>
      <c r="G234" s="93"/>
      <c r="H234" s="76"/>
      <c r="I234" s="76"/>
      <c r="J234" s="76"/>
      <c r="K234" s="112"/>
    </row>
    <row r="235" spans="3:11" ht="18.75" x14ac:dyDescent="0.25">
      <c r="C235" s="210" t="e">
        <f>IFERROR(VLOOKUP(D234,'1. Desarrollo e Innov. Curricu.'!$F:$G,2,FALSE),IFERROR(VLOOKUP(D234,'2. Investigación Científica'!$F:$G,2,FALSE),IFERROR(VLOOKUP(D234,'3. Vinculación Univ. Sociedad'!$F:$G,2,FALSE),IFERROR(VLOOKUP(D234,'4. Docencia y Profesorado Univ.'!$F:$G,2,FALSE),IFERROR(VLOOKUP(D234,'5. Estudiantes y Graduados'!$F:$G,2,FALSE),IFERROR(VLOOKUP(D234,'11. Gestion Administrativa'!$F:$G,2,FALSE),IFERROR(VLOOKUP(D234,'13. Gestión Académica'!$F:$G,2,FALSE),IFERROR(VLOOKUP(D234,'9. Asegura. de la Calid. y M'!$F:$G,2,FALSE),IFERROR(VLOOKUP(D234,'6. Gestión del Conocimiento'!$F:$G,2,FALSE),IFERROR(VLOOKUP(D234,'15. Gobernabilidad y Proceso...'!$F:$G,2,FALSE),IFERROR(VLOOKUP(D234,'12. Gestión del Talento Humano'!$F:$G,2,FALSE),IFERROR(VLOOKUP(D234,'14. Internacional... de la E.S.'!$F:$G,2,FALSE),IFERROR(VLOOKUP(D234,'10. Posgrado'!$F:$G,2,FALSE),IFERROR(VLOOKUP(D234,'17. Gestión TIC'!$F:$G,2,FALSE),IFERROR(VLOOKUP(D234,'16. Desa. del Sistema Educ.Sup.'!$F:$G,2,FALSE),IFERROR(VLOOKUP(D234,'8. Cultura de Inno. Insti...'!$F:$G,2,FALSE),VLOOKUP(D234,'7. Lo Esencial de la Reforma U.'!$F:$G,2,0)))))))))))))))))</f>
        <v>#N/A</v>
      </c>
      <c r="D235" s="31"/>
      <c r="E235" s="93"/>
      <c r="F235" s="93"/>
      <c r="G235" s="93"/>
      <c r="H235" s="76"/>
      <c r="I235" s="76"/>
      <c r="J235" s="76"/>
      <c r="K235" s="112"/>
    </row>
    <row r="236" spans="3:11" ht="15.75" thickBot="1" x14ac:dyDescent="0.3">
      <c r="F236" s="93"/>
      <c r="G236" s="76"/>
      <c r="H236" s="76"/>
      <c r="I236" s="76"/>
    </row>
    <row r="237" spans="3:11" ht="30.75" thickBot="1" x14ac:dyDescent="0.3">
      <c r="C237" s="129" t="s">
        <v>44</v>
      </c>
      <c r="D237" s="129" t="s">
        <v>55</v>
      </c>
      <c r="E237" s="136" t="s">
        <v>57</v>
      </c>
      <c r="F237" s="135" t="s">
        <v>27</v>
      </c>
      <c r="G237" s="133" t="s">
        <v>130</v>
      </c>
      <c r="H237" s="136" t="s">
        <v>46</v>
      </c>
      <c r="I237" s="133" t="s">
        <v>131</v>
      </c>
      <c r="J237" s="133" t="s">
        <v>409</v>
      </c>
      <c r="K237" s="133" t="s">
        <v>410</v>
      </c>
    </row>
    <row r="238" spans="3:11" x14ac:dyDescent="0.25">
      <c r="C238" s="220" t="s">
        <v>438</v>
      </c>
      <c r="D238" s="221"/>
      <c r="E238" s="219">
        <f>HLOOKUP(C238,$AH$2:$BU$3,2,0)</f>
        <v>620</v>
      </c>
      <c r="F238" s="97">
        <f t="shared" ref="F238:F272" si="12">D238*E238</f>
        <v>0</v>
      </c>
      <c r="G238" s="161"/>
      <c r="H238" s="142"/>
      <c r="I238" s="130" t="e">
        <f>VLOOKUP(H238,Presupuesto!$B$11:$C$565,2,0)</f>
        <v>#N/A</v>
      </c>
      <c r="J238" s="218" t="s">
        <v>1475</v>
      </c>
      <c r="K238" s="98" t="s">
        <v>393</v>
      </c>
    </row>
    <row r="239" spans="3:11" x14ac:dyDescent="0.25">
      <c r="C239" s="141"/>
      <c r="D239" s="158"/>
      <c r="E239" s="123"/>
      <c r="F239" s="97">
        <f t="shared" si="12"/>
        <v>0</v>
      </c>
      <c r="G239" s="161"/>
      <c r="H239" s="142"/>
      <c r="I239" s="130" t="e">
        <f>VLOOKUP(H239,Presupuesto!$B$11:$C$565,2,0)</f>
        <v>#N/A</v>
      </c>
      <c r="J239" s="98" t="str">
        <f>$J$238</f>
        <v>Desarrollo del Sistema de Educación Superior</v>
      </c>
      <c r="K239" s="98" t="s">
        <v>411</v>
      </c>
    </row>
    <row r="240" spans="3:11" x14ac:dyDescent="0.25">
      <c r="C240" s="141"/>
      <c r="D240" s="158"/>
      <c r="E240" s="123"/>
      <c r="F240" s="97">
        <f t="shared" si="12"/>
        <v>0</v>
      </c>
      <c r="G240" s="161"/>
      <c r="H240" s="142"/>
      <c r="I240" s="130" t="e">
        <f>VLOOKUP(H240,Presupuesto!$B$11:$C$565,2,0)</f>
        <v>#N/A</v>
      </c>
      <c r="J240" s="98" t="str">
        <f t="shared" ref="J240:J272" si="13">$J$238</f>
        <v>Desarrollo del Sistema de Educación Superior</v>
      </c>
      <c r="K240" s="98" t="s">
        <v>411</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411</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411</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400</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411</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411</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411</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411</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411</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411</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411</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411</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411</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411</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411</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411</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411</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411</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411</v>
      </c>
    </row>
    <row r="259" spans="3:11" x14ac:dyDescent="0.25">
      <c r="C259" s="141"/>
      <c r="D259" s="158"/>
      <c r="E259" s="123"/>
      <c r="F259" s="97">
        <f t="shared" si="12"/>
        <v>0</v>
      </c>
      <c r="G259" s="161"/>
      <c r="H259" s="142"/>
      <c r="I259" s="130" t="e">
        <f>VLOOKUP(H259,Presupuesto!$B$11:$C$565,2,0)</f>
        <v>#N/A</v>
      </c>
      <c r="J259" s="98" t="str">
        <f t="shared" si="13"/>
        <v>Desarrollo del Sistema de Educación Superior</v>
      </c>
      <c r="K259" s="98" t="s">
        <v>411</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411</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411</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411</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411</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411</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411</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411</v>
      </c>
    </row>
    <row r="267" spans="3:11" x14ac:dyDescent="0.25">
      <c r="C267" s="143"/>
      <c r="D267" s="151"/>
      <c r="E267" s="118"/>
      <c r="F267" s="97">
        <f t="shared" si="12"/>
        <v>0</v>
      </c>
      <c r="G267" s="161"/>
      <c r="H267" s="144"/>
      <c r="I267" s="130" t="e">
        <f>VLOOKUP(H267,Presupuesto!$B$11:$C$565,2,0)</f>
        <v>#N/A</v>
      </c>
      <c r="J267" s="98" t="str">
        <f t="shared" si="13"/>
        <v>Desarrollo del Sistema de Educación Superior</v>
      </c>
      <c r="K267" s="98" t="s">
        <v>411</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402</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411</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411</v>
      </c>
    </row>
    <row r="271" spans="3:11" x14ac:dyDescent="0.25">
      <c r="C271" s="145"/>
      <c r="D271" s="151"/>
      <c r="E271" s="118"/>
      <c r="F271" s="97">
        <f t="shared" si="12"/>
        <v>0</v>
      </c>
      <c r="G271" s="161"/>
      <c r="H271" s="146"/>
      <c r="I271" s="130" t="e">
        <f>VLOOKUP(H271,Presupuesto!$B$11:$C$565,2,0)</f>
        <v>#N/A</v>
      </c>
      <c r="J271" s="98" t="str">
        <f t="shared" si="13"/>
        <v>Desarrollo del Sistema de Educación Superior</v>
      </c>
      <c r="K271" s="98" t="s">
        <v>411</v>
      </c>
    </row>
    <row r="272" spans="3:11" ht="15.75" thickBot="1" x14ac:dyDescent="0.3">
      <c r="C272" s="147"/>
      <c r="D272" s="159"/>
      <c r="E272" s="103"/>
      <c r="F272" s="105">
        <f t="shared" si="12"/>
        <v>0</v>
      </c>
      <c r="G272" s="162"/>
      <c r="H272" s="148"/>
      <c r="I272" s="132" t="e">
        <f>VLOOKUP(H272,Presupuesto!$B$11:$C$565,2,0)</f>
        <v>#N/A</v>
      </c>
      <c r="J272" s="106" t="str">
        <f t="shared" si="13"/>
        <v>Desarrollo del Sistema de Educación Superior</v>
      </c>
      <c r="K272" s="124" t="s">
        <v>393</v>
      </c>
    </row>
    <row r="274" spans="3:11" ht="15.75" thickBot="1" x14ac:dyDescent="0.3"/>
    <row r="275" spans="3:11" ht="15.75" thickBot="1" x14ac:dyDescent="0.3">
      <c r="C275" s="157" t="s">
        <v>53</v>
      </c>
      <c r="D275" s="373">
        <f>SUM(F282:F316)</f>
        <v>0</v>
      </c>
      <c r="F275" s="70"/>
      <c r="G275" s="79"/>
      <c r="H275" s="70"/>
      <c r="I275" s="70"/>
    </row>
    <row r="276" spans="3:11" x14ac:dyDescent="0.25">
      <c r="C276" s="70"/>
      <c r="D276" s="31"/>
      <c r="E276" s="93"/>
      <c r="F276" s="93"/>
      <c r="G276" s="93"/>
      <c r="H276" s="76"/>
      <c r="I276" s="76"/>
      <c r="J276" s="76"/>
      <c r="K276" s="112"/>
    </row>
    <row r="277" spans="3:11" x14ac:dyDescent="0.25">
      <c r="C277" s="70"/>
      <c r="D277" s="31"/>
      <c r="E277" s="93"/>
      <c r="F277" s="93"/>
      <c r="G277" s="93"/>
      <c r="H277" s="76"/>
      <c r="I277" s="76"/>
      <c r="J277" s="76"/>
      <c r="K277" s="112"/>
    </row>
    <row r="278" spans="3:11" ht="15.75" x14ac:dyDescent="0.25">
      <c r="C278" s="202" t="s">
        <v>391</v>
      </c>
      <c r="D278" s="369"/>
      <c r="E278" s="93"/>
      <c r="F278" s="93"/>
      <c r="G278" s="93"/>
      <c r="H278" s="76"/>
      <c r="I278" s="76"/>
      <c r="J278" s="76"/>
      <c r="K278" s="112"/>
    </row>
    <row r="279" spans="3:11" ht="18.75" x14ac:dyDescent="0.25">
      <c r="C279" s="210" t="e">
        <f>IFERROR(VLOOKUP(D278,'1. Desarrollo e Innov. Curricu.'!$F:$G,2,FALSE),IFERROR(VLOOKUP(D278,'2. Investigación Científica'!$F:$G,2,FALSE),IFERROR(VLOOKUP(D278,'3. Vinculación Univ. Sociedad'!$F:$G,2,FALSE),IFERROR(VLOOKUP(D278,'4. Docencia y Profesorado Univ.'!$F:$G,2,FALSE),IFERROR(VLOOKUP(D278,'5. Estudiantes y Graduados'!$F:$G,2,FALSE),IFERROR(VLOOKUP(D278,'11. Gestion Administrativa'!$F:$G,2,FALSE),IFERROR(VLOOKUP(D278,'13. Gestión Académica'!$F:$G,2,FALSE),IFERROR(VLOOKUP(D278,'9. Asegura. de la Calid. y M'!$F:$G,2,FALSE),IFERROR(VLOOKUP(D278,'6. Gestión del Conocimiento'!$F:$G,2,FALSE),IFERROR(VLOOKUP(D278,'15. Gobernabilidad y Proceso...'!$F:$G,2,FALSE),IFERROR(VLOOKUP(D278,'12. Gestión del Talento Humano'!$F:$G,2,FALSE),IFERROR(VLOOKUP(D278,'14. Internacional... de la E.S.'!$F:$G,2,FALSE),IFERROR(VLOOKUP(D278,'10. Posgrado'!$F:$G,2,FALSE),IFERROR(VLOOKUP(D278,'17. Gestión TIC'!$F:$G,2,FALSE),IFERROR(VLOOKUP(D278,'16. Desa. del Sistema Educ.Sup.'!$F:$G,2,FALSE),IFERROR(VLOOKUP(D278,'8. Cultura de Inno. Insti...'!$F:$G,2,FALSE),VLOOKUP(D278,'7. Lo Esencial de la Reforma U.'!$F:$G,2,0)))))))))))))))))</f>
        <v>#N/A</v>
      </c>
      <c r="D279" s="31"/>
      <c r="E279" s="93"/>
      <c r="F279" s="93"/>
      <c r="G279" s="93"/>
      <c r="H279" s="76"/>
      <c r="I279" s="76"/>
      <c r="J279" s="76"/>
      <c r="K279" s="112"/>
    </row>
    <row r="280" spans="3:11" ht="15.75" thickBot="1" x14ac:dyDescent="0.3">
      <c r="F280" s="93"/>
      <c r="G280" s="76"/>
      <c r="H280" s="76"/>
      <c r="I280" s="76"/>
    </row>
    <row r="281" spans="3:11" ht="30.75" thickBot="1" x14ac:dyDescent="0.3">
      <c r="C281" s="129" t="s">
        <v>44</v>
      </c>
      <c r="D281" s="129" t="s">
        <v>55</v>
      </c>
      <c r="E281" s="136" t="s">
        <v>57</v>
      </c>
      <c r="F281" s="135" t="s">
        <v>27</v>
      </c>
      <c r="G281" s="133" t="s">
        <v>130</v>
      </c>
      <c r="H281" s="136" t="s">
        <v>46</v>
      </c>
      <c r="I281" s="133" t="s">
        <v>131</v>
      </c>
      <c r="J281" s="133" t="s">
        <v>409</v>
      </c>
      <c r="K281" s="133" t="s">
        <v>410</v>
      </c>
    </row>
    <row r="282" spans="3:11" x14ac:dyDescent="0.25">
      <c r="C282" s="220" t="s">
        <v>438</v>
      </c>
      <c r="D282" s="221"/>
      <c r="E282" s="219">
        <f>HLOOKUP(C282,$AH$2:$BU$3,2,0)</f>
        <v>620</v>
      </c>
      <c r="F282" s="97">
        <f t="shared" ref="F282:F316" si="14">D282*E282</f>
        <v>0</v>
      </c>
      <c r="G282" s="161"/>
      <c r="H282" s="142"/>
      <c r="I282" s="130" t="e">
        <f>VLOOKUP(H282,Presupuesto!$B$11:$C$565,2,0)</f>
        <v>#N/A</v>
      </c>
      <c r="J282" s="218" t="s">
        <v>1475</v>
      </c>
      <c r="K282" s="98" t="s">
        <v>393</v>
      </c>
    </row>
    <row r="283" spans="3:11" x14ac:dyDescent="0.25">
      <c r="C283" s="141"/>
      <c r="D283" s="158"/>
      <c r="E283" s="123"/>
      <c r="F283" s="97">
        <f t="shared" si="14"/>
        <v>0</v>
      </c>
      <c r="G283" s="161"/>
      <c r="H283" s="142"/>
      <c r="I283" s="130" t="e">
        <f>VLOOKUP(H283,Presupuesto!$B$11:$C$565,2,0)</f>
        <v>#N/A</v>
      </c>
      <c r="J283" s="98" t="str">
        <f>$J$282</f>
        <v>Desarrollo del Sistema de Educación Superior</v>
      </c>
      <c r="K283" s="98" t="s">
        <v>411</v>
      </c>
    </row>
    <row r="284" spans="3:11" x14ac:dyDescent="0.25">
      <c r="C284" s="141"/>
      <c r="D284" s="158"/>
      <c r="E284" s="123"/>
      <c r="F284" s="97">
        <f t="shared" si="14"/>
        <v>0</v>
      </c>
      <c r="G284" s="161"/>
      <c r="H284" s="142"/>
      <c r="I284" s="130" t="e">
        <f>VLOOKUP(H284,Presupuesto!$B$11:$C$565,2,0)</f>
        <v>#N/A</v>
      </c>
      <c r="J284" s="98" t="str">
        <f t="shared" ref="J284:J316" si="15">$J$282</f>
        <v>Desarrollo del Sistema de Educación Superior</v>
      </c>
      <c r="K284" s="98" t="s">
        <v>411</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411</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411</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400</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411</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411</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411</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411</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411</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411</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411</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411</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411</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411</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411</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411</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411</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411</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411</v>
      </c>
    </row>
    <row r="303" spans="3:11" x14ac:dyDescent="0.25">
      <c r="C303" s="141"/>
      <c r="D303" s="158"/>
      <c r="E303" s="123"/>
      <c r="F303" s="97">
        <f t="shared" si="14"/>
        <v>0</v>
      </c>
      <c r="G303" s="161"/>
      <c r="H303" s="142"/>
      <c r="I303" s="130" t="e">
        <f>VLOOKUP(H303,Presupuesto!$B$11:$C$565,2,0)</f>
        <v>#N/A</v>
      </c>
      <c r="J303" s="98" t="str">
        <f t="shared" si="15"/>
        <v>Desarrollo del Sistema de Educación Superior</v>
      </c>
      <c r="K303" s="98" t="s">
        <v>411</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411</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411</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411</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411</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411</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411</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411</v>
      </c>
    </row>
    <row r="311" spans="3:11" x14ac:dyDescent="0.25">
      <c r="C311" s="143"/>
      <c r="D311" s="151"/>
      <c r="E311" s="118"/>
      <c r="F311" s="97">
        <f t="shared" si="14"/>
        <v>0</v>
      </c>
      <c r="G311" s="161"/>
      <c r="H311" s="144"/>
      <c r="I311" s="130" t="e">
        <f>VLOOKUP(H311,Presupuesto!$B$11:$C$565,2,0)</f>
        <v>#N/A</v>
      </c>
      <c r="J311" s="98" t="str">
        <f t="shared" si="15"/>
        <v>Desarrollo del Sistema de Educación Superior</v>
      </c>
      <c r="K311" s="98" t="s">
        <v>411</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402</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411</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411</v>
      </c>
    </row>
    <row r="315" spans="3:11" x14ac:dyDescent="0.25">
      <c r="C315" s="145"/>
      <c r="D315" s="151"/>
      <c r="E315" s="118"/>
      <c r="F315" s="97">
        <f t="shared" si="14"/>
        <v>0</v>
      </c>
      <c r="G315" s="161"/>
      <c r="H315" s="146"/>
      <c r="I315" s="130" t="e">
        <f>VLOOKUP(H315,Presupuesto!$B$11:$C$565,2,0)</f>
        <v>#N/A</v>
      </c>
      <c r="J315" s="98" t="str">
        <f t="shared" si="15"/>
        <v>Desarrollo del Sistema de Educación Superior</v>
      </c>
      <c r="K315" s="98" t="s">
        <v>411</v>
      </c>
    </row>
    <row r="316" spans="3:11" ht="15.75" thickBot="1" x14ac:dyDescent="0.3">
      <c r="C316" s="147"/>
      <c r="D316" s="159"/>
      <c r="E316" s="103"/>
      <c r="F316" s="105">
        <f t="shared" si="14"/>
        <v>0</v>
      </c>
      <c r="G316" s="162"/>
      <c r="H316" s="148"/>
      <c r="I316" s="132" t="e">
        <f>VLOOKUP(H316,Presupuesto!$B$11:$C$565,2,0)</f>
        <v>#N/A</v>
      </c>
      <c r="J316" s="106" t="str">
        <f t="shared" si="15"/>
        <v>Desarrollo del Sistema de Educación Superior</v>
      </c>
      <c r="K316" s="124" t="s">
        <v>393</v>
      </c>
    </row>
    <row r="318" spans="3:11" ht="15.75" thickBot="1" x14ac:dyDescent="0.3">
      <c r="F318" s="90"/>
      <c r="G318" s="89"/>
      <c r="H318" s="90"/>
      <c r="I318" s="90"/>
    </row>
    <row r="319" spans="3:11" ht="15.75" thickBot="1" x14ac:dyDescent="0.3">
      <c r="C319" s="157" t="s">
        <v>53</v>
      </c>
      <c r="D319" s="373">
        <f>SUM(F326:F360)</f>
        <v>0</v>
      </c>
      <c r="F319" s="70"/>
      <c r="G319" s="79"/>
      <c r="H319" s="70"/>
      <c r="I319" s="70"/>
    </row>
    <row r="320" spans="3:11" x14ac:dyDescent="0.25">
      <c r="C320" s="70"/>
      <c r="D320" s="31"/>
      <c r="E320" s="93"/>
      <c r="F320" s="93"/>
      <c r="G320" s="93"/>
      <c r="H320" s="76"/>
      <c r="I320" s="76"/>
      <c r="J320" s="76"/>
      <c r="K320" s="112"/>
    </row>
    <row r="321" spans="3:11" x14ac:dyDescent="0.25">
      <c r="C321" s="70"/>
      <c r="D321" s="31"/>
      <c r="E321" s="93"/>
      <c r="F321" s="93"/>
      <c r="G321" s="93"/>
      <c r="H321" s="76"/>
      <c r="I321" s="76"/>
      <c r="J321" s="76"/>
      <c r="K321" s="112"/>
    </row>
    <row r="322" spans="3:11" ht="15.75" x14ac:dyDescent="0.25">
      <c r="C322" s="202" t="s">
        <v>391</v>
      </c>
      <c r="D322" s="369"/>
      <c r="E322" s="93"/>
      <c r="F322" s="93"/>
      <c r="G322" s="93"/>
      <c r="H322" s="76"/>
      <c r="I322" s="76"/>
      <c r="J322" s="76"/>
      <c r="K322" s="112"/>
    </row>
    <row r="323" spans="3:11" ht="18.75" x14ac:dyDescent="0.25">
      <c r="C323" s="210" t="e">
        <f>IFERROR(VLOOKUP(D322,'1. Desarrollo e Innov. Curricu.'!$F:$G,2,FALSE),IFERROR(VLOOKUP(D322,'2. Investigación Científica'!$F:$G,2,FALSE),IFERROR(VLOOKUP(D322,'3. Vinculación Univ. Sociedad'!$F:$G,2,FALSE),IFERROR(VLOOKUP(D322,'4. Docencia y Profesorado Univ.'!$F:$G,2,FALSE),IFERROR(VLOOKUP(D322,'5. Estudiantes y Graduados'!$F:$G,2,FALSE),IFERROR(VLOOKUP(D322,'11. Gestion Administrativa'!$F:$G,2,FALSE),IFERROR(VLOOKUP(D322,'13. Gestión Académica'!$F:$G,2,FALSE),IFERROR(VLOOKUP(D322,'9. Asegura. de la Calid. y M'!$F:$G,2,FALSE),IFERROR(VLOOKUP(D322,'6. Gestión del Conocimiento'!$F:$G,2,FALSE),IFERROR(VLOOKUP(D322,'15. Gobernabilidad y Proceso...'!$F:$G,2,FALSE),IFERROR(VLOOKUP(D322,'12. Gestión del Talento Humano'!$F:$G,2,FALSE),IFERROR(VLOOKUP(D322,'14. Internacional... de la E.S.'!$F:$G,2,FALSE),IFERROR(VLOOKUP(D322,'10. Posgrado'!$F:$G,2,FALSE),IFERROR(VLOOKUP(D322,'17. Gestión TIC'!$F:$G,2,FALSE),IFERROR(VLOOKUP(D322,'16. Desa. del Sistema Educ.Sup.'!$F:$G,2,FALSE),IFERROR(VLOOKUP(D322,'8. Cultura de Inno. Insti...'!$F:$G,2,FALSE),VLOOKUP(D322,'7. Lo Esencial de la Reforma U.'!$F:$G,2,0)))))))))))))))))</f>
        <v>#N/A</v>
      </c>
      <c r="D323" s="31"/>
      <c r="E323" s="93"/>
      <c r="F323" s="93"/>
      <c r="G323" s="93"/>
      <c r="H323" s="76"/>
      <c r="I323" s="76"/>
      <c r="J323" s="76"/>
      <c r="K323" s="112"/>
    </row>
    <row r="324" spans="3:11" ht="15.75" thickBot="1" x14ac:dyDescent="0.3">
      <c r="F324" s="93"/>
      <c r="G324" s="76"/>
      <c r="H324" s="76"/>
      <c r="I324" s="76"/>
    </row>
    <row r="325" spans="3:11" ht="30.75" thickBot="1" x14ac:dyDescent="0.3">
      <c r="C325" s="129" t="s">
        <v>44</v>
      </c>
      <c r="D325" s="129" t="s">
        <v>55</v>
      </c>
      <c r="E325" s="136" t="s">
        <v>57</v>
      </c>
      <c r="F325" s="135" t="s">
        <v>27</v>
      </c>
      <c r="G325" s="133" t="s">
        <v>130</v>
      </c>
      <c r="H325" s="136" t="s">
        <v>46</v>
      </c>
      <c r="I325" s="133" t="s">
        <v>131</v>
      </c>
      <c r="J325" s="133" t="s">
        <v>409</v>
      </c>
      <c r="K325" s="133" t="s">
        <v>410</v>
      </c>
    </row>
    <row r="326" spans="3:11" x14ac:dyDescent="0.25">
      <c r="C326" s="220" t="s">
        <v>438</v>
      </c>
      <c r="D326" s="221"/>
      <c r="E326" s="219">
        <f>HLOOKUP(C326,$AH$2:$BU$3,2,0)</f>
        <v>620</v>
      </c>
      <c r="F326" s="97">
        <f t="shared" ref="F326:F360" si="16">D326*E326</f>
        <v>0</v>
      </c>
      <c r="G326" s="161"/>
      <c r="H326" s="142"/>
      <c r="I326" s="130" t="e">
        <f>VLOOKUP(H326,Presupuesto!$B$11:$C$565,2,0)</f>
        <v>#N/A</v>
      </c>
      <c r="J326" s="218" t="s">
        <v>1475</v>
      </c>
      <c r="K326" s="98" t="s">
        <v>393</v>
      </c>
    </row>
    <row r="327" spans="3:11" x14ac:dyDescent="0.25">
      <c r="C327" s="141"/>
      <c r="D327" s="158"/>
      <c r="E327" s="123"/>
      <c r="F327" s="97">
        <f t="shared" si="16"/>
        <v>0</v>
      </c>
      <c r="G327" s="161"/>
      <c r="H327" s="142"/>
      <c r="I327" s="130" t="e">
        <f>VLOOKUP(H327,Presupuesto!$B$11:$C$565,2,0)</f>
        <v>#N/A</v>
      </c>
      <c r="J327" s="98" t="str">
        <f>$J$326</f>
        <v>Desarrollo del Sistema de Educación Superior</v>
      </c>
      <c r="K327" s="98" t="s">
        <v>411</v>
      </c>
    </row>
    <row r="328" spans="3:11" x14ac:dyDescent="0.25">
      <c r="C328" s="141"/>
      <c r="D328" s="158"/>
      <c r="E328" s="123"/>
      <c r="F328" s="97">
        <f t="shared" si="16"/>
        <v>0</v>
      </c>
      <c r="G328" s="161"/>
      <c r="H328" s="142"/>
      <c r="I328" s="130" t="e">
        <f>VLOOKUP(H328,Presupuesto!$B$11:$C$565,2,0)</f>
        <v>#N/A</v>
      </c>
      <c r="J328" s="98" t="str">
        <f t="shared" ref="J328:J360" si="17">$J$326</f>
        <v>Desarrollo del Sistema de Educación Superior</v>
      </c>
      <c r="K328" s="98" t="s">
        <v>411</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411</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411</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400</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411</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411</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411</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411</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411</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411</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411</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411</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411</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411</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411</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411</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411</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411</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411</v>
      </c>
    </row>
    <row r="347" spans="3:11" x14ac:dyDescent="0.25">
      <c r="C347" s="141"/>
      <c r="D347" s="158"/>
      <c r="E347" s="123"/>
      <c r="F347" s="97">
        <f t="shared" si="16"/>
        <v>0</v>
      </c>
      <c r="G347" s="161"/>
      <c r="H347" s="142"/>
      <c r="I347" s="130" t="e">
        <f>VLOOKUP(H347,Presupuesto!$B$11:$C$565,2,0)</f>
        <v>#N/A</v>
      </c>
      <c r="J347" s="98" t="str">
        <f t="shared" si="17"/>
        <v>Desarrollo del Sistema de Educación Superior</v>
      </c>
      <c r="K347" s="98" t="s">
        <v>411</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411</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411</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411</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411</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411</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411</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411</v>
      </c>
    </row>
    <row r="355" spans="3:11" x14ac:dyDescent="0.25">
      <c r="C355" s="143"/>
      <c r="D355" s="151"/>
      <c r="E355" s="118"/>
      <c r="F355" s="97">
        <f t="shared" si="16"/>
        <v>0</v>
      </c>
      <c r="G355" s="161"/>
      <c r="H355" s="144"/>
      <c r="I355" s="130" t="e">
        <f>VLOOKUP(H355,Presupuesto!$B$11:$C$565,2,0)</f>
        <v>#N/A</v>
      </c>
      <c r="J355" s="98" t="str">
        <f t="shared" si="17"/>
        <v>Desarrollo del Sistema de Educación Superior</v>
      </c>
      <c r="K355" s="98" t="s">
        <v>411</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402</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411</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411</v>
      </c>
    </row>
    <row r="359" spans="3:11" x14ac:dyDescent="0.25">
      <c r="C359" s="145"/>
      <c r="D359" s="151"/>
      <c r="E359" s="118"/>
      <c r="F359" s="97">
        <f t="shared" si="16"/>
        <v>0</v>
      </c>
      <c r="G359" s="161"/>
      <c r="H359" s="146"/>
      <c r="I359" s="130" t="e">
        <f>VLOOKUP(H359,Presupuesto!$B$11:$C$565,2,0)</f>
        <v>#N/A</v>
      </c>
      <c r="J359" s="98" t="str">
        <f t="shared" si="17"/>
        <v>Desarrollo del Sistema de Educación Superior</v>
      </c>
      <c r="K359" s="98" t="s">
        <v>411</v>
      </c>
    </row>
    <row r="360" spans="3:11" ht="15.75" thickBot="1" x14ac:dyDescent="0.3">
      <c r="C360" s="147"/>
      <c r="D360" s="159"/>
      <c r="E360" s="103"/>
      <c r="F360" s="105">
        <f t="shared" si="16"/>
        <v>0</v>
      </c>
      <c r="G360" s="162"/>
      <c r="H360" s="148"/>
      <c r="I360" s="132" t="e">
        <f>VLOOKUP(H360,Presupuesto!$B$11:$C$565,2,0)</f>
        <v>#N/A</v>
      </c>
      <c r="J360" s="106" t="str">
        <f t="shared" si="17"/>
        <v>Desarrollo del Sistema de Educación Superior</v>
      </c>
      <c r="K360" s="124" t="s">
        <v>393</v>
      </c>
    </row>
    <row r="363" spans="3:11" ht="15.75" thickBot="1" x14ac:dyDescent="0.3"/>
    <row r="364" spans="3:11" ht="15.75" thickBot="1" x14ac:dyDescent="0.3">
      <c r="C364" s="157" t="s">
        <v>53</v>
      </c>
      <c r="D364" s="373">
        <f>SUM(F371:F405)</f>
        <v>0</v>
      </c>
      <c r="F364" s="70"/>
      <c r="G364" s="79"/>
      <c r="H364" s="70"/>
      <c r="I364" s="70"/>
    </row>
    <row r="365" spans="3:11" x14ac:dyDescent="0.25">
      <c r="C365" s="70"/>
      <c r="D365" s="31"/>
      <c r="E365" s="93"/>
      <c r="F365" s="93"/>
      <c r="G365" s="93"/>
      <c r="H365" s="76"/>
      <c r="I365" s="76"/>
      <c r="J365" s="76"/>
      <c r="K365" s="112"/>
    </row>
    <row r="366" spans="3:11" x14ac:dyDescent="0.25">
      <c r="C366" s="70"/>
      <c r="D366" s="31"/>
      <c r="E366" s="93"/>
      <c r="F366" s="93"/>
      <c r="G366" s="93"/>
      <c r="H366" s="76"/>
      <c r="I366" s="76"/>
      <c r="J366" s="76"/>
      <c r="K366" s="112"/>
    </row>
    <row r="367" spans="3:11" ht="15.75" x14ac:dyDescent="0.25">
      <c r="C367" s="202" t="s">
        <v>391</v>
      </c>
      <c r="D367" s="369"/>
      <c r="E367" s="93"/>
      <c r="F367" s="93"/>
      <c r="G367" s="93"/>
      <c r="H367" s="76"/>
      <c r="I367" s="76"/>
      <c r="J367" s="76"/>
      <c r="K367" s="112"/>
    </row>
    <row r="368" spans="3:11" ht="18.75" x14ac:dyDescent="0.25">
      <c r="C368" s="210" t="e">
        <f>IFERROR(VLOOKUP(D367,'1. Desarrollo e Innov. Curricu.'!$F:$G,2,FALSE),IFERROR(VLOOKUP(D367,'2. Investigación Científica'!$F:$G,2,FALSE),IFERROR(VLOOKUP(D367,'3. Vinculación Univ. Sociedad'!$F:$G,2,FALSE),IFERROR(VLOOKUP(D367,'4. Docencia y Profesorado Univ.'!$F:$G,2,FALSE),IFERROR(VLOOKUP(D367,'5. Estudiantes y Graduados'!$F:$G,2,FALSE),IFERROR(VLOOKUP(D367,'11. Gestion Administrativa'!$F:$G,2,FALSE),IFERROR(VLOOKUP(D367,'13. Gestión Académica'!$F:$G,2,FALSE),IFERROR(VLOOKUP(D367,'9. Asegura. de la Calid. y M'!$F:$G,2,FALSE),IFERROR(VLOOKUP(D367,'6. Gestión del Conocimiento'!$F:$G,2,FALSE),IFERROR(VLOOKUP(D367,'15. Gobernabilidad y Proceso...'!$F:$G,2,FALSE),IFERROR(VLOOKUP(D367,'12. Gestión del Talento Humano'!$F:$G,2,FALSE),IFERROR(VLOOKUP(D367,'14. Internacional... de la E.S.'!$F:$G,2,FALSE),IFERROR(VLOOKUP(D367,'10. Posgrado'!$F:$G,2,FALSE),IFERROR(VLOOKUP(D367,'17. Gestión TIC'!$F:$G,2,FALSE),IFERROR(VLOOKUP(D367,'16. Desa. del Sistema Educ.Sup.'!$F:$G,2,FALSE),IFERROR(VLOOKUP(D367,'8. Cultura de Inno. Insti...'!$F:$G,2,FALSE),VLOOKUP(D367,'7. Lo Esencial de la Reforma U.'!$F:$G,2,0)))))))))))))))))</f>
        <v>#N/A</v>
      </c>
      <c r="D368" s="31"/>
      <c r="E368" s="93"/>
      <c r="F368" s="93"/>
      <c r="G368" s="93"/>
      <c r="H368" s="76"/>
      <c r="I368" s="76"/>
      <c r="J368" s="76"/>
      <c r="K368" s="112"/>
    </row>
    <row r="369" spans="3:11" ht="15.75" thickBot="1" x14ac:dyDescent="0.3">
      <c r="F369" s="93"/>
      <c r="G369" s="76"/>
      <c r="H369" s="76"/>
      <c r="I369" s="76"/>
    </row>
    <row r="370" spans="3:11" ht="30.75" thickBot="1" x14ac:dyDescent="0.3">
      <c r="C370" s="129" t="s">
        <v>44</v>
      </c>
      <c r="D370" s="129" t="s">
        <v>55</v>
      </c>
      <c r="E370" s="136" t="s">
        <v>57</v>
      </c>
      <c r="F370" s="135" t="s">
        <v>27</v>
      </c>
      <c r="G370" s="133" t="s">
        <v>130</v>
      </c>
      <c r="H370" s="136" t="s">
        <v>46</v>
      </c>
      <c r="I370" s="133" t="s">
        <v>131</v>
      </c>
      <c r="J370" s="133" t="s">
        <v>409</v>
      </c>
      <c r="K370" s="133" t="s">
        <v>410</v>
      </c>
    </row>
    <row r="371" spans="3:11" x14ac:dyDescent="0.25">
      <c r="C371" s="220" t="s">
        <v>438</v>
      </c>
      <c r="D371" s="221"/>
      <c r="E371" s="219">
        <f>HLOOKUP(C371,$AH$2:$BU$3,2,0)</f>
        <v>620</v>
      </c>
      <c r="F371" s="97">
        <f t="shared" ref="F371:F405" si="18">D371*E371</f>
        <v>0</v>
      </c>
      <c r="G371" s="161"/>
      <c r="H371" s="142"/>
      <c r="I371" s="130" t="e">
        <f>VLOOKUP(H371,Presupuesto!$B$11:$C$565,2,0)</f>
        <v>#N/A</v>
      </c>
      <c r="J371" s="218" t="s">
        <v>1475</v>
      </c>
      <c r="K371" s="98" t="s">
        <v>393</v>
      </c>
    </row>
    <row r="372" spans="3:11" x14ac:dyDescent="0.25">
      <c r="C372" s="141"/>
      <c r="D372" s="158"/>
      <c r="E372" s="123"/>
      <c r="F372" s="97">
        <f t="shared" si="18"/>
        <v>0</v>
      </c>
      <c r="G372" s="161"/>
      <c r="H372" s="142"/>
      <c r="I372" s="130" t="e">
        <f>VLOOKUP(H372,Presupuesto!$B$11:$C$565,2,0)</f>
        <v>#N/A</v>
      </c>
      <c r="J372" s="98" t="str">
        <f>$J$371</f>
        <v>Desarrollo del Sistema de Educación Superior</v>
      </c>
      <c r="K372" s="98" t="s">
        <v>411</v>
      </c>
    </row>
    <row r="373" spans="3:11" x14ac:dyDescent="0.25">
      <c r="C373" s="141"/>
      <c r="D373" s="158"/>
      <c r="E373" s="123"/>
      <c r="F373" s="97">
        <f t="shared" si="18"/>
        <v>0</v>
      </c>
      <c r="G373" s="161"/>
      <c r="H373" s="142"/>
      <c r="I373" s="130" t="e">
        <f>VLOOKUP(H373,Presupuesto!$B$11:$C$565,2,0)</f>
        <v>#N/A</v>
      </c>
      <c r="J373" s="98" t="str">
        <f t="shared" ref="J373:J405" si="19">$J$371</f>
        <v>Desarrollo del Sistema de Educación Superior</v>
      </c>
      <c r="K373" s="98" t="s">
        <v>411</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411</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411</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400</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411</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411</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411</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411</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411</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411</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411</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411</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411</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411</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411</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411</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411</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411</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411</v>
      </c>
    </row>
    <row r="392" spans="3:11" x14ac:dyDescent="0.25">
      <c r="C392" s="141"/>
      <c r="D392" s="158"/>
      <c r="E392" s="123"/>
      <c r="F392" s="97">
        <f t="shared" si="18"/>
        <v>0</v>
      </c>
      <c r="G392" s="161"/>
      <c r="H392" s="142"/>
      <c r="I392" s="130" t="e">
        <f>VLOOKUP(H392,Presupuesto!$B$11:$C$565,2,0)</f>
        <v>#N/A</v>
      </c>
      <c r="J392" s="98" t="str">
        <f t="shared" si="19"/>
        <v>Desarrollo del Sistema de Educación Superior</v>
      </c>
      <c r="K392" s="98" t="s">
        <v>411</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411</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411</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411</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411</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411</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411</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411</v>
      </c>
    </row>
    <row r="400" spans="3:11" x14ac:dyDescent="0.25">
      <c r="C400" s="143"/>
      <c r="D400" s="151"/>
      <c r="E400" s="118"/>
      <c r="F400" s="97">
        <f t="shared" si="18"/>
        <v>0</v>
      </c>
      <c r="G400" s="161"/>
      <c r="H400" s="144"/>
      <c r="I400" s="130" t="e">
        <f>VLOOKUP(H400,Presupuesto!$B$11:$C$565,2,0)</f>
        <v>#N/A</v>
      </c>
      <c r="J400" s="98" t="str">
        <f t="shared" si="19"/>
        <v>Desarrollo del Sistema de Educación Superior</v>
      </c>
      <c r="K400" s="98" t="s">
        <v>411</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402</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411</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411</v>
      </c>
    </row>
    <row r="404" spans="3:11" x14ac:dyDescent="0.25">
      <c r="C404" s="145"/>
      <c r="D404" s="151"/>
      <c r="E404" s="118"/>
      <c r="F404" s="97">
        <f t="shared" si="18"/>
        <v>0</v>
      </c>
      <c r="G404" s="161"/>
      <c r="H404" s="146"/>
      <c r="I404" s="130" t="e">
        <f>VLOOKUP(H404,Presupuesto!$B$11:$C$565,2,0)</f>
        <v>#N/A</v>
      </c>
      <c r="J404" s="98" t="str">
        <f t="shared" si="19"/>
        <v>Desarrollo del Sistema de Educación Superior</v>
      </c>
      <c r="K404" s="98" t="s">
        <v>411</v>
      </c>
    </row>
    <row r="405" spans="3:11" ht="15.75" thickBot="1" x14ac:dyDescent="0.3">
      <c r="C405" s="147"/>
      <c r="D405" s="159"/>
      <c r="E405" s="103"/>
      <c r="F405" s="105">
        <f t="shared" si="18"/>
        <v>0</v>
      </c>
      <c r="G405" s="162"/>
      <c r="H405" s="148"/>
      <c r="I405" s="132" t="e">
        <f>VLOOKUP(H405,Presupuesto!$B$11:$C$565,2,0)</f>
        <v>#N/A</v>
      </c>
      <c r="J405" s="106" t="str">
        <f t="shared" si="19"/>
        <v>Desarrollo del Sistema de Educación Superior</v>
      </c>
      <c r="K405" s="124" t="s">
        <v>393</v>
      </c>
    </row>
    <row r="407" spans="3:11" ht="15.75" thickBot="1" x14ac:dyDescent="0.3">
      <c r="F407" s="90"/>
      <c r="G407" s="89"/>
      <c r="H407" s="90"/>
      <c r="I407" s="90"/>
    </row>
    <row r="408" spans="3:11" ht="15.75" thickBot="1" x14ac:dyDescent="0.3">
      <c r="C408" s="157" t="s">
        <v>53</v>
      </c>
      <c r="D408" s="373">
        <f>SUM(F415:F449)</f>
        <v>0</v>
      </c>
      <c r="F408" s="70"/>
      <c r="G408" s="79"/>
      <c r="H408" s="70"/>
      <c r="I408" s="70"/>
    </row>
    <row r="409" spans="3:11" x14ac:dyDescent="0.25">
      <c r="C409" s="70"/>
      <c r="D409" s="31"/>
      <c r="E409" s="93"/>
      <c r="F409" s="93"/>
      <c r="G409" s="93"/>
      <c r="H409" s="76"/>
      <c r="I409" s="76"/>
      <c r="J409" s="76"/>
      <c r="K409" s="112"/>
    </row>
    <row r="410" spans="3:11" x14ac:dyDescent="0.25">
      <c r="C410" s="70"/>
      <c r="D410" s="31"/>
      <c r="E410" s="93"/>
      <c r="F410" s="93"/>
      <c r="G410" s="93"/>
      <c r="H410" s="76"/>
      <c r="I410" s="76"/>
      <c r="J410" s="76"/>
      <c r="K410" s="112"/>
    </row>
    <row r="411" spans="3:11" ht="15.75" x14ac:dyDescent="0.25">
      <c r="C411" s="202" t="s">
        <v>391</v>
      </c>
      <c r="D411" s="369"/>
      <c r="E411" s="93"/>
      <c r="F411" s="93"/>
      <c r="G411" s="93"/>
      <c r="H411" s="76"/>
      <c r="I411" s="76"/>
      <c r="J411" s="76"/>
      <c r="K411" s="112"/>
    </row>
    <row r="412" spans="3:11" ht="18.75" x14ac:dyDescent="0.25">
      <c r="C412" s="210" t="e">
        <f>IFERROR(VLOOKUP(D411,'1. Desarrollo e Innov. Curricu.'!$F:$G,2,FALSE),IFERROR(VLOOKUP(D411,'2. Investigación Científica'!$F:$G,2,FALSE),IFERROR(VLOOKUP(D411,'3. Vinculación Univ. Sociedad'!$F:$G,2,FALSE),IFERROR(VLOOKUP(D411,'4. Docencia y Profesorado Univ.'!$F:$G,2,FALSE),IFERROR(VLOOKUP(D411,'5. Estudiantes y Graduados'!$F:$G,2,FALSE),IFERROR(VLOOKUP(D411,'11. Gestion Administrativa'!$F:$G,2,FALSE),IFERROR(VLOOKUP(D411,'13. Gestión Académica'!$F:$G,2,FALSE),IFERROR(VLOOKUP(D411,'9. Asegura. de la Calid. y M'!$F:$G,2,FALSE),IFERROR(VLOOKUP(D411,'6. Gestión del Conocimiento'!$F:$G,2,FALSE),IFERROR(VLOOKUP(D411,'15. Gobernabilidad y Proceso...'!$F:$G,2,FALSE),IFERROR(VLOOKUP(D411,'12. Gestión del Talento Humano'!$F:$G,2,FALSE),IFERROR(VLOOKUP(D411,'14. Internacional... de la E.S.'!$F:$G,2,FALSE),IFERROR(VLOOKUP(D411,'10. Posgrado'!$F:$G,2,FALSE),IFERROR(VLOOKUP(D411,'17. Gestión TIC'!$F:$G,2,FALSE),IFERROR(VLOOKUP(D411,'16. Desa. del Sistema Educ.Sup.'!$F:$G,2,FALSE),IFERROR(VLOOKUP(D411,'8. Cultura de Inno. Insti...'!$F:$G,2,FALSE),VLOOKUP(D411,'7. Lo Esencial de la Reforma U.'!$F:$G,2,0)))))))))))))))))</f>
        <v>#N/A</v>
      </c>
      <c r="D412" s="31"/>
      <c r="E412" s="93"/>
      <c r="F412" s="93"/>
      <c r="G412" s="93"/>
      <c r="H412" s="76"/>
      <c r="I412" s="76"/>
      <c r="J412" s="76"/>
      <c r="K412" s="112"/>
    </row>
    <row r="413" spans="3:11" ht="15.75" thickBot="1" x14ac:dyDescent="0.3">
      <c r="F413" s="93"/>
      <c r="G413" s="76"/>
      <c r="H413" s="76"/>
      <c r="I413" s="76"/>
    </row>
    <row r="414" spans="3:11" ht="30.75" thickBot="1" x14ac:dyDescent="0.3">
      <c r="C414" s="129" t="s">
        <v>44</v>
      </c>
      <c r="D414" s="129" t="s">
        <v>55</v>
      </c>
      <c r="E414" s="136" t="s">
        <v>57</v>
      </c>
      <c r="F414" s="135" t="s">
        <v>27</v>
      </c>
      <c r="G414" s="133" t="s">
        <v>130</v>
      </c>
      <c r="H414" s="136" t="s">
        <v>46</v>
      </c>
      <c r="I414" s="133" t="s">
        <v>131</v>
      </c>
      <c r="J414" s="133" t="s">
        <v>409</v>
      </c>
      <c r="K414" s="133" t="s">
        <v>410</v>
      </c>
    </row>
    <row r="415" spans="3:11" x14ac:dyDescent="0.25">
      <c r="C415" s="220" t="s">
        <v>438</v>
      </c>
      <c r="D415" s="221"/>
      <c r="E415" s="219">
        <f>HLOOKUP(C415,$AH$2:$BU$3,2,0)</f>
        <v>620</v>
      </c>
      <c r="F415" s="97">
        <f t="shared" ref="F415:F449" si="20">D415*E415</f>
        <v>0</v>
      </c>
      <c r="G415" s="161"/>
      <c r="H415" s="142"/>
      <c r="I415" s="130" t="e">
        <f>VLOOKUP(H415,Presupuesto!$B$11:$C$565,2,0)</f>
        <v>#N/A</v>
      </c>
      <c r="J415" s="218" t="s">
        <v>1475</v>
      </c>
      <c r="K415" s="98" t="s">
        <v>393</v>
      </c>
    </row>
    <row r="416" spans="3:11" x14ac:dyDescent="0.25">
      <c r="C416" s="141"/>
      <c r="D416" s="158"/>
      <c r="E416" s="123"/>
      <c r="F416" s="97">
        <f t="shared" si="20"/>
        <v>0</v>
      </c>
      <c r="G416" s="161"/>
      <c r="H416" s="142"/>
      <c r="I416" s="130" t="e">
        <f>VLOOKUP(H416,Presupuesto!$B$11:$C$565,2,0)</f>
        <v>#N/A</v>
      </c>
      <c r="J416" s="98" t="str">
        <f>$J$415</f>
        <v>Desarrollo del Sistema de Educación Superior</v>
      </c>
      <c r="K416" s="98" t="s">
        <v>411</v>
      </c>
    </row>
    <row r="417" spans="3:11" x14ac:dyDescent="0.25">
      <c r="C417" s="141"/>
      <c r="D417" s="158"/>
      <c r="E417" s="123"/>
      <c r="F417" s="97">
        <f t="shared" si="20"/>
        <v>0</v>
      </c>
      <c r="G417" s="161"/>
      <c r="H417" s="142"/>
      <c r="I417" s="130" t="e">
        <f>VLOOKUP(H417,Presupuesto!$B$11:$C$565,2,0)</f>
        <v>#N/A</v>
      </c>
      <c r="J417" s="98" t="str">
        <f t="shared" ref="J417:J449" si="21">$J$415</f>
        <v>Desarrollo del Sistema de Educación Superior</v>
      </c>
      <c r="K417" s="98" t="s">
        <v>411</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411</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411</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400</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411</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411</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411</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411</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411</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411</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411</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411</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411</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411</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411</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411</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411</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411</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411</v>
      </c>
    </row>
    <row r="436" spans="3:11" x14ac:dyDescent="0.25">
      <c r="C436" s="141"/>
      <c r="D436" s="158"/>
      <c r="E436" s="123"/>
      <c r="F436" s="97">
        <f t="shared" si="20"/>
        <v>0</v>
      </c>
      <c r="G436" s="161"/>
      <c r="H436" s="142"/>
      <c r="I436" s="130" t="e">
        <f>VLOOKUP(H436,Presupuesto!$B$11:$C$565,2,0)</f>
        <v>#N/A</v>
      </c>
      <c r="J436" s="98" t="str">
        <f t="shared" si="21"/>
        <v>Desarrollo del Sistema de Educación Superior</v>
      </c>
      <c r="K436" s="98" t="s">
        <v>411</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411</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411</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411</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411</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411</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411</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411</v>
      </c>
    </row>
    <row r="444" spans="3:11" x14ac:dyDescent="0.25">
      <c r="C444" s="143"/>
      <c r="D444" s="151"/>
      <c r="E444" s="118"/>
      <c r="F444" s="97">
        <f t="shared" si="20"/>
        <v>0</v>
      </c>
      <c r="G444" s="161"/>
      <c r="H444" s="144"/>
      <c r="I444" s="130" t="e">
        <f>VLOOKUP(H444,Presupuesto!$B$11:$C$565,2,0)</f>
        <v>#N/A</v>
      </c>
      <c r="J444" s="98" t="str">
        <f t="shared" si="21"/>
        <v>Desarrollo del Sistema de Educación Superior</v>
      </c>
      <c r="K444" s="98" t="s">
        <v>411</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402</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411</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411</v>
      </c>
    </row>
    <row r="448" spans="3:11" x14ac:dyDescent="0.25">
      <c r="C448" s="145"/>
      <c r="D448" s="151"/>
      <c r="E448" s="118"/>
      <c r="F448" s="97">
        <f t="shared" si="20"/>
        <v>0</v>
      </c>
      <c r="G448" s="161"/>
      <c r="H448" s="146"/>
      <c r="I448" s="130" t="e">
        <f>VLOOKUP(H448,Presupuesto!$B$11:$C$565,2,0)</f>
        <v>#N/A</v>
      </c>
      <c r="J448" s="98" t="str">
        <f t="shared" si="21"/>
        <v>Desarrollo del Sistema de Educación Superior</v>
      </c>
      <c r="K448" s="98" t="s">
        <v>411</v>
      </c>
    </row>
    <row r="449" spans="3:11" ht="15.75" thickBot="1" x14ac:dyDescent="0.3">
      <c r="C449" s="147"/>
      <c r="D449" s="159"/>
      <c r="E449" s="103"/>
      <c r="F449" s="105">
        <f t="shared" si="20"/>
        <v>0</v>
      </c>
      <c r="G449" s="162"/>
      <c r="H449" s="148"/>
      <c r="I449" s="132" t="e">
        <f>VLOOKUP(H449,Presupuesto!$B$11:$C$565,2,0)</f>
        <v>#N/A</v>
      </c>
      <c r="J449" s="106" t="str">
        <f t="shared" si="21"/>
        <v>Desarrollo del Sistema de Educación Superior</v>
      </c>
      <c r="K449" s="124" t="s">
        <v>393</v>
      </c>
    </row>
    <row r="451" spans="3:11" ht="15.75" thickBot="1" x14ac:dyDescent="0.3"/>
    <row r="452" spans="3:11" ht="15.75" thickBot="1" x14ac:dyDescent="0.3">
      <c r="C452" s="157" t="s">
        <v>53</v>
      </c>
      <c r="D452" s="373">
        <f>SUM(F459:F493)</f>
        <v>0</v>
      </c>
      <c r="F452" s="70"/>
      <c r="G452" s="79"/>
      <c r="H452" s="70"/>
      <c r="I452" s="70"/>
    </row>
    <row r="453" spans="3:11" x14ac:dyDescent="0.25">
      <c r="C453" s="70"/>
      <c r="D453" s="31"/>
      <c r="E453" s="93"/>
      <c r="F453" s="93"/>
      <c r="G453" s="93"/>
      <c r="H453" s="76"/>
      <c r="I453" s="76"/>
      <c r="J453" s="76"/>
      <c r="K453" s="112"/>
    </row>
    <row r="454" spans="3:11" x14ac:dyDescent="0.25">
      <c r="C454" s="70"/>
      <c r="D454" s="31"/>
      <c r="E454" s="93"/>
      <c r="F454" s="93"/>
      <c r="G454" s="93"/>
      <c r="H454" s="76"/>
      <c r="I454" s="76"/>
      <c r="J454" s="76"/>
      <c r="K454" s="112"/>
    </row>
    <row r="455" spans="3:11" ht="15.75" x14ac:dyDescent="0.25">
      <c r="C455" s="202" t="s">
        <v>391</v>
      </c>
      <c r="D455" s="369"/>
      <c r="E455" s="93"/>
      <c r="F455" s="93"/>
      <c r="G455" s="93"/>
      <c r="H455" s="76"/>
      <c r="I455" s="76"/>
      <c r="J455" s="76"/>
      <c r="K455" s="112"/>
    </row>
    <row r="456" spans="3:11" ht="18.75" x14ac:dyDescent="0.25">
      <c r="C456" s="210" t="e">
        <f>IFERROR(VLOOKUP(D455,'1. Desarrollo e Innov. Curricu.'!$F:$G,2,FALSE),IFERROR(VLOOKUP(D455,'2. Investigación Científica'!$F:$G,2,FALSE),IFERROR(VLOOKUP(D455,'3. Vinculación Univ. Sociedad'!$F:$G,2,FALSE),IFERROR(VLOOKUP(D455,'4. Docencia y Profesorado Univ.'!$F:$G,2,FALSE),IFERROR(VLOOKUP(D455,'5. Estudiantes y Graduados'!$F:$G,2,FALSE),IFERROR(VLOOKUP(D455,'11. Gestion Administrativa'!$F:$G,2,FALSE),IFERROR(VLOOKUP(D455,'13. Gestión Académica'!$F:$G,2,FALSE),IFERROR(VLOOKUP(D455,'9. Asegura. de la Calid. y M'!$F:$G,2,FALSE),IFERROR(VLOOKUP(D455,'6. Gestión del Conocimiento'!$F:$G,2,FALSE),IFERROR(VLOOKUP(D455,'15. Gobernabilidad y Proceso...'!$F:$G,2,FALSE),IFERROR(VLOOKUP(D455,'12. Gestión del Talento Humano'!$F:$G,2,FALSE),IFERROR(VLOOKUP(D455,'14. Internacional... de la E.S.'!$F:$G,2,FALSE),IFERROR(VLOOKUP(D455,'10. Posgrado'!$F:$G,2,FALSE),IFERROR(VLOOKUP(D455,'17. Gestión TIC'!$F:$G,2,FALSE),IFERROR(VLOOKUP(D455,'16. Desa. del Sistema Educ.Sup.'!$F:$G,2,FALSE),IFERROR(VLOOKUP(D455,'8. Cultura de Inno. Insti...'!$F:$G,2,FALSE),VLOOKUP(D455,'7. Lo Esencial de la Reforma U.'!$F:$G,2,0)))))))))))))))))</f>
        <v>#N/A</v>
      </c>
      <c r="D456" s="31"/>
      <c r="E456" s="93"/>
      <c r="F456" s="93"/>
      <c r="G456" s="93"/>
      <c r="H456" s="76"/>
      <c r="I456" s="76"/>
      <c r="J456" s="76"/>
      <c r="K456" s="112"/>
    </row>
    <row r="457" spans="3:11" ht="15.75" thickBot="1" x14ac:dyDescent="0.3">
      <c r="F457" s="93"/>
      <c r="G457" s="76"/>
      <c r="H457" s="76"/>
      <c r="I457" s="76"/>
    </row>
    <row r="458" spans="3:11" ht="30.75" thickBot="1" x14ac:dyDescent="0.3">
      <c r="C458" s="129" t="s">
        <v>44</v>
      </c>
      <c r="D458" s="129" t="s">
        <v>55</v>
      </c>
      <c r="E458" s="136" t="s">
        <v>57</v>
      </c>
      <c r="F458" s="135" t="s">
        <v>27</v>
      </c>
      <c r="G458" s="133" t="s">
        <v>130</v>
      </c>
      <c r="H458" s="136" t="s">
        <v>46</v>
      </c>
      <c r="I458" s="133" t="s">
        <v>131</v>
      </c>
      <c r="J458" s="133" t="s">
        <v>409</v>
      </c>
      <c r="K458" s="133" t="s">
        <v>410</v>
      </c>
    </row>
    <row r="459" spans="3:11" x14ac:dyDescent="0.25">
      <c r="C459" s="220" t="s">
        <v>438</v>
      </c>
      <c r="D459" s="221"/>
      <c r="E459" s="219">
        <f>HLOOKUP(C459,$AH$2:$BU$3,2,0)</f>
        <v>620</v>
      </c>
      <c r="F459" s="97">
        <f t="shared" ref="F459:F493" si="22">D459*E459</f>
        <v>0</v>
      </c>
      <c r="G459" s="161"/>
      <c r="H459" s="142"/>
      <c r="I459" s="130" t="e">
        <f>VLOOKUP(H459,Presupuesto!$B$11:$C$565,2,0)</f>
        <v>#N/A</v>
      </c>
      <c r="J459" s="218" t="s">
        <v>1475</v>
      </c>
      <c r="K459" s="98" t="s">
        <v>393</v>
      </c>
    </row>
    <row r="460" spans="3:11" x14ac:dyDescent="0.25">
      <c r="C460" s="141"/>
      <c r="D460" s="158"/>
      <c r="E460" s="123"/>
      <c r="F460" s="97">
        <f t="shared" si="22"/>
        <v>0</v>
      </c>
      <c r="G460" s="161"/>
      <c r="H460" s="142"/>
      <c r="I460" s="130" t="e">
        <f>VLOOKUP(H460,Presupuesto!$B$11:$C$565,2,0)</f>
        <v>#N/A</v>
      </c>
      <c r="J460" s="98" t="str">
        <f>$J$459</f>
        <v>Desarrollo del Sistema de Educación Superior</v>
      </c>
      <c r="K460" s="98" t="s">
        <v>411</v>
      </c>
    </row>
    <row r="461" spans="3:11" x14ac:dyDescent="0.25">
      <c r="C461" s="141"/>
      <c r="D461" s="158"/>
      <c r="E461" s="123"/>
      <c r="F461" s="97">
        <f t="shared" si="22"/>
        <v>0</v>
      </c>
      <c r="G461" s="161"/>
      <c r="H461" s="142"/>
      <c r="I461" s="130" t="e">
        <f>VLOOKUP(H461,Presupuesto!$B$11:$C$565,2,0)</f>
        <v>#N/A</v>
      </c>
      <c r="J461" s="98" t="str">
        <f t="shared" ref="J461:J493" si="23">$J$459</f>
        <v>Desarrollo del Sistema de Educación Superior</v>
      </c>
      <c r="K461" s="98" t="s">
        <v>411</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411</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411</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400</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411</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411</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411</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411</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411</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411</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411</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411</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411</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411</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411</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411</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411</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411</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411</v>
      </c>
    </row>
    <row r="480" spans="3:11" x14ac:dyDescent="0.25">
      <c r="C480" s="141"/>
      <c r="D480" s="158"/>
      <c r="E480" s="123"/>
      <c r="F480" s="97">
        <f t="shared" si="22"/>
        <v>0</v>
      </c>
      <c r="G480" s="161"/>
      <c r="H480" s="142"/>
      <c r="I480" s="130" t="e">
        <f>VLOOKUP(H480,Presupuesto!$B$11:$C$565,2,0)</f>
        <v>#N/A</v>
      </c>
      <c r="J480" s="98" t="str">
        <f t="shared" si="23"/>
        <v>Desarrollo del Sistema de Educación Superior</v>
      </c>
      <c r="K480" s="98" t="s">
        <v>411</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411</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411</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411</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411</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411</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411</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411</v>
      </c>
    </row>
    <row r="488" spans="3:11" x14ac:dyDescent="0.25">
      <c r="C488" s="143"/>
      <c r="D488" s="151"/>
      <c r="E488" s="118"/>
      <c r="F488" s="97">
        <f t="shared" si="22"/>
        <v>0</v>
      </c>
      <c r="G488" s="161"/>
      <c r="H488" s="144"/>
      <c r="I488" s="130" t="e">
        <f>VLOOKUP(H488,Presupuesto!$B$11:$C$565,2,0)</f>
        <v>#N/A</v>
      </c>
      <c r="J488" s="98" t="str">
        <f t="shared" si="23"/>
        <v>Desarrollo del Sistema de Educación Superior</v>
      </c>
      <c r="K488" s="98" t="s">
        <v>411</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402</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411</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411</v>
      </c>
    </row>
    <row r="492" spans="3:11" x14ac:dyDescent="0.25">
      <c r="C492" s="145"/>
      <c r="D492" s="151"/>
      <c r="E492" s="118"/>
      <c r="F492" s="97">
        <f t="shared" si="22"/>
        <v>0</v>
      </c>
      <c r="G492" s="161"/>
      <c r="H492" s="146"/>
      <c r="I492" s="130" t="e">
        <f>VLOOKUP(H492,Presupuesto!$B$11:$C$565,2,0)</f>
        <v>#N/A</v>
      </c>
      <c r="J492" s="98" t="str">
        <f t="shared" si="23"/>
        <v>Desarrollo del Sistema de Educación Superior</v>
      </c>
      <c r="K492" s="98" t="s">
        <v>411</v>
      </c>
    </row>
    <row r="493" spans="3:11" ht="15.75" thickBot="1" x14ac:dyDescent="0.3">
      <c r="C493" s="147"/>
      <c r="D493" s="159"/>
      <c r="E493" s="103"/>
      <c r="F493" s="105">
        <f t="shared" si="22"/>
        <v>0</v>
      </c>
      <c r="G493" s="162"/>
      <c r="H493" s="148"/>
      <c r="I493" s="132" t="e">
        <f>VLOOKUP(H493,Presupuesto!$B$11:$C$565,2,0)</f>
        <v>#N/A</v>
      </c>
      <c r="J493" s="106" t="str">
        <f t="shared" si="23"/>
        <v>Desarrollo del Sistema de Educación Superior</v>
      </c>
      <c r="K493" s="124" t="s">
        <v>393</v>
      </c>
    </row>
    <row r="495" spans="3:11" ht="15.75" thickBot="1" x14ac:dyDescent="0.3">
      <c r="F495" s="90"/>
      <c r="G495" s="89"/>
      <c r="H495" s="90"/>
      <c r="I495" s="90"/>
    </row>
    <row r="496" spans="3:11" ht="15.75" thickBot="1" x14ac:dyDescent="0.3">
      <c r="C496" s="157" t="s">
        <v>53</v>
      </c>
      <c r="D496" s="373">
        <f>SUM(F503:F537)</f>
        <v>0</v>
      </c>
      <c r="F496" s="70"/>
      <c r="G496" s="79"/>
      <c r="H496" s="70"/>
      <c r="I496" s="70"/>
    </row>
    <row r="497" spans="3:11" x14ac:dyDescent="0.25">
      <c r="C497" s="70"/>
      <c r="D497" s="31"/>
      <c r="E497" s="93"/>
      <c r="F497" s="93"/>
      <c r="G497" s="93"/>
      <c r="H497" s="76"/>
      <c r="I497" s="76"/>
      <c r="J497" s="76"/>
      <c r="K497" s="112"/>
    </row>
    <row r="498" spans="3:11" x14ac:dyDescent="0.25">
      <c r="C498" s="70"/>
      <c r="D498" s="31"/>
      <c r="E498" s="93"/>
      <c r="F498" s="93"/>
      <c r="G498" s="93"/>
      <c r="H498" s="76"/>
      <c r="I498" s="76"/>
      <c r="J498" s="76"/>
      <c r="K498" s="112"/>
    </row>
    <row r="499" spans="3:11" ht="15.75" x14ac:dyDescent="0.25">
      <c r="C499" s="202" t="s">
        <v>391</v>
      </c>
      <c r="D499" s="369"/>
      <c r="E499" s="93"/>
      <c r="F499" s="93"/>
      <c r="G499" s="93"/>
      <c r="H499" s="76"/>
      <c r="I499" s="76"/>
      <c r="J499" s="76"/>
      <c r="K499" s="112"/>
    </row>
    <row r="500" spans="3:11" ht="18.75" x14ac:dyDescent="0.25">
      <c r="C500" s="210" t="e">
        <f>IFERROR(VLOOKUP(D499,'1. Desarrollo e Innov. Curricu.'!$F:$G,2,FALSE),IFERROR(VLOOKUP(D499,'2. Investigación Científica'!$F:$G,2,FALSE),IFERROR(VLOOKUP(D499,'3. Vinculación Univ. Sociedad'!$F:$G,2,FALSE),IFERROR(VLOOKUP(D499,'4. Docencia y Profesorado Univ.'!$F:$G,2,FALSE),IFERROR(VLOOKUP(D499,'5. Estudiantes y Graduados'!$F:$G,2,FALSE),IFERROR(VLOOKUP(D499,'11. Gestion Administrativa'!$F:$G,2,FALSE),IFERROR(VLOOKUP(D499,'13. Gestión Académica'!$F:$G,2,FALSE),IFERROR(VLOOKUP(D499,'9. Asegura. de la Calid. y M'!$F:$G,2,FALSE),IFERROR(VLOOKUP(D499,'6. Gestión del Conocimiento'!$F:$G,2,FALSE),IFERROR(VLOOKUP(D499,'15. Gobernabilidad y Proceso...'!$F:$G,2,FALSE),IFERROR(VLOOKUP(D499,'12. Gestión del Talento Humano'!$F:$G,2,FALSE),IFERROR(VLOOKUP(D499,'14. Internacional... de la E.S.'!$F:$G,2,FALSE),IFERROR(VLOOKUP(D499,'10. Posgrado'!$F:$G,2,FALSE),IFERROR(VLOOKUP(D499,'17. Gestión TIC'!$F:$G,2,FALSE),IFERROR(VLOOKUP(D499,'16. Desa. del Sistema Educ.Sup.'!$F:$G,2,FALSE),IFERROR(VLOOKUP(D499,'8. Cultura de Inno. Insti...'!$F:$G,2,FALSE),VLOOKUP(D499,'7. Lo Esencial de la Reforma U.'!$F:$G,2,0)))))))))))))))))</f>
        <v>#N/A</v>
      </c>
      <c r="D500" s="31"/>
      <c r="E500" s="93"/>
      <c r="F500" s="93"/>
      <c r="G500" s="93"/>
      <c r="H500" s="76"/>
      <c r="I500" s="76"/>
      <c r="J500" s="76"/>
      <c r="K500" s="112"/>
    </row>
    <row r="501" spans="3:11" ht="15.75" thickBot="1" x14ac:dyDescent="0.3">
      <c r="F501" s="93"/>
      <c r="G501" s="76"/>
      <c r="H501" s="76"/>
      <c r="I501" s="76"/>
    </row>
    <row r="502" spans="3:11" ht="30.75" thickBot="1" x14ac:dyDescent="0.3">
      <c r="C502" s="129" t="s">
        <v>44</v>
      </c>
      <c r="D502" s="129" t="s">
        <v>55</v>
      </c>
      <c r="E502" s="136" t="s">
        <v>57</v>
      </c>
      <c r="F502" s="135" t="s">
        <v>27</v>
      </c>
      <c r="G502" s="133" t="s">
        <v>130</v>
      </c>
      <c r="H502" s="136" t="s">
        <v>46</v>
      </c>
      <c r="I502" s="133" t="s">
        <v>131</v>
      </c>
      <c r="J502" s="133" t="s">
        <v>409</v>
      </c>
      <c r="K502" s="133" t="s">
        <v>410</v>
      </c>
    </row>
    <row r="503" spans="3:11" x14ac:dyDescent="0.25">
      <c r="C503" s="220" t="s">
        <v>438</v>
      </c>
      <c r="D503" s="221"/>
      <c r="E503" s="219">
        <f>HLOOKUP(C503,$AH$2:$BU$3,2,0)</f>
        <v>620</v>
      </c>
      <c r="F503" s="97">
        <f t="shared" ref="F503:F537" si="24">D503*E503</f>
        <v>0</v>
      </c>
      <c r="G503" s="161"/>
      <c r="H503" s="142"/>
      <c r="I503" s="130" t="e">
        <f>VLOOKUP(H503,Presupuesto!$B$11:$C$565,2,0)</f>
        <v>#N/A</v>
      </c>
      <c r="J503" s="218" t="s">
        <v>1475</v>
      </c>
      <c r="K503" s="98" t="s">
        <v>393</v>
      </c>
    </row>
    <row r="504" spans="3:11" x14ac:dyDescent="0.25">
      <c r="C504" s="141"/>
      <c r="D504" s="158"/>
      <c r="E504" s="123"/>
      <c r="F504" s="97">
        <f t="shared" si="24"/>
        <v>0</v>
      </c>
      <c r="G504" s="161"/>
      <c r="H504" s="142"/>
      <c r="I504" s="130" t="e">
        <f>VLOOKUP(H504,Presupuesto!$B$11:$C$565,2,0)</f>
        <v>#N/A</v>
      </c>
      <c r="J504" s="98" t="str">
        <f>$J$503</f>
        <v>Desarrollo del Sistema de Educación Superior</v>
      </c>
      <c r="K504" s="98" t="s">
        <v>411</v>
      </c>
    </row>
    <row r="505" spans="3:11" x14ac:dyDescent="0.25">
      <c r="C505" s="141"/>
      <c r="D505" s="158"/>
      <c r="E505" s="123"/>
      <c r="F505" s="97">
        <f t="shared" si="24"/>
        <v>0</v>
      </c>
      <c r="G505" s="161"/>
      <c r="H505" s="142"/>
      <c r="I505" s="130" t="e">
        <f>VLOOKUP(H505,Presupuesto!$B$11:$C$565,2,0)</f>
        <v>#N/A</v>
      </c>
      <c r="J505" s="98" t="str">
        <f t="shared" ref="J505:J537" si="25">$J$503</f>
        <v>Desarrollo del Sistema de Educación Superior</v>
      </c>
      <c r="K505" s="98" t="s">
        <v>411</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411</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411</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400</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411</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411</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411</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411</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411</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411</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411</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411</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411</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411</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411</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411</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411</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411</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411</v>
      </c>
    </row>
    <row r="524" spans="3:11" x14ac:dyDescent="0.25">
      <c r="C524" s="141"/>
      <c r="D524" s="158"/>
      <c r="E524" s="123"/>
      <c r="F524" s="97">
        <f t="shared" si="24"/>
        <v>0</v>
      </c>
      <c r="G524" s="161"/>
      <c r="H524" s="142"/>
      <c r="I524" s="130" t="e">
        <f>VLOOKUP(H524,Presupuesto!$B$11:$C$565,2,0)</f>
        <v>#N/A</v>
      </c>
      <c r="J524" s="98" t="str">
        <f t="shared" si="25"/>
        <v>Desarrollo del Sistema de Educación Superior</v>
      </c>
      <c r="K524" s="98" t="s">
        <v>411</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411</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411</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411</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411</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411</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411</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411</v>
      </c>
    </row>
    <row r="532" spans="3:11" x14ac:dyDescent="0.25">
      <c r="C532" s="143"/>
      <c r="D532" s="151"/>
      <c r="E532" s="118"/>
      <c r="F532" s="97">
        <f t="shared" si="24"/>
        <v>0</v>
      </c>
      <c r="G532" s="161"/>
      <c r="H532" s="144"/>
      <c r="I532" s="130" t="e">
        <f>VLOOKUP(H532,Presupuesto!$B$11:$C$565,2,0)</f>
        <v>#N/A</v>
      </c>
      <c r="J532" s="98" t="str">
        <f t="shared" si="25"/>
        <v>Desarrollo del Sistema de Educación Superior</v>
      </c>
      <c r="K532" s="98" t="s">
        <v>411</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402</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411</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411</v>
      </c>
    </row>
    <row r="536" spans="3:11" x14ac:dyDescent="0.25">
      <c r="C536" s="145"/>
      <c r="D536" s="151"/>
      <c r="E536" s="118"/>
      <c r="F536" s="97">
        <f t="shared" si="24"/>
        <v>0</v>
      </c>
      <c r="G536" s="161"/>
      <c r="H536" s="146"/>
      <c r="I536" s="130" t="e">
        <f>VLOOKUP(H536,Presupuesto!$B$11:$C$565,2,0)</f>
        <v>#N/A</v>
      </c>
      <c r="J536" s="98" t="str">
        <f t="shared" si="25"/>
        <v>Desarrollo del Sistema de Educación Superior</v>
      </c>
      <c r="K536" s="98" t="s">
        <v>411</v>
      </c>
    </row>
    <row r="537" spans="3:11" ht="15.75" thickBot="1" x14ac:dyDescent="0.3">
      <c r="C537" s="147"/>
      <c r="D537" s="159"/>
      <c r="E537" s="103"/>
      <c r="F537" s="105">
        <f t="shared" si="24"/>
        <v>0</v>
      </c>
      <c r="G537" s="162"/>
      <c r="H537" s="148"/>
      <c r="I537" s="132" t="e">
        <f>VLOOKUP(H537,Presupuesto!$B$11:$C$565,2,0)</f>
        <v>#N/A</v>
      </c>
      <c r="J537" s="106" t="str">
        <f t="shared" si="25"/>
        <v>Desarrollo del Sistema de Educación Superior</v>
      </c>
      <c r="K537" s="124" t="s">
        <v>393</v>
      </c>
    </row>
    <row r="539" spans="3:11" ht="15.75" thickBot="1" x14ac:dyDescent="0.3"/>
    <row r="540" spans="3:11" ht="15.75" thickBot="1" x14ac:dyDescent="0.3">
      <c r="C540" s="157" t="s">
        <v>53</v>
      </c>
      <c r="D540" s="373">
        <f>SUM(F547:F581)</f>
        <v>0</v>
      </c>
      <c r="F540" s="70"/>
      <c r="G540" s="79"/>
      <c r="H540" s="70"/>
      <c r="I540" s="70"/>
    </row>
    <row r="541" spans="3:11" x14ac:dyDescent="0.25">
      <c r="C541" s="70"/>
      <c r="D541" s="31"/>
      <c r="E541" s="93"/>
      <c r="F541" s="93"/>
      <c r="G541" s="93"/>
      <c r="H541" s="76"/>
      <c r="I541" s="76"/>
      <c r="J541" s="76"/>
      <c r="K541" s="112"/>
    </row>
    <row r="542" spans="3:11" x14ac:dyDescent="0.25">
      <c r="C542" s="70"/>
      <c r="D542" s="31"/>
      <c r="E542" s="93"/>
      <c r="F542" s="93"/>
      <c r="G542" s="93"/>
      <c r="H542" s="76"/>
      <c r="I542" s="76"/>
      <c r="J542" s="76"/>
      <c r="K542" s="112"/>
    </row>
    <row r="543" spans="3:11" ht="15.75" x14ac:dyDescent="0.25">
      <c r="C543" s="202" t="s">
        <v>391</v>
      </c>
      <c r="D543" s="369"/>
      <c r="E543" s="93"/>
      <c r="F543" s="93"/>
      <c r="G543" s="93"/>
      <c r="H543" s="76"/>
      <c r="I543" s="76"/>
      <c r="J543" s="76"/>
      <c r="K543" s="112"/>
    </row>
    <row r="544" spans="3:11" ht="18.75" x14ac:dyDescent="0.25">
      <c r="C544" s="210" t="e">
        <f>IFERROR(VLOOKUP(D543,'1. Desarrollo e Innov. Curricu.'!$F:$G,2,FALSE),IFERROR(VLOOKUP(D543,'2. Investigación Científica'!$F:$G,2,FALSE),IFERROR(VLOOKUP(D543,'3. Vinculación Univ. Sociedad'!$F:$G,2,FALSE),IFERROR(VLOOKUP(D543,'4. Docencia y Profesorado Univ.'!$F:$G,2,FALSE),IFERROR(VLOOKUP(D543,'5. Estudiantes y Graduados'!$F:$G,2,FALSE),IFERROR(VLOOKUP(D543,'11. Gestion Administrativa'!$F:$G,2,FALSE),IFERROR(VLOOKUP(D543,'13. Gestión Académica'!$F:$G,2,FALSE),IFERROR(VLOOKUP(D543,'9. Asegura. de la Calid. y M'!$F:$G,2,FALSE),IFERROR(VLOOKUP(D543,'6. Gestión del Conocimiento'!$F:$G,2,FALSE),IFERROR(VLOOKUP(D543,'15. Gobernabilidad y Proceso...'!$F:$G,2,FALSE),IFERROR(VLOOKUP(D543,'12. Gestión del Talento Humano'!$F:$G,2,FALSE),IFERROR(VLOOKUP(D543,'14. Internacional... de la E.S.'!$F:$G,2,FALSE),IFERROR(VLOOKUP(D543,'10. Posgrado'!$F:$G,2,FALSE),IFERROR(VLOOKUP(D543,'17. Gestión TIC'!$F:$G,2,FALSE),IFERROR(VLOOKUP(D543,'16. Desa. del Sistema Educ.Sup.'!$F:$G,2,FALSE),IFERROR(VLOOKUP(D543,'8. Cultura de Inno. Insti...'!$F:$G,2,FALSE),VLOOKUP(D543,'7. Lo Esencial de la Reforma U.'!$F:$G,2,0)))))))))))))))))</f>
        <v>#N/A</v>
      </c>
      <c r="D544" s="31"/>
      <c r="E544" s="93"/>
      <c r="F544" s="93"/>
      <c r="G544" s="93"/>
      <c r="H544" s="76"/>
      <c r="I544" s="76"/>
      <c r="J544" s="76"/>
      <c r="K544" s="112"/>
    </row>
    <row r="545" spans="3:11" ht="15.75" thickBot="1" x14ac:dyDescent="0.3">
      <c r="F545" s="93"/>
      <c r="G545" s="76"/>
      <c r="H545" s="76"/>
      <c r="I545" s="76"/>
    </row>
    <row r="546" spans="3:11" ht="30.75" thickBot="1" x14ac:dyDescent="0.3">
      <c r="C546" s="129" t="s">
        <v>44</v>
      </c>
      <c r="D546" s="129" t="s">
        <v>55</v>
      </c>
      <c r="E546" s="136" t="s">
        <v>57</v>
      </c>
      <c r="F546" s="135" t="s">
        <v>27</v>
      </c>
      <c r="G546" s="133" t="s">
        <v>130</v>
      </c>
      <c r="H546" s="136" t="s">
        <v>46</v>
      </c>
      <c r="I546" s="133" t="s">
        <v>131</v>
      </c>
      <c r="J546" s="133" t="s">
        <v>409</v>
      </c>
      <c r="K546" s="133" t="s">
        <v>410</v>
      </c>
    </row>
    <row r="547" spans="3:11" x14ac:dyDescent="0.25">
      <c r="C547" s="220" t="s">
        <v>438</v>
      </c>
      <c r="D547" s="221"/>
      <c r="E547" s="219">
        <f>HLOOKUP(C547,$AH$2:$BU$3,2,0)</f>
        <v>620</v>
      </c>
      <c r="F547" s="97">
        <f t="shared" ref="F547:F581" si="26">D547*E547</f>
        <v>0</v>
      </c>
      <c r="G547" s="161"/>
      <c r="H547" s="142"/>
      <c r="I547" s="130" t="e">
        <f>VLOOKUP(H547,Presupuesto!$B$11:$C$565,2,0)</f>
        <v>#N/A</v>
      </c>
      <c r="J547" s="218" t="s">
        <v>1475</v>
      </c>
      <c r="K547" s="98" t="s">
        <v>393</v>
      </c>
    </row>
    <row r="548" spans="3:11" x14ac:dyDescent="0.25">
      <c r="C548" s="141"/>
      <c r="D548" s="158"/>
      <c r="E548" s="123"/>
      <c r="F548" s="97">
        <f t="shared" si="26"/>
        <v>0</v>
      </c>
      <c r="G548" s="161"/>
      <c r="H548" s="142"/>
      <c r="I548" s="130" t="e">
        <f>VLOOKUP(H548,Presupuesto!$B$11:$C$565,2,0)</f>
        <v>#N/A</v>
      </c>
      <c r="J548" s="98" t="str">
        <f>$J$547</f>
        <v>Desarrollo del Sistema de Educación Superior</v>
      </c>
      <c r="K548" s="98" t="s">
        <v>411</v>
      </c>
    </row>
    <row r="549" spans="3:11" x14ac:dyDescent="0.25">
      <c r="C549" s="141"/>
      <c r="D549" s="158"/>
      <c r="E549" s="123"/>
      <c r="F549" s="97">
        <f t="shared" si="26"/>
        <v>0</v>
      </c>
      <c r="G549" s="161"/>
      <c r="H549" s="142"/>
      <c r="I549" s="130" t="e">
        <f>VLOOKUP(H549,Presupuesto!$B$11:$C$565,2,0)</f>
        <v>#N/A</v>
      </c>
      <c r="J549" s="98" t="str">
        <f t="shared" ref="J549:J581" si="27">$J$547</f>
        <v>Desarrollo del Sistema de Educación Superior</v>
      </c>
      <c r="K549" s="98" t="s">
        <v>411</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411</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411</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400</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411</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411</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411</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411</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411</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411</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411</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411</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411</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411</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411</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411</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411</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411</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411</v>
      </c>
    </row>
    <row r="568" spans="3:11" x14ac:dyDescent="0.25">
      <c r="C568" s="141"/>
      <c r="D568" s="158"/>
      <c r="E568" s="123"/>
      <c r="F568" s="97">
        <f t="shared" si="26"/>
        <v>0</v>
      </c>
      <c r="G568" s="161"/>
      <c r="H568" s="142"/>
      <c r="I568" s="130" t="e">
        <f>VLOOKUP(H568,Presupuesto!$B$11:$C$565,2,0)</f>
        <v>#N/A</v>
      </c>
      <c r="J568" s="98" t="str">
        <f t="shared" si="27"/>
        <v>Desarrollo del Sistema de Educación Superior</v>
      </c>
      <c r="K568" s="98" t="s">
        <v>411</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411</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411</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411</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411</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411</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411</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411</v>
      </c>
    </row>
    <row r="576" spans="3:11" x14ac:dyDescent="0.25">
      <c r="C576" s="143"/>
      <c r="D576" s="151"/>
      <c r="E576" s="118"/>
      <c r="F576" s="97">
        <f t="shared" si="26"/>
        <v>0</v>
      </c>
      <c r="G576" s="161"/>
      <c r="H576" s="144"/>
      <c r="I576" s="130" t="e">
        <f>VLOOKUP(H576,Presupuesto!$B$11:$C$565,2,0)</f>
        <v>#N/A</v>
      </c>
      <c r="J576" s="98" t="str">
        <f t="shared" si="27"/>
        <v>Desarrollo del Sistema de Educación Superior</v>
      </c>
      <c r="K576" s="98" t="s">
        <v>411</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402</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411</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411</v>
      </c>
    </row>
    <row r="580" spans="3:11" x14ac:dyDescent="0.25">
      <c r="C580" s="145"/>
      <c r="D580" s="151"/>
      <c r="E580" s="118"/>
      <c r="F580" s="97">
        <f t="shared" si="26"/>
        <v>0</v>
      </c>
      <c r="G580" s="161"/>
      <c r="H580" s="146"/>
      <c r="I580" s="130" t="e">
        <f>VLOOKUP(H580,Presupuesto!$B$11:$C$565,2,0)</f>
        <v>#N/A</v>
      </c>
      <c r="J580" s="98" t="str">
        <f t="shared" si="27"/>
        <v>Desarrollo del Sistema de Educación Superior</v>
      </c>
      <c r="K580" s="98" t="s">
        <v>411</v>
      </c>
    </row>
    <row r="581" spans="3:11" ht="15.75" thickBot="1" x14ac:dyDescent="0.3">
      <c r="C581" s="147"/>
      <c r="D581" s="159"/>
      <c r="E581" s="103"/>
      <c r="F581" s="105">
        <f t="shared" si="26"/>
        <v>0</v>
      </c>
      <c r="G581" s="162"/>
      <c r="H581" s="148"/>
      <c r="I581" s="132" t="e">
        <f>VLOOKUP(H581,Presupuesto!$B$11:$C$565,2,0)</f>
        <v>#N/A</v>
      </c>
      <c r="J581" s="106" t="str">
        <f t="shared" si="27"/>
        <v>Desarrollo del Sistema de Educación Superior</v>
      </c>
      <c r="K581" s="124" t="s">
        <v>393</v>
      </c>
    </row>
    <row r="583" spans="3:11" ht="15.75" thickBot="1" x14ac:dyDescent="0.3">
      <c r="F583" s="90"/>
      <c r="G583" s="89"/>
      <c r="H583" s="90"/>
      <c r="I583" s="90"/>
    </row>
    <row r="584" spans="3:11" ht="15.75" thickBot="1" x14ac:dyDescent="0.3">
      <c r="C584" s="157" t="s">
        <v>53</v>
      </c>
      <c r="D584" s="373">
        <f>SUM(F591:F625)</f>
        <v>0</v>
      </c>
      <c r="F584" s="70"/>
      <c r="G584" s="79"/>
      <c r="H584" s="70"/>
      <c r="I584" s="70"/>
    </row>
    <row r="585" spans="3:11" x14ac:dyDescent="0.25">
      <c r="C585" s="70"/>
      <c r="D585" s="31"/>
      <c r="E585" s="93"/>
      <c r="F585" s="93"/>
      <c r="G585" s="93"/>
      <c r="H585" s="76"/>
      <c r="I585" s="76"/>
      <c r="J585" s="76"/>
      <c r="K585" s="112"/>
    </row>
    <row r="586" spans="3:11" x14ac:dyDescent="0.25">
      <c r="C586" s="70"/>
      <c r="D586" s="31"/>
      <c r="E586" s="93"/>
      <c r="F586" s="93"/>
      <c r="G586" s="93"/>
      <c r="H586" s="76"/>
      <c r="I586" s="76"/>
      <c r="J586" s="76"/>
      <c r="K586" s="112"/>
    </row>
    <row r="587" spans="3:11" ht="15.75" x14ac:dyDescent="0.25">
      <c r="C587" s="202" t="s">
        <v>391</v>
      </c>
      <c r="D587" s="369"/>
      <c r="E587" s="93"/>
      <c r="F587" s="93"/>
      <c r="G587" s="93"/>
      <c r="H587" s="76"/>
      <c r="I587" s="76"/>
      <c r="J587" s="76"/>
      <c r="K587" s="112"/>
    </row>
    <row r="588" spans="3:11" ht="18.75" x14ac:dyDescent="0.25">
      <c r="C588" s="210" t="e">
        <f>IFERROR(VLOOKUP(D587,'1. Desarrollo e Innov. Curricu.'!$F:$G,2,FALSE),IFERROR(VLOOKUP(D587,'2. Investigación Científica'!$F:$G,2,FALSE),IFERROR(VLOOKUP(D587,'3. Vinculación Univ. Sociedad'!$F:$G,2,FALSE),IFERROR(VLOOKUP(D587,'4. Docencia y Profesorado Univ.'!$F:$G,2,FALSE),IFERROR(VLOOKUP(D587,'5. Estudiantes y Graduados'!$F:$G,2,FALSE),IFERROR(VLOOKUP(D587,'11. Gestion Administrativa'!$F:$G,2,FALSE),IFERROR(VLOOKUP(D587,'13. Gestión Académica'!$F:$G,2,FALSE),IFERROR(VLOOKUP(D587,'9. Asegura. de la Calid. y M'!$F:$G,2,FALSE),IFERROR(VLOOKUP(D587,'6. Gestión del Conocimiento'!$F:$G,2,FALSE),IFERROR(VLOOKUP(D587,'15. Gobernabilidad y Proceso...'!$F:$G,2,FALSE),IFERROR(VLOOKUP(D587,'12. Gestión del Talento Humano'!$F:$G,2,FALSE),IFERROR(VLOOKUP(D587,'14. Internacional... de la E.S.'!$F:$G,2,FALSE),IFERROR(VLOOKUP(D587,'10. Posgrado'!$F:$G,2,FALSE),IFERROR(VLOOKUP(D587,'17. Gestión TIC'!$F:$G,2,FALSE),IFERROR(VLOOKUP(D587,'16. Desa. del Sistema Educ.Sup.'!$F:$G,2,FALSE),IFERROR(VLOOKUP(D587,'8. Cultura de Inno. Insti...'!$F:$G,2,FALSE),VLOOKUP(D587,'7. Lo Esencial de la Reforma U.'!$F:$G,2,0)))))))))))))))))</f>
        <v>#N/A</v>
      </c>
      <c r="D588" s="31"/>
      <c r="E588" s="93"/>
      <c r="F588" s="93"/>
      <c r="G588" s="93"/>
      <c r="H588" s="76"/>
      <c r="I588" s="76"/>
      <c r="J588" s="76"/>
      <c r="K588" s="112"/>
    </row>
    <row r="589" spans="3:11" ht="15.75" thickBot="1" x14ac:dyDescent="0.3">
      <c r="F589" s="93"/>
      <c r="G589" s="76"/>
      <c r="H589" s="76"/>
      <c r="I589" s="76"/>
    </row>
    <row r="590" spans="3:11" ht="30.75" thickBot="1" x14ac:dyDescent="0.3">
      <c r="C590" s="129" t="s">
        <v>44</v>
      </c>
      <c r="D590" s="129" t="s">
        <v>55</v>
      </c>
      <c r="E590" s="136" t="s">
        <v>57</v>
      </c>
      <c r="F590" s="135" t="s">
        <v>27</v>
      </c>
      <c r="G590" s="133" t="s">
        <v>130</v>
      </c>
      <c r="H590" s="136" t="s">
        <v>46</v>
      </c>
      <c r="I590" s="133" t="s">
        <v>131</v>
      </c>
      <c r="J590" s="133" t="s">
        <v>409</v>
      </c>
      <c r="K590" s="133" t="s">
        <v>410</v>
      </c>
    </row>
    <row r="591" spans="3:11" x14ac:dyDescent="0.25">
      <c r="C591" s="220" t="s">
        <v>438</v>
      </c>
      <c r="D591" s="221"/>
      <c r="E591" s="219">
        <f>HLOOKUP(C591,$AH$2:$BU$3,2,0)</f>
        <v>620</v>
      </c>
      <c r="F591" s="97">
        <f t="shared" ref="F591:F625" si="28">D591*E591</f>
        <v>0</v>
      </c>
      <c r="G591" s="161"/>
      <c r="H591" s="142"/>
      <c r="I591" s="130" t="e">
        <f>VLOOKUP(H591,Presupuesto!$B$11:$C$565,2,0)</f>
        <v>#N/A</v>
      </c>
      <c r="J591" s="218" t="s">
        <v>1475</v>
      </c>
      <c r="K591" s="98" t="s">
        <v>393</v>
      </c>
    </row>
    <row r="592" spans="3:11" x14ac:dyDescent="0.25">
      <c r="C592" s="141"/>
      <c r="D592" s="158"/>
      <c r="E592" s="123"/>
      <c r="F592" s="97">
        <f t="shared" si="28"/>
        <v>0</v>
      </c>
      <c r="G592" s="161"/>
      <c r="H592" s="142"/>
      <c r="I592" s="130" t="e">
        <f>VLOOKUP(H592,Presupuesto!$B$11:$C$565,2,0)</f>
        <v>#N/A</v>
      </c>
      <c r="J592" s="98" t="str">
        <f>$J$591</f>
        <v>Desarrollo del Sistema de Educación Superior</v>
      </c>
      <c r="K592" s="98" t="s">
        <v>411</v>
      </c>
    </row>
    <row r="593" spans="3:11" x14ac:dyDescent="0.25">
      <c r="C593" s="141"/>
      <c r="D593" s="158"/>
      <c r="E593" s="123"/>
      <c r="F593" s="97">
        <f t="shared" si="28"/>
        <v>0</v>
      </c>
      <c r="G593" s="161"/>
      <c r="H593" s="142"/>
      <c r="I593" s="130" t="e">
        <f>VLOOKUP(H593,Presupuesto!$B$11:$C$565,2,0)</f>
        <v>#N/A</v>
      </c>
      <c r="J593" s="98" t="str">
        <f t="shared" ref="J593:J625" si="29">$J$591</f>
        <v>Desarrollo del Sistema de Educación Superior</v>
      </c>
      <c r="K593" s="98" t="s">
        <v>411</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411</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411</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400</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411</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411</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411</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411</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411</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411</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411</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411</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411</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411</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411</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411</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411</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411</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411</v>
      </c>
    </row>
    <row r="612" spans="3:11" x14ac:dyDescent="0.25">
      <c r="C612" s="141"/>
      <c r="D612" s="158"/>
      <c r="E612" s="123"/>
      <c r="F612" s="97">
        <f t="shared" si="28"/>
        <v>0</v>
      </c>
      <c r="G612" s="161"/>
      <c r="H612" s="142"/>
      <c r="I612" s="130" t="e">
        <f>VLOOKUP(H612,Presupuesto!$B$11:$C$565,2,0)</f>
        <v>#N/A</v>
      </c>
      <c r="J612" s="98" t="str">
        <f t="shared" si="29"/>
        <v>Desarrollo del Sistema de Educación Superior</v>
      </c>
      <c r="K612" s="98" t="s">
        <v>411</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411</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411</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411</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411</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411</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411</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411</v>
      </c>
    </row>
    <row r="620" spans="3:11" x14ac:dyDescent="0.25">
      <c r="C620" s="143"/>
      <c r="D620" s="151"/>
      <c r="E620" s="118"/>
      <c r="F620" s="97">
        <f t="shared" si="28"/>
        <v>0</v>
      </c>
      <c r="G620" s="161"/>
      <c r="H620" s="144"/>
      <c r="I620" s="130" t="e">
        <f>VLOOKUP(H620,Presupuesto!$B$11:$C$565,2,0)</f>
        <v>#N/A</v>
      </c>
      <c r="J620" s="98" t="str">
        <f t="shared" si="29"/>
        <v>Desarrollo del Sistema de Educación Superior</v>
      </c>
      <c r="K620" s="98" t="s">
        <v>411</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402</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411</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411</v>
      </c>
    </row>
    <row r="624" spans="3:11" x14ac:dyDescent="0.25">
      <c r="C624" s="145"/>
      <c r="D624" s="151"/>
      <c r="E624" s="118"/>
      <c r="F624" s="97">
        <f t="shared" si="28"/>
        <v>0</v>
      </c>
      <c r="G624" s="161"/>
      <c r="H624" s="146"/>
      <c r="I624" s="130" t="e">
        <f>VLOOKUP(H624,Presupuesto!$B$11:$C$565,2,0)</f>
        <v>#N/A</v>
      </c>
      <c r="J624" s="98" t="str">
        <f t="shared" si="29"/>
        <v>Desarrollo del Sistema de Educación Superior</v>
      </c>
      <c r="K624" s="98" t="s">
        <v>411</v>
      </c>
    </row>
    <row r="625" spans="3:11" ht="15.75" thickBot="1" x14ac:dyDescent="0.3">
      <c r="C625" s="147"/>
      <c r="D625" s="159"/>
      <c r="E625" s="103"/>
      <c r="F625" s="105">
        <f t="shared" si="28"/>
        <v>0</v>
      </c>
      <c r="G625" s="162"/>
      <c r="H625" s="148"/>
      <c r="I625" s="132" t="e">
        <f>VLOOKUP(H625,Presupuesto!$B$11:$C$565,2,0)</f>
        <v>#N/A</v>
      </c>
      <c r="J625" s="106" t="str">
        <f t="shared" si="29"/>
        <v>Desarrollo del Sistema de Educación Superior</v>
      </c>
      <c r="K625" s="124" t="s">
        <v>393</v>
      </c>
    </row>
    <row r="627" spans="3:11" ht="15.75" thickBot="1" x14ac:dyDescent="0.3"/>
    <row r="628" spans="3:11" ht="15.75" thickBot="1" x14ac:dyDescent="0.3">
      <c r="C628" s="157" t="s">
        <v>53</v>
      </c>
      <c r="D628" s="373">
        <f>SUM(F635:F669)</f>
        <v>0</v>
      </c>
      <c r="F628" s="70"/>
      <c r="G628" s="79"/>
      <c r="H628" s="70"/>
      <c r="I628" s="70"/>
    </row>
    <row r="629" spans="3:11" x14ac:dyDescent="0.25">
      <c r="C629" s="70"/>
      <c r="D629" s="31"/>
      <c r="E629" s="93"/>
      <c r="F629" s="93"/>
      <c r="G629" s="93"/>
      <c r="H629" s="76"/>
      <c r="I629" s="76"/>
      <c r="J629" s="76"/>
      <c r="K629" s="112"/>
    </row>
    <row r="630" spans="3:11" x14ac:dyDescent="0.25">
      <c r="C630" s="70"/>
      <c r="D630" s="31"/>
      <c r="E630" s="93"/>
      <c r="F630" s="93"/>
      <c r="G630" s="93"/>
      <c r="H630" s="76"/>
      <c r="I630" s="76"/>
      <c r="J630" s="76"/>
      <c r="K630" s="112"/>
    </row>
    <row r="631" spans="3:11" ht="15.75" x14ac:dyDescent="0.25">
      <c r="C631" s="202" t="s">
        <v>391</v>
      </c>
      <c r="D631" s="369"/>
      <c r="E631" s="93"/>
      <c r="F631" s="93"/>
      <c r="G631" s="93"/>
      <c r="H631" s="76"/>
      <c r="I631" s="76"/>
      <c r="J631" s="76"/>
      <c r="K631" s="112"/>
    </row>
    <row r="632" spans="3:11" ht="18.75" x14ac:dyDescent="0.25">
      <c r="C632" s="210" t="e">
        <f>IFERROR(VLOOKUP(D631,'1. Desarrollo e Innov. Curricu.'!$F:$G,2,FALSE),IFERROR(VLOOKUP(D631,'2. Investigación Científica'!$F:$G,2,FALSE),IFERROR(VLOOKUP(D631,'3. Vinculación Univ. Sociedad'!$F:$G,2,FALSE),IFERROR(VLOOKUP(D631,'4. Docencia y Profesorado Univ.'!$F:$G,2,FALSE),IFERROR(VLOOKUP(D631,'5. Estudiantes y Graduados'!$F:$G,2,FALSE),IFERROR(VLOOKUP(D631,'11. Gestion Administrativa'!$F:$G,2,FALSE),IFERROR(VLOOKUP(D631,'13. Gestión Académica'!$F:$G,2,FALSE),IFERROR(VLOOKUP(D631,'9. Asegura. de la Calid. y M'!$F:$G,2,FALSE),IFERROR(VLOOKUP(D631,'6. Gestión del Conocimiento'!$F:$G,2,FALSE),IFERROR(VLOOKUP(D631,'15. Gobernabilidad y Proceso...'!$F:$G,2,FALSE),IFERROR(VLOOKUP(D631,'12. Gestión del Talento Humano'!$F:$G,2,FALSE),IFERROR(VLOOKUP(D631,'14. Internacional... de la E.S.'!$F:$G,2,FALSE),IFERROR(VLOOKUP(D631,'10. Posgrado'!$F:$G,2,FALSE),IFERROR(VLOOKUP(D631,'17. Gestión TIC'!$F:$G,2,FALSE),IFERROR(VLOOKUP(D631,'16. Desa. del Sistema Educ.Sup.'!$F:$G,2,FALSE),IFERROR(VLOOKUP(D631,'8. Cultura de Inno. Insti...'!$F:$G,2,FALSE),VLOOKUP(D631,'7. Lo Esencial de la Reforma U.'!$F:$G,2,0)))))))))))))))))</f>
        <v>#N/A</v>
      </c>
      <c r="D632" s="31"/>
      <c r="E632" s="93"/>
      <c r="F632" s="93"/>
      <c r="G632" s="93"/>
      <c r="H632" s="76"/>
      <c r="I632" s="76"/>
      <c r="J632" s="76"/>
      <c r="K632" s="112"/>
    </row>
    <row r="633" spans="3:11" ht="15.75" thickBot="1" x14ac:dyDescent="0.3">
      <c r="F633" s="93"/>
      <c r="G633" s="76"/>
      <c r="H633" s="76"/>
      <c r="I633" s="76"/>
    </row>
    <row r="634" spans="3:11" ht="30.75" thickBot="1" x14ac:dyDescent="0.3">
      <c r="C634" s="129" t="s">
        <v>44</v>
      </c>
      <c r="D634" s="129" t="s">
        <v>55</v>
      </c>
      <c r="E634" s="136" t="s">
        <v>57</v>
      </c>
      <c r="F634" s="135" t="s">
        <v>27</v>
      </c>
      <c r="G634" s="133" t="s">
        <v>130</v>
      </c>
      <c r="H634" s="136" t="s">
        <v>46</v>
      </c>
      <c r="I634" s="133" t="s">
        <v>131</v>
      </c>
      <c r="J634" s="133" t="s">
        <v>409</v>
      </c>
      <c r="K634" s="133" t="s">
        <v>410</v>
      </c>
    </row>
    <row r="635" spans="3:11" x14ac:dyDescent="0.25">
      <c r="C635" s="220" t="s">
        <v>438</v>
      </c>
      <c r="D635" s="221"/>
      <c r="E635" s="219">
        <f>HLOOKUP(C635,$AH$2:$BU$3,2,0)</f>
        <v>620</v>
      </c>
      <c r="F635" s="97">
        <f t="shared" ref="F635:F669" si="30">D635*E635</f>
        <v>0</v>
      </c>
      <c r="G635" s="161"/>
      <c r="H635" s="142"/>
      <c r="I635" s="130" t="e">
        <f>VLOOKUP(H635,Presupuesto!$B$11:$C$565,2,0)</f>
        <v>#N/A</v>
      </c>
      <c r="J635" s="218" t="s">
        <v>1475</v>
      </c>
      <c r="K635" s="98" t="s">
        <v>393</v>
      </c>
    </row>
    <row r="636" spans="3:11" x14ac:dyDescent="0.25">
      <c r="C636" s="141"/>
      <c r="D636" s="158"/>
      <c r="E636" s="123"/>
      <c r="F636" s="97">
        <f t="shared" si="30"/>
        <v>0</v>
      </c>
      <c r="G636" s="161"/>
      <c r="H636" s="142"/>
      <c r="I636" s="130" t="e">
        <f>VLOOKUP(H636,Presupuesto!$B$11:$C$565,2,0)</f>
        <v>#N/A</v>
      </c>
      <c r="J636" s="98" t="str">
        <f>$J$635</f>
        <v>Desarrollo del Sistema de Educación Superior</v>
      </c>
      <c r="K636" s="98" t="s">
        <v>411</v>
      </c>
    </row>
    <row r="637" spans="3:11" x14ac:dyDescent="0.25">
      <c r="C637" s="141"/>
      <c r="D637" s="158"/>
      <c r="E637" s="123"/>
      <c r="F637" s="97">
        <f t="shared" si="30"/>
        <v>0</v>
      </c>
      <c r="G637" s="161"/>
      <c r="H637" s="142"/>
      <c r="I637" s="130" t="e">
        <f>VLOOKUP(H637,Presupuesto!$B$11:$C$565,2,0)</f>
        <v>#N/A</v>
      </c>
      <c r="J637" s="98" t="str">
        <f t="shared" ref="J637:J669" si="31">$J$635</f>
        <v>Desarrollo del Sistema de Educación Superior</v>
      </c>
      <c r="K637" s="98" t="s">
        <v>411</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411</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411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400</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411</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411</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411</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411</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411</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411</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411</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411</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411</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411</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411</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411</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411</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411</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411</v>
      </c>
    </row>
    <row r="656" spans="3:11" x14ac:dyDescent="0.25">
      <c r="C656" s="141"/>
      <c r="D656" s="158"/>
      <c r="E656" s="123"/>
      <c r="F656" s="97">
        <f t="shared" si="30"/>
        <v>0</v>
      </c>
      <c r="G656" s="161"/>
      <c r="H656" s="142"/>
      <c r="I656" s="130" t="e">
        <f>VLOOKUP(H656,Presupuesto!$B$11:$C$565,2,0)</f>
        <v>#N/A</v>
      </c>
      <c r="J656" s="98" t="str">
        <f t="shared" si="31"/>
        <v>Desarrollo del Sistema de Educación Superior</v>
      </c>
      <c r="K656" s="98" t="s">
        <v>411</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411</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411</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411</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411</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411</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411</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411</v>
      </c>
    </row>
    <row r="664" spans="3:11" x14ac:dyDescent="0.25">
      <c r="C664" s="143"/>
      <c r="D664" s="151"/>
      <c r="E664" s="118"/>
      <c r="F664" s="97">
        <f t="shared" si="30"/>
        <v>0</v>
      </c>
      <c r="G664" s="161"/>
      <c r="H664" s="144"/>
      <c r="I664" s="130" t="e">
        <f>VLOOKUP(H664,Presupuesto!$B$11:$C$565,2,0)</f>
        <v>#N/A</v>
      </c>
      <c r="J664" s="98" t="str">
        <f t="shared" si="31"/>
        <v>Desarrollo del Sistema de Educación Superior</v>
      </c>
      <c r="K664" s="98" t="s">
        <v>411</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402</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411</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411</v>
      </c>
    </row>
    <row r="668" spans="3:11" x14ac:dyDescent="0.25">
      <c r="C668" s="145"/>
      <c r="D668" s="151"/>
      <c r="E668" s="118"/>
      <c r="F668" s="97">
        <f t="shared" si="30"/>
        <v>0</v>
      </c>
      <c r="G668" s="161"/>
      <c r="H668" s="146"/>
      <c r="I668" s="130" t="e">
        <f>VLOOKUP(H668,Presupuesto!$B$11:$C$565,2,0)</f>
        <v>#N/A</v>
      </c>
      <c r="J668" s="98" t="str">
        <f t="shared" si="31"/>
        <v>Desarrollo del Sistema de Educación Superior</v>
      </c>
      <c r="K668" s="98" t="s">
        <v>411</v>
      </c>
    </row>
    <row r="669" spans="3:11" ht="15.75" thickBot="1" x14ac:dyDescent="0.3">
      <c r="C669" s="147"/>
      <c r="D669" s="159"/>
      <c r="E669" s="103"/>
      <c r="F669" s="105">
        <f t="shared" si="30"/>
        <v>0</v>
      </c>
      <c r="G669" s="162"/>
      <c r="H669" s="148"/>
      <c r="I669" s="132" t="e">
        <f>VLOOKUP(H669,Presupuesto!$B$11:$C$565,2,0)</f>
        <v>#N/A</v>
      </c>
      <c r="J669" s="106" t="str">
        <f t="shared" si="31"/>
        <v>Desarrollo del Sistema de Educación Superior</v>
      </c>
      <c r="K669" s="124" t="s">
        <v>393</v>
      </c>
    </row>
    <row r="671" spans="3:11" ht="15.75" thickBot="1" x14ac:dyDescent="0.3">
      <c r="F671" s="90"/>
      <c r="G671" s="89"/>
      <c r="H671" s="90"/>
      <c r="I671" s="90"/>
    </row>
    <row r="672" spans="3:11" ht="15.75" thickBot="1" x14ac:dyDescent="0.3">
      <c r="C672" s="157" t="s">
        <v>53</v>
      </c>
      <c r="D672" s="373">
        <f>SUM(F679:F713)</f>
        <v>0</v>
      </c>
      <c r="F672" s="70"/>
      <c r="G672" s="79"/>
      <c r="H672" s="70"/>
      <c r="I672" s="70"/>
    </row>
    <row r="673" spans="3:11" x14ac:dyDescent="0.25">
      <c r="C673" s="70"/>
      <c r="D673" s="31"/>
      <c r="E673" s="93"/>
      <c r="F673" s="93"/>
      <c r="G673" s="93"/>
      <c r="H673" s="76"/>
      <c r="I673" s="76"/>
      <c r="J673" s="76"/>
      <c r="K673" s="112"/>
    </row>
    <row r="674" spans="3:11" x14ac:dyDescent="0.25">
      <c r="C674" s="70"/>
      <c r="D674" s="31"/>
      <c r="E674" s="93"/>
      <c r="F674" s="93"/>
      <c r="G674" s="93"/>
      <c r="H674" s="76"/>
      <c r="I674" s="76"/>
      <c r="J674" s="76"/>
      <c r="K674" s="112"/>
    </row>
    <row r="675" spans="3:11" ht="15.75" x14ac:dyDescent="0.25">
      <c r="C675" s="202" t="s">
        <v>391</v>
      </c>
      <c r="D675" s="369"/>
      <c r="E675" s="93"/>
      <c r="F675" s="93"/>
      <c r="G675" s="93"/>
      <c r="H675" s="76"/>
      <c r="I675" s="76"/>
      <c r="J675" s="76"/>
      <c r="K675" s="112"/>
    </row>
    <row r="676" spans="3:11" ht="18.75" x14ac:dyDescent="0.25">
      <c r="C676" s="210" t="e">
        <f>IFERROR(VLOOKUP(D675,'1. Desarrollo e Innov. Curricu.'!$F:$G,2,FALSE),IFERROR(VLOOKUP(D675,'2. Investigación Científica'!$F:$G,2,FALSE),IFERROR(VLOOKUP(D675,'3. Vinculación Univ. Sociedad'!$F:$G,2,FALSE),IFERROR(VLOOKUP(D675,'4. Docencia y Profesorado Univ.'!$F:$G,2,FALSE),IFERROR(VLOOKUP(D675,'5. Estudiantes y Graduados'!$F:$G,2,FALSE),IFERROR(VLOOKUP(D675,'11. Gestion Administrativa'!$F:$G,2,FALSE),IFERROR(VLOOKUP(D675,'13. Gestión Académica'!$F:$G,2,FALSE),IFERROR(VLOOKUP(D675,'9. Asegura. de la Calid. y M'!$F:$G,2,FALSE),IFERROR(VLOOKUP(D675,'6. Gestión del Conocimiento'!$F:$G,2,FALSE),IFERROR(VLOOKUP(D675,'15. Gobernabilidad y Proceso...'!$F:$G,2,FALSE),IFERROR(VLOOKUP(D675,'12. Gestión del Talento Humano'!$F:$G,2,FALSE),IFERROR(VLOOKUP(D675,'14. Internacional... de la E.S.'!$F:$G,2,FALSE),IFERROR(VLOOKUP(D675,'10. Posgrado'!$F:$G,2,FALSE),IFERROR(VLOOKUP(D675,'17. Gestión TIC'!$F:$G,2,FALSE),IFERROR(VLOOKUP(D675,'16. Desa. del Sistema Educ.Sup.'!$F:$G,2,FALSE),IFERROR(VLOOKUP(D675,'8. Cultura de Inno. Insti...'!$F:$G,2,FALSE),VLOOKUP(D675,'7. Lo Esencial de la Reforma U.'!$F:$G,2,0)))))))))))))))))</f>
        <v>#N/A</v>
      </c>
      <c r="D676" s="31"/>
      <c r="E676" s="93"/>
      <c r="F676" s="93"/>
      <c r="G676" s="93"/>
      <c r="H676" s="76"/>
      <c r="I676" s="76"/>
      <c r="J676" s="76"/>
      <c r="K676" s="112"/>
    </row>
    <row r="677" spans="3:11" ht="15.75" thickBot="1" x14ac:dyDescent="0.3">
      <c r="F677" s="93"/>
      <c r="G677" s="76"/>
      <c r="H677" s="76"/>
      <c r="I677" s="76"/>
    </row>
    <row r="678" spans="3:11" ht="30.75" thickBot="1" x14ac:dyDescent="0.3">
      <c r="C678" s="129" t="s">
        <v>44</v>
      </c>
      <c r="D678" s="129" t="s">
        <v>55</v>
      </c>
      <c r="E678" s="136" t="s">
        <v>57</v>
      </c>
      <c r="F678" s="135" t="s">
        <v>27</v>
      </c>
      <c r="G678" s="133" t="s">
        <v>130</v>
      </c>
      <c r="H678" s="136" t="s">
        <v>46</v>
      </c>
      <c r="I678" s="133" t="s">
        <v>131</v>
      </c>
      <c r="J678" s="133" t="s">
        <v>409</v>
      </c>
      <c r="K678" s="133" t="s">
        <v>410</v>
      </c>
    </row>
    <row r="679" spans="3:11" x14ac:dyDescent="0.25">
      <c r="C679" s="220" t="s">
        <v>438</v>
      </c>
      <c r="D679" s="221"/>
      <c r="E679" s="219">
        <f>HLOOKUP(C679,$AH$2:$BU$3,2,0)</f>
        <v>620</v>
      </c>
      <c r="F679" s="97">
        <f t="shared" ref="F679:F713" si="32">D679*E679</f>
        <v>0</v>
      </c>
      <c r="G679" s="161"/>
      <c r="H679" s="142"/>
      <c r="I679" s="130" t="e">
        <f>VLOOKUP(H679,Presupuesto!$B$11:$C$565,2,0)</f>
        <v>#N/A</v>
      </c>
      <c r="J679" s="218" t="s">
        <v>1475</v>
      </c>
      <c r="K679" s="98" t="s">
        <v>393</v>
      </c>
    </row>
    <row r="680" spans="3:11" x14ac:dyDescent="0.25">
      <c r="C680" s="141"/>
      <c r="D680" s="158"/>
      <c r="E680" s="123"/>
      <c r="F680" s="97">
        <f t="shared" si="32"/>
        <v>0</v>
      </c>
      <c r="G680" s="161"/>
      <c r="H680" s="142"/>
      <c r="I680" s="130" t="e">
        <f>VLOOKUP(H680,Presupuesto!$B$11:$C$565,2,0)</f>
        <v>#N/A</v>
      </c>
      <c r="J680" s="98" t="str">
        <f>$J$679</f>
        <v>Desarrollo del Sistema de Educación Superior</v>
      </c>
      <c r="K680" s="98" t="s">
        <v>411</v>
      </c>
    </row>
    <row r="681" spans="3:11" x14ac:dyDescent="0.25">
      <c r="C681" s="141"/>
      <c r="D681" s="158"/>
      <c r="E681" s="123"/>
      <c r="F681" s="97">
        <f t="shared" si="32"/>
        <v>0</v>
      </c>
      <c r="G681" s="161"/>
      <c r="H681" s="142"/>
      <c r="I681" s="130" t="e">
        <f>VLOOKUP(H681,Presupuesto!$B$11:$C$565,2,0)</f>
        <v>#N/A</v>
      </c>
      <c r="J681" s="98" t="str">
        <f t="shared" ref="J681:J713" si="33">$J$679</f>
        <v>Desarrollo del Sistema de Educación Superior</v>
      </c>
      <c r="K681" s="98" t="s">
        <v>411</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411</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411</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400</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411</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411</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411</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411</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411</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411</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411</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411</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411</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411</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411</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411</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411</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411</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411</v>
      </c>
    </row>
    <row r="700" spans="3:11" x14ac:dyDescent="0.25">
      <c r="C700" s="141"/>
      <c r="D700" s="158"/>
      <c r="E700" s="123"/>
      <c r="F700" s="97">
        <f t="shared" si="32"/>
        <v>0</v>
      </c>
      <c r="G700" s="161"/>
      <c r="H700" s="142"/>
      <c r="I700" s="130" t="e">
        <f>VLOOKUP(H700,Presupuesto!$B$11:$C$565,2,0)</f>
        <v>#N/A</v>
      </c>
      <c r="J700" s="98" t="str">
        <f t="shared" si="33"/>
        <v>Desarrollo del Sistema de Educación Superior</v>
      </c>
      <c r="K700" s="98" t="s">
        <v>411</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411</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411</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411</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411</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411</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411</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411</v>
      </c>
    </row>
    <row r="708" spans="3:11" x14ac:dyDescent="0.25">
      <c r="C708" s="143"/>
      <c r="D708" s="151"/>
      <c r="E708" s="118"/>
      <c r="F708" s="97">
        <f t="shared" si="32"/>
        <v>0</v>
      </c>
      <c r="G708" s="161"/>
      <c r="H708" s="144"/>
      <c r="I708" s="130" t="e">
        <f>VLOOKUP(H708,Presupuesto!$B$11:$C$565,2,0)</f>
        <v>#N/A</v>
      </c>
      <c r="J708" s="98" t="str">
        <f t="shared" si="33"/>
        <v>Desarrollo del Sistema de Educación Superior</v>
      </c>
      <c r="K708" s="98" t="s">
        <v>411</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402</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411</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411</v>
      </c>
    </row>
    <row r="712" spans="3:11" x14ac:dyDescent="0.25">
      <c r="C712" s="145"/>
      <c r="D712" s="151"/>
      <c r="E712" s="118"/>
      <c r="F712" s="97">
        <f t="shared" si="32"/>
        <v>0</v>
      </c>
      <c r="G712" s="161"/>
      <c r="H712" s="146"/>
      <c r="I712" s="130" t="e">
        <f>VLOOKUP(H712,Presupuesto!$B$11:$C$565,2,0)</f>
        <v>#N/A</v>
      </c>
      <c r="J712" s="98" t="str">
        <f t="shared" si="33"/>
        <v>Desarrollo del Sistema de Educación Superior</v>
      </c>
      <c r="K712" s="98" t="s">
        <v>411</v>
      </c>
    </row>
    <row r="713" spans="3:11" ht="15.75" thickBot="1" x14ac:dyDescent="0.3">
      <c r="C713" s="147"/>
      <c r="D713" s="159"/>
      <c r="E713" s="103"/>
      <c r="F713" s="105">
        <f t="shared" si="32"/>
        <v>0</v>
      </c>
      <c r="G713" s="162"/>
      <c r="H713" s="148"/>
      <c r="I713" s="132" t="e">
        <f>VLOOKUP(H713,Presupuesto!$B$11:$C$565,2,0)</f>
        <v>#N/A</v>
      </c>
      <c r="J713" s="106" t="str">
        <f t="shared" si="33"/>
        <v>Desarrollo del Sistema de Educación Superior</v>
      </c>
      <c r="K713" s="124" t="s">
        <v>393</v>
      </c>
    </row>
    <row r="715" spans="3:11" ht="15.75" thickBot="1" x14ac:dyDescent="0.3"/>
    <row r="716" spans="3:11" ht="15.75" thickBot="1" x14ac:dyDescent="0.3">
      <c r="C716" s="157" t="s">
        <v>53</v>
      </c>
      <c r="D716" s="373">
        <f>SUM(F723:F757)</f>
        <v>0</v>
      </c>
      <c r="F716" s="70"/>
      <c r="G716" s="79"/>
      <c r="H716" s="70"/>
      <c r="I716" s="70"/>
    </row>
    <row r="717" spans="3:11" x14ac:dyDescent="0.25">
      <c r="C717" s="70"/>
      <c r="D717" s="31"/>
      <c r="E717" s="93"/>
      <c r="F717" s="93"/>
      <c r="G717" s="93"/>
      <c r="H717" s="76"/>
      <c r="I717" s="76"/>
      <c r="J717" s="76"/>
      <c r="K717" s="112"/>
    </row>
    <row r="718" spans="3:11" x14ac:dyDescent="0.25">
      <c r="C718" s="70"/>
      <c r="D718" s="31"/>
      <c r="E718" s="93"/>
      <c r="F718" s="93"/>
      <c r="G718" s="93"/>
      <c r="H718" s="76"/>
      <c r="I718" s="76"/>
      <c r="J718" s="76"/>
      <c r="K718" s="112"/>
    </row>
    <row r="719" spans="3:11" ht="15.75" x14ac:dyDescent="0.25">
      <c r="C719" s="202" t="s">
        <v>391</v>
      </c>
      <c r="D719" s="369"/>
      <c r="E719" s="93"/>
      <c r="F719" s="93"/>
      <c r="G719" s="93"/>
      <c r="H719" s="76"/>
      <c r="I719" s="76"/>
      <c r="J719" s="76"/>
      <c r="K719" s="112"/>
    </row>
    <row r="720" spans="3:11" ht="18.75" x14ac:dyDescent="0.25">
      <c r="C720" s="210" t="e">
        <f>IFERROR(VLOOKUP(D719,'1. Desarrollo e Innov. Curricu.'!$F:$G,2,FALSE),IFERROR(VLOOKUP(D719,'2. Investigación Científica'!$F:$G,2,FALSE),IFERROR(VLOOKUP(D719,'3. Vinculación Univ. Sociedad'!$F:$G,2,FALSE),IFERROR(VLOOKUP(D719,'4. Docencia y Profesorado Univ.'!$F:$G,2,FALSE),IFERROR(VLOOKUP(D719,'5. Estudiantes y Graduados'!$F:$G,2,FALSE),IFERROR(VLOOKUP(D719,'11. Gestion Administrativa'!$F:$G,2,FALSE),IFERROR(VLOOKUP(D719,'13. Gestión Académica'!$F:$G,2,FALSE),IFERROR(VLOOKUP(D719,'9. Asegura. de la Calid. y M'!$F:$G,2,FALSE),IFERROR(VLOOKUP(D719,'6. Gestión del Conocimiento'!$F:$G,2,FALSE),IFERROR(VLOOKUP(D719,'15. Gobernabilidad y Proceso...'!$F:$G,2,FALSE),IFERROR(VLOOKUP(D719,'12. Gestión del Talento Humano'!$F:$G,2,FALSE),IFERROR(VLOOKUP(D719,'14. Internacional... de la E.S.'!$F:$G,2,FALSE),IFERROR(VLOOKUP(D719,'10. Posgrado'!$F:$G,2,FALSE),IFERROR(VLOOKUP(D719,'17. Gestión TIC'!$F:$G,2,FALSE),IFERROR(VLOOKUP(D719,'16. Desa. del Sistema Educ.Sup.'!$F:$G,2,FALSE),IFERROR(VLOOKUP(D719,'8. Cultura de Inno. Insti...'!$F:$G,2,FALSE),VLOOKUP(D719,'7. Lo Esencial de la Reforma U.'!$F:$G,2,0)))))))))))))))))</f>
        <v>#N/A</v>
      </c>
      <c r="D720" s="31"/>
      <c r="E720" s="93"/>
      <c r="F720" s="93"/>
      <c r="G720" s="93"/>
      <c r="H720" s="76"/>
      <c r="I720" s="76"/>
      <c r="J720" s="76"/>
      <c r="K720" s="112"/>
    </row>
    <row r="721" spans="3:11" ht="15.75" thickBot="1" x14ac:dyDescent="0.3">
      <c r="F721" s="93"/>
      <c r="G721" s="76"/>
      <c r="H721" s="76"/>
      <c r="I721" s="76"/>
    </row>
    <row r="722" spans="3:11" ht="30.75" thickBot="1" x14ac:dyDescent="0.3">
      <c r="C722" s="129" t="s">
        <v>44</v>
      </c>
      <c r="D722" s="129" t="s">
        <v>55</v>
      </c>
      <c r="E722" s="136" t="s">
        <v>57</v>
      </c>
      <c r="F722" s="135" t="s">
        <v>27</v>
      </c>
      <c r="G722" s="133" t="s">
        <v>130</v>
      </c>
      <c r="H722" s="136" t="s">
        <v>46</v>
      </c>
      <c r="I722" s="133" t="s">
        <v>131</v>
      </c>
      <c r="J722" s="133" t="s">
        <v>409</v>
      </c>
      <c r="K722" s="133" t="s">
        <v>410</v>
      </c>
    </row>
    <row r="723" spans="3:11" x14ac:dyDescent="0.25">
      <c r="C723" s="220" t="s">
        <v>438</v>
      </c>
      <c r="D723" s="221"/>
      <c r="E723" s="219">
        <f>HLOOKUP(C723,$AH$2:$BU$3,2,0)</f>
        <v>620</v>
      </c>
      <c r="F723" s="97">
        <f t="shared" ref="F723:F757" si="34">D723*E723</f>
        <v>0</v>
      </c>
      <c r="G723" s="161"/>
      <c r="H723" s="142"/>
      <c r="I723" s="130" t="e">
        <f>VLOOKUP(H723,Presupuesto!$B$11:$C$565,2,0)</f>
        <v>#N/A</v>
      </c>
      <c r="J723" s="218" t="s">
        <v>1475</v>
      </c>
      <c r="K723" s="98" t="s">
        <v>393</v>
      </c>
    </row>
    <row r="724" spans="3:11" x14ac:dyDescent="0.25">
      <c r="C724" s="141"/>
      <c r="D724" s="158"/>
      <c r="E724" s="123"/>
      <c r="F724" s="97">
        <f t="shared" si="34"/>
        <v>0</v>
      </c>
      <c r="G724" s="161"/>
      <c r="H724" s="142"/>
      <c r="I724" s="130" t="e">
        <f>VLOOKUP(H724,Presupuesto!$B$11:$C$565,2,0)</f>
        <v>#N/A</v>
      </c>
      <c r="J724" s="98" t="str">
        <f>$J$723</f>
        <v>Desarrollo del Sistema de Educación Superior</v>
      </c>
      <c r="K724" s="98" t="s">
        <v>411</v>
      </c>
    </row>
    <row r="725" spans="3:11" x14ac:dyDescent="0.25">
      <c r="C725" s="141"/>
      <c r="D725" s="158"/>
      <c r="E725" s="123"/>
      <c r="F725" s="97">
        <f t="shared" si="34"/>
        <v>0</v>
      </c>
      <c r="G725" s="161"/>
      <c r="H725" s="142"/>
      <c r="I725" s="130" t="e">
        <f>VLOOKUP(H725,Presupuesto!$B$11:$C$565,2,0)</f>
        <v>#N/A</v>
      </c>
      <c r="J725" s="98" t="str">
        <f t="shared" ref="J725:J757" si="35">$J$723</f>
        <v>Desarrollo del Sistema de Educación Superior</v>
      </c>
      <c r="K725" s="98" t="s">
        <v>411</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411</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411</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400</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411</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411</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411</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411</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411</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411</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411</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411</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411</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411</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411</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411</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411</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411</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411</v>
      </c>
    </row>
    <row r="744" spans="3:11" x14ac:dyDescent="0.25">
      <c r="C744" s="141"/>
      <c r="D744" s="158"/>
      <c r="E744" s="123"/>
      <c r="F744" s="97">
        <f t="shared" si="34"/>
        <v>0</v>
      </c>
      <c r="G744" s="161"/>
      <c r="H744" s="142"/>
      <c r="I744" s="130" t="e">
        <f>VLOOKUP(H744,Presupuesto!$B$11:$C$565,2,0)</f>
        <v>#N/A</v>
      </c>
      <c r="J744" s="98" t="str">
        <f t="shared" si="35"/>
        <v>Desarrollo del Sistema de Educación Superior</v>
      </c>
      <c r="K744" s="98" t="s">
        <v>411</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411</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411</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411</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411</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411</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411</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411</v>
      </c>
    </row>
    <row r="752" spans="3:11" x14ac:dyDescent="0.25">
      <c r="C752" s="143"/>
      <c r="D752" s="151"/>
      <c r="E752" s="118"/>
      <c r="F752" s="97">
        <f t="shared" si="34"/>
        <v>0</v>
      </c>
      <c r="G752" s="161"/>
      <c r="H752" s="144"/>
      <c r="I752" s="130" t="e">
        <f>VLOOKUP(H752,Presupuesto!$B$11:$C$565,2,0)</f>
        <v>#N/A</v>
      </c>
      <c r="J752" s="98" t="str">
        <f t="shared" si="35"/>
        <v>Desarrollo del Sistema de Educación Superior</v>
      </c>
      <c r="K752" s="98" t="s">
        <v>411</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402</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411</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411</v>
      </c>
    </row>
    <row r="756" spans="3:11" x14ac:dyDescent="0.25">
      <c r="C756" s="145"/>
      <c r="D756" s="151"/>
      <c r="E756" s="118"/>
      <c r="F756" s="97">
        <f t="shared" si="34"/>
        <v>0</v>
      </c>
      <c r="G756" s="161"/>
      <c r="H756" s="146"/>
      <c r="I756" s="130" t="e">
        <f>VLOOKUP(H756,Presupuesto!$B$11:$C$565,2,0)</f>
        <v>#N/A</v>
      </c>
      <c r="J756" s="98" t="str">
        <f t="shared" si="35"/>
        <v>Desarrollo del Sistema de Educación Superior</v>
      </c>
      <c r="K756" s="98" t="s">
        <v>411</v>
      </c>
    </row>
    <row r="757" spans="3:11" ht="15.75" thickBot="1" x14ac:dyDescent="0.3">
      <c r="C757" s="147"/>
      <c r="D757" s="159"/>
      <c r="E757" s="103"/>
      <c r="F757" s="105">
        <f t="shared" si="34"/>
        <v>0</v>
      </c>
      <c r="G757" s="162"/>
      <c r="H757" s="148"/>
      <c r="I757" s="132" t="e">
        <f>VLOOKUP(H757,Presupuesto!$B$11:$C$565,2,0)</f>
        <v>#N/A</v>
      </c>
      <c r="J757" s="106" t="str">
        <f t="shared" si="35"/>
        <v>Desarrollo del Sistema de Educación Superior</v>
      </c>
      <c r="K757" s="124" t="s">
        <v>393</v>
      </c>
    </row>
    <row r="759" spans="3:11" ht="15.75" thickBot="1" x14ac:dyDescent="0.3">
      <c r="F759" s="90"/>
      <c r="G759" s="89"/>
      <c r="H759" s="90"/>
      <c r="I759" s="90"/>
    </row>
    <row r="760" spans="3:11" ht="15.75" thickBot="1" x14ac:dyDescent="0.3">
      <c r="C760" s="157" t="s">
        <v>53</v>
      </c>
      <c r="D760" s="373">
        <f>SUM(F767:F801)</f>
        <v>0</v>
      </c>
      <c r="F760" s="70"/>
      <c r="G760" s="79"/>
      <c r="H760" s="70"/>
      <c r="I760" s="70"/>
    </row>
    <row r="761" spans="3:11" x14ac:dyDescent="0.25">
      <c r="C761" s="70"/>
      <c r="D761" s="31"/>
      <c r="E761" s="93"/>
      <c r="F761" s="93"/>
      <c r="G761" s="93"/>
      <c r="H761" s="76"/>
      <c r="I761" s="76"/>
      <c r="J761" s="76"/>
      <c r="K761" s="112"/>
    </row>
    <row r="762" spans="3:11" x14ac:dyDescent="0.25">
      <c r="C762" s="70"/>
      <c r="D762" s="31"/>
      <c r="E762" s="93"/>
      <c r="F762" s="93"/>
      <c r="G762" s="93"/>
      <c r="H762" s="76"/>
      <c r="I762" s="76"/>
      <c r="J762" s="76"/>
      <c r="K762" s="112"/>
    </row>
    <row r="763" spans="3:11" ht="15.75" x14ac:dyDescent="0.25">
      <c r="C763" s="202" t="s">
        <v>391</v>
      </c>
      <c r="D763" s="369"/>
      <c r="E763" s="93"/>
      <c r="F763" s="93"/>
      <c r="G763" s="93"/>
      <c r="H763" s="76"/>
      <c r="I763" s="76"/>
      <c r="J763" s="76"/>
      <c r="K763" s="112"/>
    </row>
    <row r="764" spans="3:11" ht="18.75" x14ac:dyDescent="0.25">
      <c r="C764" s="210" t="e">
        <f>IFERROR(VLOOKUP(D763,'1. Desarrollo e Innov. Curricu.'!$F:$G,2,FALSE),IFERROR(VLOOKUP(D763,'2. Investigación Científica'!$F:$G,2,FALSE),IFERROR(VLOOKUP(D763,'3. Vinculación Univ. Sociedad'!$F:$G,2,FALSE),IFERROR(VLOOKUP(D763,'4. Docencia y Profesorado Univ.'!$F:$G,2,FALSE),IFERROR(VLOOKUP(D763,'5. Estudiantes y Graduados'!$F:$G,2,FALSE),IFERROR(VLOOKUP(D763,'11. Gestion Administrativa'!$F:$G,2,FALSE),IFERROR(VLOOKUP(D763,'13. Gestión Académica'!$F:$G,2,FALSE),IFERROR(VLOOKUP(D763,'9. Asegura. de la Calid. y M'!$F:$G,2,FALSE),IFERROR(VLOOKUP(D763,'6. Gestión del Conocimiento'!$F:$G,2,FALSE),IFERROR(VLOOKUP(D763,'15. Gobernabilidad y Proceso...'!$F:$G,2,FALSE),IFERROR(VLOOKUP(D763,'12. Gestión del Talento Humano'!$F:$G,2,FALSE),IFERROR(VLOOKUP(D763,'14. Internacional... de la E.S.'!$F:$G,2,FALSE),IFERROR(VLOOKUP(D763,'10. Posgrado'!$F:$G,2,FALSE),IFERROR(VLOOKUP(D763,'17. Gestión TIC'!$F:$G,2,FALSE),IFERROR(VLOOKUP(D763,'16. Desa. del Sistema Educ.Sup.'!$F:$G,2,FALSE),IFERROR(VLOOKUP(D763,'8. Cultura de Inno. Insti...'!$F:$G,2,FALSE),VLOOKUP(D763,'7. Lo Esencial de la Reforma U.'!$F:$G,2,0)))))))))))))))))</f>
        <v>#N/A</v>
      </c>
      <c r="D764" s="31"/>
      <c r="E764" s="93"/>
      <c r="F764" s="93"/>
      <c r="G764" s="93"/>
      <c r="H764" s="76"/>
      <c r="I764" s="76"/>
      <c r="J764" s="76"/>
      <c r="K764" s="112"/>
    </row>
    <row r="765" spans="3:11" ht="15.75" thickBot="1" x14ac:dyDescent="0.3">
      <c r="F765" s="93"/>
      <c r="G765" s="76"/>
      <c r="H765" s="76"/>
      <c r="I765" s="76"/>
    </row>
    <row r="766" spans="3:11" ht="30.75" thickBot="1" x14ac:dyDescent="0.3">
      <c r="C766" s="129" t="s">
        <v>44</v>
      </c>
      <c r="D766" s="129" t="s">
        <v>55</v>
      </c>
      <c r="E766" s="136" t="s">
        <v>57</v>
      </c>
      <c r="F766" s="135" t="s">
        <v>27</v>
      </c>
      <c r="G766" s="133" t="s">
        <v>130</v>
      </c>
      <c r="H766" s="136" t="s">
        <v>46</v>
      </c>
      <c r="I766" s="133" t="s">
        <v>131</v>
      </c>
      <c r="J766" s="133" t="s">
        <v>409</v>
      </c>
      <c r="K766" s="133" t="s">
        <v>410</v>
      </c>
    </row>
    <row r="767" spans="3:11" x14ac:dyDescent="0.25">
      <c r="C767" s="220" t="s">
        <v>438</v>
      </c>
      <c r="D767" s="221"/>
      <c r="E767" s="219">
        <f>HLOOKUP(C767,$AH$2:$BU$3,2,0)</f>
        <v>620</v>
      </c>
      <c r="F767" s="97">
        <f t="shared" ref="F767:F801" si="36">D767*E767</f>
        <v>0</v>
      </c>
      <c r="G767" s="161"/>
      <c r="H767" s="142"/>
      <c r="I767" s="130" t="e">
        <f>VLOOKUP(H767,Presupuesto!$B$11:$C$565,2,0)</f>
        <v>#N/A</v>
      </c>
      <c r="J767" s="218" t="s">
        <v>1475</v>
      </c>
      <c r="K767" s="98" t="s">
        <v>393</v>
      </c>
    </row>
    <row r="768" spans="3:11" x14ac:dyDescent="0.25">
      <c r="C768" s="141"/>
      <c r="D768" s="158"/>
      <c r="E768" s="123"/>
      <c r="F768" s="97">
        <f t="shared" si="36"/>
        <v>0</v>
      </c>
      <c r="G768" s="161"/>
      <c r="H768" s="142"/>
      <c r="I768" s="130" t="e">
        <f>VLOOKUP(H768,Presupuesto!$B$11:$C$565,2,0)</f>
        <v>#N/A</v>
      </c>
      <c r="J768" s="98" t="str">
        <f>$J$767</f>
        <v>Desarrollo del Sistema de Educación Superior</v>
      </c>
      <c r="K768" s="98" t="s">
        <v>411</v>
      </c>
    </row>
    <row r="769" spans="3:11" x14ac:dyDescent="0.25">
      <c r="C769" s="141"/>
      <c r="D769" s="158"/>
      <c r="E769" s="123"/>
      <c r="F769" s="97">
        <f t="shared" si="36"/>
        <v>0</v>
      </c>
      <c r="G769" s="161"/>
      <c r="H769" s="142"/>
      <c r="I769" s="130" t="e">
        <f>VLOOKUP(H769,Presupuesto!$B$11:$C$565,2,0)</f>
        <v>#N/A</v>
      </c>
      <c r="J769" s="98" t="str">
        <f t="shared" ref="J769:J801" si="37">$J$767</f>
        <v>Desarrollo del Sistema de Educación Superior</v>
      </c>
      <c r="K769" s="98" t="s">
        <v>411</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411</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411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400</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411</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411</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411</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411</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411</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411</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411</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411</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411</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411</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411</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411</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411</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411</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411</v>
      </c>
    </row>
    <row r="788" spans="3:11" x14ac:dyDescent="0.25">
      <c r="C788" s="141"/>
      <c r="D788" s="158"/>
      <c r="E788" s="123"/>
      <c r="F788" s="97">
        <f t="shared" si="36"/>
        <v>0</v>
      </c>
      <c r="G788" s="161"/>
      <c r="H788" s="142"/>
      <c r="I788" s="130" t="e">
        <f>VLOOKUP(H788,Presupuesto!$B$11:$C$565,2,0)</f>
        <v>#N/A</v>
      </c>
      <c r="J788" s="98" t="str">
        <f t="shared" si="37"/>
        <v>Desarrollo del Sistema de Educación Superior</v>
      </c>
      <c r="K788" s="98" t="s">
        <v>411</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411</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411</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411</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411</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411</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411</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411</v>
      </c>
    </row>
    <row r="796" spans="3:11" x14ac:dyDescent="0.25">
      <c r="C796" s="143"/>
      <c r="D796" s="151"/>
      <c r="E796" s="118"/>
      <c r="F796" s="97">
        <f t="shared" si="36"/>
        <v>0</v>
      </c>
      <c r="G796" s="161"/>
      <c r="H796" s="144"/>
      <c r="I796" s="130" t="e">
        <f>VLOOKUP(H796,Presupuesto!$B$11:$C$565,2,0)</f>
        <v>#N/A</v>
      </c>
      <c r="J796" s="98" t="str">
        <f t="shared" si="37"/>
        <v>Desarrollo del Sistema de Educación Superior</v>
      </c>
      <c r="K796" s="98" t="s">
        <v>411</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402</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411</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411</v>
      </c>
    </row>
    <row r="800" spans="3:11" x14ac:dyDescent="0.25">
      <c r="C800" s="145"/>
      <c r="D800" s="151"/>
      <c r="E800" s="118"/>
      <c r="F800" s="97">
        <f t="shared" si="36"/>
        <v>0</v>
      </c>
      <c r="G800" s="161"/>
      <c r="H800" s="146"/>
      <c r="I800" s="130" t="e">
        <f>VLOOKUP(H800,Presupuesto!$B$11:$C$565,2,0)</f>
        <v>#N/A</v>
      </c>
      <c r="J800" s="98" t="str">
        <f t="shared" si="37"/>
        <v>Desarrollo del Sistema de Educación Superior</v>
      </c>
      <c r="K800" s="98" t="s">
        <v>411</v>
      </c>
    </row>
    <row r="801" spans="3:11" ht="15.75" thickBot="1" x14ac:dyDescent="0.3">
      <c r="C801" s="147"/>
      <c r="D801" s="159"/>
      <c r="E801" s="103"/>
      <c r="F801" s="105">
        <f t="shared" si="36"/>
        <v>0</v>
      </c>
      <c r="G801" s="162"/>
      <c r="H801" s="148"/>
      <c r="I801" s="132" t="e">
        <f>VLOOKUP(H801,Presupuesto!$B$11:$C$565,2,0)</f>
        <v>#N/A</v>
      </c>
      <c r="J801" s="106" t="str">
        <f t="shared" si="37"/>
        <v>Desarrollo del Sistema de Educación Superior</v>
      </c>
      <c r="K801" s="124" t="s">
        <v>393</v>
      </c>
    </row>
    <row r="803" spans="3:11" ht="15.75" thickBot="1" x14ac:dyDescent="0.3"/>
    <row r="804" spans="3:11" ht="15.75" thickBot="1" x14ac:dyDescent="0.3">
      <c r="C804" s="157" t="s">
        <v>53</v>
      </c>
      <c r="D804" s="373">
        <f>SUM(F811:F845)</f>
        <v>0</v>
      </c>
      <c r="F804" s="70"/>
      <c r="G804" s="79"/>
      <c r="H804" s="70"/>
      <c r="I804" s="70"/>
    </row>
    <row r="805" spans="3:11" x14ac:dyDescent="0.25">
      <c r="C805" s="70"/>
      <c r="D805" s="31"/>
      <c r="E805" s="93"/>
      <c r="F805" s="93"/>
      <c r="G805" s="93"/>
      <c r="H805" s="76"/>
      <c r="I805" s="76"/>
      <c r="J805" s="76"/>
      <c r="K805" s="112"/>
    </row>
    <row r="806" spans="3:11" x14ac:dyDescent="0.25">
      <c r="C806" s="70"/>
      <c r="D806" s="31"/>
      <c r="E806" s="93"/>
      <c r="F806" s="93"/>
      <c r="G806" s="93"/>
      <c r="H806" s="76"/>
      <c r="I806" s="76"/>
      <c r="J806" s="76"/>
      <c r="K806" s="112"/>
    </row>
    <row r="807" spans="3:11" ht="15.75" x14ac:dyDescent="0.25">
      <c r="C807" s="202" t="s">
        <v>391</v>
      </c>
      <c r="D807" s="369"/>
      <c r="E807" s="93"/>
      <c r="F807" s="93"/>
      <c r="G807" s="93"/>
      <c r="H807" s="76"/>
      <c r="I807" s="76"/>
      <c r="J807" s="76"/>
      <c r="K807" s="112"/>
    </row>
    <row r="808" spans="3:11" ht="18.75" x14ac:dyDescent="0.25">
      <c r="C808" s="210" t="e">
        <f>IFERROR(VLOOKUP(D807,'1. Desarrollo e Innov. Curricu.'!$F:$G,2,FALSE),IFERROR(VLOOKUP(D807,'2. Investigación Científica'!$F:$G,2,FALSE),IFERROR(VLOOKUP(D807,'3. Vinculación Univ. Sociedad'!$F:$G,2,FALSE),IFERROR(VLOOKUP(D807,'4. Docencia y Profesorado Univ.'!$F:$G,2,FALSE),IFERROR(VLOOKUP(D807,'5. Estudiantes y Graduados'!$F:$G,2,FALSE),IFERROR(VLOOKUP(D807,'11. Gestion Administrativa'!$F:$G,2,FALSE),IFERROR(VLOOKUP(D807,'13. Gestión Académica'!$F:$G,2,FALSE),IFERROR(VLOOKUP(D807,'9. Asegura. de la Calid. y M'!$F:$G,2,FALSE),IFERROR(VLOOKUP(D807,'6. Gestión del Conocimiento'!$F:$G,2,FALSE),IFERROR(VLOOKUP(D807,'15. Gobernabilidad y Proceso...'!$F:$G,2,FALSE),IFERROR(VLOOKUP(D807,'12. Gestión del Talento Humano'!$F:$G,2,FALSE),IFERROR(VLOOKUP(D807,'14. Internacional... de la E.S.'!$F:$G,2,FALSE),IFERROR(VLOOKUP(D807,'10. Posgrado'!$F:$G,2,FALSE),IFERROR(VLOOKUP(D807,'17. Gestión TIC'!$F:$G,2,FALSE),IFERROR(VLOOKUP(D807,'16. Desa. del Sistema Educ.Sup.'!$F:$G,2,FALSE),IFERROR(VLOOKUP(D807,'8. Cultura de Inno. Insti...'!$F:$G,2,FALSE),VLOOKUP(D807,'7. Lo Esencial de la Reforma U.'!$F:$G,2,0)))))))))))))))))</f>
        <v>#N/A</v>
      </c>
      <c r="D808" s="31"/>
      <c r="E808" s="93"/>
      <c r="F808" s="93"/>
      <c r="G808" s="93"/>
      <c r="H808" s="76"/>
      <c r="I808" s="76"/>
      <c r="J808" s="76"/>
      <c r="K808" s="112"/>
    </row>
    <row r="809" spans="3:11" ht="15.75" thickBot="1" x14ac:dyDescent="0.3">
      <c r="F809" s="93"/>
      <c r="G809" s="76"/>
      <c r="H809" s="76"/>
      <c r="I809" s="76"/>
    </row>
    <row r="810" spans="3:11" ht="30.75" thickBot="1" x14ac:dyDescent="0.3">
      <c r="C810" s="129" t="s">
        <v>44</v>
      </c>
      <c r="D810" s="129" t="s">
        <v>55</v>
      </c>
      <c r="E810" s="136" t="s">
        <v>57</v>
      </c>
      <c r="F810" s="135" t="s">
        <v>27</v>
      </c>
      <c r="G810" s="133" t="s">
        <v>130</v>
      </c>
      <c r="H810" s="136" t="s">
        <v>46</v>
      </c>
      <c r="I810" s="133" t="s">
        <v>131</v>
      </c>
      <c r="J810" s="133" t="s">
        <v>409</v>
      </c>
      <c r="K810" s="133" t="s">
        <v>410</v>
      </c>
    </row>
    <row r="811" spans="3:11" x14ac:dyDescent="0.25">
      <c r="C811" s="220" t="s">
        <v>438</v>
      </c>
      <c r="D811" s="221"/>
      <c r="E811" s="219">
        <f>HLOOKUP(C811,$AH$2:$BU$3,2,0)</f>
        <v>620</v>
      </c>
      <c r="F811" s="97">
        <f t="shared" ref="F811:F845" si="38">D811*E811</f>
        <v>0</v>
      </c>
      <c r="G811" s="161"/>
      <c r="H811" s="142"/>
      <c r="I811" s="130" t="e">
        <f>VLOOKUP(H811,Presupuesto!$B$11:$C$565,2,0)</f>
        <v>#N/A</v>
      </c>
      <c r="J811" s="218" t="s">
        <v>1475</v>
      </c>
      <c r="K811" s="98" t="s">
        <v>393</v>
      </c>
    </row>
    <row r="812" spans="3:11" x14ac:dyDescent="0.25">
      <c r="C812" s="141"/>
      <c r="D812" s="158"/>
      <c r="E812" s="123"/>
      <c r="F812" s="97">
        <f t="shared" si="38"/>
        <v>0</v>
      </c>
      <c r="G812" s="161"/>
      <c r="H812" s="142"/>
      <c r="I812" s="130" t="e">
        <f>VLOOKUP(H812,Presupuesto!$B$11:$C$565,2,0)</f>
        <v>#N/A</v>
      </c>
      <c r="J812" s="98" t="str">
        <f>$J$811</f>
        <v>Desarrollo del Sistema de Educación Superior</v>
      </c>
      <c r="K812" s="98" t="s">
        <v>411</v>
      </c>
    </row>
    <row r="813" spans="3:11" x14ac:dyDescent="0.25">
      <c r="C813" s="141"/>
      <c r="D813" s="158"/>
      <c r="E813" s="123"/>
      <c r="F813" s="97">
        <f t="shared" si="38"/>
        <v>0</v>
      </c>
      <c r="G813" s="161"/>
      <c r="H813" s="142"/>
      <c r="I813" s="130" t="e">
        <f>VLOOKUP(H813,Presupuesto!$B$11:$C$565,2,0)</f>
        <v>#N/A</v>
      </c>
      <c r="J813" s="98" t="str">
        <f t="shared" ref="J813:J845" si="39">$J$811</f>
        <v>Desarrollo del Sistema de Educación Superior</v>
      </c>
      <c r="K813" s="98" t="s">
        <v>411</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411</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411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400</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411</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411</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411</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411</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411</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411</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411</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411</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411</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411</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411</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411</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411</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411</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411</v>
      </c>
    </row>
    <row r="832" spans="3:11" x14ac:dyDescent="0.25">
      <c r="C832" s="141"/>
      <c r="D832" s="158"/>
      <c r="E832" s="123"/>
      <c r="F832" s="97">
        <f t="shared" si="38"/>
        <v>0</v>
      </c>
      <c r="G832" s="161"/>
      <c r="H832" s="142"/>
      <c r="I832" s="130" t="e">
        <f>VLOOKUP(H832,Presupuesto!$B$11:$C$565,2,0)</f>
        <v>#N/A</v>
      </c>
      <c r="J832" s="98" t="str">
        <f t="shared" si="39"/>
        <v>Desarrollo del Sistema de Educación Superior</v>
      </c>
      <c r="K832" s="98" t="s">
        <v>411</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411</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411</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411</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411</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411</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411</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411</v>
      </c>
    </row>
    <row r="840" spans="3:11" x14ac:dyDescent="0.25">
      <c r="C840" s="143"/>
      <c r="D840" s="151"/>
      <c r="E840" s="118"/>
      <c r="F840" s="97">
        <f t="shared" si="38"/>
        <v>0</v>
      </c>
      <c r="G840" s="161"/>
      <c r="H840" s="144"/>
      <c r="I840" s="130" t="e">
        <f>VLOOKUP(H840,Presupuesto!$B$11:$C$565,2,0)</f>
        <v>#N/A</v>
      </c>
      <c r="J840" s="98" t="str">
        <f t="shared" si="39"/>
        <v>Desarrollo del Sistema de Educación Superior</v>
      </c>
      <c r="K840" s="98" t="s">
        <v>411</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402</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411</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411</v>
      </c>
    </row>
    <row r="844" spans="3:11" x14ac:dyDescent="0.25">
      <c r="C844" s="145"/>
      <c r="D844" s="151"/>
      <c r="E844" s="118"/>
      <c r="F844" s="97">
        <f t="shared" si="38"/>
        <v>0</v>
      </c>
      <c r="G844" s="161"/>
      <c r="H844" s="146"/>
      <c r="I844" s="130" t="e">
        <f>VLOOKUP(H844,Presupuesto!$B$11:$C$565,2,0)</f>
        <v>#N/A</v>
      </c>
      <c r="J844" s="98" t="str">
        <f t="shared" si="39"/>
        <v>Desarrollo del Sistema de Educación Superior</v>
      </c>
      <c r="K844" s="98" t="s">
        <v>411</v>
      </c>
    </row>
    <row r="845" spans="3:11" ht="15.75" thickBot="1" x14ac:dyDescent="0.3">
      <c r="C845" s="147"/>
      <c r="D845" s="159"/>
      <c r="E845" s="103"/>
      <c r="F845" s="105">
        <f t="shared" si="38"/>
        <v>0</v>
      </c>
      <c r="G845" s="162"/>
      <c r="H845" s="148"/>
      <c r="I845" s="132" t="e">
        <f>VLOOKUP(H845,Presupuesto!$B$11:$C$565,2,0)</f>
        <v>#N/A</v>
      </c>
      <c r="J845" s="106" t="str">
        <f t="shared" si="39"/>
        <v>Desarrollo del Sistema de Educación Superior</v>
      </c>
      <c r="K845" s="124" t="s">
        <v>393</v>
      </c>
    </row>
    <row r="847" spans="3:11" ht="15.75" thickBot="1" x14ac:dyDescent="0.3">
      <c r="F847" s="90"/>
      <c r="G847" s="89"/>
      <c r="H847" s="90"/>
      <c r="I847" s="90"/>
    </row>
    <row r="848" spans="3:11" ht="15.75" thickBot="1" x14ac:dyDescent="0.3">
      <c r="C848" s="157" t="s">
        <v>53</v>
      </c>
      <c r="D848" s="373">
        <f>SUM(F855:F889)</f>
        <v>0</v>
      </c>
      <c r="F848" s="70"/>
      <c r="G848" s="79"/>
      <c r="H848" s="70"/>
      <c r="I848" s="70"/>
    </row>
    <row r="849" spans="3:11" x14ac:dyDescent="0.25">
      <c r="C849" s="70"/>
      <c r="D849" s="31"/>
      <c r="E849" s="93"/>
      <c r="F849" s="93"/>
      <c r="G849" s="93"/>
      <c r="H849" s="76"/>
      <c r="I849" s="76"/>
      <c r="J849" s="76"/>
      <c r="K849" s="112"/>
    </row>
    <row r="850" spans="3:11" x14ac:dyDescent="0.25">
      <c r="C850" s="70"/>
      <c r="D850" s="31"/>
      <c r="E850" s="93"/>
      <c r="F850" s="93"/>
      <c r="G850" s="93"/>
      <c r="H850" s="76"/>
      <c r="I850" s="76"/>
      <c r="J850" s="76"/>
      <c r="K850" s="112"/>
    </row>
    <row r="851" spans="3:11" ht="15.75" x14ac:dyDescent="0.25">
      <c r="C851" s="202" t="s">
        <v>391</v>
      </c>
      <c r="D851" s="369"/>
      <c r="E851" s="93"/>
      <c r="F851" s="93"/>
      <c r="G851" s="93"/>
      <c r="H851" s="76"/>
      <c r="I851" s="76"/>
      <c r="J851" s="76"/>
      <c r="K851" s="112"/>
    </row>
    <row r="852" spans="3:11" ht="18.75" x14ac:dyDescent="0.25">
      <c r="C852" s="210" t="e">
        <f>IFERROR(VLOOKUP(D851,'1. Desarrollo e Innov. Curricu.'!$F:$G,2,FALSE),IFERROR(VLOOKUP(D851,'2. Investigación Científica'!$F:$G,2,FALSE),IFERROR(VLOOKUP(D851,'3. Vinculación Univ. Sociedad'!$F:$G,2,FALSE),IFERROR(VLOOKUP(D851,'4. Docencia y Profesorado Univ.'!$F:$G,2,FALSE),IFERROR(VLOOKUP(D851,'5. Estudiantes y Graduados'!$F:$G,2,FALSE),IFERROR(VLOOKUP(D851,'11. Gestion Administrativa'!$F:$G,2,FALSE),IFERROR(VLOOKUP(D851,'13. Gestión Académica'!$F:$G,2,FALSE),IFERROR(VLOOKUP(D851,'9. Asegura. de la Calid. y M'!$F:$G,2,FALSE),IFERROR(VLOOKUP(D851,'6. Gestión del Conocimiento'!$F:$G,2,FALSE),IFERROR(VLOOKUP(D851,'15. Gobernabilidad y Proceso...'!$F:$G,2,FALSE),IFERROR(VLOOKUP(D851,'12. Gestión del Talento Humano'!$F:$G,2,FALSE),IFERROR(VLOOKUP(D851,'14. Internacional... de la E.S.'!$F:$G,2,FALSE),IFERROR(VLOOKUP(D851,'10. Posgrado'!$F:$G,2,FALSE),IFERROR(VLOOKUP(D851,'17. Gestión TIC'!$F:$G,2,FALSE),IFERROR(VLOOKUP(D851,'16. Desa. del Sistema Educ.Sup.'!$F:$G,2,FALSE),IFERROR(VLOOKUP(D851,'8. Cultura de Inno. Insti...'!$F:$G,2,FALSE),VLOOKUP(D851,'7. Lo Esencial de la Reforma U.'!$F:$G,2,0)))))))))))))))))</f>
        <v>#N/A</v>
      </c>
      <c r="D852" s="31"/>
      <c r="E852" s="93"/>
      <c r="F852" s="93"/>
      <c r="G852" s="93"/>
      <c r="H852" s="76"/>
      <c r="I852" s="76"/>
      <c r="J852" s="76"/>
      <c r="K852" s="112"/>
    </row>
    <row r="853" spans="3:11" ht="15.75" thickBot="1" x14ac:dyDescent="0.3">
      <c r="F853" s="93"/>
      <c r="G853" s="76"/>
      <c r="H853" s="76"/>
      <c r="I853" s="76"/>
    </row>
    <row r="854" spans="3:11" ht="30.75" thickBot="1" x14ac:dyDescent="0.3">
      <c r="C854" s="129" t="s">
        <v>44</v>
      </c>
      <c r="D854" s="129" t="s">
        <v>55</v>
      </c>
      <c r="E854" s="136" t="s">
        <v>57</v>
      </c>
      <c r="F854" s="135" t="s">
        <v>27</v>
      </c>
      <c r="G854" s="133" t="s">
        <v>130</v>
      </c>
      <c r="H854" s="136" t="s">
        <v>46</v>
      </c>
      <c r="I854" s="133" t="s">
        <v>131</v>
      </c>
      <c r="J854" s="133" t="s">
        <v>409</v>
      </c>
      <c r="K854" s="133" t="s">
        <v>410</v>
      </c>
    </row>
    <row r="855" spans="3:11" x14ac:dyDescent="0.25">
      <c r="C855" s="220" t="s">
        <v>438</v>
      </c>
      <c r="D855" s="221"/>
      <c r="E855" s="219">
        <f>HLOOKUP(C855,$AH$2:$BU$3,2,0)</f>
        <v>620</v>
      </c>
      <c r="F855" s="97">
        <f t="shared" ref="F855:F889" si="40">D855*E855</f>
        <v>0</v>
      </c>
      <c r="G855" s="161"/>
      <c r="H855" s="142"/>
      <c r="I855" s="130" t="e">
        <f>VLOOKUP(H855,Presupuesto!$B$11:$C$565,2,0)</f>
        <v>#N/A</v>
      </c>
      <c r="J855" s="218" t="s">
        <v>1475</v>
      </c>
      <c r="K855" s="98" t="s">
        <v>393</v>
      </c>
    </row>
    <row r="856" spans="3:11" x14ac:dyDescent="0.25">
      <c r="C856" s="141"/>
      <c r="D856" s="158"/>
      <c r="E856" s="123"/>
      <c r="F856" s="97">
        <f t="shared" si="40"/>
        <v>0</v>
      </c>
      <c r="G856" s="161"/>
      <c r="H856" s="142"/>
      <c r="I856" s="130" t="e">
        <f>VLOOKUP(H856,Presupuesto!$B$11:$C$565,2,0)</f>
        <v>#N/A</v>
      </c>
      <c r="J856" s="98" t="str">
        <f>$J$855</f>
        <v>Desarrollo del Sistema de Educación Superior</v>
      </c>
      <c r="K856" s="98" t="s">
        <v>411</v>
      </c>
    </row>
    <row r="857" spans="3:11" x14ac:dyDescent="0.25">
      <c r="C857" s="141"/>
      <c r="D857" s="158"/>
      <c r="E857" s="123"/>
      <c r="F857" s="97">
        <f t="shared" si="40"/>
        <v>0</v>
      </c>
      <c r="G857" s="161"/>
      <c r="H857" s="142"/>
      <c r="I857" s="130" t="e">
        <f>VLOOKUP(H857,Presupuesto!$B$11:$C$565,2,0)</f>
        <v>#N/A</v>
      </c>
      <c r="J857" s="98" t="str">
        <f t="shared" ref="J857:J889" si="41">$J$855</f>
        <v>Desarrollo del Sistema de Educación Superior</v>
      </c>
      <c r="K857" s="98" t="s">
        <v>411</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411</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411</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400</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411</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411</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411</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411</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411</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411</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411</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411</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411</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411</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411</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411</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411</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411</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411</v>
      </c>
    </row>
    <row r="876" spans="3:11" x14ac:dyDescent="0.25">
      <c r="C876" s="141"/>
      <c r="D876" s="158"/>
      <c r="E876" s="123"/>
      <c r="F876" s="97">
        <f t="shared" si="40"/>
        <v>0</v>
      </c>
      <c r="G876" s="161"/>
      <c r="H876" s="142"/>
      <c r="I876" s="130" t="e">
        <f>VLOOKUP(H876,Presupuesto!$B$11:$C$565,2,0)</f>
        <v>#N/A</v>
      </c>
      <c r="J876" s="98" t="str">
        <f t="shared" si="41"/>
        <v>Desarrollo del Sistema de Educación Superior</v>
      </c>
      <c r="K876" s="98" t="s">
        <v>411</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411</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411</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411</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411</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411</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411</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411</v>
      </c>
    </row>
    <row r="884" spans="3:11" x14ac:dyDescent="0.25">
      <c r="C884" s="143"/>
      <c r="D884" s="151"/>
      <c r="E884" s="118"/>
      <c r="F884" s="97">
        <f t="shared" si="40"/>
        <v>0</v>
      </c>
      <c r="G884" s="161"/>
      <c r="H884" s="144"/>
      <c r="I884" s="130" t="e">
        <f>VLOOKUP(H884,Presupuesto!$B$11:$C$565,2,0)</f>
        <v>#N/A</v>
      </c>
      <c r="J884" s="98" t="str">
        <f t="shared" si="41"/>
        <v>Desarrollo del Sistema de Educación Superior</v>
      </c>
      <c r="K884" s="98" t="s">
        <v>411</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402</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411</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411</v>
      </c>
    </row>
    <row r="888" spans="3:11" x14ac:dyDescent="0.25">
      <c r="C888" s="145"/>
      <c r="D888" s="151"/>
      <c r="E888" s="118"/>
      <c r="F888" s="97">
        <f t="shared" si="40"/>
        <v>0</v>
      </c>
      <c r="G888" s="161"/>
      <c r="H888" s="146"/>
      <c r="I888" s="130" t="e">
        <f>VLOOKUP(H888,Presupuesto!$B$11:$C$565,2,0)</f>
        <v>#N/A</v>
      </c>
      <c r="J888" s="98" t="str">
        <f t="shared" si="41"/>
        <v>Desarrollo del Sistema de Educación Superior</v>
      </c>
      <c r="K888" s="98" t="s">
        <v>411</v>
      </c>
    </row>
    <row r="889" spans="3:11" ht="15.75" thickBot="1" x14ac:dyDescent="0.3">
      <c r="C889" s="147"/>
      <c r="D889" s="159"/>
      <c r="E889" s="103"/>
      <c r="F889" s="105">
        <f t="shared" si="40"/>
        <v>0</v>
      </c>
      <c r="G889" s="162"/>
      <c r="H889" s="148"/>
      <c r="I889" s="132" t="e">
        <f>VLOOKUP(H889,Presupuesto!$B$11:$C$565,2,0)</f>
        <v>#N/A</v>
      </c>
      <c r="J889" s="106" t="str">
        <f t="shared" si="41"/>
        <v>Desarrollo del Sistema de Educación Superior</v>
      </c>
      <c r="K889" s="124"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18:G52 G62:G96 G106:G140 G150:G184 G194:G228 G238:G272 G282:G316 G326:G360 G371:G405 G415:G449 G459:G493 G503:G537 G547:G581 G591:G625 G635:G669 G679:G713 G723:G757 G767:G801 G811:G845 G855:G889">
      <formula1>$R$2:$S$2</formula1>
    </dataValidation>
    <dataValidation type="list" allowBlank="1" showInputMessage="1" showErrorMessage="1" errorTitle="¡Ingreso Inválido!" error="Seleccione una opción de la lista" promptTitle="Mes Requerido" prompt="Seleccione el mes en el que requiere el recurso." sqref="K18:K52 K62:K96 K106:K140 K150:K184 K194:K228 K238:K272 K282:K316 K326:K360 K371:K405 K415:K449 K459:K493 K503:K537 K547:K581 K591:K625 K635:K669 K679:K713 K723:K757 K767:K801 K811:K845 K855:K889">
      <formula1>$U$2:$AF$2</formula1>
    </dataValidation>
    <dataValidation type="list" allowBlank="1" showInputMessage="1" showErrorMessage="1" errorTitle="¡Ingreso Invalido!" error="Seleccione una opción de la lista." promptTitle="Categoria/Zona de Viáticos" prompt="Seleccione una opción de la lista" sqref="C18 C62 C106 C150 C194 C238 C282 C326 C371 C415 C459 C503 C547 C591 C635 C679 C723 C767 C811 C855">
      <formula1>$AH$2:$BU$2</formula1>
    </dataValidation>
    <dataValidation type="list" allowBlank="1" showInputMessage="1" showErrorMessage="1" errorTitle="¡Ingreso Inválido!" error="Verifique el valor ingresado." promptTitle="Ingrese el Objeto de Gasto" prompt="Ingrese el Objeto de Gasto" sqref="H18:H52 H62:H96 H106:H140 H150:H184 H194:H228 H238:H272 H282:H316 H326:H360 H371:H405 H415:H449 H459:H493 H503:H537 H547:H581 H591:H625 H635:H669 H679:H713 H723:H757 H767:H801 H811:H845 H855:H889">
      <formula1>$A$1:$UI$1</formula1>
    </dataValidation>
    <dataValidation type="list" allowBlank="1" showInputMessage="1" showErrorMessage="1" errorTitle="¡Ingreso Inválido!" error="Seleccione una opción de la lista." promptTitle="Dimensión Estratégica" prompt="Seleccione una opción de la lista." sqref="J63:J96 J107:J140 J151:J184 J195:J228 J239:J272 J283:J316 J327:J360 J372:J405 J416:J449 J460:J493 J504:J537 J548:J581 J592:J625 J636:J669 J680:J713 J724:J757 J768:J801 J812:J845 J856:J889 J19:J52">
      <formula1>$A$2:$P$2</formula1>
    </dataValidation>
    <dataValidation type="list" allowBlank="1" showInputMessage="1" showErrorMessage="1" errorTitle="¡Ingreso Inválido!" error="Seleccione una opción de la lista." promptTitle="Dimensión Estratégica" prompt="Seleccione una opción de la lista." sqref="J18 J62 J106 J150 J194 J238 J282 J326 J371 J415 J459 J503 J547 J591 J635 J679 J723 J767 J811 J855">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1450</v>
      </c>
      <c r="K2" s="122" t="s">
        <v>1363</v>
      </c>
      <c r="L2" s="122" t="s">
        <v>1364</v>
      </c>
      <c r="M2" s="122" t="s">
        <v>1365</v>
      </c>
      <c r="N2" s="122" t="s">
        <v>1366</v>
      </c>
      <c r="O2" s="122" t="s">
        <v>1367</v>
      </c>
      <c r="P2" s="122" t="s">
        <v>1475</v>
      </c>
      <c r="Q2" s="122" t="s">
        <v>1510</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8" t="s">
        <v>1450</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3">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9"/>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1450</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3">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9"/>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1450</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3">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9"/>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1450</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2016-03-14T13:54:18Z</dcterms:modified>
</cp:coreProperties>
</file>