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9735" tabRatio="767" firstSheet="6" activeTab="2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state="hidden"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O9" i="44" l="1"/>
  <c r="M8" i="44"/>
  <c r="K11" i="24"/>
  <c r="M10" i="24"/>
  <c r="I10" i="24"/>
  <c r="O10" i="24"/>
  <c r="K10" i="24"/>
  <c r="M9" i="24"/>
  <c r="K9" i="24"/>
  <c r="E24" i="12"/>
  <c r="E23" i="12"/>
  <c r="E22" i="12"/>
  <c r="E21" i="12"/>
  <c r="E20" i="12"/>
  <c r="E19" i="12"/>
  <c r="E18" i="12"/>
  <c r="G45" i="7" l="1"/>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10" i="24"/>
  <c r="Q10" i="24"/>
  <c r="Q11" i="24"/>
  <c r="P12" i="24"/>
  <c r="Q12" i="24"/>
  <c r="P13" i="24"/>
  <c r="Q13" i="24"/>
  <c r="P14" i="24"/>
  <c r="Q14" i="24"/>
  <c r="P15" i="24"/>
  <c r="Q15" i="24"/>
  <c r="P16" i="24"/>
  <c r="Q16" i="24"/>
  <c r="P17" i="24"/>
  <c r="Q17" i="24"/>
  <c r="P18" i="24"/>
  <c r="Q18" i="24"/>
  <c r="P19" i="24"/>
  <c r="Q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3" i="22"/>
  <c r="P73"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D124" i="9" s="1"/>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F420" i="8"/>
  <c r="G420" i="8" s="1"/>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J44" i="7"/>
  <c r="G44" i="7"/>
  <c r="J43" i="7"/>
  <c r="G43" i="7"/>
  <c r="J42" i="7"/>
  <c r="G42" i="7"/>
  <c r="J41" i="7"/>
  <c r="G41" i="7"/>
  <c r="J40" i="7"/>
  <c r="G40" i="7"/>
  <c r="J39" i="7"/>
  <c r="G39" i="7"/>
  <c r="J38" i="7"/>
  <c r="E38" i="7"/>
  <c r="G38" i="7" s="1"/>
  <c r="J37" i="7"/>
  <c r="E37" i="7"/>
  <c r="G37" i="7" s="1"/>
  <c r="J36" i="7"/>
  <c r="G36" i="7"/>
  <c r="P60" i="43" l="1"/>
  <c r="Q61" i="43"/>
  <c r="P62" i="43"/>
  <c r="Q63" i="43"/>
  <c r="P64" i="43"/>
  <c r="Q65" i="43"/>
  <c r="P66" i="43"/>
  <c r="Q67" i="43"/>
  <c r="P68" i="43"/>
  <c r="Q69" i="43"/>
  <c r="P70" i="43"/>
  <c r="Q71" i="43"/>
  <c r="P72" i="43"/>
  <c r="Q73" i="43"/>
  <c r="P74" i="43"/>
  <c r="Q75" i="43"/>
  <c r="P76" i="43"/>
  <c r="Q77" i="43"/>
  <c r="P78" i="43"/>
  <c r="Q79" i="43"/>
  <c r="P80" i="43"/>
  <c r="Q81" i="43"/>
  <c r="P82" i="43"/>
  <c r="Q83" i="43"/>
  <c r="D67" i="9"/>
  <c r="D86" i="9"/>
  <c r="D143" i="9"/>
  <c r="D200" i="9"/>
  <c r="D219" i="9"/>
  <c r="F180" i="8"/>
  <c r="G180" i="8" s="1"/>
  <c r="D96" i="43"/>
  <c r="D40" i="42"/>
  <c r="D160" i="42"/>
  <c r="D70" i="42"/>
  <c r="D41" i="40"/>
  <c r="D54" i="12"/>
  <c r="D142" i="12"/>
  <c r="D230" i="12"/>
  <c r="D495" i="12"/>
  <c r="D583" i="12"/>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H36" i="46"/>
  <c r="I36" i="46"/>
  <c r="J36" i="46"/>
  <c r="K36" i="46"/>
  <c r="L36" i="46"/>
  <c r="M36" i="46"/>
  <c r="N36" i="46"/>
  <c r="O36" i="46"/>
  <c r="P36" i="46"/>
  <c r="Q36" i="46"/>
  <c r="I21" i="27" s="1"/>
  <c r="H34" i="45"/>
  <c r="I34" i="45"/>
  <c r="J34" i="45"/>
  <c r="K34" i="45"/>
  <c r="L34" i="45"/>
  <c r="M34" i="45"/>
  <c r="N34" i="45"/>
  <c r="O34" i="45"/>
  <c r="P34" i="45"/>
  <c r="Q34" i="45"/>
  <c r="I10" i="27" s="1"/>
  <c r="H47" i="21"/>
  <c r="I47" i="21"/>
  <c r="J47" i="21"/>
  <c r="K47" i="21"/>
  <c r="L47" i="21"/>
  <c r="M47" i="21"/>
  <c r="N47" i="21"/>
  <c r="O47" i="21"/>
  <c r="Q47" i="21"/>
  <c r="I5" i="27" s="1"/>
  <c r="P47" i="21"/>
  <c r="I74" i="22"/>
  <c r="J74" i="22"/>
  <c r="K74" i="22"/>
  <c r="L74" i="22"/>
  <c r="M74" i="22"/>
  <c r="N74" i="22"/>
  <c r="O74" i="22"/>
  <c r="P74" i="22"/>
  <c r="Q74" i="22"/>
  <c r="I6" i="27" s="1"/>
  <c r="H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s="1"/>
  <c r="P43" i="48"/>
  <c r="O43" i="48"/>
  <c r="N43" i="48"/>
  <c r="M43" i="48"/>
  <c r="L43" i="48"/>
  <c r="K43" i="48"/>
  <c r="J43" i="48"/>
  <c r="I43" i="48"/>
  <c r="H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21" i="44"/>
  <c r="Q21" i="44"/>
  <c r="I19" i="27" s="1"/>
  <c r="P27" i="23"/>
  <c r="Q27" i="23"/>
  <c r="I9" i="27" s="1"/>
  <c r="P36" i="33"/>
  <c r="Q36" i="33"/>
  <c r="I12" i="27" s="1"/>
  <c r="P21" i="31"/>
  <c r="Q21" i="31"/>
  <c r="I20" i="27" s="1"/>
  <c r="P39" i="24"/>
  <c r="Q39" i="24"/>
  <c r="I18" i="27" s="1"/>
  <c r="P43" i="30"/>
  <c r="Q43" i="30"/>
  <c r="I8" i="27" s="1"/>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39" i="24"/>
  <c r="N39" i="24"/>
  <c r="M39" i="24"/>
  <c r="L39" i="24"/>
  <c r="K39" i="24"/>
  <c r="J39" i="24"/>
  <c r="I39" i="24"/>
  <c r="H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J26" i="9"/>
  <c r="J18" i="9"/>
  <c r="Y201" i="38" s="1"/>
  <c r="Y322" i="38" l="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28"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J18" i="7"/>
  <c r="E19" i="7"/>
  <c r="G19" i="7" s="1"/>
  <c r="J19" i="7"/>
  <c r="G20" i="7"/>
  <c r="J20" i="7"/>
  <c r="G21" i="7"/>
  <c r="D248" i="38" s="1"/>
  <c r="J21" i="7"/>
  <c r="E22" i="7"/>
  <c r="G22" i="7" s="1"/>
  <c r="J22" i="7"/>
  <c r="E23" i="7"/>
  <c r="G23" i="7" s="1"/>
  <c r="J23" i="7"/>
  <c r="E24" i="7"/>
  <c r="G24" i="7" s="1"/>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D222" i="38" l="1"/>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F18" i="10"/>
  <c r="F17" i="10"/>
  <c r="E366" i="38" s="1"/>
  <c r="F26" i="9"/>
  <c r="F25" i="9"/>
  <c r="F24" i="9"/>
  <c r="F23" i="9"/>
  <c r="F22" i="9"/>
  <c r="D74" i="27" s="1"/>
  <c r="F21" i="9"/>
  <c r="D73" i="27" s="1"/>
  <c r="F20" i="9"/>
  <c r="F19" i="9"/>
  <c r="F18" i="9"/>
  <c r="F17" i="9"/>
  <c r="F66" i="8"/>
  <c r="G66" i="8" s="1"/>
  <c r="AB28" i="38" s="1"/>
  <c r="G64" i="8"/>
  <c r="G63" i="8"/>
  <c r="G61" i="8"/>
  <c r="AJ64" i="38" s="1"/>
  <c r="T10" i="4"/>
  <c r="T31" i="4" s="1"/>
  <c r="I22" i="27" l="1"/>
  <c r="I25" i="27" s="1"/>
  <c r="I27" i="27" s="1"/>
  <c r="Y162" i="38"/>
  <c r="Y149" i="38" s="1"/>
  <c r="Y106" i="38" s="1"/>
  <c r="J243" i="38"/>
  <c r="H243" i="38"/>
  <c r="J222" i="38"/>
  <c r="H222" i="38"/>
  <c r="AD317" i="38"/>
  <c r="AE317" i="38" s="1"/>
  <c r="AR317" i="38" s="1"/>
  <c r="D99" i="27"/>
  <c r="AP348" i="38"/>
  <c r="AQ348" i="38" s="1"/>
  <c r="E348" i="38"/>
  <c r="F348" i="38" s="1"/>
  <c r="F366" i="38"/>
  <c r="AB366" i="38"/>
  <c r="AC106" i="38"/>
  <c r="P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AB64" i="38" l="1"/>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B47" i="38" l="1"/>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R542" i="38"/>
  <c r="X542" i="38"/>
  <c r="S542" i="38"/>
  <c r="N542" i="38"/>
  <c r="L542" i="38"/>
  <c r="U542" i="38"/>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K542" i="38"/>
  <c r="X165" i="38"/>
  <c r="K108" i="38"/>
  <c r="O165" i="38"/>
  <c r="S108" i="38"/>
  <c r="T165" i="38"/>
  <c r="P108" i="38"/>
  <c r="P107" i="38" s="1"/>
  <c r="Q244" i="38"/>
  <c r="Q243" i="38" s="1"/>
  <c r="Q90" i="38"/>
  <c r="Q89" i="38" s="1"/>
  <c r="W384" i="38"/>
  <c r="W383" i="38" s="1"/>
  <c r="Q108" i="38"/>
  <c r="Q107" i="38" s="1"/>
  <c r="R528" i="38"/>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O528" i="38"/>
  <c r="S561" i="38"/>
  <c r="M528" i="38"/>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K500" i="38" l="1"/>
  <c r="N527" i="38"/>
  <c r="R527" i="38"/>
  <c r="L383" i="38"/>
  <c r="U541" i="38"/>
  <c r="X541" i="38"/>
  <c r="M527" i="38"/>
  <c r="O541" i="38"/>
  <c r="V541" i="38"/>
  <c r="L541" i="38"/>
  <c r="S383" i="38"/>
  <c r="R541" i="38"/>
  <c r="N541" i="38"/>
  <c r="M541" i="38"/>
  <c r="U500" i="38"/>
  <c r="X527" i="38"/>
  <c r="K541" i="38"/>
  <c r="S541" i="38"/>
  <c r="AA541" i="38"/>
  <c r="S527" i="38"/>
  <c r="R489" i="38"/>
  <c r="P190" i="38"/>
  <c r="Q190" i="38"/>
  <c r="K527" i="38"/>
  <c r="U527" i="38"/>
  <c r="U526" i="38" s="1"/>
  <c r="K389" i="38"/>
  <c r="O500" i="38"/>
  <c r="AA527" i="38"/>
  <c r="V527" i="38"/>
  <c r="V526" i="38" s="1"/>
  <c r="AA500" i="38"/>
  <c r="L527" i="38"/>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AA560" i="38"/>
  <c r="O459" i="38"/>
  <c r="X312" i="38"/>
  <c r="N383" i="38"/>
  <c r="V214" i="38"/>
  <c r="U509" i="38"/>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Q12" i="38"/>
  <c r="Q222" i="38"/>
  <c r="T526" i="38"/>
  <c r="Q526" i="38"/>
  <c r="V89" i="38"/>
  <c r="O149" i="38"/>
  <c r="R398" i="38"/>
  <c r="X328" i="38"/>
  <c r="N13" i="38"/>
  <c r="O133" i="38"/>
  <c r="L107" i="38"/>
  <c r="M389" i="38"/>
  <c r="AA96" i="38"/>
  <c r="V207" i="38"/>
  <c r="W499" i="38"/>
  <c r="M13" i="38"/>
  <c r="R107" i="38"/>
  <c r="W397" i="38"/>
  <c r="N164"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K499" i="38" l="1"/>
  <c r="R526" i="38"/>
  <c r="N526" i="38"/>
  <c r="X526" i="38"/>
  <c r="L526" i="38"/>
  <c r="M526" i="38"/>
  <c r="U499" i="38"/>
  <c r="K526" i="38"/>
  <c r="S526" i="38"/>
  <c r="AA526" i="38"/>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<sst xmlns="http://schemas.openxmlformats.org/spreadsheetml/2006/main" count="13825" uniqueCount="1736">
  <si>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</si>
  <si>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</si>
  <si>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</si>
  <si>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</si>
  <si>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</si>
  <si>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</si>
  <si>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</si>
  <si>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</si>
  <si>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</si>
  <si>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</si>
  <si>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</si>
  <si>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</si>
  <si>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</si>
  <si>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</si>
  <si>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</si>
  <si>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</si>
  <si>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</si>
  <si>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</si>
  <si>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</si>
  <si>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</si>
  <si>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</si>
  <si>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</si>
  <si>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</si>
  <si>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</si>
  <si>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</si>
  <si>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</si>
  <si>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</si>
  <si>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</si>
  <si>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</si>
  <si>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</si>
  <si>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</si>
  <si>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</si>
  <si>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</si>
  <si>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</si>
  <si>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</si>
  <si>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</si>
  <si>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</si>
  <si>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</si>
  <si>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</si>
  <si>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</si>
  <si>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</si>
  <si>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</si>
  <si>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</si>
  <si>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</si>
  <si>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</si>
  <si>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</si>
  <si>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</si>
  <si>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</si>
  <si>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</si>
  <si>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</si>
  <si>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</si>
  <si>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</si>
  <si>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</si>
  <si>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</si>
  <si>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</si>
  <si>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</si>
  <si>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</si>
  <si>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</si>
  <si>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</si>
  <si>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</si>
  <si>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</si>
  <si>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</si>
  <si>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</si>
  <si>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</si>
  <si>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</si>
  <si>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</si>
  <si>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</si>
  <si>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</si>
  <si>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</si>
  <si>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</si>
  <si>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</si>
  <si>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</si>
  <si>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</si>
  <si>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</si>
  <si>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</si>
  <si>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</si>
  <si>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</si>
  <si>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</si>
  <si>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</si>
  <si>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</si>
  <si>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</si>
  <si>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</si>
  <si>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</si>
  <si>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</si>
  <si>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</si>
  <si>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</si>
  <si>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</si>
  <si>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</si>
  <si>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</si>
  <si>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</si>
  <si>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</si>
  <si>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</si>
  <si>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</si>
  <si>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</si>
  <si>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</si>
  <si>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</si>
  <si>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</si>
  <si>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</si>
  <si>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</si>
  <si>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</si>
  <si>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</si>
  <si>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</si>
  <si>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</si>
  <si>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</si>
  <si>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</si>
  <si>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</si>
  <si>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</si>
  <si>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</si>
  <si>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</si>
  <si>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</si>
  <si>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</si>
  <si>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</si>
  <si>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</si>
  <si>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</si>
  <si>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</si>
  <si>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</si>
  <si>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</si>
  <si>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</si>
  <si>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</si>
  <si>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</si>
  <si>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</si>
  <si>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</si>
  <si>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</si>
  <si>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</si>
  <si>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</si>
  <si>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</si>
  <si>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</si>
  <si>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</si>
  <si>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</si>
  <si>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</si>
  <si>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</si>
  <si>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</si>
  <si>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</si>
  <si>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</si>
  <si>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</si>
  <si>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</si>
  <si>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</si>
  <si>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</si>
  <si>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</si>
  <si>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</si>
  <si>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</si>
  <si>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</si>
  <si>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</si>
  <si>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</si>
  <si>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</si>
  <si>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</si>
  <si>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</si>
  <si>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</si>
  <si>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</si>
  <si>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</si>
  <si>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</si>
  <si>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</si>
  <si>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</si>
  <si>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</si>
  <si>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</si>
  <si>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</si>
  <si>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</si>
  <si>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</si>
  <si>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</si>
  <si>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</si>
  <si>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</si>
  <si>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</si>
  <si>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</si>
  <si>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</si>
  <si>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</si>
  <si>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</si>
  <si>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</si>
  <si>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</si>
  <si>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</si>
  <si>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</si>
  <si>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</si>
  <si>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</si>
  <si>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</si>
  <si>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</si>
  <si>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</si>
  <si>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</si>
  <si>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</si>
  <si>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</si>
  <si>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</si>
  <si>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</si>
  <si>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</si>
  <si>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</si>
  <si>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</si>
  <si>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</si>
  <si>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</si>
  <si>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</si>
  <si>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</si>
  <si>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</si>
  <si>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</si>
  <si>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</si>
  <si>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</si>
  <si>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</si>
  <si>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</si>
  <si>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</si>
  <si>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</si>
  <si>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</si>
  <si>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</si>
  <si>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</si>
  <si>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</si>
  <si>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</si>
  <si>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</si>
  <si>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</si>
  <si>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</si>
  <si>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</si>
  <si>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</si>
  <si>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</si>
  <si>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</si>
  <si>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</si>
  <si>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</si>
  <si>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</si>
  <si>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</si>
  <si>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</si>
  <si>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</si>
  <si>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</si>
  <si>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</si>
  <si>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</si>
  <si>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</si>
  <si>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</si>
  <si>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</si>
  <si>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</si>
  <si>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</si>
  <si>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</si>
  <si>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</si>
  <si>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</si>
  <si>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</si>
  <si>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</si>
  <si>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</si>
  <si>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</si>
  <si>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</si>
  <si>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</si>
  <si>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</si>
  <si>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</si>
  <si>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</si>
  <si>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</si>
  <si>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</si>
  <si>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</si>
  <si>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</si>
  <si>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</si>
  <si>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</si>
  <si>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</si>
  <si>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</si>
  <si>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</si>
  <si>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</si>
  <si>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</si>
  <si>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</si>
  <si>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</si>
  <si>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</si>
  <si>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</si>
  <si>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</si>
  <si>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</si>
  <si>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</si>
  <si>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</si>
  <si>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</si>
  <si>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</si>
  <si>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</si>
  <si>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</si>
  <si>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</si>
  <si>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</si>
  <si>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</si>
  <si>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</si>
  <si>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</si>
  <si>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</si>
  <si>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</si>
  <si>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</si>
  <si>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</si>
  <si>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</si>
  <si>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</si>
  <si>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</si>
  <si>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</si>
  <si>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</si>
  <si>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</si>
  <si>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</si>
  <si>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</si>
  <si>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</si>
  <si>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</si>
  <si>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</si>
  <si>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</si>
  <si>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</si>
  <si>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</si>
  <si>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</si>
  <si>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</si>
  <si>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</si>
  <si>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</si>
  <si>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</si>
  <si>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</si>
  <si>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</si>
  <si>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</si>
  <si>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</si>
  <si>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</si>
  <si>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</si>
  <si>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</si>
  <si>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</si>
  <si>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</si>
  <si>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</si>
  <si>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</si>
  <si>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</si>
  <si>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</si>
  <si>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</si>
  <si>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</si>
  <si>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</si>
  <si>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</si>
  <si>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</si>
  <si>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</si>
  <si>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</si>
  <si>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</si>
  <si>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</si>
  <si>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</si>
  <si>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</si>
  <si>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</si>
  <si>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</si>
  <si>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</si>
  <si>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</si>
  <si>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</si>
  <si>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</si>
  <si>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</si>
  <si>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</si>
  <si>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</si>
  <si>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</si>
  <si>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</si>
  <si>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</si>
  <si>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</si>
  <si>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</si>
  <si>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</si>
  <si>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</si>
  <si>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</si>
  <si>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</si>
  <si>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</si>
  <si>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</si>
  <si>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</si>
  <si>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</si>
  <si>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</si>
  <si>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</si>
  <si>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</si>
  <si>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</si>
  <si>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</si>
  <si>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</si>
  <si>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</si>
  <si>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</si>
  <si>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</si>
  <si>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</si>
  <si>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</si>
  <si>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</si>
  <si>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</si>
  <si>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</si>
  <si>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</si>
  <si>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</si>
  <si>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</si>
  <si>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</si>
  <si>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</si>
  <si>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</si>
  <si>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</si>
  <si>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</si>
  <si>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</si>
  <si>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</si>
  <si>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</si>
  <si>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</si>
  <si>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</si>
  <si>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</si>
  <si>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</si>
  <si>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</si>
  <si>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</si>
  <si>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</si>
  <si>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</si>
  <si>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</si>
  <si>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</si>
  <si>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</si>
  <si>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</si>
  <si>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</si>
  <si>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</si>
  <si>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</si>
  <si>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</si>
  <si>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</si>
  <si>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</si>
  <si>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</si>
  <si>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</si>
  <si>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</si>
  <si>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</si>
  <si>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</si>
  <si>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</si>
  <si>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</si>
  <si>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</si>
  <si>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</si>
  <si>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</si>
  <si>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</si>
  <si>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</si>
  <si>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</si>
  <si>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</si>
  <si>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</si>
  <si>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</si>
  <si>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</si>
  <si>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</si>
  <si>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</si>
  <si>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</si>
  <si>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</si>
  <si>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</si>
  <si>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</si>
  <si>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</si>
  <si>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</si>
  <si>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</si>
  <si>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</si>
  <si>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</si>
  <si>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</si>
  <si>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</si>
  <si>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</si>
  <si>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</si>
  <si>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</si>
  <si>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</si>
  <si>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</si>
  <si>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</si>
  <si>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</si>
  <si>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</si>
  <si>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</si>
  <si>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</si>
  <si>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</si>
  <si>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</si>
  <si>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</si>
  <si>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</si>
  <si>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</si>
  <si>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</si>
  <si>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</si>
  <si>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</si>
  <si>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</si>
  <si>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</si>
  <si>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</si>
  <si>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</si>
  <si>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</si>
  <si>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</si>
  <si>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</si>
  <si>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</si>
  <si>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</si>
  <si>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</si>
  <si>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</si>
  <si>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</si>
  <si>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</si>
  <si>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</si>
  <si>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</si>
  <si>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</si>
  <si>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</si>
  <si>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</si>
  <si>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</si>
  <si>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</si>
  <si>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</si>
  <si>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</si>
  <si>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</si>
  <si>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</si>
  <si>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</si>
  <si>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</si>
  <si>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</si>
  <si>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</si>
  <si>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</si>
  <si>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</si>
  <si>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</si>
  <si>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</si>
  <si>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</si>
  <si>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</si>
  <si>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</si>
  <si>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</si>
  <si>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</si>
  <si>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</si>
  <si>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</si>
  <si>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</si>
  <si>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</si>
  <si>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</si>
  <si>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</si>
  <si>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</si>
  <si>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</si>
  <si>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</si>
  <si>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</si>
  <si>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</si>
  <si>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</si>
  <si>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</si>
  <si>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</si>
  <si>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</si>
  <si>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</si>
  <si>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</si>
  <si>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</si>
  <si>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</si>
  <si>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</si>
  <si>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</si>
  <si>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</si>
  <si>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</si>
  <si>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</si>
  <si>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</si>
  <si>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</si>
  <si>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</si>
  <si>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</si>
  <si>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</si>
  <si>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</si>
  <si>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</si>
  <si>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</si>
  <si>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</si>
  <si>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</si>
  <si>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</si>
  <si>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</si>
  <si>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</si>
  <si>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</si>
  <si>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</si>
  <si>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</si>
  <si>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</si>
  <si>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</si>
  <si>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</si>
  <si>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</si>
  <si>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</si>
  <si>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</si>
  <si>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</si>
  <si>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</si>
  <si>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</si>
  <si>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</si>
  <si>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</si>
  <si>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</si>
  <si>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</si>
  <si>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</si>
  <si>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</si>
  <si>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</si>
  <si>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</si>
  <si>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</si>
  <si>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</si>
  <si>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</si>
  <si>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</si>
  <si>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</si>
  <si>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</si>
  <si>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</si>
  <si>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</si>
  <si>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</si>
  <si>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</si>
  <si>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</si>
  <si>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</si>
  <si>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</si>
  <si>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</si>
  <si>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</si>
  <si>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</si>
  <si>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</si>
  <si>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</si>
  <si>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</si>
  <si>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</si>
  <si>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</si>
  <si>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</si>
  <si>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</si>
  <si>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</si>
  <si>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</si>
  <si>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</si>
  <si>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</si>
  <si>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</si>
  <si>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</si>
  <si>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</si>
  <si>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</si>
  <si>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</si>
  <si>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</si>
  <si>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</si>
  <si>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</si>
  <si>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</si>
  <si>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</si>
  <si>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</si>
  <si>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</si>
  <si>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</si>
  <si>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</si>
  <si>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</si>
  <si>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</si>
  <si>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</si>
  <si>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</si>
  <si>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</si>
  <si>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</si>
  <si>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</si>
  <si>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</si>
  <si>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</si>
  <si>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</si>
  <si>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</si>
  <si>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</si>
  <si>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</si>
  <si>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</si>
  <si>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</si>
  <si>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</si>
  <si>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</si>
  <si>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</si>
  <si>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</si>
  <si>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</si>
  <si>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</si>
  <si>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</si>
  <si>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</si>
  <si>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</si>
  <si>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</si>
  <si>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</si>
  <si>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</si>
  <si>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</si>
  <si>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</si>
  <si>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</si>
  <si>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</si>
  <si>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</si>
  <si>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</si>
  <si>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</si>
  <si>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</si>
  <si>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</si>
  <si>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</si>
  <si>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</si>
  <si>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</si>
  <si>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</si>
  <si>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</si>
  <si>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</si>
  <si>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</si>
  <si>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</si>
  <si>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</si>
  <si>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</si>
  <si>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</si>
  <si>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</si>
  <si>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</si>
  <si>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</si>
  <si>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</si>
  <si>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</si>
  <si>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</si>
  <si>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</si>
  <si>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</si>
  <si>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</si>
  <si>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</si>
  <si>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</si>
  <si>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</si>
  <si>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</si>
  <si>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</si>
  <si>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</si>
  <si>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</si>
  <si>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</si>
  <si>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</si>
  <si>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</si>
  <si>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</si>
  <si>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</si>
  <si>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</si>
  <si>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</si>
  <si>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</si>
  <si>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</si>
  <si>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</si>
  <si>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</si>
  <si>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</si>
  <si>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</si>
  <si>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</si>
  <si>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</si>
  <si>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</si>
  <si>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</si>
  <si>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</si>
  <si>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</si>
  <si>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</si>
  <si>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</si>
  <si>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</si>
  <si>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</si>
  <si>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</si>
  <si>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</si>
  <si>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</si>
  <si>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</si>
  <si>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</si>
  <si>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</si>
  <si>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</si>
  <si>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</si>
  <si>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</si>
  <si>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</si>
  <si>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</si>
  <si>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</si>
  <si>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</si>
  <si>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</si>
  <si>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</si>
  <si>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</si>
  <si>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</si>
  <si>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</si>
  <si>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</si>
  <si>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</si>
  <si>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</si>
  <si>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</si>
  <si>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</si>
  <si>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</si>
  <si>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</si>
  <si>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</si>
  <si>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</si>
  <si>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</si>
  <si>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</si>
  <si>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</si>
  <si>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</si>
  <si>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</si>
  <si>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</si>
  <si>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</si>
  <si>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</si>
  <si>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</si>
  <si>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</si>
  <si>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</si>
  <si>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</si>
  <si>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</si>
  <si>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</si>
  <si>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</si>
  <si>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</si>
  <si>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</si>
  <si>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</si>
  <si>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</si>
  <si>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</si>
  <si>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</si>
  <si>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</si>
  <si>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</si>
  <si>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</si>
  <si>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</si>
  <si>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</si>
  <si>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</si>
  <si>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</si>
  <si>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</si>
  <si>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</si>
  <si>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</si>
  <si>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</si>
  <si>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</si>
  <si>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</si>
  <si>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</si>
  <si>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</si>
  <si>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</si>
  <si>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</si>
  <si>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</si>
  <si>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</si>
  <si>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</si>
  <si>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</si>
  <si>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</si>
  <si>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</si>
  <si>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</si>
  <si>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</si>
  <si>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</si>
  <si>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</si>
  <si>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</si>
  <si>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</si>
  <si>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</si>
  <si>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</si>
  <si>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</si>
  <si>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</si>
  <si>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</si>
  <si>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</si>
  <si>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</si>
  <si>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</si>
  <si>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</si>
  <si>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</si>
  <si>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</si>
  <si>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</si>
  <si>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</si>
  <si>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</si>
  <si>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</si>
  <si>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</si>
  <si>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</si>
  <si>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</si>
  <si>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</si>
  <si>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</si>
  <si>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</si>
  <si>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</si>
  <si>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</si>
  <si>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</si>
  <si>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</si>
  <si>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</si>
  <si>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</si>
  <si>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</si>
  <si>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</si>
  <si>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</si>
  <si>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</si>
  <si>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</si>
  <si>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</si>
  <si>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</si>
  <si>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</si>
  <si>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</si>
  <si>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</si>
  <si>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</si>
  <si>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</si>
  <si>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</si>
  <si>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</si>
  <si>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</si>
  <si>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</si>
  <si>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</si>
  <si>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</si>
  <si>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</si>
  <si>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</si>
  <si>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</si>
  <si>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</si>
  <si>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</si>
  <si>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</si>
  <si>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</si>
  <si>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</si>
  <si>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</si>
  <si>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</si>
  <si>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</si>
  <si>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</si>
  <si>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</si>
  <si>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</si>
  <si>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</si>
  <si>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</si>
  <si>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</si>
  <si>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</si>
  <si>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</si>
  <si>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</si>
  <si>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</si>
  <si>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</si>
  <si>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</si>
  <si>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</si>
  <si>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</si>
  <si>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</si>
  <si>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</si>
  <si>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</si>
  <si>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</si>
  <si>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</si>
  <si>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</si>
  <si>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</si>
  <si>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</si>
  <si>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</si>
  <si>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</si>
  <si>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</si>
  <si>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</si>
  <si>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</si>
  <si>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</si>
  <si>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</si>
  <si>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</si>
  <si>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</si>
  <si>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</si>
  <si>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</si>
  <si>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</si>
  <si>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</si>
  <si>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</si>
  <si>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</si>
  <si>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</si>
  <si>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</si>
  <si>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</si>
  <si>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</si>
  <si>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</si>
  <si>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</si>
  <si>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</si>
  <si>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</si>
  <si>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</si>
  <si>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</si>
  <si>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</si>
  <si>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</si>
  <si>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</si>
  <si>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</si>
  <si>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</si>
  <si>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</si>
  <si>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</si>
  <si>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</si>
  <si>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</si>
  <si>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</si>
  <si>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</si>
  <si>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</si>
  <si>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</si>
  <si>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</si>
  <si>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</si>
  <si>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</si>
  <si>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</si>
  <si>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</si>
  <si>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</si>
  <si>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</si>
  <si>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</si>
  <si>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</si>
  <si>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</si>
  <si>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</si>
  <si>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</si>
  <si>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</si>
  <si>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</si>
  <si>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</si>
  <si>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</si>
  <si>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</si>
  <si>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</si>
  <si>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</si>
  <si>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</si>
  <si>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</si>
  <si>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</si>
  <si>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</si>
  <si>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</si>
  <si>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</si>
  <si>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</si>
  <si>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</si>
  <si>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</si>
  <si>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</si>
  <si>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</si>
  <si>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</si>
  <si>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</si>
  <si>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</si>
  <si>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</si>
  <si>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</si>
  <si>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</si>
  <si>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</si>
  <si>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</si>
  <si>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</si>
  <si>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</si>
  <si>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</si>
  <si>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</si>
  <si>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</si>
  <si>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</si>
  <si>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</si>
  <si>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</si>
  <si>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</si>
  <si>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</si>
  <si>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</si>
  <si>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</si>
  <si>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</si>
  <si>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</si>
  <si>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</si>
  <si>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</si>
  <si>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</si>
  <si>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</si>
  <si>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</si>
  <si>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</si>
  <si>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</si>
  <si>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</si>
  <si>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</si>
  <si>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</si>
  <si>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</si>
  <si>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</si>
  <si>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</si>
  <si>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</si>
  <si>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</si>
  <si>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</si>
  <si>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</si>
  <si>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</si>
  <si>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</si>
  <si>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</si>
  <si>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</si>
  <si>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</si>
  <si>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</si>
  <si>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</si>
  <si>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</si>
  <si>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</si>
  <si>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</si>
  <si>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</si>
  <si>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</si>
  <si>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</si>
  <si>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</si>
  <si>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</si>
  <si>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</si>
  <si>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</si>
  <si>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</si>
  <si>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</si>
  <si>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</si>
  <si>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</si>
  <si>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</si>
  <si>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</si>
  <si>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</si>
  <si>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</si>
  <si>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</si>
  <si>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</si>
  <si>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</si>
  <si>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</si>
  <si>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</si>
  <si>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</si>
  <si>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</si>
  <si>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</si>
  <si>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</si>
  <si>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</si>
  <si>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</si>
  <si>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</si>
  <si>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</si>
  <si>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</si>
  <si>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</si>
  <si>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</si>
  <si>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</si>
  <si>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</si>
  <si>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</si>
  <si>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</si>
  <si>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</si>
  <si>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</si>
  <si>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</si>
  <si>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</si>
  <si>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</si>
  <si>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</si>
  <si>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</si>
  <si>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</si>
  <si>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</si>
  <si>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</si>
  <si>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</si>
  <si>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</si>
  <si>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</si>
  <si>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</si>
  <si>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</si>
  <si>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</si>
  <si>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</si>
  <si>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</si>
  <si>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</si>
  <si>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</si>
  <si>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</si>
  <si>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</si>
  <si>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</si>
  <si>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</si>
  <si>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</si>
  <si>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</si>
  <si>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</si>
  <si>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</si>
  <si>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</si>
  <si>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</si>
  <si>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</si>
  <si>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</si>
  <si>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</si>
  <si>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</si>
  <si>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</si>
  <si>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</si>
  <si>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</si>
  <si>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</si>
  <si>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</si>
  <si>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</si>
  <si>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</si>
  <si>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</si>
  <si>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</si>
  <si>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</si>
  <si>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</si>
  <si>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</si>
  <si>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</si>
  <si>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</si>
  <si>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</si>
  <si>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</si>
  <si>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</si>
  <si>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</si>
  <si>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</si>
  <si>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</si>
  <si>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</si>
  <si>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</si>
  <si>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</si>
  <si>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</si>
  <si>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</si>
  <si>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</si>
  <si>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</si>
  <si>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</si>
  <si>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</si>
  <si>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</si>
  <si>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</si>
  <si>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</si>
  <si>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</si>
  <si>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</si>
  <si>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</si>
  <si>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</si>
  <si>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</si>
  <si>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</si>
  <si>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</si>
  <si>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</si>
  <si>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</si>
  <si>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</si>
  <si>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</si>
  <si>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</si>
  <si>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</si>
  <si>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</si>
  <si>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</si>
  <si>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</si>
  <si>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</si>
  <si>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</si>
  <si>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</si>
  <si>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</si>
  <si>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</si>
  <si>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</si>
  <si>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</si>
  <si>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</si>
  <si>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</si>
  <si>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</si>
  <si>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</si>
  <si>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</si>
  <si>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</si>
  <si>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</si>
  <si>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</si>
  <si>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</si>
  <si>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</si>
  <si>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</si>
  <si>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</si>
  <si>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</si>
  <si>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</si>
  <si>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</si>
  <si>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</si>
  <si>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</si>
  <si>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</si>
  <si>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</si>
  <si>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</si>
  <si>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</si>
  <si>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</si>
  <si>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</si>
  <si>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</si>
  <si>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</si>
  <si>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</si>
  <si>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</si>
  <si>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</si>
  <si>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</si>
  <si>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</si>
  <si>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</si>
  <si>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</si>
  <si>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</si>
  <si>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</si>
  <si>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</si>
  <si>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</si>
  <si>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</si>
  <si>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</si>
  <si>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</si>
  <si>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</si>
  <si>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</si>
  <si>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</si>
  <si>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</si>
  <si>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</si>
  <si>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</si>
  <si>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</si>
  <si>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</si>
  <si>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</si>
  <si>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</si>
  <si>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</si>
  <si>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</si>
  <si>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</si>
  <si>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</si>
  <si>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</si>
  <si>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</si>
  <si>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</si>
  <si>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</si>
  <si>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</si>
  <si>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</si>
  <si>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</si>
  <si>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</si>
  <si>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</si>
  <si>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</si>
  <si>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</si>
  <si>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</si>
  <si>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</si>
  <si>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</si>
  <si>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</si>
  <si>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</si>
  <si>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</si>
  <si>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</si>
  <si>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</si>
  <si>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</si>
  <si>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</si>
  <si>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</si>
  <si>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</si>
  <si>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</si>
  <si>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</si>
  <si>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</si>
  <si>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</si>
  <si>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</si>
  <si>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</si>
  <si>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</si>
  <si>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</si>
  <si>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</si>
  <si>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</si>
  <si>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</si>
  <si>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</si>
  <si>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</si>
  <si>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</si>
  <si>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</si>
  <si>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</si>
  <si>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</si>
  <si>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</si>
  <si>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</si>
  <si>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</si>
  <si>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</si>
  <si>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</si>
  <si>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</si>
  <si>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</si>
  <si>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</si>
  <si>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</si>
  <si>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</si>
  <si>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</si>
  <si>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</si>
  <si>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</si>
  <si>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</si>
  <si>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</si>
  <si>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</si>
  <si>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</si>
  <si>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</si>
  <si>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</si>
  <si>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</si>
  <si>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</si>
  <si>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</si>
  <si>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</si>
  <si>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</si>
  <si>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</si>
  <si>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</si>
  <si>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</si>
  <si>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</si>
  <si>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</si>
  <si>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</si>
  <si>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</si>
  <si>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</si>
  <si>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</si>
  <si>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</si>
  <si>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</si>
  <si>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</si>
  <si>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</si>
  <si>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</si>
  <si>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</si>
  <si>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</si>
  <si>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</si>
  <si>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</si>
  <si>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</si>
  <si>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</si>
  <si>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</si>
  <si>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</si>
  <si>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</si>
  <si>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</si>
  <si>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</si>
  <si>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</si>
  <si>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</si>
  <si>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</si>
  <si>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</si>
  <si>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</si>
  <si>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</si>
  <si>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</si>
  <si>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</si>
  <si>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</si>
  <si>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</si>
  <si>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</si>
  <si>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</si>
  <si>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</si>
  <si>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</si>
  <si>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</si>
  <si>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</si>
  <si>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</si>
  <si>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</si>
  <si>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</si>
  <si>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</si>
  <si>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</si>
  <si>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</si>
  <si>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</si>
  <si>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</si>
  <si>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</si>
  <si>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</si>
  <si>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</si>
  <si>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</si>
  <si>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</si>
  <si>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</si>
  <si>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</si>
  <si>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</si>
  <si>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</si>
  <si>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</si>
  <si>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</si>
  <si>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</si>
  <si>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</si>
  <si>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</si>
  <si>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</si>
  <si>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</si>
  <si>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</si>
  <si>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</si>
  <si>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</si>
  <si>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</si>
  <si>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</si>
  <si>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</si>
  <si>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</si>
  <si>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</si>
  <si>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</si>
  <si>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</si>
  <si>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</si>
  <si>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</si>
  <si>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</si>
  <si>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</si>
  <si>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</si>
  <si>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</si>
  <si>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</si>
  <si>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</si>
  <si>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</si>
  <si>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</si>
  <si>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</si>
  <si>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</si>
  <si>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</si>
  <si>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</si>
  <si>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</si>
  <si>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</si>
  <si>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</si>
  <si>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</si>
  <si>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</si>
  <si>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</si>
  <si>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</si>
  <si>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</si>
  <si>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</si>
  <si>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</si>
  <si>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</si>
  <si>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</si>
  <si>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</si>
  <si>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</si>
  <si>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</si>
  <si>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</si>
  <si>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</si>
  <si>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</si>
  <si>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</si>
  <si>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</si>
  <si>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</si>
  <si>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</si>
  <si>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</si>
  <si>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</si>
  <si>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</si>
  <si>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</si>
  <si>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</si>
  <si>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</si>
  <si>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</si>
  <si>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</si>
  <si>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</si>
  <si>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</si>
  <si>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</si>
  <si>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</si>
  <si>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</si>
  <si>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</si>
  <si>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</si>
  <si>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</si>
  <si>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</si>
  <si>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</si>
  <si>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</si>
  <si>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</si>
  <si>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</si>
  <si>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</si>
  <si>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</si>
  <si>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</si>
  <si>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</si>
  <si>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</si>
  <si>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</si>
  <si>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</si>
  <si>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</si>
  <si>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</si>
  <si>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</si>
  <si>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</si>
  <si>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</si>
  <si>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</si>
  <si>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</si>
  <si>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</si>
  <si>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</si>
  <si>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</si>
  <si>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</si>
  <si>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</si>
  <si>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</si>
  <si>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</si>
  <si>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</si>
  <si>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</si>
  <si>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</si>
  <si>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</si>
  <si>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</si>
  <si>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</si>
  <si>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</si>
  <si>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</si>
  <si>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</si>
  <si>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</si>
  <si>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</si>
  <si>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</si>
  <si>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</si>
  <si>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</si>
  <si>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</si>
  <si>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</si>
  <si>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</si>
  <si>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</si>
  <si>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</si>
  <si>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</si>
  <si>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</si>
  <si>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</si>
  <si>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</si>
  <si>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</si>
  <si>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</si>
  <si>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</si>
  <si>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</si>
  <si>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</si>
  <si>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</si>
  <si>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</si>
  <si>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</si>
  <si>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</si>
  <si>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</si>
  <si>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</si>
  <si>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</si>
  <si>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</si>
  <si>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</si>
  <si>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</si>
  <si>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</si>
  <si>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</si>
  <si>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</si>
  <si>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</si>
  <si>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</si>
  <si>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</si>
  <si>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</si>
  <si>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</si>
  <si>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</si>
  <si>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</si>
  <si>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</si>
  <si>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</si>
  <si>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</si>
  <si>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</si>
  <si>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</si>
  <si>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</si>
  <si>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</si>
  <si>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</si>
  <si>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</si>
  <si>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</si>
  <si>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</si>
  <si>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</si>
  <si>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</si>
  <si>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</si>
  <si>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</si>
  <si>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</si>
  <si>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</si>
  <si>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</si>
  <si>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</si>
  <si>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</si>
  <si>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</si>
  <si>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</si>
  <si>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</si>
  <si>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</si>
  <si>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</si>
  <si>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</si>
  <si>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</si>
  <si>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</si>
  <si>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</si>
  <si>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</si>
  <si>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</si>
  <si>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</si>
  <si>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</si>
  <si>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</si>
  <si>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</si>
  <si>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</si>
  <si>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</si>
  <si>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</si>
  <si>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</si>
  <si>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</si>
  <si>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</si>
  <si>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</si>
  <si>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</si>
  <si>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</si>
  <si>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</si>
  <si>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</si>
  <si>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</si>
  <si>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</si>
  <si>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</si>
  <si>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</si>
  <si>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</si>
  <si>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</si>
  <si>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</si>
  <si>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</si>
  <si>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</si>
  <si>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</si>
  <si>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</si>
  <si>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</si>
  <si>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</si>
  <si>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</si>
  <si>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</si>
  <si>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</si>
  <si>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</si>
  <si>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</si>
  <si>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</si>
  <si>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</si>
  <si>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</si>
  <si>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</si>
  <si>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</si>
  <si>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</si>
  <si>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</si>
  <si>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</si>
  <si>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</si>
  <si>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</si>
  <si>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</si>
  <si>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</si>
  <si>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</si>
  <si>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</si>
  <si>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</si>
  <si>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</si>
  <si>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</si>
  <si>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</si>
  <si>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</si>
  <si>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</si>
  <si>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</si>
  <si>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</si>
  <si>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</si>
  <si>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</si>
  <si>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</si>
  <si>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</si>
  <si>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</si>
  <si>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</si>
  <si>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</si>
  <si>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</si>
  <si>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</si>
  <si>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</si>
  <si>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</si>
  <si>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</si>
  <si>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</si>
  <si>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</si>
  <si>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</si>
  <si>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</si>
  <si>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</si>
  <si>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</si>
  <si>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</si>
  <si>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</si>
  <si>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</si>
  <si>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</si>
  <si>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</si>
  <si>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</si>
  <si>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</si>
  <si>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</si>
  <si>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</si>
  <si>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</si>
  <si>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</si>
  <si>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</si>
  <si>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</si>
  <si>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</si>
  <si>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</si>
  <si>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</si>
  <si>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</si>
  <si>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</si>
  <si>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</si>
  <si>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</si>
  <si>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</si>
  <si>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</si>
  <si>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</si>
  <si>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</si>
  <si>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</si>
  <si>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</si>
  <si>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</si>
  <si>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</si>
  <si>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</si>
  <si>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</si>
  <si>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</si>
  <si>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</si>
  <si>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</si>
  <si>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</si>
  <si>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</si>
  <si>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</si>
  <si>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</si>
  <si>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</si>
  <si>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</si>
  <si>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</si>
  <si>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</si>
  <si>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</si>
  <si>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</si>
  <si>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</si>
  <si>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</si>
  <si>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</si>
  <si>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</si>
  <si>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</si>
  <si>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</si>
  <si>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</si>
  <si>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</si>
  <si>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</si>
  <si>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</si>
  <si>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</si>
  <si>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</si>
  <si>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</si>
  <si>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</si>
  <si>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</si>
  <si>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</si>
  <si>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</si>
  <si>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</si>
  <si>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</si>
  <si>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</si>
  <si>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</si>
  <si>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</si>
  <si>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</si>
  <si>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</si>
  <si>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</si>
  <si>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</si>
  <si>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</si>
  <si>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</si>
  <si>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</si>
  <si>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</si>
  <si>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</si>
  <si>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</si>
  <si>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</si>
  <si>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</si>
  <si>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</si>
  <si>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</si>
  <si>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</si>
  <si>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</si>
  <si>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</si>
  <si>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</si>
  <si>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</si>
  <si>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</si>
  <si>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</si>
  <si>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</si>
  <si>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</si>
  <si>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</si>
  <si>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</si>
  <si>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</si>
  <si>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</si>
  <si>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</si>
  <si>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</si>
  <si>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</si>
  <si>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</si>
  <si>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</si>
  <si>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</si>
  <si>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</si>
  <si>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</si>
  <si>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</si>
  <si>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</si>
  <si>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</si>
  <si>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</si>
  <si>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</si>
  <si>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</si>
  <si>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</si>
  <si>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</si>
  <si>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</si>
  <si>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</si>
  <si>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</si>
  <si>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</si>
  <si>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</si>
  <si>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</si>
  <si>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</si>
  <si>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</si>
  <si>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</si>
  <si>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</si>
  <si>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</si>
  <si>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</si>
  <si>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</si>
  <si>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</si>
  <si>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</si>
  <si>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</si>
  <si>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</si>
  <si>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</si>
  <si>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</si>
  <si>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</si>
  <si>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</si>
  <si>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</si>
  <si>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</si>
  <si>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</si>
  <si>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</si>
  <si>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</si>
  <si>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</si>
  <si>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</si>
  <si>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</si>
  <si>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</si>
  <si>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</si>
  <si>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</si>
  <si>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</si>
  <si>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</si>
  <si>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</si>
  <si>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</si>
  <si>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</si>
  <si>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</si>
  <si>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</si>
  <si>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</si>
  <si>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</si>
  <si>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</si>
  <si>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</si>
  <si>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</si>
  <si>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</si>
  <si>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</si>
  <si>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</si>
  <si>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</si>
  <si>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</si>
  <si>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</si>
  <si>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</si>
  <si>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</si>
  <si>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</si>
  <si>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</si>
  <si>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</si>
  <si>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</si>
  <si>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</si>
  <si>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</si>
  <si>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</si>
  <si>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</si>
  <si>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</si>
  <si>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</si>
  <si>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</si>
  <si>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</si>
  <si>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</si>
  <si>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</si>
  <si>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</si>
  <si>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</si>
  <si>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</si>
  <si>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</si>
  <si>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</si>
  <si>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</si>
  <si>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</si>
  <si>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</si>
  <si>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</si>
  <si>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</si>
  <si>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</si>
  <si>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</si>
  <si>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</si>
  <si>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</si>
  <si>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</si>
  <si>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</si>
  <si>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</si>
  <si>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</si>
  <si>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</si>
  <si>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</si>
  <si>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</si>
  <si>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</si>
  <si>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</si>
  <si>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</si>
  <si>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</si>
  <si>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</si>
  <si>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</si>
  <si>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</si>
  <si>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</si>
  <si>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</si>
  <si>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</si>
  <si>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</si>
  <si>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</si>
  <si>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</si>
  <si>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</si>
  <si>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</si>
  <si>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</si>
  <si>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</si>
  <si>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</si>
  <si>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</si>
  <si>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</si>
  <si>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</si>
  <si>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</si>
  <si>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</si>
  <si>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</si>
  <si>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</si>
  <si>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</si>
  <si>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</si>
  <si>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</si>
  <si>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</si>
  <si>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</si>
  <si>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</si>
  <si>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</si>
  <si>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</si>
  <si>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</si>
  <si>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</si>
  <si>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</si>
  <si>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</si>
  <si>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</si>
  <si>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</si>
  <si>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</si>
  <si>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</si>
  <si>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</si>
  <si>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</si>
  <si>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</si>
  <si>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</si>
  <si>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Implantación del Sistema de Caja para el cobro de los servicios del plan de Arbitrios y otros en las Tesorería Regionales</t>
  </si>
  <si>
    <t xml:space="preserve">Numero de Tesorerias Regionales </t>
  </si>
  <si>
    <t>11.1.TE</t>
  </si>
  <si>
    <t>Instalacion Software de caja para la automatizacion de cobro de los servicios del plan de Arbitrio y otros en los Centros Regionales</t>
  </si>
  <si>
    <t>Documentos digitalizados que forman parte de los achivos de la Tesorería</t>
  </si>
  <si>
    <t>Número de Ordenes de Pago y otros documentos digitalizados</t>
  </si>
  <si>
    <t>11.2.TE</t>
  </si>
  <si>
    <t>Digitalización de la documentación administrativa y recibida en la Tesorería General, como Ordenes de Pago y documentos varios</t>
  </si>
  <si>
    <t>Generar Información de los ingresos recibidos en las diferentes Tesorerías Regionales, en tiempo real, para la toma de decisiones y transparencia de los recursos.</t>
  </si>
  <si>
    <t>Reportes de Ingreso</t>
  </si>
  <si>
    <t xml:space="preserve">Tesorera General </t>
  </si>
  <si>
    <t xml:space="preserve">Acceso a la documentación para facilitar la busqueda de  información requerida por los entes de control internos y externos y demas unidades </t>
  </si>
  <si>
    <t>Reportes del Sistema Docuwer e imágenes digitalizadas</t>
  </si>
  <si>
    <t>Ordenes de Pago y otros pagados con crédito a cuenta</t>
  </si>
  <si>
    <t>11.3.TE</t>
  </si>
  <si>
    <t>Implantación del Sitema  de Pago con Crédito a Cuenta de todos los pagos que se realizan en la Tesorería General.</t>
  </si>
  <si>
    <t xml:space="preserve">Pago de obligaciones institucionales en forma oportuna y segura con lo cual se disminuye el riesgo de manejo de cheques </t>
  </si>
  <si>
    <t>Lotes de pago</t>
  </si>
  <si>
    <t>Pagos realizados por concepto de servicios profesionales, proveedores, embargos, deducciones y otros.</t>
  </si>
  <si>
    <t>Numero de personas capacitados</t>
  </si>
  <si>
    <t>12.1.TE</t>
  </si>
  <si>
    <t>12.2.TE</t>
  </si>
  <si>
    <t>Capacitar al personal de la Tesoreria en tema de Impuestos</t>
  </si>
  <si>
    <t>Capacitar a todo el personal de la Tesoreria General en temas de motivación, trabajo en equipo y servicio al cliente</t>
  </si>
  <si>
    <t>Fortalecer las capacidades del puesto para minizar errores y evitar el pago de multas a la DEI</t>
  </si>
  <si>
    <t>El no pag de multas impuestas por la DEI</t>
  </si>
  <si>
    <t>TESORERA GENERAL</t>
  </si>
  <si>
    <t>Mejorar la calidada de los servicios prestados por la Tesorería General</t>
  </si>
  <si>
    <t>Satisfacción del público atendido</t>
  </si>
  <si>
    <t xml:space="preserve">Eficientar procesos, establecer controles y agilizadar  los servicios </t>
  </si>
  <si>
    <t>Scanner Industrial</t>
  </si>
  <si>
    <t>Licencias para Docuwer</t>
  </si>
  <si>
    <t>Impresora Especial para Emisión de Cheques</t>
  </si>
  <si>
    <t>Programa / Proyecto 2018</t>
  </si>
  <si>
    <t>Personal capacitado en el área de impuestos y  tema de motivación, trabajo en equipo y servicio al cliente</t>
  </si>
  <si>
    <t>Numero de personas capacitados en tema de motivación, trabajo en equipo y servicio al cliente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</si>
</sst>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0_ ;\-#,##0\ "/>
  </numFmts>
  <fonts count="80"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16">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5" fillId="2" borderId="0" xfId="19" applyFont="1" applyFill="1" applyBorder="1" applyAlignment="1">
      <alignment horizontal="left" vertical="center"/>
    </xf>
    <xf numFmtId="0" fontId="39" fillId="0" borderId="0" xfId="19" applyFont="1" applyBorder="1" applyAlignment="1">
      <alignment vertical="center" wrapText="1"/>
    </xf>
    <xf numFmtId="0" fontId="76" fillId="2" borderId="0" xfId="19" applyFont="1" applyFill="1" applyBorder="1" applyAlignment="1">
      <alignment vertical="center"/>
    </xf>
    <xf numFmtId="0" fontId="77" fillId="0" borderId="0" xfId="19" applyFont="1" applyAlignment="1">
      <alignment vertical="top"/>
    </xf>
    <xf numFmtId="0" fontId="78" fillId="8" borderId="0" xfId="19" applyFont="1" applyFill="1" applyBorder="1" applyAlignment="1">
      <alignment vertical="top"/>
    </xf>
    <xf numFmtId="0" fontId="79"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32" fillId="0" borderId="0" xfId="0" applyFont="1" applyAlignment="1">
      <alignment horizontal="left" vertical="center" wrapText="1"/>
    </xf>
    <xf numFmtId="174" fontId="33" fillId="0" borderId="26" xfId="19" applyNumberFormat="1" applyFont="1" applyFill="1" applyBorder="1" applyAlignment="1">
      <alignment horizontal="center" vertical="center" wrapText="1"/>
    </xf>
    <xf numFmtId="1" fontId="32" fillId="0" borderId="26" xfId="0" applyNumberFormat="1" applyFont="1" applyFill="1" applyBorder="1" applyAlignment="1">
      <alignment horizontal="center" vertical="center" wrapText="1"/>
    </xf>
    <xf numFmtId="9" fontId="32" fillId="0" borderId="26" xfId="17" applyNumberFormat="1" applyFont="1" applyFill="1" applyBorder="1" applyAlignment="1">
      <alignment horizontal="center" vertical="center" wrapText="1"/>
    </xf>
    <xf numFmtId="1" fontId="32" fillId="0" borderId="26" xfId="0" applyNumberFormat="1" applyFont="1" applyBorder="1" applyAlignment="1">
      <alignment horizontal="center" vertical="center" wrapText="1"/>
    </xf>
    <xf numFmtId="1" fontId="32" fillId="0" borderId="26" xfId="0" applyNumberFormat="1" applyFont="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72"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8" borderId="16" xfId="0" applyFont="1" applyFill="1" applyBorder="1" applyAlignment="1">
      <alignment horizontal="center" vertical="center" wrapText="1"/>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xf numFmtId="0" fontId="32" fillId="0" borderId="27" xfId="0" applyFont="1" applyBorder="1" applyAlignment="1">
      <alignment horizontal="left" vertical="center" wrapText="1"/>
    </xf>
    <xf numFmtId="0" fontId="32" fillId="0" borderId="26" xfId="0" applyFont="1" applyBorder="1" applyAlignment="1">
      <alignment horizontal="left" vertical="center"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5</c:v>
                </c:pt>
                <c:pt idx="15">
                  <c:v>0</c:v>
                </c:pt>
                <c:pt idx="16">
                  <c:v>0</c:v>
                </c:pt>
              </c:numCache>
            </c:numRef>
          </c:val>
        </c:ser>
        <c:dLbls>
          <c:showLegendKey val="0"/>
          <c:showVal val="0"/>
          <c:showCatName val="0"/>
          <c:showSerName val="0"/>
          <c:showPercent val="0"/>
          <c:showBubbleSize val="0"/>
        </c:dLbls>
        <c:gapWidth val="150"/>
        <c:shape val="box"/>
        <c:axId val="98643968"/>
        <c:axId val="98645504"/>
        <c:axId val="0"/>
      </c:bar3DChart>
      <c:catAx>
        <c:axId val="98643968"/>
        <c:scaling>
          <c:orientation val="minMax"/>
        </c:scaling>
        <c:delete val="0"/>
        <c:axPos val="b"/>
        <c:numFmt formatCode="General" sourceLinked="0"/>
        <c:majorTickMark val="none"/>
        <c:minorTickMark val="none"/>
        <c:tickLblPos val="nextTo"/>
        <c:txPr>
          <a:bodyPr/>
          <a:lstStyle/>
          <a:p>
            <a:pPr>
              <a:defRPr lang="es-HN"/>
            </a:pPr>
            <a:endParaRPr lang="es-HN"/>
          </a:p>
        </c:txPr>
        <c:crossAx val="98645504"/>
        <c:crosses val="autoZero"/>
        <c:auto val="1"/>
        <c:lblAlgn val="ctr"/>
        <c:lblOffset val="100"/>
        <c:noMultiLvlLbl val="0"/>
      </c:catAx>
      <c:valAx>
        <c:axId val="9864550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864396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98663808"/>
        <c:axId val="98686080"/>
        <c:axId val="0"/>
      </c:bar3DChart>
      <c:catAx>
        <c:axId val="98663808"/>
        <c:scaling>
          <c:orientation val="minMax"/>
        </c:scaling>
        <c:delete val="0"/>
        <c:axPos val="b"/>
        <c:numFmt formatCode="General" sourceLinked="0"/>
        <c:majorTickMark val="none"/>
        <c:minorTickMark val="none"/>
        <c:tickLblPos val="nextTo"/>
        <c:txPr>
          <a:bodyPr/>
          <a:lstStyle/>
          <a:p>
            <a:pPr>
              <a:defRPr lang="es-HN"/>
            </a:pPr>
            <a:endParaRPr lang="es-HN"/>
          </a:p>
        </c:txPr>
        <c:crossAx val="98686080"/>
        <c:crosses val="autoZero"/>
        <c:auto val="1"/>
        <c:lblAlgn val="ctr"/>
        <c:lblOffset val="100"/>
        <c:noMultiLvlLbl val="0"/>
      </c:catAx>
      <c:valAx>
        <c:axId val="9868608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866380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7</c:v>
                </c:pt>
                <c:pt idx="4">
                  <c:v>0</c:v>
                </c:pt>
                <c:pt idx="5">
                  <c:v>0</c:v>
                </c:pt>
                <c:pt idx="6">
                  <c:v>0</c:v>
                </c:pt>
                <c:pt idx="7">
                  <c:v>1</c:v>
                </c:pt>
                <c:pt idx="8">
                  <c:v>0</c:v>
                </c:pt>
                <c:pt idx="9">
                  <c:v>0</c:v>
                </c:pt>
                <c:pt idx="10">
                  <c:v>0</c:v>
                </c:pt>
                <c:pt idx="11">
                  <c:v>0</c:v>
                </c:pt>
                <c:pt idx="12">
                  <c:v>14</c:v>
                </c:pt>
                <c:pt idx="13">
                  <c:v>20</c:v>
                </c:pt>
                <c:pt idx="14">
                  <c:v>1</c:v>
                </c:pt>
                <c:pt idx="15">
                  <c:v>15</c:v>
                </c:pt>
                <c:pt idx="16">
                  <c:v>0</c:v>
                </c:pt>
              </c:numCache>
            </c:numRef>
          </c:val>
        </c:ser>
        <c:dLbls>
          <c:showLegendKey val="0"/>
          <c:showVal val="0"/>
          <c:showCatName val="0"/>
          <c:showSerName val="0"/>
          <c:showPercent val="0"/>
          <c:showBubbleSize val="0"/>
        </c:dLbls>
        <c:gapWidth val="150"/>
        <c:shape val="box"/>
        <c:axId val="100031488"/>
        <c:axId val="100033280"/>
        <c:axId val="0"/>
      </c:bar3DChart>
      <c:catAx>
        <c:axId val="100031488"/>
        <c:scaling>
          <c:orientation val="minMax"/>
        </c:scaling>
        <c:delete val="0"/>
        <c:axPos val="b"/>
        <c:numFmt formatCode="General" sourceLinked="0"/>
        <c:majorTickMark val="none"/>
        <c:minorTickMark val="none"/>
        <c:tickLblPos val="nextTo"/>
        <c:txPr>
          <a:bodyPr/>
          <a:lstStyle/>
          <a:p>
            <a:pPr>
              <a:defRPr lang="es-HN"/>
            </a:pPr>
            <a:endParaRPr lang="es-HN"/>
          </a:p>
        </c:txPr>
        <c:crossAx val="100033280"/>
        <c:crosses val="autoZero"/>
        <c:auto val="1"/>
        <c:lblAlgn val="ctr"/>
        <c:lblOffset val="100"/>
        <c:noMultiLvlLbl val="0"/>
      </c:catAx>
      <c:valAx>
        <c:axId val="10003328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003148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35"/>
      <c r="U2" s="535"/>
      <c r="V2" s="535"/>
      <c r="W2" s="535"/>
      <c r="X2" s="535"/>
      <c r="Y2" s="535"/>
      <c r="Z2" s="535"/>
      <c r="AA2" s="535"/>
      <c r="AB2" s="535"/>
      <c r="AC2" s="535" t="s">
        <v>25</v>
      </c>
      <c r="AD2" s="535"/>
      <c r="AE2" s="535"/>
      <c r="AF2" s="535"/>
      <c r="AG2" s="535"/>
      <c r="AH2" s="535"/>
      <c r="AI2" s="535"/>
      <c r="AJ2" s="535"/>
    </row>
    <row r="3" spans="2:36" ht="16.5" customHeight="1" x14ac:dyDescent="0.25">
      <c r="B3" s="33" t="s">
        <v>7</v>
      </c>
      <c r="C3" s="33"/>
      <c r="D3" s="33"/>
      <c r="E3" s="33"/>
      <c r="F3" s="33"/>
      <c r="G3" s="33"/>
      <c r="H3" s="33"/>
      <c r="I3" s="33"/>
      <c r="J3" s="33"/>
      <c r="K3" s="33"/>
      <c r="L3" s="33"/>
      <c r="M3" s="33"/>
      <c r="N3" s="33"/>
      <c r="O3" s="33"/>
      <c r="P3" s="33"/>
      <c r="Q3" s="33"/>
      <c r="R3" s="33"/>
      <c r="S3" s="33"/>
      <c r="T3" s="535"/>
      <c r="U3" s="535"/>
      <c r="V3" s="535"/>
      <c r="W3" s="535"/>
      <c r="X3" s="535"/>
      <c r="Y3" s="535"/>
      <c r="Z3" s="535"/>
      <c r="AA3" s="535"/>
      <c r="AB3" s="535"/>
      <c r="AC3" s="535" t="s">
        <v>7</v>
      </c>
      <c r="AD3" s="535"/>
      <c r="AE3" s="535"/>
      <c r="AF3" s="535"/>
      <c r="AG3" s="535"/>
      <c r="AH3" s="535"/>
      <c r="AI3" s="535"/>
      <c r="AJ3" s="535"/>
    </row>
    <row r="4" spans="2:36" ht="12.75" customHeight="1" x14ac:dyDescent="0.25">
      <c r="B4" s="33" t="s">
        <v>36</v>
      </c>
      <c r="C4" s="33"/>
      <c r="D4" s="33"/>
      <c r="E4" s="33"/>
      <c r="F4" s="33"/>
      <c r="G4" s="33"/>
      <c r="H4" s="33"/>
      <c r="I4" s="33"/>
      <c r="J4" s="33"/>
      <c r="K4" s="33"/>
      <c r="L4" s="33"/>
      <c r="M4" s="33"/>
      <c r="N4" s="33"/>
      <c r="O4" s="33"/>
      <c r="P4" s="33"/>
      <c r="Q4" s="33"/>
      <c r="R4" s="33"/>
      <c r="S4" s="33"/>
      <c r="T4" s="535"/>
      <c r="U4" s="535"/>
      <c r="V4" s="535"/>
      <c r="W4" s="535"/>
      <c r="X4" s="535"/>
      <c r="Y4" s="535"/>
      <c r="Z4" s="535"/>
      <c r="AA4" s="535"/>
      <c r="AB4" s="535"/>
      <c r="AC4" s="535" t="s">
        <v>36</v>
      </c>
      <c r="AD4" s="535"/>
      <c r="AE4" s="535"/>
      <c r="AF4" s="535"/>
      <c r="AG4" s="535"/>
      <c r="AH4" s="535"/>
      <c r="AI4" s="535"/>
      <c r="AJ4" s="535"/>
    </row>
    <row r="5" spans="2:36" ht="15.75" x14ac:dyDescent="0.25">
      <c r="B5" s="2"/>
      <c r="C5" s="2"/>
      <c r="D5" s="2"/>
    </row>
    <row r="6" spans="2:36" ht="16.5" thickBot="1" x14ac:dyDescent="0.3">
      <c r="B6" s="2"/>
      <c r="C6" s="2"/>
      <c r="D6" s="2"/>
    </row>
    <row r="7" spans="2:36" ht="75.75" customHeight="1" x14ac:dyDescent="0.25">
      <c r="B7" s="530" t="s">
        <v>20</v>
      </c>
      <c r="C7" s="530" t="s">
        <v>38</v>
      </c>
      <c r="D7" s="530" t="s">
        <v>39</v>
      </c>
      <c r="E7" s="532" t="s">
        <v>40</v>
      </c>
      <c r="F7" s="530" t="s">
        <v>37</v>
      </c>
      <c r="G7" s="532" t="s">
        <v>9</v>
      </c>
      <c r="H7" s="534" t="s">
        <v>0</v>
      </c>
      <c r="I7" s="534" t="s">
        <v>8</v>
      </c>
      <c r="J7" s="534" t="s">
        <v>16</v>
      </c>
      <c r="K7" s="534"/>
      <c r="L7" s="534" t="s">
        <v>13</v>
      </c>
      <c r="M7" s="534"/>
      <c r="N7" s="534"/>
      <c r="O7" s="534"/>
      <c r="P7" s="534"/>
      <c r="Q7" s="534"/>
      <c r="R7" s="534"/>
      <c r="S7" s="534"/>
      <c r="T7" s="530" t="s">
        <v>14</v>
      </c>
      <c r="U7" s="534" t="s">
        <v>18</v>
      </c>
      <c r="V7" s="534" t="s">
        <v>26</v>
      </c>
      <c r="W7" s="534"/>
      <c r="X7" s="534" t="s">
        <v>15</v>
      </c>
      <c r="Y7" s="534" t="s">
        <v>17</v>
      </c>
      <c r="Z7" s="534"/>
      <c r="AA7" s="534" t="s">
        <v>22</v>
      </c>
      <c r="AB7" s="534" t="s">
        <v>32</v>
      </c>
      <c r="AC7" s="536" t="s">
        <v>31</v>
      </c>
      <c r="AD7" s="536"/>
      <c r="AE7" s="536"/>
      <c r="AF7" s="536"/>
      <c r="AG7" s="534" t="s">
        <v>28</v>
      </c>
      <c r="AH7" s="534" t="s">
        <v>29</v>
      </c>
      <c r="AI7" s="534" t="s">
        <v>1</v>
      </c>
      <c r="AJ7" s="534" t="s">
        <v>2</v>
      </c>
    </row>
    <row r="8" spans="2:36" ht="15.75" customHeight="1" x14ac:dyDescent="0.25">
      <c r="B8" s="531"/>
      <c r="C8" s="531"/>
      <c r="D8" s="531"/>
      <c r="E8" s="533"/>
      <c r="F8" s="531"/>
      <c r="G8" s="533"/>
      <c r="H8" s="529"/>
      <c r="I8" s="529"/>
      <c r="J8" s="529" t="s">
        <v>33</v>
      </c>
      <c r="K8" s="529" t="s">
        <v>19</v>
      </c>
      <c r="L8" s="537" t="s">
        <v>3</v>
      </c>
      <c r="M8" s="537"/>
      <c r="N8" s="537" t="s">
        <v>4</v>
      </c>
      <c r="O8" s="537"/>
      <c r="P8" s="537" t="s">
        <v>5</v>
      </c>
      <c r="Q8" s="537"/>
      <c r="R8" s="537" t="s">
        <v>6</v>
      </c>
      <c r="S8" s="537"/>
      <c r="T8" s="531"/>
      <c r="U8" s="529"/>
      <c r="V8" s="529" t="s">
        <v>23</v>
      </c>
      <c r="W8" s="529" t="s">
        <v>21</v>
      </c>
      <c r="X8" s="529"/>
      <c r="Y8" s="529" t="s">
        <v>23</v>
      </c>
      <c r="Z8" s="529" t="s">
        <v>21</v>
      </c>
      <c r="AA8" s="529"/>
      <c r="AB8" s="529"/>
      <c r="AC8" s="14" t="s">
        <v>3</v>
      </c>
      <c r="AD8" s="14" t="s">
        <v>4</v>
      </c>
      <c r="AE8" s="14" t="s">
        <v>5</v>
      </c>
      <c r="AF8" s="14" t="s">
        <v>6</v>
      </c>
      <c r="AG8" s="529"/>
      <c r="AH8" s="529"/>
      <c r="AI8" s="529"/>
      <c r="AJ8" s="529"/>
    </row>
    <row r="9" spans="2:36" ht="78.75" x14ac:dyDescent="0.25">
      <c r="B9" s="531"/>
      <c r="C9" s="531"/>
      <c r="D9" s="531"/>
      <c r="E9" s="533"/>
      <c r="F9" s="531"/>
      <c r="G9" s="533"/>
      <c r="H9" s="529"/>
      <c r="I9" s="529"/>
      <c r="J9" s="529"/>
      <c r="K9" s="529"/>
      <c r="L9" s="32" t="s">
        <v>11</v>
      </c>
      <c r="M9" s="32" t="s">
        <v>12</v>
      </c>
      <c r="N9" s="32" t="s">
        <v>11</v>
      </c>
      <c r="O9" s="32" t="s">
        <v>12</v>
      </c>
      <c r="P9" s="32" t="s">
        <v>11</v>
      </c>
      <c r="Q9" s="32" t="s">
        <v>12</v>
      </c>
      <c r="R9" s="32" t="s">
        <v>11</v>
      </c>
      <c r="S9" s="32" t="s">
        <v>12</v>
      </c>
      <c r="T9" s="531"/>
      <c r="U9" s="529"/>
      <c r="V9" s="529"/>
      <c r="W9" s="529"/>
      <c r="X9" s="529"/>
      <c r="Y9" s="529"/>
      <c r="Z9" s="529"/>
      <c r="AA9" s="529"/>
      <c r="AB9" s="529"/>
      <c r="AC9" s="14" t="s">
        <v>24</v>
      </c>
      <c r="AD9" s="14" t="s">
        <v>24</v>
      </c>
      <c r="AE9" s="14" t="s">
        <v>24</v>
      </c>
      <c r="AF9" s="14" t="s">
        <v>24</v>
      </c>
      <c r="AG9" s="529"/>
      <c r="AH9" s="529"/>
      <c r="AI9" s="529"/>
      <c r="AJ9" s="529"/>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27" t="s">
        <v>10</v>
      </c>
      <c r="K31" s="528"/>
      <c r="L31" s="525"/>
      <c r="M31" s="526"/>
      <c r="N31" s="525"/>
      <c r="O31" s="526"/>
      <c r="P31" s="525"/>
      <c r="Q31" s="526"/>
      <c r="R31" s="525"/>
      <c r="S31" s="526"/>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3">
        <f>SUM(F17:F37)</f>
        <v>0</v>
      </c>
      <c r="F10" s="70"/>
      <c r="G10" s="79"/>
      <c r="H10" s="70"/>
      <c r="I10" s="70"/>
    </row>
    <row r="11" spans="1:555" x14ac:dyDescent="0.25">
      <c r="C11" s="70"/>
      <c r="D11" s="31"/>
      <c r="E11" s="93"/>
      <c r="F11" s="93"/>
      <c r="G11" s="93"/>
      <c r="H11" s="76"/>
      <c r="I11" s="76"/>
      <c r="J11" s="76"/>
      <c r="K11" s="112"/>
    </row>
    <row r="12" spans="1:555" ht="15.75" x14ac:dyDescent="0.25">
      <c r="B12" s="93"/>
      <c r="C12" s="302" t="s">
        <v>391</v>
      </c>
      <c r="D12" s="369"/>
      <c r="E12" s="93"/>
      <c r="F12" s="93"/>
      <c r="G12" s="93"/>
      <c r="H12" s="76"/>
      <c r="I12" s="76"/>
      <c r="J12" s="76"/>
      <c r="K12" s="112"/>
    </row>
    <row r="13" spans="1:55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8" t="s">
        <v>1453</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73">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9"/>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1453</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73">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9"/>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1453</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73">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9"/>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1453</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3">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9"/>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1453</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3">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9"/>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1453</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53.25" thickBot="1" x14ac:dyDescent="0.3">
      <c r="C5" s="87" t="s">
        <v>418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SUM(F17:F50)</f>
        <v>0</v>
      </c>
      <c r="G10" s="79"/>
      <c r="H10" s="70"/>
      <c r="I10" s="70"/>
    </row>
    <row r="11" spans="1:555" x14ac:dyDescent="0.25">
      <c r="G11" s="79"/>
      <c r="H11" s="70"/>
      <c r="I11" s="70"/>
    </row>
    <row r="12" spans="1:555" x14ac:dyDescent="0.25">
      <c r="F12" s="70"/>
      <c r="G12" s="79"/>
      <c r="H12" s="70"/>
      <c r="I12" s="70"/>
    </row>
    <row r="13" spans="1:555" ht="15.75" x14ac:dyDescent="0.25">
      <c r="C13" s="302" t="s">
        <v>391</v>
      </c>
      <c r="D13" s="369"/>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3">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9"/>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3">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9"/>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3">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9"/>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C18" sqref="C18"/>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6"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7" t="s">
        <v>1688</v>
      </c>
      <c r="C1" s="508" t="s">
        <v>1689</v>
      </c>
      <c r="D1" s="207"/>
      <c r="E1" s="207"/>
      <c r="F1" s="240"/>
      <c r="H1" s="208" t="s">
        <v>1342</v>
      </c>
      <c r="I1" s="207"/>
      <c r="J1" s="207"/>
      <c r="K1" s="207"/>
      <c r="L1" s="207"/>
      <c r="M1" s="207"/>
      <c r="N1" s="207"/>
      <c r="O1" s="207"/>
      <c r="P1" s="207"/>
      <c r="Q1" s="207"/>
      <c r="R1" s="207"/>
      <c r="S1" s="207"/>
      <c r="T1" s="207"/>
      <c r="U1" s="207"/>
    </row>
    <row r="2" spans="1:21" ht="18" customHeight="1" x14ac:dyDescent="0.25">
      <c r="A2" s="310"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10"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10"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546" t="s">
        <v>96</v>
      </c>
      <c r="B5" s="548" t="s">
        <v>110</v>
      </c>
      <c r="C5" s="558" t="s">
        <v>1537</v>
      </c>
      <c r="D5" s="558" t="s">
        <v>1538</v>
      </c>
      <c r="E5" s="558" t="s">
        <v>86</v>
      </c>
      <c r="F5" s="558" t="s">
        <v>391</v>
      </c>
      <c r="G5" s="558" t="s">
        <v>87</v>
      </c>
      <c r="H5" s="561" t="s">
        <v>99</v>
      </c>
      <c r="I5" s="563"/>
      <c r="J5" s="563"/>
      <c r="K5" s="563"/>
      <c r="L5" s="563"/>
      <c r="M5" s="563"/>
      <c r="N5" s="563"/>
      <c r="O5" s="562"/>
      <c r="P5" s="567" t="s">
        <v>100</v>
      </c>
      <c r="Q5" s="568"/>
      <c r="R5" s="548" t="s">
        <v>102</v>
      </c>
      <c r="S5" s="548" t="s">
        <v>109</v>
      </c>
      <c r="T5" s="548" t="s">
        <v>108</v>
      </c>
      <c r="U5" s="564" t="s">
        <v>88</v>
      </c>
    </row>
    <row r="6" spans="1:21" ht="14.45" customHeight="1" x14ac:dyDescent="0.25">
      <c r="A6" s="546"/>
      <c r="B6" s="546"/>
      <c r="C6" s="559"/>
      <c r="D6" s="559"/>
      <c r="E6" s="559"/>
      <c r="F6" s="559"/>
      <c r="G6" s="559"/>
      <c r="H6" s="561" t="s">
        <v>103</v>
      </c>
      <c r="I6" s="562"/>
      <c r="J6" s="561" t="s">
        <v>104</v>
      </c>
      <c r="K6" s="562"/>
      <c r="L6" s="561" t="s">
        <v>105</v>
      </c>
      <c r="M6" s="562"/>
      <c r="N6" s="561" t="s">
        <v>106</v>
      </c>
      <c r="O6" s="562"/>
      <c r="P6" s="569"/>
      <c r="Q6" s="570"/>
      <c r="R6" s="546"/>
      <c r="S6" s="546"/>
      <c r="T6" s="546"/>
      <c r="U6" s="565"/>
    </row>
    <row r="7" spans="1:21" ht="25.5" x14ac:dyDescent="0.25">
      <c r="A7" s="547"/>
      <c r="B7" s="547"/>
      <c r="C7" s="560"/>
      <c r="D7" s="560"/>
      <c r="E7" s="560"/>
      <c r="F7" s="560"/>
      <c r="G7" s="560"/>
      <c r="H7" s="441" t="s">
        <v>107</v>
      </c>
      <c r="I7" s="441" t="s">
        <v>12</v>
      </c>
      <c r="J7" s="441" t="s">
        <v>107</v>
      </c>
      <c r="K7" s="441" t="s">
        <v>12</v>
      </c>
      <c r="L7" s="441" t="s">
        <v>107</v>
      </c>
      <c r="M7" s="441" t="s">
        <v>12</v>
      </c>
      <c r="N7" s="441" t="s">
        <v>107</v>
      </c>
      <c r="O7" s="441" t="s">
        <v>12</v>
      </c>
      <c r="P7" s="441" t="s">
        <v>107</v>
      </c>
      <c r="Q7" s="441" t="s">
        <v>12</v>
      </c>
      <c r="R7" s="547"/>
      <c r="S7" s="547"/>
      <c r="T7" s="547"/>
      <c r="U7" s="566"/>
    </row>
    <row r="8" spans="1:21" ht="15.75" x14ac:dyDescent="0.25">
      <c r="A8" s="442"/>
      <c r="B8" s="443"/>
      <c r="C8" s="444"/>
      <c r="D8" s="444"/>
      <c r="E8" s="444"/>
      <c r="F8" s="445"/>
      <c r="G8" s="444"/>
      <c r="H8" s="446"/>
      <c r="I8" s="446"/>
      <c r="J8" s="446"/>
      <c r="K8" s="446"/>
      <c r="L8" s="446"/>
      <c r="M8" s="446"/>
      <c r="N8" s="446"/>
      <c r="O8" s="446"/>
      <c r="P8" s="446"/>
      <c r="Q8" s="446"/>
      <c r="R8" s="447"/>
      <c r="S8" s="447"/>
      <c r="T8" s="447"/>
      <c r="U8" s="448"/>
    </row>
    <row r="9" spans="1:21" ht="15.75" x14ac:dyDescent="0.25">
      <c r="A9" s="555" t="s">
        <v>1373</v>
      </c>
      <c r="B9" s="552" t="s">
        <v>1374</v>
      </c>
      <c r="C9" s="324"/>
      <c r="D9" s="324"/>
      <c r="E9" s="324"/>
      <c r="F9" s="71"/>
      <c r="G9" s="71"/>
      <c r="H9" s="203"/>
      <c r="I9" s="204"/>
      <c r="J9" s="203"/>
      <c r="K9" s="204"/>
      <c r="L9" s="203"/>
      <c r="M9" s="204"/>
      <c r="N9" s="203"/>
      <c r="O9" s="204"/>
      <c r="P9" s="379">
        <f>H9+J9+L9+N9</f>
        <v>0</v>
      </c>
      <c r="Q9" s="379">
        <f>I9+K9+M9+O9</f>
        <v>0</v>
      </c>
      <c r="R9" s="71"/>
      <c r="S9" s="71"/>
      <c r="T9" s="71"/>
      <c r="U9" s="71"/>
    </row>
    <row r="10" spans="1:21" ht="15.75" x14ac:dyDescent="0.25">
      <c r="A10" s="556"/>
      <c r="B10" s="553"/>
      <c r="C10" s="324"/>
      <c r="D10" s="324"/>
      <c r="E10" s="324"/>
      <c r="F10" s="71"/>
      <c r="G10" s="71"/>
      <c r="H10" s="203"/>
      <c r="I10" s="204"/>
      <c r="J10" s="203"/>
      <c r="K10" s="204"/>
      <c r="L10" s="203"/>
      <c r="M10" s="204"/>
      <c r="N10" s="203"/>
      <c r="O10" s="204"/>
      <c r="P10" s="379">
        <f t="shared" ref="P10:P27" si="0">H10+J10+L10+N10</f>
        <v>0</v>
      </c>
      <c r="Q10" s="379">
        <f t="shared" ref="Q10:Q27" si="1">I10+K10+M10+O10</f>
        <v>0</v>
      </c>
      <c r="R10" s="71"/>
      <c r="S10" s="71"/>
      <c r="T10" s="71"/>
      <c r="U10" s="71"/>
    </row>
    <row r="11" spans="1:21" ht="15.75" x14ac:dyDescent="0.25">
      <c r="A11" s="556"/>
      <c r="B11" s="553"/>
      <c r="C11" s="324"/>
      <c r="D11" s="324"/>
      <c r="E11" s="324"/>
      <c r="F11" s="71"/>
      <c r="G11" s="71"/>
      <c r="H11" s="203"/>
      <c r="I11" s="204"/>
      <c r="J11" s="203"/>
      <c r="K11" s="204"/>
      <c r="L11" s="203"/>
      <c r="M11" s="204"/>
      <c r="N11" s="203"/>
      <c r="O11" s="204"/>
      <c r="P11" s="379">
        <f t="shared" si="0"/>
        <v>0</v>
      </c>
      <c r="Q11" s="379">
        <f t="shared" si="1"/>
        <v>0</v>
      </c>
      <c r="R11" s="71"/>
      <c r="S11" s="71"/>
      <c r="T11" s="71"/>
      <c r="U11" s="71"/>
    </row>
    <row r="12" spans="1:21" ht="15.75" x14ac:dyDescent="0.25">
      <c r="A12" s="556"/>
      <c r="B12" s="553"/>
      <c r="C12" s="324"/>
      <c r="D12" s="324"/>
      <c r="E12" s="324"/>
      <c r="F12" s="71"/>
      <c r="G12" s="71"/>
      <c r="H12" s="203"/>
      <c r="I12" s="204"/>
      <c r="J12" s="203"/>
      <c r="K12" s="204"/>
      <c r="L12" s="203"/>
      <c r="M12" s="204"/>
      <c r="N12" s="203"/>
      <c r="O12" s="204"/>
      <c r="P12" s="379">
        <f t="shared" si="0"/>
        <v>0</v>
      </c>
      <c r="Q12" s="379">
        <f t="shared" si="1"/>
        <v>0</v>
      </c>
      <c r="R12" s="71"/>
      <c r="S12" s="71"/>
      <c r="T12" s="71"/>
      <c r="U12" s="71"/>
    </row>
    <row r="13" spans="1:21" ht="15.75" x14ac:dyDescent="0.25">
      <c r="A13" s="556"/>
      <c r="B13" s="553"/>
      <c r="C13" s="324"/>
      <c r="D13" s="324"/>
      <c r="E13" s="324"/>
      <c r="F13" s="71"/>
      <c r="G13" s="71"/>
      <c r="H13" s="203"/>
      <c r="I13" s="204"/>
      <c r="J13" s="203"/>
      <c r="K13" s="204"/>
      <c r="L13" s="203"/>
      <c r="M13" s="204"/>
      <c r="N13" s="203"/>
      <c r="O13" s="204"/>
      <c r="P13" s="379">
        <f t="shared" si="0"/>
        <v>0</v>
      </c>
      <c r="Q13" s="379">
        <f t="shared" si="1"/>
        <v>0</v>
      </c>
      <c r="R13" s="71"/>
      <c r="S13" s="71"/>
      <c r="T13" s="71"/>
      <c r="U13" s="71"/>
    </row>
    <row r="14" spans="1:21" ht="15.75" x14ac:dyDescent="0.25">
      <c r="A14" s="556"/>
      <c r="B14" s="553"/>
      <c r="C14" s="324"/>
      <c r="D14" s="324"/>
      <c r="E14" s="324"/>
      <c r="F14" s="71"/>
      <c r="G14" s="71"/>
      <c r="H14" s="203"/>
      <c r="I14" s="204"/>
      <c r="J14" s="203"/>
      <c r="K14" s="204"/>
      <c r="L14" s="203"/>
      <c r="M14" s="204"/>
      <c r="N14" s="203"/>
      <c r="O14" s="204"/>
      <c r="P14" s="379">
        <f t="shared" si="0"/>
        <v>0</v>
      </c>
      <c r="Q14" s="379">
        <f t="shared" si="1"/>
        <v>0</v>
      </c>
      <c r="R14" s="71"/>
      <c r="S14" s="71"/>
      <c r="T14" s="71"/>
      <c r="U14" s="71"/>
    </row>
    <row r="15" spans="1:21" ht="15.75" x14ac:dyDescent="0.25">
      <c r="A15" s="556"/>
      <c r="B15" s="553"/>
      <c r="C15" s="324"/>
      <c r="D15" s="324"/>
      <c r="E15" s="324"/>
      <c r="F15" s="71"/>
      <c r="G15" s="71"/>
      <c r="H15" s="203"/>
      <c r="I15" s="204"/>
      <c r="J15" s="203"/>
      <c r="K15" s="204"/>
      <c r="L15" s="203"/>
      <c r="M15" s="204"/>
      <c r="N15" s="203"/>
      <c r="O15" s="204"/>
      <c r="P15" s="379">
        <f t="shared" si="0"/>
        <v>0</v>
      </c>
      <c r="Q15" s="379">
        <f t="shared" si="1"/>
        <v>0</v>
      </c>
      <c r="R15" s="71"/>
      <c r="S15" s="71"/>
      <c r="T15" s="71"/>
      <c r="U15" s="71"/>
    </row>
    <row r="16" spans="1:21" ht="15.75" x14ac:dyDescent="0.25">
      <c r="A16" s="556"/>
      <c r="B16" s="553"/>
      <c r="C16" s="324"/>
      <c r="D16" s="324"/>
      <c r="E16" s="324"/>
      <c r="F16" s="71"/>
      <c r="G16" s="71"/>
      <c r="H16" s="203"/>
      <c r="I16" s="204"/>
      <c r="J16" s="203"/>
      <c r="K16" s="204"/>
      <c r="L16" s="203"/>
      <c r="M16" s="204"/>
      <c r="N16" s="203"/>
      <c r="O16" s="204"/>
      <c r="P16" s="379">
        <f t="shared" si="0"/>
        <v>0</v>
      </c>
      <c r="Q16" s="379">
        <f t="shared" si="1"/>
        <v>0</v>
      </c>
      <c r="R16" s="71"/>
      <c r="S16" s="71"/>
      <c r="T16" s="71"/>
      <c r="U16" s="71"/>
    </row>
    <row r="17" spans="1:21" ht="15.75" x14ac:dyDescent="0.25">
      <c r="A17" s="556"/>
      <c r="B17" s="553"/>
      <c r="C17" s="324"/>
      <c r="D17" s="324"/>
      <c r="E17" s="324"/>
      <c r="F17" s="71"/>
      <c r="G17" s="71"/>
      <c r="H17" s="203"/>
      <c r="I17" s="204"/>
      <c r="J17" s="203"/>
      <c r="K17" s="204"/>
      <c r="L17" s="203"/>
      <c r="M17" s="204"/>
      <c r="N17" s="203"/>
      <c r="O17" s="204"/>
      <c r="P17" s="379">
        <f t="shared" si="0"/>
        <v>0</v>
      </c>
      <c r="Q17" s="379">
        <f t="shared" si="1"/>
        <v>0</v>
      </c>
      <c r="R17" s="71"/>
      <c r="S17" s="71"/>
      <c r="T17" s="71"/>
      <c r="U17" s="71"/>
    </row>
    <row r="18" spans="1:21" ht="15.75" x14ac:dyDescent="0.25">
      <c r="A18" s="557"/>
      <c r="B18" s="554"/>
      <c r="C18" s="324"/>
      <c r="D18" s="324"/>
      <c r="E18" s="324"/>
      <c r="F18" s="71"/>
      <c r="G18" s="71"/>
      <c r="H18" s="203"/>
      <c r="I18" s="204"/>
      <c r="J18" s="203"/>
      <c r="K18" s="204"/>
      <c r="L18" s="203"/>
      <c r="M18" s="204"/>
      <c r="N18" s="203"/>
      <c r="O18" s="204"/>
      <c r="P18" s="379">
        <f t="shared" si="0"/>
        <v>0</v>
      </c>
      <c r="Q18" s="379">
        <f t="shared" si="1"/>
        <v>0</v>
      </c>
      <c r="R18" s="71"/>
      <c r="S18" s="71"/>
      <c r="T18" s="71"/>
      <c r="U18" s="71"/>
    </row>
    <row r="19" spans="1:21" ht="15.75" x14ac:dyDescent="0.25">
      <c r="A19" s="549" t="s">
        <v>1375</v>
      </c>
      <c r="B19" s="549" t="s">
        <v>1374</v>
      </c>
      <c r="C19" s="344"/>
      <c r="D19" s="344"/>
      <c r="E19" s="324"/>
      <c r="F19" s="71"/>
      <c r="G19" s="71"/>
      <c r="H19" s="71"/>
      <c r="I19" s="345"/>
      <c r="J19" s="71"/>
      <c r="K19" s="71"/>
      <c r="L19" s="71"/>
      <c r="M19" s="345"/>
      <c r="N19" s="71"/>
      <c r="O19" s="71"/>
      <c r="P19" s="379">
        <f t="shared" si="0"/>
        <v>0</v>
      </c>
      <c r="Q19" s="379">
        <f t="shared" si="1"/>
        <v>0</v>
      </c>
      <c r="R19" s="71"/>
      <c r="S19" s="71"/>
      <c r="T19" s="71"/>
      <c r="U19" s="71"/>
    </row>
    <row r="20" spans="1:21" ht="15.75" x14ac:dyDescent="0.25">
      <c r="A20" s="550"/>
      <c r="B20" s="550"/>
      <c r="C20" s="344"/>
      <c r="D20" s="344"/>
      <c r="E20" s="324"/>
      <c r="F20" s="71"/>
      <c r="G20" s="71"/>
      <c r="H20" s="71"/>
      <c r="I20" s="345"/>
      <c r="J20" s="71"/>
      <c r="K20" s="71"/>
      <c r="L20" s="71"/>
      <c r="M20" s="345"/>
      <c r="N20" s="71"/>
      <c r="O20" s="71"/>
      <c r="P20" s="379">
        <f t="shared" si="0"/>
        <v>0</v>
      </c>
      <c r="Q20" s="379">
        <f t="shared" si="1"/>
        <v>0</v>
      </c>
      <c r="R20" s="71"/>
      <c r="S20" s="71"/>
      <c r="T20" s="71"/>
      <c r="U20" s="71"/>
    </row>
    <row r="21" spans="1:21" ht="15.75" x14ac:dyDescent="0.25">
      <c r="A21" s="550"/>
      <c r="B21" s="550"/>
      <c r="C21" s="344"/>
      <c r="D21" s="344"/>
      <c r="E21" s="324"/>
      <c r="F21" s="71"/>
      <c r="G21" s="71"/>
      <c r="H21" s="71"/>
      <c r="I21" s="345"/>
      <c r="J21" s="71"/>
      <c r="K21" s="71"/>
      <c r="L21" s="71"/>
      <c r="M21" s="345"/>
      <c r="N21" s="71"/>
      <c r="O21" s="71"/>
      <c r="P21" s="379">
        <f t="shared" si="0"/>
        <v>0</v>
      </c>
      <c r="Q21" s="379">
        <f t="shared" si="1"/>
        <v>0</v>
      </c>
      <c r="R21" s="71"/>
      <c r="S21" s="71"/>
      <c r="T21" s="71"/>
      <c r="U21" s="71"/>
    </row>
    <row r="22" spans="1:21" ht="15.75" x14ac:dyDescent="0.25">
      <c r="A22" s="550"/>
      <c r="B22" s="550"/>
      <c r="C22" s="344"/>
      <c r="D22" s="344"/>
      <c r="E22" s="324"/>
      <c r="F22" s="71"/>
      <c r="G22" s="71"/>
      <c r="H22" s="71"/>
      <c r="I22" s="345"/>
      <c r="J22" s="71"/>
      <c r="K22" s="71"/>
      <c r="L22" s="71"/>
      <c r="M22" s="345"/>
      <c r="N22" s="71"/>
      <c r="O22" s="71"/>
      <c r="P22" s="379">
        <f t="shared" si="0"/>
        <v>0</v>
      </c>
      <c r="Q22" s="379">
        <f t="shared" si="1"/>
        <v>0</v>
      </c>
      <c r="R22" s="71"/>
      <c r="S22" s="71"/>
      <c r="T22" s="71"/>
      <c r="U22" s="71"/>
    </row>
    <row r="23" spans="1:21" ht="15.75" x14ac:dyDescent="0.25">
      <c r="A23" s="550"/>
      <c r="B23" s="550"/>
      <c r="C23" s="344"/>
      <c r="D23" s="344"/>
      <c r="E23" s="324"/>
      <c r="F23" s="71"/>
      <c r="G23" s="71"/>
      <c r="H23" s="71"/>
      <c r="I23" s="345"/>
      <c r="J23" s="71"/>
      <c r="K23" s="71"/>
      <c r="L23" s="71"/>
      <c r="M23" s="345"/>
      <c r="N23" s="71"/>
      <c r="O23" s="71"/>
      <c r="P23" s="379">
        <f t="shared" si="0"/>
        <v>0</v>
      </c>
      <c r="Q23" s="379">
        <f t="shared" si="1"/>
        <v>0</v>
      </c>
      <c r="R23" s="71"/>
      <c r="S23" s="71"/>
      <c r="T23" s="71"/>
      <c r="U23" s="71"/>
    </row>
    <row r="24" spans="1:21" ht="15.75" x14ac:dyDescent="0.25">
      <c r="A24" s="550"/>
      <c r="B24" s="550"/>
      <c r="C24" s="344"/>
      <c r="D24" s="344"/>
      <c r="E24" s="324"/>
      <c r="F24" s="71"/>
      <c r="G24" s="71"/>
      <c r="H24" s="71"/>
      <c r="I24" s="345"/>
      <c r="J24" s="71"/>
      <c r="K24" s="71"/>
      <c r="L24" s="71"/>
      <c r="M24" s="345"/>
      <c r="N24" s="71"/>
      <c r="O24" s="71"/>
      <c r="P24" s="379">
        <f t="shared" si="0"/>
        <v>0</v>
      </c>
      <c r="Q24" s="379">
        <f t="shared" si="1"/>
        <v>0</v>
      </c>
      <c r="R24" s="71"/>
      <c r="S24" s="71"/>
      <c r="T24" s="71"/>
      <c r="U24" s="71"/>
    </row>
    <row r="25" spans="1:21" ht="15.75" x14ac:dyDescent="0.25">
      <c r="A25" s="550"/>
      <c r="B25" s="550"/>
      <c r="C25" s="344"/>
      <c r="D25" s="344"/>
      <c r="E25" s="324"/>
      <c r="F25" s="71"/>
      <c r="G25" s="71"/>
      <c r="H25" s="203"/>
      <c r="I25" s="71"/>
      <c r="J25" s="71"/>
      <c r="K25" s="71"/>
      <c r="L25" s="71"/>
      <c r="M25" s="71"/>
      <c r="N25" s="71"/>
      <c r="O25" s="71"/>
      <c r="P25" s="379">
        <f t="shared" si="0"/>
        <v>0</v>
      </c>
      <c r="Q25" s="379">
        <f t="shared" si="1"/>
        <v>0</v>
      </c>
      <c r="R25" s="71"/>
      <c r="S25" s="71"/>
      <c r="T25" s="71"/>
      <c r="U25" s="71"/>
    </row>
    <row r="26" spans="1:21" ht="15.75" x14ac:dyDescent="0.25">
      <c r="A26" s="550"/>
      <c r="B26" s="550"/>
      <c r="C26" s="344"/>
      <c r="D26" s="344"/>
      <c r="E26" s="344"/>
      <c r="F26" s="71"/>
      <c r="G26" s="71"/>
      <c r="H26" s="71"/>
      <c r="I26" s="71"/>
      <c r="J26" s="71"/>
      <c r="K26" s="71"/>
      <c r="L26" s="71"/>
      <c r="M26" s="71"/>
      <c r="N26" s="71"/>
      <c r="O26" s="71"/>
      <c r="P26" s="379">
        <f t="shared" si="0"/>
        <v>0</v>
      </c>
      <c r="Q26" s="379">
        <f t="shared" si="1"/>
        <v>0</v>
      </c>
      <c r="R26" s="71"/>
      <c r="S26" s="71"/>
      <c r="T26" s="71"/>
      <c r="U26" s="71"/>
    </row>
    <row r="27" spans="1:21" ht="15.75" x14ac:dyDescent="0.25">
      <c r="A27" s="551"/>
      <c r="B27" s="551"/>
      <c r="C27" s="344"/>
      <c r="D27" s="344"/>
      <c r="E27" s="344"/>
      <c r="F27" s="71"/>
      <c r="G27" s="71"/>
      <c r="H27" s="71"/>
      <c r="I27" s="71"/>
      <c r="J27" s="71"/>
      <c r="K27" s="71"/>
      <c r="L27" s="71"/>
      <c r="M27" s="71"/>
      <c r="N27" s="71"/>
      <c r="O27" s="71"/>
      <c r="P27" s="379">
        <f t="shared" si="0"/>
        <v>0</v>
      </c>
      <c r="Q27" s="379">
        <f t="shared" si="1"/>
        <v>0</v>
      </c>
      <c r="R27" s="71"/>
      <c r="S27" s="71"/>
      <c r="T27" s="71"/>
      <c r="U27" s="72"/>
    </row>
    <row r="28" spans="1:21" ht="15.6" customHeight="1" x14ac:dyDescent="0.25">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x14ac:dyDescent="0.25">
      <c r="F29" s="86"/>
    </row>
    <row r="30" spans="1:21" x14ac:dyDescent="0.25">
      <c r="F30" s="86"/>
    </row>
    <row r="31" spans="1:21" x14ac:dyDescent="0.25">
      <c r="C31" s="153"/>
      <c r="F31" s="86"/>
    </row>
    <row r="32" spans="1:21" x14ac:dyDescent="0.25">
      <c r="C32" s="506"/>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19:B27"/>
    <mergeCell ref="B9:B18"/>
    <mergeCell ref="A9:A18"/>
    <mergeCell ref="A19:A27"/>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zoomScaleNormal="100" workbookViewId="0">
      <pane ySplit="6" topLeftCell="A40" activePane="bottomLeft" state="frozen"/>
      <selection sqref="A1:V1"/>
      <selection pane="bottomLeft" activeCell="C16" sqref="C16"/>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6" customWidth="1"/>
    <col min="17" max="17" width="16.28515625" style="386" bestFit="1" customWidth="1"/>
    <col min="18" max="20" width="14.28515625" style="252" customWidth="1"/>
    <col min="21" max="21" width="15.7109375" style="252" customWidth="1"/>
    <col min="22" max="16384" width="12.5703125" style="252"/>
  </cols>
  <sheetData>
    <row r="1" spans="1:28" s="244" customFormat="1" ht="18.75" x14ac:dyDescent="0.25">
      <c r="B1" s="289"/>
      <c r="C1" s="289"/>
      <c r="D1" s="289"/>
      <c r="E1" s="289"/>
      <c r="F1" s="289"/>
      <c r="G1" s="289"/>
      <c r="H1" s="289" t="s">
        <v>1379</v>
      </c>
      <c r="I1" s="289"/>
      <c r="L1" s="510" t="s">
        <v>1539</v>
      </c>
      <c r="M1" s="510" t="s">
        <v>1540</v>
      </c>
      <c r="N1" s="510" t="s">
        <v>1541</v>
      </c>
      <c r="O1" s="510" t="s">
        <v>1542</v>
      </c>
      <c r="P1" s="510" t="s">
        <v>1543</v>
      </c>
      <c r="Q1" s="510" t="s">
        <v>1544</v>
      </c>
      <c r="R1" s="510" t="s">
        <v>1545</v>
      </c>
      <c r="S1" s="510" t="s">
        <v>1546</v>
      </c>
      <c r="T1" s="510" t="s">
        <v>1547</v>
      </c>
      <c r="U1" s="510" t="s">
        <v>1548</v>
      </c>
      <c r="V1" s="510" t="s">
        <v>1549</v>
      </c>
      <c r="W1" s="510" t="s">
        <v>1550</v>
      </c>
      <c r="X1" s="510" t="s">
        <v>1551</v>
      </c>
      <c r="Y1" s="510" t="s">
        <v>1552</v>
      </c>
      <c r="Z1" s="510" t="s">
        <v>1553</v>
      </c>
      <c r="AA1" s="510" t="s">
        <v>1554</v>
      </c>
      <c r="AB1" s="510" t="s">
        <v>1555</v>
      </c>
    </row>
    <row r="2" spans="1:28" s="244" customFormat="1" ht="18.75" x14ac:dyDescent="0.25">
      <c r="A2" s="311" t="s">
        <v>1341</v>
      </c>
      <c r="B2" s="289"/>
      <c r="C2" s="289"/>
      <c r="D2" s="289"/>
      <c r="E2" s="289"/>
      <c r="F2" s="289"/>
      <c r="G2" s="289"/>
      <c r="H2" s="289"/>
      <c r="I2" s="289"/>
      <c r="J2" s="289"/>
      <c r="K2" s="289"/>
      <c r="L2" s="289"/>
      <c r="M2" s="289"/>
      <c r="N2" s="289"/>
      <c r="O2" s="289"/>
      <c r="P2" s="380"/>
      <c r="Q2" s="380"/>
      <c r="R2" s="289"/>
      <c r="S2" s="289"/>
      <c r="T2" s="289"/>
      <c r="U2" s="289"/>
    </row>
    <row r="3" spans="1:28" s="244" customFormat="1" ht="21" customHeight="1" x14ac:dyDescent="0.25">
      <c r="A3" s="245" t="s">
        <v>1376</v>
      </c>
      <c r="B3" s="246"/>
      <c r="C3" s="246"/>
      <c r="D3" s="246"/>
      <c r="E3" s="246"/>
      <c r="F3" s="247"/>
      <c r="G3" s="246"/>
      <c r="H3" s="246"/>
      <c r="I3" s="246"/>
      <c r="J3" s="246"/>
      <c r="K3" s="246"/>
      <c r="L3" s="246"/>
      <c r="M3" s="246"/>
      <c r="N3" s="246"/>
      <c r="O3" s="246"/>
      <c r="P3" s="381"/>
      <c r="Q3" s="381"/>
      <c r="R3" s="246"/>
      <c r="S3" s="246"/>
      <c r="T3" s="246"/>
      <c r="U3" s="246"/>
    </row>
    <row r="4" spans="1:28" s="67" customFormat="1" ht="23.25" customHeight="1" x14ac:dyDescent="0.25">
      <c r="A4" s="546" t="s">
        <v>96</v>
      </c>
      <c r="B4" s="548" t="s">
        <v>110</v>
      </c>
      <c r="C4" s="558" t="s">
        <v>1537</v>
      </c>
      <c r="D4" s="558" t="s">
        <v>1538</v>
      </c>
      <c r="E4" s="558" t="s">
        <v>86</v>
      </c>
      <c r="F4" s="558" t="s">
        <v>391</v>
      </c>
      <c r="G4" s="558" t="s">
        <v>87</v>
      </c>
      <c r="H4" s="561" t="s">
        <v>99</v>
      </c>
      <c r="I4" s="563"/>
      <c r="J4" s="563"/>
      <c r="K4" s="563"/>
      <c r="L4" s="563"/>
      <c r="M4" s="563"/>
      <c r="N4" s="563"/>
      <c r="O4" s="562"/>
      <c r="P4" s="567" t="s">
        <v>100</v>
      </c>
      <c r="Q4" s="568"/>
      <c r="R4" s="548" t="s">
        <v>102</v>
      </c>
      <c r="S4" s="548" t="s">
        <v>109</v>
      </c>
      <c r="T4" s="548" t="s">
        <v>108</v>
      </c>
      <c r="U4" s="564" t="s">
        <v>88</v>
      </c>
    </row>
    <row r="5" spans="1:28" s="67" customFormat="1" ht="15" customHeight="1" x14ac:dyDescent="0.25">
      <c r="A5" s="546"/>
      <c r="B5" s="546"/>
      <c r="C5" s="559"/>
      <c r="D5" s="559"/>
      <c r="E5" s="559"/>
      <c r="F5" s="559"/>
      <c r="G5" s="559"/>
      <c r="H5" s="561" t="s">
        <v>103</v>
      </c>
      <c r="I5" s="562"/>
      <c r="J5" s="561" t="s">
        <v>104</v>
      </c>
      <c r="K5" s="562"/>
      <c r="L5" s="561" t="s">
        <v>105</v>
      </c>
      <c r="M5" s="562"/>
      <c r="N5" s="561" t="s">
        <v>106</v>
      </c>
      <c r="O5" s="562"/>
      <c r="P5" s="569"/>
      <c r="Q5" s="570"/>
      <c r="R5" s="546"/>
      <c r="S5" s="546"/>
      <c r="T5" s="546"/>
      <c r="U5" s="565"/>
    </row>
    <row r="6" spans="1:28" s="67" customFormat="1" ht="24" customHeight="1" x14ac:dyDescent="0.25">
      <c r="A6" s="547"/>
      <c r="B6" s="54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47"/>
      <c r="S6" s="547"/>
      <c r="T6" s="547"/>
      <c r="U6" s="566"/>
    </row>
    <row r="7" spans="1:28"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571" t="s">
        <v>1377</v>
      </c>
      <c r="B8" s="571" t="s">
        <v>1454</v>
      </c>
      <c r="C8" s="307"/>
      <c r="D8" s="307"/>
      <c r="E8" s="307"/>
      <c r="F8" s="307"/>
      <c r="G8" s="307"/>
      <c r="H8" s="249"/>
      <c r="I8" s="249"/>
      <c r="J8" s="250"/>
      <c r="K8" s="251"/>
      <c r="L8" s="249"/>
      <c r="M8" s="230"/>
      <c r="N8" s="250"/>
      <c r="O8" s="230"/>
      <c r="P8" s="382">
        <f>H8+J8+L8+N8</f>
        <v>0</v>
      </c>
      <c r="Q8" s="383">
        <f>I8+K8+M8+O8</f>
        <v>0</v>
      </c>
      <c r="R8" s="249"/>
      <c r="S8" s="249"/>
      <c r="T8" s="249"/>
      <c r="U8" s="307"/>
    </row>
    <row r="9" spans="1:28" ht="15.75" x14ac:dyDescent="0.25">
      <c r="A9" s="572"/>
      <c r="B9" s="572"/>
      <c r="C9" s="307"/>
      <c r="D9" s="307"/>
      <c r="E9" s="307"/>
      <c r="F9" s="307"/>
      <c r="G9" s="307"/>
      <c r="H9" s="249"/>
      <c r="I9" s="249"/>
      <c r="J9" s="250"/>
      <c r="K9" s="251"/>
      <c r="L9" s="249"/>
      <c r="M9" s="230"/>
      <c r="N9" s="250"/>
      <c r="O9" s="230"/>
      <c r="P9" s="382">
        <f t="shared" ref="P9:P46" si="0">H9+J9+L9+N9</f>
        <v>0</v>
      </c>
      <c r="Q9" s="383">
        <f t="shared" ref="Q9:Q46" si="1">I9+K9+M9+O9</f>
        <v>0</v>
      </c>
      <c r="R9" s="249"/>
      <c r="S9" s="249"/>
      <c r="T9" s="249"/>
      <c r="U9" s="307"/>
    </row>
    <row r="10" spans="1:28" ht="15.75" x14ac:dyDescent="0.25">
      <c r="A10" s="572"/>
      <c r="B10" s="572"/>
      <c r="C10" s="307"/>
      <c r="D10" s="307"/>
      <c r="E10" s="307"/>
      <c r="F10" s="307"/>
      <c r="G10" s="307"/>
      <c r="H10" s="249"/>
      <c r="I10" s="249"/>
      <c r="J10" s="250"/>
      <c r="K10" s="251"/>
      <c r="L10" s="249"/>
      <c r="M10" s="230"/>
      <c r="N10" s="250"/>
      <c r="O10" s="230"/>
      <c r="P10" s="382">
        <f t="shared" si="0"/>
        <v>0</v>
      </c>
      <c r="Q10" s="383">
        <f t="shared" si="1"/>
        <v>0</v>
      </c>
      <c r="R10" s="249"/>
      <c r="S10" s="249"/>
      <c r="T10" s="249"/>
      <c r="U10" s="307"/>
    </row>
    <row r="11" spans="1:28" ht="15.75" x14ac:dyDescent="0.25">
      <c r="A11" s="572"/>
      <c r="B11" s="572"/>
      <c r="C11" s="307"/>
      <c r="D11" s="307"/>
      <c r="E11" s="307"/>
      <c r="F11" s="307"/>
      <c r="G11" s="307"/>
      <c r="H11" s="249"/>
      <c r="I11" s="249"/>
      <c r="J11" s="250"/>
      <c r="K11" s="251"/>
      <c r="L11" s="249"/>
      <c r="M11" s="230"/>
      <c r="N11" s="250"/>
      <c r="O11" s="230"/>
      <c r="P11" s="382">
        <f t="shared" si="0"/>
        <v>0</v>
      </c>
      <c r="Q11" s="383">
        <f t="shared" si="1"/>
        <v>0</v>
      </c>
      <c r="R11" s="249"/>
      <c r="S11" s="249"/>
      <c r="T11" s="249"/>
      <c r="U11" s="307"/>
    </row>
    <row r="12" spans="1:28" ht="15.75" x14ac:dyDescent="0.25">
      <c r="A12" s="572"/>
      <c r="B12" s="572"/>
      <c r="C12" s="307"/>
      <c r="D12" s="307"/>
      <c r="E12" s="307"/>
      <c r="F12" s="307"/>
      <c r="G12" s="307"/>
      <c r="H12" s="249"/>
      <c r="I12" s="249"/>
      <c r="J12" s="250"/>
      <c r="K12" s="251"/>
      <c r="L12" s="249"/>
      <c r="M12" s="230"/>
      <c r="N12" s="250"/>
      <c r="O12" s="230"/>
      <c r="P12" s="382">
        <f t="shared" si="0"/>
        <v>0</v>
      </c>
      <c r="Q12" s="383">
        <f t="shared" si="1"/>
        <v>0</v>
      </c>
      <c r="R12" s="249"/>
      <c r="S12" s="249"/>
      <c r="T12" s="249"/>
      <c r="U12" s="307"/>
    </row>
    <row r="13" spans="1:28" ht="15.75" x14ac:dyDescent="0.25">
      <c r="A13" s="572"/>
      <c r="B13" s="573"/>
      <c r="C13" s="307"/>
      <c r="D13" s="307"/>
      <c r="E13" s="307"/>
      <c r="F13" s="307"/>
      <c r="G13" s="307"/>
      <c r="H13" s="249"/>
      <c r="I13" s="249"/>
      <c r="J13" s="250"/>
      <c r="K13" s="251"/>
      <c r="L13" s="249"/>
      <c r="M13" s="230"/>
      <c r="N13" s="250"/>
      <c r="O13" s="230"/>
      <c r="P13" s="382">
        <f t="shared" si="0"/>
        <v>0</v>
      </c>
      <c r="Q13" s="383">
        <f t="shared" si="1"/>
        <v>0</v>
      </c>
      <c r="R13" s="249"/>
      <c r="S13" s="249"/>
      <c r="T13" s="249"/>
      <c r="U13" s="307"/>
    </row>
    <row r="14" spans="1:28" ht="15.75" x14ac:dyDescent="0.25">
      <c r="A14" s="572"/>
      <c r="B14" s="571" t="s">
        <v>1455</v>
      </c>
      <c r="C14" s="307"/>
      <c r="D14" s="307"/>
      <c r="E14" s="307"/>
      <c r="F14" s="307"/>
      <c r="G14" s="307"/>
      <c r="H14" s="249"/>
      <c r="I14" s="249"/>
      <c r="J14" s="250"/>
      <c r="K14" s="251"/>
      <c r="L14" s="249"/>
      <c r="M14" s="230"/>
      <c r="N14" s="250"/>
      <c r="O14" s="230"/>
      <c r="P14" s="382">
        <f t="shared" si="0"/>
        <v>0</v>
      </c>
      <c r="Q14" s="383">
        <f t="shared" si="1"/>
        <v>0</v>
      </c>
      <c r="R14" s="249"/>
      <c r="S14" s="249"/>
      <c r="T14" s="249"/>
      <c r="U14" s="307"/>
    </row>
    <row r="15" spans="1:28" ht="15.75" x14ac:dyDescent="0.25">
      <c r="A15" s="572"/>
      <c r="B15" s="572"/>
      <c r="C15" s="307"/>
      <c r="D15" s="307"/>
      <c r="E15" s="307"/>
      <c r="F15" s="307"/>
      <c r="G15" s="307"/>
      <c r="H15" s="249"/>
      <c r="I15" s="249"/>
      <c r="J15" s="250"/>
      <c r="K15" s="251"/>
      <c r="L15" s="249"/>
      <c r="M15" s="230"/>
      <c r="N15" s="250"/>
      <c r="O15" s="230"/>
      <c r="P15" s="382">
        <f t="shared" si="0"/>
        <v>0</v>
      </c>
      <c r="Q15" s="383">
        <f t="shared" si="1"/>
        <v>0</v>
      </c>
      <c r="R15" s="249"/>
      <c r="S15" s="249"/>
      <c r="T15" s="249"/>
      <c r="U15" s="307"/>
    </row>
    <row r="16" spans="1:28" ht="15.75" x14ac:dyDescent="0.25">
      <c r="A16" s="572"/>
      <c r="B16" s="572"/>
      <c r="C16" s="307"/>
      <c r="D16" s="307"/>
      <c r="E16" s="307"/>
      <c r="F16" s="307"/>
      <c r="G16" s="307"/>
      <c r="H16" s="249"/>
      <c r="I16" s="249"/>
      <c r="J16" s="250"/>
      <c r="K16" s="251"/>
      <c r="L16" s="249"/>
      <c r="M16" s="230"/>
      <c r="N16" s="250"/>
      <c r="O16" s="230"/>
      <c r="P16" s="382">
        <f t="shared" si="0"/>
        <v>0</v>
      </c>
      <c r="Q16" s="383">
        <f t="shared" si="1"/>
        <v>0</v>
      </c>
      <c r="R16" s="249"/>
      <c r="S16" s="249"/>
      <c r="T16" s="249"/>
      <c r="U16" s="307"/>
    </row>
    <row r="17" spans="1:21" ht="15.75" x14ac:dyDescent="0.25">
      <c r="A17" s="572"/>
      <c r="B17" s="572"/>
      <c r="C17" s="307"/>
      <c r="D17" s="307"/>
      <c r="E17" s="307"/>
      <c r="F17" s="307"/>
      <c r="G17" s="346"/>
      <c r="H17" s="249"/>
      <c r="I17" s="249"/>
      <c r="J17" s="249"/>
      <c r="K17" s="249"/>
      <c r="L17" s="249"/>
      <c r="M17" s="230"/>
      <c r="N17" s="249"/>
      <c r="O17" s="230"/>
      <c r="P17" s="382">
        <f t="shared" si="0"/>
        <v>0</v>
      </c>
      <c r="Q17" s="383">
        <f t="shared" si="1"/>
        <v>0</v>
      </c>
      <c r="R17" s="254"/>
      <c r="S17" s="254"/>
      <c r="T17" s="254"/>
      <c r="U17" s="307"/>
    </row>
    <row r="18" spans="1:21" ht="15.75" x14ac:dyDescent="0.25">
      <c r="A18" s="572"/>
      <c r="B18" s="572"/>
      <c r="C18" s="307"/>
      <c r="D18" s="307"/>
      <c r="E18" s="307"/>
      <c r="F18" s="307"/>
      <c r="G18" s="346"/>
      <c r="H18" s="249"/>
      <c r="I18" s="249"/>
      <c r="J18" s="249"/>
      <c r="K18" s="249"/>
      <c r="L18" s="249"/>
      <c r="M18" s="230"/>
      <c r="N18" s="249"/>
      <c r="O18" s="230"/>
      <c r="P18" s="382">
        <f t="shared" si="0"/>
        <v>0</v>
      </c>
      <c r="Q18" s="383">
        <f t="shared" si="1"/>
        <v>0</v>
      </c>
      <c r="R18" s="254"/>
      <c r="S18" s="254"/>
      <c r="T18" s="254"/>
      <c r="U18" s="307"/>
    </row>
    <row r="19" spans="1:21" ht="15.75" x14ac:dyDescent="0.25">
      <c r="A19" s="572"/>
      <c r="B19" s="573"/>
      <c r="C19" s="307"/>
      <c r="D19" s="307"/>
      <c r="E19" s="307"/>
      <c r="F19" s="307"/>
      <c r="G19" s="307"/>
      <c r="H19" s="249"/>
      <c r="I19" s="347"/>
      <c r="J19" s="249"/>
      <c r="K19" s="347"/>
      <c r="L19" s="249"/>
      <c r="M19" s="230"/>
      <c r="N19" s="249"/>
      <c r="O19" s="230"/>
      <c r="P19" s="382">
        <f t="shared" si="0"/>
        <v>0</v>
      </c>
      <c r="Q19" s="383">
        <f t="shared" si="1"/>
        <v>0</v>
      </c>
      <c r="R19" s="249"/>
      <c r="S19" s="249"/>
      <c r="T19" s="249"/>
      <c r="U19" s="307"/>
    </row>
    <row r="20" spans="1:21" ht="15.75" x14ac:dyDescent="0.25">
      <c r="A20" s="572"/>
      <c r="B20" s="571" t="s">
        <v>1456</v>
      </c>
      <c r="C20" s="307"/>
      <c r="D20" s="307"/>
      <c r="E20" s="307"/>
      <c r="F20" s="307"/>
      <c r="G20" s="307"/>
      <c r="H20" s="249"/>
      <c r="I20" s="347"/>
      <c r="J20" s="249"/>
      <c r="K20" s="347"/>
      <c r="L20" s="249"/>
      <c r="M20" s="230"/>
      <c r="N20" s="249"/>
      <c r="O20" s="230"/>
      <c r="P20" s="382">
        <f t="shared" si="0"/>
        <v>0</v>
      </c>
      <c r="Q20" s="383">
        <f t="shared" si="1"/>
        <v>0</v>
      </c>
      <c r="R20" s="249"/>
      <c r="S20" s="249"/>
      <c r="T20" s="249"/>
      <c r="U20" s="307"/>
    </row>
    <row r="21" spans="1:21" ht="15.75" x14ac:dyDescent="0.25">
      <c r="A21" s="572"/>
      <c r="B21" s="572"/>
      <c r="C21" s="307"/>
      <c r="D21" s="307"/>
      <c r="E21" s="307"/>
      <c r="F21" s="307"/>
      <c r="G21" s="249"/>
      <c r="H21" s="250"/>
      <c r="I21" s="249"/>
      <c r="J21" s="250"/>
      <c r="K21" s="249"/>
      <c r="L21" s="250"/>
      <c r="M21" s="230"/>
      <c r="N21" s="250"/>
      <c r="O21" s="230"/>
      <c r="P21" s="382">
        <f t="shared" si="0"/>
        <v>0</v>
      </c>
      <c r="Q21" s="383">
        <f t="shared" si="1"/>
        <v>0</v>
      </c>
      <c r="R21" s="249"/>
      <c r="S21" s="249"/>
      <c r="T21" s="249"/>
      <c r="U21" s="249"/>
    </row>
    <row r="22" spans="1:21" ht="15.75" x14ac:dyDescent="0.25">
      <c r="A22" s="572"/>
      <c r="B22" s="572"/>
      <c r="C22" s="307"/>
      <c r="D22" s="307"/>
      <c r="E22" s="307"/>
      <c r="F22" s="307"/>
      <c r="G22" s="249"/>
      <c r="H22" s="250"/>
      <c r="I22" s="249"/>
      <c r="J22" s="250"/>
      <c r="K22" s="249"/>
      <c r="L22" s="250"/>
      <c r="M22" s="230"/>
      <c r="N22" s="250"/>
      <c r="O22" s="230"/>
      <c r="P22" s="382">
        <f t="shared" si="0"/>
        <v>0</v>
      </c>
      <c r="Q22" s="383">
        <f t="shared" si="1"/>
        <v>0</v>
      </c>
      <c r="R22" s="249"/>
      <c r="S22" s="249"/>
      <c r="T22" s="249"/>
      <c r="U22" s="249"/>
    </row>
    <row r="23" spans="1:21" ht="15.75" x14ac:dyDescent="0.25">
      <c r="A23" s="572"/>
      <c r="B23" s="572"/>
      <c r="C23" s="307"/>
      <c r="D23" s="307"/>
      <c r="E23" s="307"/>
      <c r="F23" s="307"/>
      <c r="G23" s="249"/>
      <c r="H23" s="250"/>
      <c r="I23" s="249"/>
      <c r="J23" s="250"/>
      <c r="K23" s="249"/>
      <c r="L23" s="250"/>
      <c r="M23" s="230"/>
      <c r="N23" s="250"/>
      <c r="O23" s="230"/>
      <c r="P23" s="382">
        <f t="shared" si="0"/>
        <v>0</v>
      </c>
      <c r="Q23" s="383">
        <f t="shared" si="1"/>
        <v>0</v>
      </c>
      <c r="R23" s="249"/>
      <c r="S23" s="249"/>
      <c r="T23" s="249"/>
      <c r="U23" s="249"/>
    </row>
    <row r="24" spans="1:21" ht="15.75" x14ac:dyDescent="0.25">
      <c r="A24" s="572"/>
      <c r="B24" s="572"/>
      <c r="C24" s="307"/>
      <c r="D24" s="307"/>
      <c r="E24" s="307"/>
      <c r="F24" s="307"/>
      <c r="G24" s="249"/>
      <c r="H24" s="250"/>
      <c r="I24" s="249"/>
      <c r="J24" s="250"/>
      <c r="K24" s="249"/>
      <c r="L24" s="250"/>
      <c r="M24" s="230"/>
      <c r="N24" s="250"/>
      <c r="O24" s="230"/>
      <c r="P24" s="382">
        <f t="shared" si="0"/>
        <v>0</v>
      </c>
      <c r="Q24" s="383">
        <f t="shared" si="1"/>
        <v>0</v>
      </c>
      <c r="R24" s="249"/>
      <c r="S24" s="249"/>
      <c r="T24" s="249"/>
      <c r="U24" s="249"/>
    </row>
    <row r="25" spans="1:21" ht="15.75" x14ac:dyDescent="0.25">
      <c r="A25" s="572"/>
      <c r="B25" s="572"/>
      <c r="C25" s="307"/>
      <c r="D25" s="307"/>
      <c r="E25" s="307"/>
      <c r="F25" s="307"/>
      <c r="G25" s="249"/>
      <c r="H25" s="250"/>
      <c r="I25" s="249"/>
      <c r="J25" s="250"/>
      <c r="K25" s="249"/>
      <c r="L25" s="250"/>
      <c r="M25" s="230"/>
      <c r="N25" s="250"/>
      <c r="O25" s="230"/>
      <c r="P25" s="382">
        <f t="shared" si="0"/>
        <v>0</v>
      </c>
      <c r="Q25" s="383">
        <f t="shared" si="1"/>
        <v>0</v>
      </c>
      <c r="R25" s="249"/>
      <c r="S25" s="249"/>
      <c r="T25" s="249"/>
      <c r="U25" s="249"/>
    </row>
    <row r="26" spans="1:21" ht="15.75" x14ac:dyDescent="0.25">
      <c r="A26" s="572"/>
      <c r="B26" s="572"/>
      <c r="C26" s="248"/>
      <c r="D26" s="248"/>
      <c r="E26" s="307"/>
      <c r="F26" s="307"/>
      <c r="G26" s="307"/>
      <c r="H26" s="250"/>
      <c r="I26" s="253"/>
      <c r="J26" s="250"/>
      <c r="K26" s="253"/>
      <c r="L26" s="250"/>
      <c r="M26" s="230"/>
      <c r="N26" s="250"/>
      <c r="O26" s="230"/>
      <c r="P26" s="382">
        <f t="shared" si="0"/>
        <v>0</v>
      </c>
      <c r="Q26" s="383">
        <f t="shared" si="1"/>
        <v>0</v>
      </c>
      <c r="R26" s="249"/>
      <c r="S26" s="249"/>
      <c r="T26" s="249"/>
      <c r="U26" s="307"/>
    </row>
    <row r="27" spans="1:21" ht="15.75" x14ac:dyDescent="0.25">
      <c r="A27" s="572"/>
      <c r="B27" s="573"/>
      <c r="C27" s="248"/>
      <c r="D27" s="248"/>
      <c r="E27" s="307"/>
      <c r="F27" s="307"/>
      <c r="G27" s="277"/>
      <c r="H27" s="250"/>
      <c r="I27" s="249"/>
      <c r="J27" s="250"/>
      <c r="K27" s="249"/>
      <c r="L27" s="250"/>
      <c r="M27" s="230"/>
      <c r="N27" s="250"/>
      <c r="O27" s="230"/>
      <c r="P27" s="382">
        <f t="shared" si="0"/>
        <v>0</v>
      </c>
      <c r="Q27" s="383">
        <f t="shared" si="1"/>
        <v>0</v>
      </c>
      <c r="R27" s="249"/>
      <c r="S27" s="249"/>
      <c r="T27" s="249"/>
      <c r="U27" s="307"/>
    </row>
    <row r="28" spans="1:21" ht="15.75" customHeight="1" x14ac:dyDescent="0.25">
      <c r="A28" s="572"/>
      <c r="B28" s="574" t="s">
        <v>1505</v>
      </c>
      <c r="C28" s="248"/>
      <c r="D28" s="248"/>
      <c r="E28" s="307"/>
      <c r="F28" s="307"/>
      <c r="G28" s="307"/>
      <c r="H28" s="249"/>
      <c r="I28" s="249"/>
      <c r="J28" s="205"/>
      <c r="K28" s="249"/>
      <c r="L28" s="249"/>
      <c r="M28" s="230"/>
      <c r="N28" s="249"/>
      <c r="O28" s="230"/>
      <c r="P28" s="382">
        <f t="shared" si="0"/>
        <v>0</v>
      </c>
      <c r="Q28" s="383">
        <f t="shared" si="1"/>
        <v>0</v>
      </c>
      <c r="R28" s="249"/>
      <c r="S28" s="249"/>
      <c r="T28" s="249"/>
      <c r="U28" s="307"/>
    </row>
    <row r="29" spans="1:21" ht="15.75" x14ac:dyDescent="0.25">
      <c r="A29" s="572"/>
      <c r="B29" s="574"/>
      <c r="C29" s="248"/>
      <c r="D29" s="248"/>
      <c r="E29" s="307"/>
      <c r="F29" s="307"/>
      <c r="G29" s="307"/>
      <c r="H29" s="249"/>
      <c r="I29" s="249"/>
      <c r="J29" s="205"/>
      <c r="K29" s="249"/>
      <c r="L29" s="249"/>
      <c r="M29" s="230"/>
      <c r="N29" s="249"/>
      <c r="O29" s="230"/>
      <c r="P29" s="382">
        <f t="shared" si="0"/>
        <v>0</v>
      </c>
      <c r="Q29" s="383">
        <f t="shared" si="1"/>
        <v>0</v>
      </c>
      <c r="R29" s="249"/>
      <c r="S29" s="249"/>
      <c r="T29" s="249"/>
      <c r="U29" s="307"/>
    </row>
    <row r="30" spans="1:21" ht="15.75" x14ac:dyDescent="0.25">
      <c r="A30" s="572"/>
      <c r="B30" s="574"/>
      <c r="C30" s="248"/>
      <c r="D30" s="248"/>
      <c r="E30" s="307"/>
      <c r="F30" s="307"/>
      <c r="G30" s="307"/>
      <c r="H30" s="249"/>
      <c r="I30" s="249"/>
      <c r="J30" s="205"/>
      <c r="K30" s="249"/>
      <c r="L30" s="249"/>
      <c r="M30" s="230"/>
      <c r="N30" s="249"/>
      <c r="O30" s="230"/>
      <c r="P30" s="382">
        <f t="shared" si="0"/>
        <v>0</v>
      </c>
      <c r="Q30" s="383">
        <f t="shared" si="1"/>
        <v>0</v>
      </c>
      <c r="R30" s="249"/>
      <c r="S30" s="249"/>
      <c r="T30" s="249"/>
      <c r="U30" s="307"/>
    </row>
    <row r="31" spans="1:21" ht="15.75" x14ac:dyDescent="0.25">
      <c r="A31" s="572"/>
      <c r="B31" s="574"/>
      <c r="C31" s="248"/>
      <c r="D31" s="248"/>
      <c r="E31" s="307"/>
      <c r="F31" s="307"/>
      <c r="G31" s="307"/>
      <c r="H31" s="249"/>
      <c r="I31" s="249"/>
      <c r="J31" s="205"/>
      <c r="K31" s="249"/>
      <c r="L31" s="249"/>
      <c r="M31" s="230"/>
      <c r="N31" s="249"/>
      <c r="O31" s="230"/>
      <c r="P31" s="382"/>
      <c r="Q31" s="383"/>
      <c r="R31" s="249"/>
      <c r="S31" s="249"/>
      <c r="T31" s="249"/>
      <c r="U31" s="307"/>
    </row>
    <row r="32" spans="1:21" ht="15.75" x14ac:dyDescent="0.25">
      <c r="A32" s="572"/>
      <c r="B32" s="574"/>
      <c r="C32" s="248"/>
      <c r="D32" s="248"/>
      <c r="E32" s="307"/>
      <c r="F32" s="307"/>
      <c r="G32" s="307"/>
      <c r="H32" s="249"/>
      <c r="I32" s="249"/>
      <c r="J32" s="205"/>
      <c r="K32" s="249"/>
      <c r="L32" s="249"/>
      <c r="M32" s="230"/>
      <c r="N32" s="249"/>
      <c r="O32" s="230"/>
      <c r="P32" s="382"/>
      <c r="Q32" s="383"/>
      <c r="R32" s="249"/>
      <c r="S32" s="249"/>
      <c r="T32" s="249"/>
      <c r="U32" s="307"/>
    </row>
    <row r="33" spans="1:21" ht="15.75" x14ac:dyDescent="0.25">
      <c r="A33" s="572"/>
      <c r="B33" s="574"/>
      <c r="C33" s="248"/>
      <c r="D33" s="248"/>
      <c r="E33" s="307"/>
      <c r="F33" s="307"/>
      <c r="G33" s="307"/>
      <c r="H33" s="249"/>
      <c r="I33" s="249"/>
      <c r="J33" s="205"/>
      <c r="K33" s="249"/>
      <c r="L33" s="249"/>
      <c r="M33" s="230"/>
      <c r="N33" s="249"/>
      <c r="O33" s="230"/>
      <c r="P33" s="382">
        <f t="shared" si="0"/>
        <v>0</v>
      </c>
      <c r="Q33" s="383">
        <f t="shared" si="1"/>
        <v>0</v>
      </c>
      <c r="R33" s="249"/>
      <c r="S33" s="249"/>
      <c r="T33" s="249"/>
      <c r="U33" s="307"/>
    </row>
    <row r="34" spans="1:21" ht="15.75" x14ac:dyDescent="0.25">
      <c r="A34" s="572"/>
      <c r="B34" s="574"/>
      <c r="C34" s="248"/>
      <c r="D34" s="248"/>
      <c r="E34" s="307"/>
      <c r="F34" s="307"/>
      <c r="G34" s="307"/>
      <c r="H34" s="249"/>
      <c r="I34" s="249"/>
      <c r="J34" s="205"/>
      <c r="K34" s="249"/>
      <c r="L34" s="249"/>
      <c r="M34" s="230"/>
      <c r="N34" s="249"/>
      <c r="O34" s="230"/>
      <c r="P34" s="382">
        <f t="shared" si="0"/>
        <v>0</v>
      </c>
      <c r="Q34" s="383">
        <f t="shared" si="1"/>
        <v>0</v>
      </c>
      <c r="R34" s="249"/>
      <c r="S34" s="249"/>
      <c r="T34" s="249"/>
      <c r="U34" s="307"/>
    </row>
    <row r="35" spans="1:21" ht="15.75" x14ac:dyDescent="0.25">
      <c r="A35" s="572"/>
      <c r="B35" s="574"/>
      <c r="C35" s="248"/>
      <c r="D35" s="248"/>
      <c r="E35" s="307"/>
      <c r="F35" s="307"/>
      <c r="G35" s="307"/>
      <c r="H35" s="249"/>
      <c r="I35" s="249"/>
      <c r="J35" s="205"/>
      <c r="K35" s="249"/>
      <c r="L35" s="249"/>
      <c r="M35" s="230"/>
      <c r="N35" s="249"/>
      <c r="O35" s="230"/>
      <c r="P35" s="382">
        <f t="shared" si="0"/>
        <v>0</v>
      </c>
      <c r="Q35" s="383">
        <f t="shared" si="1"/>
        <v>0</v>
      </c>
      <c r="R35" s="249"/>
      <c r="S35" s="249"/>
      <c r="T35" s="249"/>
      <c r="U35" s="307"/>
    </row>
    <row r="36" spans="1:21" ht="15.75" x14ac:dyDescent="0.25">
      <c r="A36" s="572"/>
      <c r="B36" s="574"/>
      <c r="C36" s="248"/>
      <c r="D36" s="248"/>
      <c r="E36" s="307"/>
      <c r="F36" s="307"/>
      <c r="G36" s="307"/>
      <c r="H36" s="249"/>
      <c r="I36" s="249"/>
      <c r="J36" s="205"/>
      <c r="K36" s="249"/>
      <c r="L36" s="249"/>
      <c r="M36" s="230"/>
      <c r="N36" s="249"/>
      <c r="O36" s="230"/>
      <c r="P36" s="382">
        <f t="shared" si="0"/>
        <v>0</v>
      </c>
      <c r="Q36" s="383">
        <f t="shared" si="1"/>
        <v>0</v>
      </c>
      <c r="R36" s="249"/>
      <c r="S36" s="249"/>
      <c r="T36" s="249"/>
      <c r="U36" s="307"/>
    </row>
    <row r="37" spans="1:21" ht="15.75" x14ac:dyDescent="0.25">
      <c r="A37" s="572"/>
      <c r="B37" s="574"/>
      <c r="C37" s="248"/>
      <c r="D37" s="248"/>
      <c r="E37" s="307"/>
      <c r="F37" s="307"/>
      <c r="G37" s="307"/>
      <c r="H37" s="249"/>
      <c r="I37" s="249"/>
      <c r="J37" s="205"/>
      <c r="K37" s="249"/>
      <c r="L37" s="249"/>
      <c r="M37" s="230"/>
      <c r="N37" s="249"/>
      <c r="O37" s="230"/>
      <c r="P37" s="382">
        <f t="shared" si="0"/>
        <v>0</v>
      </c>
      <c r="Q37" s="383">
        <f t="shared" si="1"/>
        <v>0</v>
      </c>
      <c r="R37" s="249"/>
      <c r="S37" s="249"/>
      <c r="T37" s="249"/>
      <c r="U37" s="307"/>
    </row>
    <row r="38" spans="1:21" ht="15.75" x14ac:dyDescent="0.25">
      <c r="A38" s="572"/>
      <c r="B38" s="574"/>
      <c r="C38" s="248"/>
      <c r="D38" s="248"/>
      <c r="E38" s="307"/>
      <c r="F38" s="307"/>
      <c r="G38" s="307"/>
      <c r="H38" s="249"/>
      <c r="I38" s="249"/>
      <c r="J38" s="205"/>
      <c r="K38" s="249"/>
      <c r="L38" s="249"/>
      <c r="M38" s="230"/>
      <c r="N38" s="249"/>
      <c r="O38" s="230"/>
      <c r="P38" s="382">
        <f t="shared" si="0"/>
        <v>0</v>
      </c>
      <c r="Q38" s="383">
        <f t="shared" si="1"/>
        <v>0</v>
      </c>
      <c r="R38" s="249"/>
      <c r="S38" s="249"/>
      <c r="T38" s="249"/>
      <c r="U38" s="307"/>
    </row>
    <row r="39" spans="1:21" ht="15.75" x14ac:dyDescent="0.25">
      <c r="A39" s="572"/>
      <c r="B39" s="574" t="s">
        <v>1457</v>
      </c>
      <c r="C39" s="248"/>
      <c r="D39" s="248"/>
      <c r="E39" s="307"/>
      <c r="F39" s="307"/>
      <c r="G39" s="307"/>
      <c r="H39" s="249"/>
      <c r="I39" s="249"/>
      <c r="J39" s="205"/>
      <c r="K39" s="249"/>
      <c r="L39" s="249"/>
      <c r="M39" s="230"/>
      <c r="N39" s="249"/>
      <c r="O39" s="230"/>
      <c r="P39" s="382">
        <f t="shared" si="0"/>
        <v>0</v>
      </c>
      <c r="Q39" s="383">
        <f t="shared" si="1"/>
        <v>0</v>
      </c>
      <c r="R39" s="249"/>
      <c r="S39" s="249"/>
      <c r="T39" s="249"/>
      <c r="U39" s="307"/>
    </row>
    <row r="40" spans="1:21" ht="15.75" x14ac:dyDescent="0.25">
      <c r="A40" s="572"/>
      <c r="B40" s="574"/>
      <c r="C40" s="307"/>
      <c r="D40" s="307"/>
      <c r="E40" s="307"/>
      <c r="F40" s="307"/>
      <c r="G40" s="307"/>
      <c r="H40" s="249"/>
      <c r="I40" s="249"/>
      <c r="J40" s="205"/>
      <c r="K40" s="249"/>
      <c r="L40" s="249"/>
      <c r="M40" s="230"/>
      <c r="N40" s="249"/>
      <c r="O40" s="230"/>
      <c r="P40" s="382">
        <f t="shared" si="0"/>
        <v>0</v>
      </c>
      <c r="Q40" s="383">
        <f t="shared" si="1"/>
        <v>0</v>
      </c>
      <c r="R40" s="249"/>
      <c r="S40" s="249"/>
      <c r="T40" s="249"/>
      <c r="U40" s="307"/>
    </row>
    <row r="41" spans="1:21" ht="15.75" x14ac:dyDescent="0.25">
      <c r="A41" s="572"/>
      <c r="B41" s="574"/>
      <c r="C41" s="307"/>
      <c r="D41" s="307"/>
      <c r="E41" s="307"/>
      <c r="F41" s="307"/>
      <c r="G41" s="307"/>
      <c r="H41" s="249"/>
      <c r="I41" s="249"/>
      <c r="J41" s="205"/>
      <c r="K41" s="249"/>
      <c r="L41" s="249"/>
      <c r="M41" s="230"/>
      <c r="N41" s="249"/>
      <c r="O41" s="230"/>
      <c r="P41" s="382">
        <f t="shared" si="0"/>
        <v>0</v>
      </c>
      <c r="Q41" s="383">
        <f t="shared" si="1"/>
        <v>0</v>
      </c>
      <c r="R41" s="249"/>
      <c r="S41" s="249"/>
      <c r="T41" s="249"/>
      <c r="U41" s="307"/>
    </row>
    <row r="42" spans="1:21" ht="15.75" x14ac:dyDescent="0.25">
      <c r="A42" s="572"/>
      <c r="B42" s="574"/>
      <c r="C42" s="307"/>
      <c r="D42" s="307"/>
      <c r="E42" s="307"/>
      <c r="F42" s="307"/>
      <c r="G42" s="307"/>
      <c r="H42" s="249"/>
      <c r="I42" s="249"/>
      <c r="J42" s="205"/>
      <c r="K42" s="249"/>
      <c r="L42" s="249"/>
      <c r="M42" s="230"/>
      <c r="N42" s="249"/>
      <c r="O42" s="230"/>
      <c r="P42" s="382">
        <f t="shared" si="0"/>
        <v>0</v>
      </c>
      <c r="Q42" s="383">
        <f t="shared" si="1"/>
        <v>0</v>
      </c>
      <c r="R42" s="249"/>
      <c r="S42" s="249"/>
      <c r="T42" s="249"/>
      <c r="U42" s="307"/>
    </row>
    <row r="43" spans="1:21" ht="15.75" x14ac:dyDescent="0.25">
      <c r="A43" s="572"/>
      <c r="B43" s="574"/>
      <c r="C43" s="307"/>
      <c r="D43" s="307"/>
      <c r="E43" s="307"/>
      <c r="F43" s="307"/>
      <c r="G43" s="307"/>
      <c r="H43" s="249"/>
      <c r="I43" s="249"/>
      <c r="J43" s="205"/>
      <c r="K43" s="249"/>
      <c r="L43" s="249"/>
      <c r="M43" s="230"/>
      <c r="N43" s="249"/>
      <c r="O43" s="230"/>
      <c r="P43" s="382">
        <f t="shared" si="0"/>
        <v>0</v>
      </c>
      <c r="Q43" s="383">
        <f t="shared" si="1"/>
        <v>0</v>
      </c>
      <c r="R43" s="249"/>
      <c r="S43" s="249"/>
      <c r="T43" s="249"/>
      <c r="U43" s="307"/>
    </row>
    <row r="44" spans="1:21" ht="15.75" x14ac:dyDescent="0.25">
      <c r="A44" s="572"/>
      <c r="B44" s="574"/>
      <c r="C44" s="307"/>
      <c r="D44" s="307"/>
      <c r="E44" s="307"/>
      <c r="F44" s="307"/>
      <c r="G44" s="307"/>
      <c r="H44" s="249"/>
      <c r="I44" s="249"/>
      <c r="J44" s="205"/>
      <c r="K44" s="249"/>
      <c r="L44" s="249"/>
      <c r="M44" s="230"/>
      <c r="N44" s="249"/>
      <c r="O44" s="230"/>
      <c r="P44" s="382">
        <f t="shared" si="0"/>
        <v>0</v>
      </c>
      <c r="Q44" s="383">
        <f t="shared" si="1"/>
        <v>0</v>
      </c>
      <c r="R44" s="249"/>
      <c r="S44" s="249"/>
      <c r="T44" s="249"/>
      <c r="U44" s="307"/>
    </row>
    <row r="45" spans="1:21" ht="15.75" x14ac:dyDescent="0.25">
      <c r="A45" s="572"/>
      <c r="B45" s="574"/>
      <c r="C45" s="307"/>
      <c r="D45" s="307"/>
      <c r="E45" s="307"/>
      <c r="F45" s="307"/>
      <c r="G45" s="307"/>
      <c r="H45" s="249"/>
      <c r="I45" s="249"/>
      <c r="J45" s="205"/>
      <c r="K45" s="249"/>
      <c r="L45" s="249"/>
      <c r="M45" s="230"/>
      <c r="N45" s="249"/>
      <c r="O45" s="230"/>
      <c r="P45" s="382">
        <f t="shared" si="0"/>
        <v>0</v>
      </c>
      <c r="Q45" s="383">
        <f t="shared" si="1"/>
        <v>0</v>
      </c>
      <c r="R45" s="249"/>
      <c r="S45" s="249"/>
      <c r="T45" s="249"/>
      <c r="U45" s="307"/>
    </row>
    <row r="46" spans="1:21" ht="15.75" x14ac:dyDescent="0.25">
      <c r="A46" s="572"/>
      <c r="B46" s="574"/>
      <c r="C46" s="307"/>
      <c r="D46" s="307"/>
      <c r="E46" s="307"/>
      <c r="F46" s="307"/>
      <c r="G46" s="307"/>
      <c r="H46" s="249"/>
      <c r="I46" s="249"/>
      <c r="J46" s="205"/>
      <c r="K46" s="249"/>
      <c r="L46" s="249"/>
      <c r="M46" s="230"/>
      <c r="N46" s="249"/>
      <c r="O46" s="230"/>
      <c r="P46" s="382">
        <f t="shared" si="0"/>
        <v>0</v>
      </c>
      <c r="Q46" s="383">
        <f t="shared" si="1"/>
        <v>0</v>
      </c>
      <c r="R46" s="249"/>
      <c r="S46" s="249"/>
      <c r="T46" s="249"/>
      <c r="U46" s="307"/>
    </row>
    <row r="47" spans="1:21" ht="15.75" x14ac:dyDescent="0.25">
      <c r="A47" s="292"/>
      <c r="B47" s="293"/>
      <c r="C47" s="292" t="s">
        <v>1378</v>
      </c>
      <c r="D47" s="293"/>
      <c r="E47" s="293"/>
      <c r="F47" s="293"/>
      <c r="G47" s="294"/>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85"/>
      <c r="Q48" s="385"/>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85"/>
      <c r="Q49" s="385"/>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85"/>
      <c r="Q50" s="385"/>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85"/>
      <c r="Q51" s="385"/>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85"/>
      <c r="Q52" s="385"/>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85"/>
      <c r="Q53" s="385"/>
      <c r="R53" s="258"/>
      <c r="S53" s="258"/>
      <c r="T53" s="258"/>
      <c r="U53" s="258"/>
    </row>
    <row r="54" spans="1:21" ht="15" x14ac:dyDescent="0.25">
      <c r="C54" s="509"/>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56" activePane="bottomLeft" state="frozen"/>
      <selection activeCell="A7" sqref="A7"/>
      <selection pane="bottomLeft" activeCell="B81" sqref="B81"/>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x14ac:dyDescent="0.25">
      <c r="F1" s="289"/>
      <c r="H1" s="284" t="s">
        <v>90</v>
      </c>
      <c r="J1" s="284"/>
      <c r="K1" s="284"/>
      <c r="L1" s="284"/>
      <c r="M1" s="511" t="s">
        <v>1579</v>
      </c>
      <c r="N1" s="511" t="s">
        <v>1578</v>
      </c>
      <c r="O1" s="511" t="s">
        <v>1577</v>
      </c>
      <c r="P1" s="511" t="s">
        <v>1576</v>
      </c>
      <c r="Q1" s="511" t="s">
        <v>1575</v>
      </c>
      <c r="R1" s="511" t="s">
        <v>1574</v>
      </c>
      <c r="S1" s="511" t="s">
        <v>1573</v>
      </c>
      <c r="T1" s="511" t="s">
        <v>1572</v>
      </c>
      <c r="U1" s="511" t="s">
        <v>1571</v>
      </c>
      <c r="V1" s="511" t="s">
        <v>1556</v>
      </c>
      <c r="W1" s="511" t="s">
        <v>1557</v>
      </c>
      <c r="X1" s="511" t="s">
        <v>1558</v>
      </c>
      <c r="Y1" s="511" t="s">
        <v>1559</v>
      </c>
      <c r="Z1" s="511" t="s">
        <v>1560</v>
      </c>
      <c r="AA1" s="511" t="s">
        <v>1561</v>
      </c>
      <c r="AB1" s="511" t="s">
        <v>1562</v>
      </c>
      <c r="AC1" s="511" t="s">
        <v>1563</v>
      </c>
      <c r="AD1" s="511" t="s">
        <v>1564</v>
      </c>
      <c r="AE1" s="511" t="s">
        <v>1565</v>
      </c>
      <c r="AF1" s="511" t="s">
        <v>1566</v>
      </c>
      <c r="AG1" s="511" t="s">
        <v>1567</v>
      </c>
      <c r="AH1" s="511" t="s">
        <v>1568</v>
      </c>
      <c r="AI1" s="511" t="s">
        <v>1569</v>
      </c>
      <c r="AJ1" s="511" t="s">
        <v>1570</v>
      </c>
    </row>
    <row r="2" spans="1:36" ht="18.75" x14ac:dyDescent="0.25">
      <c r="A2" s="268" t="s">
        <v>1347</v>
      </c>
      <c r="F2" s="289"/>
      <c r="H2" s="284"/>
      <c r="J2" s="284"/>
      <c r="K2" s="284"/>
      <c r="L2" s="284"/>
      <c r="M2" s="284"/>
      <c r="N2" s="284"/>
      <c r="O2" s="284"/>
      <c r="P2" s="284"/>
      <c r="Q2" s="284"/>
      <c r="R2" s="284"/>
      <c r="S2" s="284"/>
      <c r="T2" s="284"/>
      <c r="U2" s="284"/>
      <c r="V2" s="284"/>
      <c r="W2" s="284"/>
      <c r="X2" s="284"/>
      <c r="Y2" s="284"/>
      <c r="Z2" s="284"/>
      <c r="AA2" s="284"/>
    </row>
    <row r="3" spans="1:36" ht="18.75" x14ac:dyDescent="0.25">
      <c r="A3" s="317" t="s">
        <v>1474</v>
      </c>
      <c r="F3" s="289"/>
      <c r="H3" s="284"/>
      <c r="J3" s="284"/>
      <c r="K3" s="284"/>
      <c r="L3" s="284"/>
      <c r="M3" s="284"/>
      <c r="N3" s="284"/>
      <c r="O3" s="284"/>
      <c r="P3" s="284"/>
      <c r="Q3" s="284"/>
      <c r="R3" s="284"/>
      <c r="S3" s="284"/>
      <c r="T3" s="284"/>
      <c r="U3" s="284"/>
      <c r="V3" s="284"/>
      <c r="W3" s="284"/>
      <c r="X3" s="284"/>
      <c r="Y3" s="284"/>
      <c r="Z3" s="284"/>
      <c r="AA3" s="284"/>
    </row>
    <row r="4" spans="1:36" ht="15" x14ac:dyDescent="0.25">
      <c r="A4" s="372" t="s">
        <v>1475</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546" t="s">
        <v>96</v>
      </c>
      <c r="B5" s="548" t="s">
        <v>110</v>
      </c>
      <c r="C5" s="558" t="s">
        <v>1537</v>
      </c>
      <c r="D5" s="558" t="s">
        <v>1538</v>
      </c>
      <c r="E5" s="558" t="s">
        <v>86</v>
      </c>
      <c r="F5" s="558" t="s">
        <v>391</v>
      </c>
      <c r="G5" s="558" t="s">
        <v>87</v>
      </c>
      <c r="H5" s="561" t="s">
        <v>99</v>
      </c>
      <c r="I5" s="563"/>
      <c r="J5" s="563"/>
      <c r="K5" s="563"/>
      <c r="L5" s="563"/>
      <c r="M5" s="563"/>
      <c r="N5" s="563"/>
      <c r="O5" s="562"/>
      <c r="P5" s="567" t="s">
        <v>100</v>
      </c>
      <c r="Q5" s="568"/>
      <c r="R5" s="548" t="s">
        <v>102</v>
      </c>
      <c r="S5" s="548" t="s">
        <v>109</v>
      </c>
      <c r="T5" s="548" t="s">
        <v>108</v>
      </c>
      <c r="U5" s="564" t="s">
        <v>88</v>
      </c>
    </row>
    <row r="6" spans="1:36" s="66" customFormat="1" ht="15" customHeight="1" x14ac:dyDescent="0.25">
      <c r="A6" s="546"/>
      <c r="B6" s="546"/>
      <c r="C6" s="559"/>
      <c r="D6" s="559"/>
      <c r="E6" s="559"/>
      <c r="F6" s="559"/>
      <c r="G6" s="559"/>
      <c r="H6" s="561" t="s">
        <v>103</v>
      </c>
      <c r="I6" s="562"/>
      <c r="J6" s="561" t="s">
        <v>104</v>
      </c>
      <c r="K6" s="562"/>
      <c r="L6" s="561" t="s">
        <v>105</v>
      </c>
      <c r="M6" s="562"/>
      <c r="N6" s="561" t="s">
        <v>106</v>
      </c>
      <c r="O6" s="562"/>
      <c r="P6" s="569"/>
      <c r="Q6" s="570"/>
      <c r="R6" s="546"/>
      <c r="S6" s="546"/>
      <c r="T6" s="546"/>
      <c r="U6" s="565"/>
    </row>
    <row r="7" spans="1:36" s="66" customFormat="1" ht="24" customHeight="1" x14ac:dyDescent="0.25">
      <c r="A7" s="547"/>
      <c r="B7" s="547"/>
      <c r="C7" s="560"/>
      <c r="D7" s="560"/>
      <c r="E7" s="560"/>
      <c r="F7" s="560"/>
      <c r="G7" s="560"/>
      <c r="H7" s="441" t="s">
        <v>107</v>
      </c>
      <c r="I7" s="441" t="s">
        <v>12</v>
      </c>
      <c r="J7" s="441" t="s">
        <v>107</v>
      </c>
      <c r="K7" s="441" t="s">
        <v>12</v>
      </c>
      <c r="L7" s="441" t="s">
        <v>107</v>
      </c>
      <c r="M7" s="441" t="s">
        <v>12</v>
      </c>
      <c r="N7" s="441" t="s">
        <v>107</v>
      </c>
      <c r="O7" s="441" t="s">
        <v>12</v>
      </c>
      <c r="P7" s="441" t="s">
        <v>107</v>
      </c>
      <c r="Q7" s="441" t="s">
        <v>12</v>
      </c>
      <c r="R7" s="547"/>
      <c r="S7" s="547"/>
      <c r="T7" s="547"/>
      <c r="U7" s="566"/>
    </row>
    <row r="8" spans="1:36" ht="15.75" customHeight="1" x14ac:dyDescent="0.25">
      <c r="A8" s="442"/>
      <c r="B8" s="443"/>
      <c r="C8" s="444"/>
      <c r="D8" s="444"/>
      <c r="E8" s="444"/>
      <c r="F8" s="445"/>
      <c r="G8" s="444"/>
      <c r="H8" s="446"/>
      <c r="I8" s="446"/>
      <c r="J8" s="446"/>
      <c r="K8" s="446"/>
      <c r="L8" s="446"/>
      <c r="M8" s="446"/>
      <c r="N8" s="446"/>
      <c r="O8" s="446"/>
      <c r="P8" s="446"/>
      <c r="Q8" s="446"/>
      <c r="R8" s="447"/>
      <c r="S8" s="447"/>
      <c r="T8" s="447"/>
      <c r="U8" s="448"/>
    </row>
    <row r="9" spans="1:36" ht="15.75" x14ac:dyDescent="0.25">
      <c r="A9" s="579" t="s">
        <v>1460</v>
      </c>
      <c r="B9" s="574" t="s">
        <v>1458</v>
      </c>
      <c r="C9" s="307"/>
      <c r="D9" s="307"/>
      <c r="E9" s="249"/>
      <c r="F9" s="307"/>
      <c r="G9" s="307"/>
      <c r="H9" s="250"/>
      <c r="I9" s="349"/>
      <c r="J9" s="351"/>
      <c r="K9" s="349"/>
      <c r="L9" s="351"/>
      <c r="M9" s="349"/>
      <c r="N9" s="351"/>
      <c r="O9" s="349"/>
      <c r="P9" s="387">
        <f t="shared" ref="P9:P40" si="0">H9+J9+L9+N9</f>
        <v>0</v>
      </c>
      <c r="Q9" s="388">
        <f t="shared" ref="Q9:Q40" si="1">I9+K9+M9+O9</f>
        <v>0</v>
      </c>
      <c r="R9" s="349"/>
      <c r="S9" s="249"/>
      <c r="T9" s="249"/>
      <c r="U9" s="249"/>
    </row>
    <row r="10" spans="1:36" ht="15.75" x14ac:dyDescent="0.25">
      <c r="A10" s="580"/>
      <c r="B10" s="574"/>
      <c r="C10" s="307"/>
      <c r="D10" s="307"/>
      <c r="E10" s="249"/>
      <c r="F10" s="307"/>
      <c r="G10" s="307"/>
      <c r="H10" s="250"/>
      <c r="I10" s="349"/>
      <c r="J10" s="351"/>
      <c r="K10" s="349"/>
      <c r="L10" s="351"/>
      <c r="M10" s="349"/>
      <c r="N10" s="351"/>
      <c r="O10" s="349"/>
      <c r="P10" s="387">
        <f t="shared" si="0"/>
        <v>0</v>
      </c>
      <c r="Q10" s="388">
        <f t="shared" si="1"/>
        <v>0</v>
      </c>
      <c r="R10" s="349"/>
      <c r="S10" s="249"/>
      <c r="T10" s="249"/>
      <c r="U10" s="249"/>
    </row>
    <row r="11" spans="1:36" ht="15.75" x14ac:dyDescent="0.25">
      <c r="A11" s="580"/>
      <c r="B11" s="574"/>
      <c r="C11" s="307"/>
      <c r="D11" s="307"/>
      <c r="E11" s="249"/>
      <c r="F11" s="307"/>
      <c r="G11" s="307"/>
      <c r="H11" s="250"/>
      <c r="I11" s="349"/>
      <c r="J11" s="351"/>
      <c r="K11" s="349"/>
      <c r="L11" s="351"/>
      <c r="M11" s="349"/>
      <c r="N11" s="351"/>
      <c r="O11" s="349"/>
      <c r="P11" s="387">
        <f t="shared" si="0"/>
        <v>0</v>
      </c>
      <c r="Q11" s="388">
        <f t="shared" si="1"/>
        <v>0</v>
      </c>
      <c r="R11" s="349"/>
      <c r="S11" s="249"/>
      <c r="T11" s="249"/>
      <c r="U11" s="249"/>
    </row>
    <row r="12" spans="1:36" ht="15.75" x14ac:dyDescent="0.25">
      <c r="A12" s="580"/>
      <c r="B12" s="574"/>
      <c r="C12" s="307"/>
      <c r="D12" s="307"/>
      <c r="E12" s="249"/>
      <c r="F12" s="307"/>
      <c r="G12" s="307"/>
      <c r="H12" s="250"/>
      <c r="I12" s="349"/>
      <c r="J12" s="351"/>
      <c r="K12" s="349"/>
      <c r="L12" s="351"/>
      <c r="M12" s="349"/>
      <c r="N12" s="351"/>
      <c r="O12" s="349"/>
      <c r="P12" s="387">
        <f t="shared" si="0"/>
        <v>0</v>
      </c>
      <c r="Q12" s="388">
        <f t="shared" si="1"/>
        <v>0</v>
      </c>
      <c r="R12" s="349"/>
      <c r="S12" s="249"/>
      <c r="T12" s="249"/>
      <c r="U12" s="249"/>
    </row>
    <row r="13" spans="1:36" ht="15.75" x14ac:dyDescent="0.25">
      <c r="A13" s="580"/>
      <c r="B13" s="574"/>
      <c r="C13" s="307"/>
      <c r="D13" s="307"/>
      <c r="E13" s="249"/>
      <c r="F13" s="307"/>
      <c r="G13" s="307"/>
      <c r="H13" s="250"/>
      <c r="I13" s="349"/>
      <c r="J13" s="351"/>
      <c r="K13" s="349"/>
      <c r="L13" s="351"/>
      <c r="M13" s="349"/>
      <c r="N13" s="351"/>
      <c r="O13" s="349"/>
      <c r="P13" s="387">
        <f t="shared" si="0"/>
        <v>0</v>
      </c>
      <c r="Q13" s="388">
        <f t="shared" si="1"/>
        <v>0</v>
      </c>
      <c r="R13" s="349"/>
      <c r="S13" s="249"/>
      <c r="T13" s="249"/>
      <c r="U13" s="249"/>
    </row>
    <row r="14" spans="1:36" ht="15.75" x14ac:dyDescent="0.25">
      <c r="A14" s="580"/>
      <c r="B14" s="574"/>
      <c r="C14" s="307"/>
      <c r="D14" s="307"/>
      <c r="E14" s="249"/>
      <c r="F14" s="307"/>
      <c r="G14" s="307"/>
      <c r="H14" s="250"/>
      <c r="I14" s="349"/>
      <c r="J14" s="351"/>
      <c r="K14" s="349"/>
      <c r="L14" s="351"/>
      <c r="M14" s="349"/>
      <c r="N14" s="351"/>
      <c r="O14" s="349"/>
      <c r="P14" s="387">
        <f t="shared" si="0"/>
        <v>0</v>
      </c>
      <c r="Q14" s="388">
        <f t="shared" si="1"/>
        <v>0</v>
      </c>
      <c r="R14" s="349"/>
      <c r="S14" s="249"/>
      <c r="T14" s="249"/>
      <c r="U14" s="249"/>
    </row>
    <row r="15" spans="1:36" ht="15.75" x14ac:dyDescent="0.25">
      <c r="A15" s="580"/>
      <c r="B15" s="574"/>
      <c r="C15" s="307"/>
      <c r="D15" s="307"/>
      <c r="E15" s="249"/>
      <c r="F15" s="307"/>
      <c r="G15" s="307"/>
      <c r="H15" s="250"/>
      <c r="I15" s="349"/>
      <c r="J15" s="351"/>
      <c r="K15" s="349"/>
      <c r="L15" s="351"/>
      <c r="M15" s="349"/>
      <c r="N15" s="351"/>
      <c r="O15" s="349"/>
      <c r="P15" s="387">
        <f t="shared" si="0"/>
        <v>0</v>
      </c>
      <c r="Q15" s="388">
        <f t="shared" si="1"/>
        <v>0</v>
      </c>
      <c r="R15" s="349"/>
      <c r="S15" s="249"/>
      <c r="T15" s="249"/>
      <c r="U15" s="249"/>
    </row>
    <row r="16" spans="1:36" ht="15.75" x14ac:dyDescent="0.25">
      <c r="A16" s="581"/>
      <c r="B16" s="574"/>
      <c r="C16" s="307"/>
      <c r="D16" s="307"/>
      <c r="E16" s="249"/>
      <c r="F16" s="307"/>
      <c r="G16" s="307"/>
      <c r="H16" s="250"/>
      <c r="I16" s="349"/>
      <c r="J16" s="351"/>
      <c r="K16" s="349"/>
      <c r="L16" s="351"/>
      <c r="M16" s="349"/>
      <c r="N16" s="351"/>
      <c r="O16" s="349"/>
      <c r="P16" s="387">
        <f t="shared" si="0"/>
        <v>0</v>
      </c>
      <c r="Q16" s="388">
        <f t="shared" si="1"/>
        <v>0</v>
      </c>
      <c r="R16" s="349"/>
      <c r="S16" s="249"/>
      <c r="T16" s="249"/>
      <c r="U16" s="249"/>
    </row>
    <row r="17" spans="1:21" ht="15.75" customHeight="1" x14ac:dyDescent="0.25">
      <c r="A17" s="571" t="s">
        <v>1459</v>
      </c>
      <c r="B17" s="571" t="s">
        <v>1461</v>
      </c>
      <c r="C17" s="307"/>
      <c r="D17" s="307"/>
      <c r="E17" s="249"/>
      <c r="F17" s="307"/>
      <c r="G17" s="307"/>
      <c r="H17" s="249"/>
      <c r="I17" s="349"/>
      <c r="J17" s="349"/>
      <c r="K17" s="349"/>
      <c r="L17" s="349"/>
      <c r="M17" s="349"/>
      <c r="N17" s="349"/>
      <c r="O17" s="349"/>
      <c r="P17" s="387">
        <f t="shared" si="0"/>
        <v>0</v>
      </c>
      <c r="Q17" s="388">
        <f t="shared" si="1"/>
        <v>0</v>
      </c>
      <c r="R17" s="349"/>
      <c r="S17" s="249"/>
      <c r="T17" s="249"/>
      <c r="U17" s="249"/>
    </row>
    <row r="18" spans="1:21" ht="15.75" x14ac:dyDescent="0.25">
      <c r="A18" s="572"/>
      <c r="B18" s="572"/>
      <c r="C18" s="307"/>
      <c r="D18" s="307"/>
      <c r="E18" s="249"/>
      <c r="F18" s="307"/>
      <c r="G18" s="307"/>
      <c r="H18" s="249"/>
      <c r="I18" s="349"/>
      <c r="J18" s="349"/>
      <c r="K18" s="349"/>
      <c r="L18" s="349"/>
      <c r="M18" s="349"/>
      <c r="N18" s="349"/>
      <c r="O18" s="349"/>
      <c r="P18" s="387">
        <f t="shared" si="0"/>
        <v>0</v>
      </c>
      <c r="Q18" s="388">
        <f t="shared" si="1"/>
        <v>0</v>
      </c>
      <c r="R18" s="349"/>
      <c r="S18" s="249"/>
      <c r="T18" s="249"/>
      <c r="U18" s="249"/>
    </row>
    <row r="19" spans="1:21" ht="15.75" x14ac:dyDescent="0.25">
      <c r="A19" s="572"/>
      <c r="B19" s="572"/>
      <c r="C19" s="307"/>
      <c r="D19" s="307"/>
      <c r="E19" s="249"/>
      <c r="F19" s="307"/>
      <c r="G19" s="307"/>
      <c r="H19" s="249"/>
      <c r="I19" s="349"/>
      <c r="J19" s="349"/>
      <c r="K19" s="349"/>
      <c r="L19" s="349"/>
      <c r="M19" s="349"/>
      <c r="N19" s="349"/>
      <c r="O19" s="349"/>
      <c r="P19" s="387">
        <f t="shared" si="0"/>
        <v>0</v>
      </c>
      <c r="Q19" s="388">
        <f t="shared" si="1"/>
        <v>0</v>
      </c>
      <c r="R19" s="349"/>
      <c r="S19" s="249"/>
      <c r="T19" s="249"/>
      <c r="U19" s="249"/>
    </row>
    <row r="20" spans="1:21" ht="15.75" x14ac:dyDescent="0.25">
      <c r="A20" s="572"/>
      <c r="B20" s="572"/>
      <c r="C20" s="307"/>
      <c r="D20" s="307"/>
      <c r="E20" s="249"/>
      <c r="F20" s="307"/>
      <c r="G20" s="307"/>
      <c r="H20" s="249"/>
      <c r="I20" s="349"/>
      <c r="J20" s="349"/>
      <c r="K20" s="349"/>
      <c r="L20" s="349"/>
      <c r="M20" s="349"/>
      <c r="N20" s="349"/>
      <c r="O20" s="349"/>
      <c r="P20" s="387">
        <f t="shared" si="0"/>
        <v>0</v>
      </c>
      <c r="Q20" s="388">
        <f t="shared" si="1"/>
        <v>0</v>
      </c>
      <c r="R20" s="349"/>
      <c r="S20" s="249"/>
      <c r="T20" s="249"/>
      <c r="U20" s="249"/>
    </row>
    <row r="21" spans="1:21" ht="15.75" x14ac:dyDescent="0.25">
      <c r="A21" s="572"/>
      <c r="B21" s="572"/>
      <c r="C21" s="307"/>
      <c r="D21" s="307"/>
      <c r="E21" s="249"/>
      <c r="F21" s="307"/>
      <c r="G21" s="307"/>
      <c r="H21" s="249"/>
      <c r="I21" s="349"/>
      <c r="J21" s="349"/>
      <c r="K21" s="349"/>
      <c r="L21" s="349"/>
      <c r="M21" s="349"/>
      <c r="N21" s="349"/>
      <c r="O21" s="349"/>
      <c r="P21" s="387">
        <f t="shared" si="0"/>
        <v>0</v>
      </c>
      <c r="Q21" s="388">
        <f t="shared" si="1"/>
        <v>0</v>
      </c>
      <c r="R21" s="349"/>
      <c r="S21" s="249"/>
      <c r="T21" s="249"/>
      <c r="U21" s="249"/>
    </row>
    <row r="22" spans="1:21" ht="15.75" x14ac:dyDescent="0.25">
      <c r="A22" s="572"/>
      <c r="B22" s="573"/>
      <c r="C22" s="307"/>
      <c r="D22" s="307"/>
      <c r="E22" s="249"/>
      <c r="F22" s="307"/>
      <c r="G22" s="307"/>
      <c r="H22" s="249"/>
      <c r="I22" s="349"/>
      <c r="J22" s="349"/>
      <c r="K22" s="349"/>
      <c r="L22" s="349"/>
      <c r="M22" s="349"/>
      <c r="N22" s="349"/>
      <c r="O22" s="349"/>
      <c r="P22" s="387">
        <f t="shared" si="0"/>
        <v>0</v>
      </c>
      <c r="Q22" s="388">
        <f t="shared" si="1"/>
        <v>0</v>
      </c>
      <c r="R22" s="349"/>
      <c r="S22" s="249"/>
      <c r="T22" s="249"/>
      <c r="U22" s="249"/>
    </row>
    <row r="23" spans="1:21" ht="15.75" customHeight="1" x14ac:dyDescent="0.25">
      <c r="A23" s="572"/>
      <c r="B23" s="571" t="s">
        <v>1462</v>
      </c>
      <c r="C23" s="307"/>
      <c r="D23" s="307"/>
      <c r="E23" s="249"/>
      <c r="F23" s="307"/>
      <c r="G23" s="307"/>
      <c r="H23" s="250"/>
      <c r="I23" s="350"/>
      <c r="J23" s="351"/>
      <c r="K23" s="350"/>
      <c r="L23" s="351"/>
      <c r="M23" s="350"/>
      <c r="N23" s="351"/>
      <c r="O23" s="350"/>
      <c r="P23" s="387">
        <f t="shared" si="0"/>
        <v>0</v>
      </c>
      <c r="Q23" s="389">
        <f t="shared" si="1"/>
        <v>0</v>
      </c>
      <c r="R23" s="348"/>
      <c r="S23" s="249"/>
      <c r="T23" s="249"/>
      <c r="U23" s="249"/>
    </row>
    <row r="24" spans="1:21" ht="15.75" x14ac:dyDescent="0.25">
      <c r="A24" s="572"/>
      <c r="B24" s="572"/>
      <c r="C24" s="307"/>
      <c r="D24" s="307"/>
      <c r="E24" s="249"/>
      <c r="F24" s="307"/>
      <c r="G24" s="307"/>
      <c r="H24" s="250"/>
      <c r="I24" s="350"/>
      <c r="J24" s="351"/>
      <c r="K24" s="350"/>
      <c r="L24" s="351"/>
      <c r="M24" s="350"/>
      <c r="N24" s="351"/>
      <c r="O24" s="350"/>
      <c r="P24" s="387">
        <f t="shared" si="0"/>
        <v>0</v>
      </c>
      <c r="Q24" s="389">
        <f t="shared" si="1"/>
        <v>0</v>
      </c>
      <c r="R24" s="348"/>
      <c r="S24" s="249"/>
      <c r="T24" s="249"/>
      <c r="U24" s="249"/>
    </row>
    <row r="25" spans="1:21" ht="15.75" x14ac:dyDescent="0.25">
      <c r="A25" s="572"/>
      <c r="B25" s="572"/>
      <c r="C25" s="307"/>
      <c r="D25" s="307"/>
      <c r="E25" s="249"/>
      <c r="F25" s="307"/>
      <c r="G25" s="307"/>
      <c r="H25" s="250"/>
      <c r="I25" s="350"/>
      <c r="J25" s="351"/>
      <c r="K25" s="350"/>
      <c r="L25" s="351"/>
      <c r="M25" s="350"/>
      <c r="N25" s="351"/>
      <c r="O25" s="350"/>
      <c r="P25" s="387">
        <f t="shared" si="0"/>
        <v>0</v>
      </c>
      <c r="Q25" s="389">
        <f t="shared" si="1"/>
        <v>0</v>
      </c>
      <c r="R25" s="348"/>
      <c r="S25" s="249"/>
      <c r="T25" s="249"/>
      <c r="U25" s="249"/>
    </row>
    <row r="26" spans="1:21" ht="15.75" x14ac:dyDescent="0.25">
      <c r="A26" s="572"/>
      <c r="B26" s="572"/>
      <c r="C26" s="307"/>
      <c r="D26" s="307"/>
      <c r="E26" s="249"/>
      <c r="F26" s="307"/>
      <c r="G26" s="307"/>
      <c r="H26" s="249"/>
      <c r="I26" s="350"/>
      <c r="J26" s="349"/>
      <c r="K26" s="349"/>
      <c r="L26" s="349"/>
      <c r="M26" s="349"/>
      <c r="N26" s="349"/>
      <c r="O26" s="349"/>
      <c r="P26" s="387">
        <f t="shared" si="0"/>
        <v>0</v>
      </c>
      <c r="Q26" s="388">
        <f t="shared" si="1"/>
        <v>0</v>
      </c>
      <c r="R26" s="249"/>
      <c r="S26" s="249"/>
      <c r="T26" s="249"/>
      <c r="U26" s="249"/>
    </row>
    <row r="27" spans="1:21" ht="15.75" x14ac:dyDescent="0.25">
      <c r="A27" s="572"/>
      <c r="B27" s="572"/>
      <c r="C27" s="307"/>
      <c r="D27" s="307"/>
      <c r="E27" s="249"/>
      <c r="F27" s="307"/>
      <c r="G27" s="307"/>
      <c r="H27" s="249"/>
      <c r="I27" s="350"/>
      <c r="J27" s="349"/>
      <c r="K27" s="349"/>
      <c r="L27" s="349"/>
      <c r="M27" s="349"/>
      <c r="N27" s="349"/>
      <c r="O27" s="349"/>
      <c r="P27" s="387">
        <f t="shared" si="0"/>
        <v>0</v>
      </c>
      <c r="Q27" s="388">
        <f t="shared" si="1"/>
        <v>0</v>
      </c>
      <c r="R27" s="249"/>
      <c r="S27" s="249"/>
      <c r="T27" s="249"/>
      <c r="U27" s="249"/>
    </row>
    <row r="28" spans="1:21" ht="15.75" x14ac:dyDescent="0.25">
      <c r="A28" s="572"/>
      <c r="B28" s="572"/>
      <c r="C28" s="307"/>
      <c r="D28" s="307"/>
      <c r="E28" s="249"/>
      <c r="F28" s="307"/>
      <c r="G28" s="307"/>
      <c r="H28" s="249"/>
      <c r="I28" s="350"/>
      <c r="J28" s="349"/>
      <c r="K28" s="349"/>
      <c r="L28" s="349"/>
      <c r="M28" s="349"/>
      <c r="N28" s="349"/>
      <c r="O28" s="349"/>
      <c r="P28" s="387">
        <f t="shared" si="0"/>
        <v>0</v>
      </c>
      <c r="Q28" s="388">
        <f t="shared" si="1"/>
        <v>0</v>
      </c>
      <c r="R28" s="249"/>
      <c r="S28" s="249"/>
      <c r="T28" s="249"/>
      <c r="U28" s="249"/>
    </row>
    <row r="29" spans="1:21" ht="15.75" x14ac:dyDescent="0.25">
      <c r="A29" s="572"/>
      <c r="B29" s="574" t="s">
        <v>1463</v>
      </c>
      <c r="C29" s="307"/>
      <c r="D29" s="307"/>
      <c r="E29" s="249"/>
      <c r="F29" s="307"/>
      <c r="G29" s="307"/>
      <c r="H29" s="249"/>
      <c r="I29" s="350"/>
      <c r="J29" s="349"/>
      <c r="K29" s="349"/>
      <c r="L29" s="349"/>
      <c r="M29" s="349"/>
      <c r="N29" s="349"/>
      <c r="O29" s="349"/>
      <c r="P29" s="387">
        <f t="shared" si="0"/>
        <v>0</v>
      </c>
      <c r="Q29" s="388">
        <f t="shared" si="1"/>
        <v>0</v>
      </c>
      <c r="R29" s="249"/>
      <c r="S29" s="249"/>
      <c r="T29" s="249"/>
      <c r="U29" s="249"/>
    </row>
    <row r="30" spans="1:21" ht="15.75" x14ac:dyDescent="0.25">
      <c r="A30" s="572"/>
      <c r="B30" s="574"/>
      <c r="C30" s="307"/>
      <c r="D30" s="307"/>
      <c r="E30" s="249"/>
      <c r="F30" s="307"/>
      <c r="G30" s="307"/>
      <c r="H30" s="249"/>
      <c r="I30" s="350"/>
      <c r="J30" s="349"/>
      <c r="K30" s="349"/>
      <c r="L30" s="349"/>
      <c r="M30" s="349"/>
      <c r="N30" s="349"/>
      <c r="O30" s="349"/>
      <c r="P30" s="387">
        <f t="shared" si="0"/>
        <v>0</v>
      </c>
      <c r="Q30" s="388">
        <f t="shared" si="1"/>
        <v>0</v>
      </c>
      <c r="R30" s="249"/>
      <c r="S30" s="249"/>
      <c r="T30" s="249"/>
      <c r="U30" s="249"/>
    </row>
    <row r="31" spans="1:21" ht="15.75" x14ac:dyDescent="0.25">
      <c r="A31" s="572"/>
      <c r="B31" s="574"/>
      <c r="C31" s="307"/>
      <c r="D31" s="307"/>
      <c r="E31" s="249"/>
      <c r="F31" s="307"/>
      <c r="G31" s="307"/>
      <c r="H31" s="249"/>
      <c r="I31" s="350"/>
      <c r="J31" s="349"/>
      <c r="K31" s="349"/>
      <c r="L31" s="349"/>
      <c r="M31" s="349"/>
      <c r="N31" s="349"/>
      <c r="O31" s="349"/>
      <c r="P31" s="387">
        <f t="shared" si="0"/>
        <v>0</v>
      </c>
      <c r="Q31" s="388">
        <f t="shared" si="1"/>
        <v>0</v>
      </c>
      <c r="R31" s="249"/>
      <c r="S31" s="249"/>
      <c r="T31" s="249"/>
      <c r="U31" s="249"/>
    </row>
    <row r="32" spans="1:21" ht="15.75" x14ac:dyDescent="0.25">
      <c r="A32" s="572"/>
      <c r="B32" s="574"/>
      <c r="C32" s="307"/>
      <c r="D32" s="307"/>
      <c r="E32" s="249"/>
      <c r="F32" s="307"/>
      <c r="G32" s="307"/>
      <c r="H32" s="249"/>
      <c r="I32" s="350"/>
      <c r="J32" s="349"/>
      <c r="K32" s="349"/>
      <c r="L32" s="349"/>
      <c r="M32" s="349"/>
      <c r="N32" s="349"/>
      <c r="O32" s="349"/>
      <c r="P32" s="387">
        <f t="shared" si="0"/>
        <v>0</v>
      </c>
      <c r="Q32" s="388">
        <f t="shared" si="1"/>
        <v>0</v>
      </c>
      <c r="R32" s="249"/>
      <c r="S32" s="249"/>
      <c r="T32" s="249"/>
      <c r="U32" s="249"/>
    </row>
    <row r="33" spans="1:21" ht="15.75" x14ac:dyDescent="0.25">
      <c r="A33" s="572"/>
      <c r="B33" s="574"/>
      <c r="C33" s="307"/>
      <c r="D33" s="307"/>
      <c r="E33" s="249"/>
      <c r="F33" s="307"/>
      <c r="G33" s="307"/>
      <c r="H33" s="249"/>
      <c r="I33" s="350"/>
      <c r="J33" s="349"/>
      <c r="K33" s="349"/>
      <c r="L33" s="349"/>
      <c r="M33" s="349"/>
      <c r="N33" s="349"/>
      <c r="O33" s="349"/>
      <c r="P33" s="387">
        <f t="shared" si="0"/>
        <v>0</v>
      </c>
      <c r="Q33" s="388">
        <f t="shared" si="1"/>
        <v>0</v>
      </c>
      <c r="R33" s="249"/>
      <c r="S33" s="249"/>
      <c r="T33" s="249"/>
      <c r="U33" s="249"/>
    </row>
    <row r="34" spans="1:21" ht="15.75" x14ac:dyDescent="0.25">
      <c r="A34" s="572"/>
      <c r="B34" s="574" t="s">
        <v>1464</v>
      </c>
      <c r="C34" s="307"/>
      <c r="D34" s="307"/>
      <c r="E34" s="249"/>
      <c r="F34" s="307"/>
      <c r="G34" s="307"/>
      <c r="H34" s="249"/>
      <c r="I34" s="350"/>
      <c r="J34" s="349"/>
      <c r="K34" s="349"/>
      <c r="L34" s="349"/>
      <c r="M34" s="349"/>
      <c r="N34" s="349"/>
      <c r="O34" s="349"/>
      <c r="P34" s="387">
        <f t="shared" si="0"/>
        <v>0</v>
      </c>
      <c r="Q34" s="388">
        <f t="shared" si="1"/>
        <v>0</v>
      </c>
      <c r="R34" s="249"/>
      <c r="S34" s="249"/>
      <c r="T34" s="249"/>
      <c r="U34" s="249"/>
    </row>
    <row r="35" spans="1:21" ht="15.75" x14ac:dyDescent="0.25">
      <c r="A35" s="572"/>
      <c r="B35" s="574"/>
      <c r="C35" s="307"/>
      <c r="D35" s="307"/>
      <c r="E35" s="249"/>
      <c r="F35" s="307"/>
      <c r="G35" s="307"/>
      <c r="H35" s="249"/>
      <c r="I35" s="350"/>
      <c r="J35" s="349"/>
      <c r="K35" s="349"/>
      <c r="L35" s="349"/>
      <c r="M35" s="349"/>
      <c r="N35" s="349"/>
      <c r="O35" s="349"/>
      <c r="P35" s="387">
        <f t="shared" si="0"/>
        <v>0</v>
      </c>
      <c r="Q35" s="388">
        <f t="shared" si="1"/>
        <v>0</v>
      </c>
      <c r="R35" s="249"/>
      <c r="S35" s="249"/>
      <c r="T35" s="249"/>
      <c r="U35" s="249"/>
    </row>
    <row r="36" spans="1:21" ht="15.75" x14ac:dyDescent="0.25">
      <c r="A36" s="572"/>
      <c r="B36" s="574"/>
      <c r="C36" s="307"/>
      <c r="D36" s="307"/>
      <c r="E36" s="249"/>
      <c r="F36" s="307"/>
      <c r="G36" s="307"/>
      <c r="H36" s="249"/>
      <c r="I36" s="350"/>
      <c r="J36" s="349"/>
      <c r="K36" s="349"/>
      <c r="L36" s="349"/>
      <c r="M36" s="349"/>
      <c r="N36" s="349"/>
      <c r="O36" s="349"/>
      <c r="P36" s="387">
        <f t="shared" si="0"/>
        <v>0</v>
      </c>
      <c r="Q36" s="388">
        <f t="shared" si="1"/>
        <v>0</v>
      </c>
      <c r="R36" s="249"/>
      <c r="S36" s="249"/>
      <c r="T36" s="249"/>
      <c r="U36" s="249"/>
    </row>
    <row r="37" spans="1:21" ht="15.75" x14ac:dyDescent="0.25">
      <c r="A37" s="572"/>
      <c r="B37" s="574"/>
      <c r="C37" s="307"/>
      <c r="D37" s="307"/>
      <c r="E37" s="249"/>
      <c r="F37" s="307"/>
      <c r="G37" s="307"/>
      <c r="H37" s="249"/>
      <c r="I37" s="350"/>
      <c r="J37" s="349"/>
      <c r="K37" s="349"/>
      <c r="L37" s="349"/>
      <c r="M37" s="349"/>
      <c r="N37" s="349"/>
      <c r="O37" s="349"/>
      <c r="P37" s="387">
        <f t="shared" si="0"/>
        <v>0</v>
      </c>
      <c r="Q37" s="388">
        <f t="shared" si="1"/>
        <v>0</v>
      </c>
      <c r="R37" s="249"/>
      <c r="S37" s="249"/>
      <c r="T37" s="249"/>
      <c r="U37" s="249"/>
    </row>
    <row r="38" spans="1:21" ht="15.75" x14ac:dyDescent="0.25">
      <c r="A38" s="572"/>
      <c r="B38" s="574" t="s">
        <v>1465</v>
      </c>
      <c r="C38" s="307"/>
      <c r="D38" s="307"/>
      <c r="E38" s="249"/>
      <c r="F38" s="307"/>
      <c r="G38" s="307"/>
      <c r="H38" s="249"/>
      <c r="I38" s="350"/>
      <c r="J38" s="349"/>
      <c r="K38" s="349"/>
      <c r="L38" s="349"/>
      <c r="M38" s="349"/>
      <c r="N38" s="349"/>
      <c r="O38" s="349"/>
      <c r="P38" s="387">
        <f t="shared" si="0"/>
        <v>0</v>
      </c>
      <c r="Q38" s="388">
        <f t="shared" si="1"/>
        <v>0</v>
      </c>
      <c r="R38" s="249"/>
      <c r="S38" s="249"/>
      <c r="T38" s="249"/>
      <c r="U38" s="249"/>
    </row>
    <row r="39" spans="1:21" ht="15.75" x14ac:dyDescent="0.25">
      <c r="A39" s="572"/>
      <c r="B39" s="574"/>
      <c r="C39" s="307"/>
      <c r="D39" s="307"/>
      <c r="E39" s="249"/>
      <c r="F39" s="307"/>
      <c r="G39" s="307"/>
      <c r="H39" s="249"/>
      <c r="I39" s="350"/>
      <c r="J39" s="349"/>
      <c r="K39" s="349"/>
      <c r="L39" s="349"/>
      <c r="M39" s="349"/>
      <c r="N39" s="349"/>
      <c r="O39" s="349"/>
      <c r="P39" s="387">
        <f t="shared" si="0"/>
        <v>0</v>
      </c>
      <c r="Q39" s="388">
        <f t="shared" si="1"/>
        <v>0</v>
      </c>
      <c r="R39" s="249"/>
      <c r="S39" s="249"/>
      <c r="T39" s="249"/>
      <c r="U39" s="249"/>
    </row>
    <row r="40" spans="1:21" ht="15.75" x14ac:dyDescent="0.25">
      <c r="A40" s="572"/>
      <c r="B40" s="574"/>
      <c r="C40" s="307"/>
      <c r="D40" s="307"/>
      <c r="E40" s="249"/>
      <c r="F40" s="307"/>
      <c r="G40" s="307"/>
      <c r="H40" s="249"/>
      <c r="I40" s="350"/>
      <c r="J40" s="349"/>
      <c r="K40" s="349"/>
      <c r="L40" s="349"/>
      <c r="M40" s="349"/>
      <c r="N40" s="349"/>
      <c r="O40" s="349"/>
      <c r="P40" s="387">
        <f t="shared" si="0"/>
        <v>0</v>
      </c>
      <c r="Q40" s="388">
        <f t="shared" si="1"/>
        <v>0</v>
      </c>
      <c r="R40" s="249"/>
      <c r="S40" s="249"/>
      <c r="T40" s="249"/>
      <c r="U40" s="249"/>
    </row>
    <row r="41" spans="1:21" ht="15.75" x14ac:dyDescent="0.25">
      <c r="A41" s="572"/>
      <c r="B41" s="574"/>
      <c r="C41" s="307"/>
      <c r="D41" s="307"/>
      <c r="E41" s="249"/>
      <c r="F41" s="307"/>
      <c r="G41" s="307"/>
      <c r="H41" s="249"/>
      <c r="I41" s="350"/>
      <c r="J41" s="349"/>
      <c r="K41" s="349"/>
      <c r="L41" s="349"/>
      <c r="M41" s="349"/>
      <c r="N41" s="349"/>
      <c r="O41" s="349"/>
      <c r="P41" s="387">
        <f t="shared" ref="P41:P73" si="2">H41+J41+L41+N41</f>
        <v>0</v>
      </c>
      <c r="Q41" s="388">
        <f t="shared" ref="Q41:Q73" si="3">I41+K41+M41+O41</f>
        <v>0</v>
      </c>
      <c r="R41" s="249"/>
      <c r="S41" s="249"/>
      <c r="T41" s="249"/>
      <c r="U41" s="249"/>
    </row>
    <row r="42" spans="1:21" ht="15.75" x14ac:dyDescent="0.25">
      <c r="A42" s="572"/>
      <c r="B42" s="574"/>
      <c r="C42" s="307"/>
      <c r="D42" s="307"/>
      <c r="E42" s="249"/>
      <c r="F42" s="307"/>
      <c r="G42" s="307"/>
      <c r="H42" s="249"/>
      <c r="I42" s="350"/>
      <c r="J42" s="349"/>
      <c r="K42" s="349"/>
      <c r="L42" s="349"/>
      <c r="M42" s="349"/>
      <c r="N42" s="349"/>
      <c r="O42" s="349"/>
      <c r="P42" s="387">
        <f t="shared" si="2"/>
        <v>0</v>
      </c>
      <c r="Q42" s="388">
        <f t="shared" si="3"/>
        <v>0</v>
      </c>
      <c r="R42" s="249"/>
      <c r="S42" s="249"/>
      <c r="T42" s="249"/>
      <c r="U42" s="249"/>
    </row>
    <row r="43" spans="1:21" ht="15.75" x14ac:dyDescent="0.25">
      <c r="A43" s="571" t="s">
        <v>1460</v>
      </c>
      <c r="B43" s="574" t="s">
        <v>1466</v>
      </c>
      <c r="C43" s="307"/>
      <c r="D43" s="307"/>
      <c r="E43" s="249"/>
      <c r="F43" s="307"/>
      <c r="G43" s="307"/>
      <c r="H43" s="250"/>
      <c r="I43" s="349"/>
      <c r="J43" s="351"/>
      <c r="K43" s="349"/>
      <c r="L43" s="351"/>
      <c r="M43" s="349"/>
      <c r="N43" s="351"/>
      <c r="O43" s="349"/>
      <c r="P43" s="387">
        <f t="shared" si="2"/>
        <v>0</v>
      </c>
      <c r="Q43" s="388">
        <f t="shared" si="3"/>
        <v>0</v>
      </c>
      <c r="R43" s="349"/>
      <c r="S43" s="249"/>
      <c r="T43" s="249"/>
      <c r="U43" s="249"/>
    </row>
    <row r="44" spans="1:21" ht="15.75" x14ac:dyDescent="0.25">
      <c r="A44" s="572"/>
      <c r="B44" s="574"/>
      <c r="C44" s="307"/>
      <c r="D44" s="307"/>
      <c r="E44" s="249"/>
      <c r="F44" s="307"/>
      <c r="G44" s="307"/>
      <c r="H44" s="250"/>
      <c r="I44" s="349"/>
      <c r="J44" s="351"/>
      <c r="K44" s="349"/>
      <c r="L44" s="351"/>
      <c r="M44" s="349"/>
      <c r="N44" s="351"/>
      <c r="O44" s="349"/>
      <c r="P44" s="387">
        <f t="shared" si="2"/>
        <v>0</v>
      </c>
      <c r="Q44" s="388">
        <f t="shared" si="3"/>
        <v>0</v>
      </c>
      <c r="R44" s="349"/>
      <c r="S44" s="249"/>
      <c r="T44" s="249"/>
      <c r="U44" s="249"/>
    </row>
    <row r="45" spans="1:21" ht="15.75" x14ac:dyDescent="0.25">
      <c r="A45" s="572"/>
      <c r="B45" s="574"/>
      <c r="C45" s="307"/>
      <c r="D45" s="307"/>
      <c r="E45" s="249"/>
      <c r="F45" s="307"/>
      <c r="G45" s="307"/>
      <c r="H45" s="250"/>
      <c r="I45" s="349"/>
      <c r="J45" s="351"/>
      <c r="K45" s="349"/>
      <c r="L45" s="351"/>
      <c r="M45" s="349"/>
      <c r="N45" s="351"/>
      <c r="O45" s="349"/>
      <c r="P45" s="387">
        <f t="shared" si="2"/>
        <v>0</v>
      </c>
      <c r="Q45" s="388">
        <f t="shared" si="3"/>
        <v>0</v>
      </c>
      <c r="R45" s="349"/>
      <c r="S45" s="249"/>
      <c r="T45" s="249"/>
      <c r="U45" s="249"/>
    </row>
    <row r="46" spans="1:21" ht="15.75" x14ac:dyDescent="0.25">
      <c r="A46" s="572"/>
      <c r="B46" s="574"/>
      <c r="C46" s="307"/>
      <c r="D46" s="307"/>
      <c r="E46" s="249"/>
      <c r="F46" s="307"/>
      <c r="G46" s="307"/>
      <c r="H46" s="250"/>
      <c r="I46" s="349"/>
      <c r="J46" s="351"/>
      <c r="K46" s="349"/>
      <c r="L46" s="351"/>
      <c r="M46" s="349"/>
      <c r="N46" s="351"/>
      <c r="O46" s="349"/>
      <c r="P46" s="387">
        <f t="shared" si="2"/>
        <v>0</v>
      </c>
      <c r="Q46" s="388">
        <f t="shared" si="3"/>
        <v>0</v>
      </c>
      <c r="R46" s="349"/>
      <c r="S46" s="249"/>
      <c r="T46" s="249"/>
      <c r="U46" s="249"/>
    </row>
    <row r="47" spans="1:21" ht="15.75" x14ac:dyDescent="0.25">
      <c r="A47" s="572"/>
      <c r="B47" s="574"/>
      <c r="C47" s="307"/>
      <c r="D47" s="307"/>
      <c r="E47" s="249"/>
      <c r="F47" s="307"/>
      <c r="G47" s="307"/>
      <c r="H47" s="250"/>
      <c r="I47" s="349"/>
      <c r="J47" s="351"/>
      <c r="K47" s="349"/>
      <c r="L47" s="351"/>
      <c r="M47" s="349"/>
      <c r="N47" s="351"/>
      <c r="O47" s="349"/>
      <c r="P47" s="387">
        <f t="shared" si="2"/>
        <v>0</v>
      </c>
      <c r="Q47" s="388">
        <f t="shared" si="3"/>
        <v>0</v>
      </c>
      <c r="R47" s="349"/>
      <c r="S47" s="249"/>
      <c r="T47" s="249"/>
      <c r="U47" s="249"/>
    </row>
    <row r="48" spans="1:21" ht="15.75" x14ac:dyDescent="0.25">
      <c r="A48" s="572"/>
      <c r="B48" s="574"/>
      <c r="C48" s="307"/>
      <c r="D48" s="307"/>
      <c r="E48" s="249"/>
      <c r="F48" s="307"/>
      <c r="G48" s="307"/>
      <c r="H48" s="250"/>
      <c r="I48" s="349"/>
      <c r="J48" s="351"/>
      <c r="K48" s="349"/>
      <c r="L48" s="351"/>
      <c r="M48" s="349"/>
      <c r="N48" s="351"/>
      <c r="O48" s="349"/>
      <c r="P48" s="387">
        <f t="shared" si="2"/>
        <v>0</v>
      </c>
      <c r="Q48" s="388">
        <f t="shared" si="3"/>
        <v>0</v>
      </c>
      <c r="R48" s="349"/>
      <c r="S48" s="249"/>
      <c r="T48" s="249"/>
      <c r="U48" s="249"/>
    </row>
    <row r="49" spans="1:21" ht="15.75" customHeight="1" x14ac:dyDescent="0.25">
      <c r="A49" s="572"/>
      <c r="B49" s="574" t="s">
        <v>1467</v>
      </c>
      <c r="C49" s="307"/>
      <c r="D49" s="307"/>
      <c r="E49" s="249"/>
      <c r="F49" s="307"/>
      <c r="G49" s="307"/>
      <c r="H49" s="250"/>
      <c r="I49" s="349"/>
      <c r="J49" s="351"/>
      <c r="K49" s="349"/>
      <c r="L49" s="351"/>
      <c r="M49" s="349"/>
      <c r="N49" s="351"/>
      <c r="O49" s="349"/>
      <c r="P49" s="387">
        <f t="shared" si="2"/>
        <v>0</v>
      </c>
      <c r="Q49" s="388">
        <f t="shared" si="3"/>
        <v>0</v>
      </c>
      <c r="R49" s="349"/>
      <c r="S49" s="249"/>
      <c r="T49" s="249"/>
      <c r="U49" s="249"/>
    </row>
    <row r="50" spans="1:21" ht="15.75" customHeight="1" x14ac:dyDescent="0.25">
      <c r="A50" s="572"/>
      <c r="B50" s="574"/>
      <c r="C50" s="307"/>
      <c r="D50" s="307"/>
      <c r="E50" s="249"/>
      <c r="F50" s="307"/>
      <c r="G50" s="307"/>
      <c r="H50" s="250"/>
      <c r="I50" s="349"/>
      <c r="J50" s="351"/>
      <c r="K50" s="349"/>
      <c r="L50" s="351"/>
      <c r="M50" s="349"/>
      <c r="N50" s="351"/>
      <c r="O50" s="349"/>
      <c r="P50" s="387">
        <f t="shared" si="2"/>
        <v>0</v>
      </c>
      <c r="Q50" s="388">
        <f t="shared" si="3"/>
        <v>0</v>
      </c>
      <c r="R50" s="349"/>
      <c r="S50" s="249"/>
      <c r="T50" s="249"/>
      <c r="U50" s="249"/>
    </row>
    <row r="51" spans="1:21" ht="15.75" customHeight="1" x14ac:dyDescent="0.25">
      <c r="A51" s="572"/>
      <c r="B51" s="574"/>
      <c r="C51" s="307"/>
      <c r="D51" s="307"/>
      <c r="E51" s="249"/>
      <c r="F51" s="307"/>
      <c r="G51" s="307"/>
      <c r="H51" s="250"/>
      <c r="I51" s="349"/>
      <c r="J51" s="351"/>
      <c r="K51" s="349"/>
      <c r="L51" s="351"/>
      <c r="M51" s="349"/>
      <c r="N51" s="351"/>
      <c r="O51" s="349"/>
      <c r="P51" s="387">
        <f t="shared" si="2"/>
        <v>0</v>
      </c>
      <c r="Q51" s="388">
        <f t="shared" si="3"/>
        <v>0</v>
      </c>
      <c r="R51" s="349"/>
      <c r="S51" s="249"/>
      <c r="T51" s="249"/>
      <c r="U51" s="249"/>
    </row>
    <row r="52" spans="1:21" ht="15.75" customHeight="1" x14ac:dyDescent="0.25">
      <c r="A52" s="572"/>
      <c r="B52" s="574" t="s">
        <v>1468</v>
      </c>
      <c r="C52" s="307"/>
      <c r="D52" s="307"/>
      <c r="E52" s="249"/>
      <c r="F52" s="307"/>
      <c r="G52" s="307"/>
      <c r="H52" s="250"/>
      <c r="I52" s="349"/>
      <c r="J52" s="351"/>
      <c r="K52" s="349"/>
      <c r="L52" s="351"/>
      <c r="M52" s="349"/>
      <c r="N52" s="351"/>
      <c r="O52" s="349"/>
      <c r="P52" s="387">
        <f t="shared" si="2"/>
        <v>0</v>
      </c>
      <c r="Q52" s="388">
        <f t="shared" si="3"/>
        <v>0</v>
      </c>
      <c r="R52" s="349"/>
      <c r="S52" s="249"/>
      <c r="T52" s="249"/>
      <c r="U52" s="249"/>
    </row>
    <row r="53" spans="1:21" ht="15.75" customHeight="1" x14ac:dyDescent="0.25">
      <c r="A53" s="572"/>
      <c r="B53" s="574"/>
      <c r="C53" s="307"/>
      <c r="D53" s="307"/>
      <c r="E53" s="249"/>
      <c r="F53" s="307"/>
      <c r="G53" s="307"/>
      <c r="H53" s="250"/>
      <c r="I53" s="349"/>
      <c r="J53" s="351"/>
      <c r="K53" s="349"/>
      <c r="L53" s="351"/>
      <c r="M53" s="349"/>
      <c r="N53" s="351"/>
      <c r="O53" s="349"/>
      <c r="P53" s="387">
        <f t="shared" si="2"/>
        <v>0</v>
      </c>
      <c r="Q53" s="388">
        <f t="shared" si="3"/>
        <v>0</v>
      </c>
      <c r="R53" s="349"/>
      <c r="S53" s="249"/>
      <c r="T53" s="249"/>
      <c r="U53" s="249"/>
    </row>
    <row r="54" spans="1:21" ht="15.75" customHeight="1" x14ac:dyDescent="0.25">
      <c r="A54" s="572"/>
      <c r="B54" s="574"/>
      <c r="C54" s="307"/>
      <c r="D54" s="307"/>
      <c r="E54" s="249"/>
      <c r="F54" s="307"/>
      <c r="G54" s="307"/>
      <c r="H54" s="250"/>
      <c r="I54" s="349"/>
      <c r="J54" s="351"/>
      <c r="K54" s="349"/>
      <c r="L54" s="351"/>
      <c r="M54" s="349"/>
      <c r="N54" s="351"/>
      <c r="O54" s="349"/>
      <c r="P54" s="387">
        <f t="shared" si="2"/>
        <v>0</v>
      </c>
      <c r="Q54" s="388">
        <f t="shared" si="3"/>
        <v>0</v>
      </c>
      <c r="R54" s="349"/>
      <c r="S54" s="249"/>
      <c r="T54" s="249"/>
      <c r="U54" s="249"/>
    </row>
    <row r="55" spans="1:21" ht="15.75" customHeight="1" x14ac:dyDescent="0.25">
      <c r="A55" s="572"/>
      <c r="B55" s="574"/>
      <c r="C55" s="307"/>
      <c r="D55" s="307"/>
      <c r="E55" s="249"/>
      <c r="F55" s="307"/>
      <c r="G55" s="307"/>
      <c r="H55" s="250"/>
      <c r="I55" s="349"/>
      <c r="J55" s="351"/>
      <c r="K55" s="349"/>
      <c r="L55" s="351"/>
      <c r="M55" s="349"/>
      <c r="N55" s="351"/>
      <c r="O55" s="349"/>
      <c r="P55" s="387">
        <f t="shared" si="2"/>
        <v>0</v>
      </c>
      <c r="Q55" s="388">
        <f t="shared" si="3"/>
        <v>0</v>
      </c>
      <c r="R55" s="349"/>
      <c r="S55" s="249"/>
      <c r="T55" s="249"/>
      <c r="U55" s="249"/>
    </row>
    <row r="56" spans="1:21" ht="15.75" customHeight="1" x14ac:dyDescent="0.25">
      <c r="A56" s="572"/>
      <c r="B56" s="574" t="s">
        <v>1469</v>
      </c>
      <c r="C56" s="307"/>
      <c r="D56" s="307"/>
      <c r="E56" s="249"/>
      <c r="F56" s="307"/>
      <c r="G56" s="307"/>
      <c r="H56" s="250"/>
      <c r="I56" s="349"/>
      <c r="J56" s="351"/>
      <c r="K56" s="349"/>
      <c r="L56" s="351"/>
      <c r="M56" s="349"/>
      <c r="N56" s="351"/>
      <c r="O56" s="349"/>
      <c r="P56" s="387">
        <f t="shared" si="2"/>
        <v>0</v>
      </c>
      <c r="Q56" s="388">
        <f t="shared" si="3"/>
        <v>0</v>
      </c>
      <c r="R56" s="349"/>
      <c r="S56" s="249"/>
      <c r="T56" s="249"/>
      <c r="U56" s="249"/>
    </row>
    <row r="57" spans="1:21" ht="15.75" customHeight="1" x14ac:dyDescent="0.25">
      <c r="A57" s="572"/>
      <c r="B57" s="574"/>
      <c r="C57" s="307"/>
      <c r="D57" s="307"/>
      <c r="E57" s="249"/>
      <c r="F57" s="307"/>
      <c r="G57" s="307"/>
      <c r="H57" s="250"/>
      <c r="I57" s="349"/>
      <c r="J57" s="351"/>
      <c r="K57" s="349"/>
      <c r="L57" s="351"/>
      <c r="M57" s="349"/>
      <c r="N57" s="351"/>
      <c r="O57" s="349"/>
      <c r="P57" s="387">
        <f t="shared" si="2"/>
        <v>0</v>
      </c>
      <c r="Q57" s="388">
        <f t="shared" si="3"/>
        <v>0</v>
      </c>
      <c r="R57" s="349"/>
      <c r="S57" s="249"/>
      <c r="T57" s="249"/>
      <c r="U57" s="249"/>
    </row>
    <row r="58" spans="1:21" ht="15.75" customHeight="1" x14ac:dyDescent="0.25">
      <c r="A58" s="572"/>
      <c r="B58" s="574"/>
      <c r="C58" s="307"/>
      <c r="D58" s="307"/>
      <c r="E58" s="249"/>
      <c r="F58" s="307"/>
      <c r="G58" s="307"/>
      <c r="H58" s="250"/>
      <c r="I58" s="349"/>
      <c r="J58" s="351"/>
      <c r="K58" s="349"/>
      <c r="L58" s="351"/>
      <c r="M58" s="349"/>
      <c r="N58" s="351"/>
      <c r="O58" s="349"/>
      <c r="P58" s="387">
        <f t="shared" si="2"/>
        <v>0</v>
      </c>
      <c r="Q58" s="388">
        <f t="shared" si="3"/>
        <v>0</v>
      </c>
      <c r="R58" s="349"/>
      <c r="S58" s="249"/>
      <c r="T58" s="249"/>
      <c r="U58" s="249"/>
    </row>
    <row r="59" spans="1:21" ht="15.75" customHeight="1" x14ac:dyDescent="0.25">
      <c r="A59" s="572"/>
      <c r="B59" s="574"/>
      <c r="C59" s="307"/>
      <c r="D59" s="307"/>
      <c r="E59" s="249"/>
      <c r="F59" s="307"/>
      <c r="G59" s="307"/>
      <c r="H59" s="250"/>
      <c r="I59" s="349"/>
      <c r="J59" s="351"/>
      <c r="K59" s="349"/>
      <c r="L59" s="351"/>
      <c r="M59" s="349"/>
      <c r="N59" s="351"/>
      <c r="O59" s="349"/>
      <c r="P59" s="387">
        <f t="shared" si="2"/>
        <v>0</v>
      </c>
      <c r="Q59" s="388">
        <f t="shared" si="3"/>
        <v>0</v>
      </c>
      <c r="R59" s="349"/>
      <c r="S59" s="249"/>
      <c r="T59" s="249"/>
      <c r="U59" s="249"/>
    </row>
    <row r="60" spans="1:21" ht="15.75" x14ac:dyDescent="0.25">
      <c r="A60" s="572"/>
      <c r="B60" s="574" t="s">
        <v>1470</v>
      </c>
      <c r="C60" s="307"/>
      <c r="D60" s="307"/>
      <c r="E60" s="249"/>
      <c r="F60" s="307"/>
      <c r="G60" s="307"/>
      <c r="H60" s="250"/>
      <c r="I60" s="349"/>
      <c r="J60" s="351"/>
      <c r="K60" s="349"/>
      <c r="L60" s="351"/>
      <c r="M60" s="349"/>
      <c r="N60" s="351"/>
      <c r="O60" s="349"/>
      <c r="P60" s="387">
        <f t="shared" si="2"/>
        <v>0</v>
      </c>
      <c r="Q60" s="388">
        <f t="shared" si="3"/>
        <v>0</v>
      </c>
      <c r="R60" s="349"/>
      <c r="S60" s="249"/>
      <c r="T60" s="249"/>
      <c r="U60" s="249"/>
    </row>
    <row r="61" spans="1:21" ht="15.75" x14ac:dyDescent="0.25">
      <c r="A61" s="572"/>
      <c r="B61" s="574"/>
      <c r="C61" s="307"/>
      <c r="D61" s="307"/>
      <c r="E61" s="249"/>
      <c r="F61" s="307"/>
      <c r="G61" s="307"/>
      <c r="H61" s="250"/>
      <c r="I61" s="349"/>
      <c r="J61" s="351"/>
      <c r="K61" s="349"/>
      <c r="L61" s="351"/>
      <c r="M61" s="349"/>
      <c r="N61" s="351"/>
      <c r="O61" s="349"/>
      <c r="P61" s="387">
        <f t="shared" si="2"/>
        <v>0</v>
      </c>
      <c r="Q61" s="388">
        <f t="shared" si="3"/>
        <v>0</v>
      </c>
      <c r="R61" s="349"/>
      <c r="S61" s="249"/>
      <c r="T61" s="249"/>
      <c r="U61" s="249"/>
    </row>
    <row r="62" spans="1:21" ht="15.75" x14ac:dyDescent="0.25">
      <c r="A62" s="572"/>
      <c r="B62" s="574"/>
      <c r="C62" s="307"/>
      <c r="D62" s="307"/>
      <c r="E62" s="249"/>
      <c r="F62" s="307"/>
      <c r="G62" s="307"/>
      <c r="H62" s="250"/>
      <c r="I62" s="349"/>
      <c r="J62" s="351"/>
      <c r="K62" s="349"/>
      <c r="L62" s="351"/>
      <c r="M62" s="349"/>
      <c r="N62" s="351"/>
      <c r="O62" s="349"/>
      <c r="P62" s="387">
        <f t="shared" si="2"/>
        <v>0</v>
      </c>
      <c r="Q62" s="388">
        <f t="shared" si="3"/>
        <v>0</v>
      </c>
      <c r="R62" s="349"/>
      <c r="S62" s="249"/>
      <c r="T62" s="249"/>
      <c r="U62" s="249"/>
    </row>
    <row r="63" spans="1:21" ht="15.75" x14ac:dyDescent="0.25">
      <c r="A63" s="572"/>
      <c r="B63" s="574"/>
      <c r="C63" s="307"/>
      <c r="D63" s="307"/>
      <c r="E63" s="249"/>
      <c r="F63" s="307"/>
      <c r="G63" s="307"/>
      <c r="H63" s="250"/>
      <c r="I63" s="349"/>
      <c r="J63" s="351"/>
      <c r="K63" s="349"/>
      <c r="L63" s="351"/>
      <c r="M63" s="349"/>
      <c r="N63" s="351"/>
      <c r="O63" s="349"/>
      <c r="P63" s="387">
        <f t="shared" si="2"/>
        <v>0</v>
      </c>
      <c r="Q63" s="388">
        <f t="shared" si="3"/>
        <v>0</v>
      </c>
      <c r="R63" s="349"/>
      <c r="S63" s="249"/>
      <c r="T63" s="249"/>
      <c r="U63" s="249"/>
    </row>
    <row r="64" spans="1:21" ht="15.75" customHeight="1" x14ac:dyDescent="0.25">
      <c r="A64" s="572"/>
      <c r="B64" s="576" t="s">
        <v>1471</v>
      </c>
      <c r="C64" s="307"/>
      <c r="D64" s="307"/>
      <c r="E64" s="249"/>
      <c r="F64" s="307"/>
      <c r="G64" s="307"/>
      <c r="H64" s="250"/>
      <c r="I64" s="349"/>
      <c r="J64" s="351"/>
      <c r="K64" s="349"/>
      <c r="L64" s="351"/>
      <c r="M64" s="349"/>
      <c r="N64" s="351"/>
      <c r="O64" s="349"/>
      <c r="P64" s="387">
        <f t="shared" si="2"/>
        <v>0</v>
      </c>
      <c r="Q64" s="388">
        <f t="shared" si="3"/>
        <v>0</v>
      </c>
      <c r="R64" s="349"/>
      <c r="S64" s="249"/>
      <c r="T64" s="249"/>
      <c r="U64" s="249"/>
    </row>
    <row r="65" spans="1:21" ht="15.75" customHeight="1" x14ac:dyDescent="0.25">
      <c r="A65" s="572"/>
      <c r="B65" s="577"/>
      <c r="C65" s="307"/>
      <c r="D65" s="307"/>
      <c r="E65" s="249"/>
      <c r="F65" s="307"/>
      <c r="G65" s="307"/>
      <c r="H65" s="250"/>
      <c r="I65" s="349"/>
      <c r="J65" s="351"/>
      <c r="K65" s="349"/>
      <c r="L65" s="351"/>
      <c r="M65" s="349"/>
      <c r="N65" s="351"/>
      <c r="O65" s="349"/>
      <c r="P65" s="387">
        <f t="shared" si="2"/>
        <v>0</v>
      </c>
      <c r="Q65" s="388">
        <f t="shared" si="3"/>
        <v>0</v>
      </c>
      <c r="R65" s="349"/>
      <c r="S65" s="249"/>
      <c r="T65" s="249"/>
      <c r="U65" s="249"/>
    </row>
    <row r="66" spans="1:21" ht="15.75" customHeight="1" x14ac:dyDescent="0.25">
      <c r="A66" s="572"/>
      <c r="B66" s="577"/>
      <c r="C66" s="307"/>
      <c r="D66" s="307"/>
      <c r="E66" s="249"/>
      <c r="F66" s="307"/>
      <c r="G66" s="307"/>
      <c r="H66" s="250"/>
      <c r="I66" s="349"/>
      <c r="J66" s="351"/>
      <c r="K66" s="349"/>
      <c r="L66" s="351"/>
      <c r="M66" s="349"/>
      <c r="N66" s="351"/>
      <c r="O66" s="349"/>
      <c r="P66" s="387">
        <f t="shared" si="2"/>
        <v>0</v>
      </c>
      <c r="Q66" s="388">
        <f t="shared" si="3"/>
        <v>0</v>
      </c>
      <c r="R66" s="349"/>
      <c r="S66" s="249"/>
      <c r="T66" s="249"/>
      <c r="U66" s="249"/>
    </row>
    <row r="67" spans="1:21" ht="18" customHeight="1" x14ac:dyDescent="0.25">
      <c r="A67" s="572"/>
      <c r="B67" s="578"/>
      <c r="C67" s="307"/>
      <c r="D67" s="307"/>
      <c r="E67" s="249"/>
      <c r="F67" s="307"/>
      <c r="G67" s="307"/>
      <c r="H67" s="250"/>
      <c r="I67" s="349"/>
      <c r="J67" s="351"/>
      <c r="K67" s="349"/>
      <c r="L67" s="351"/>
      <c r="M67" s="349"/>
      <c r="N67" s="351"/>
      <c r="O67" s="349"/>
      <c r="P67" s="387">
        <f t="shared" si="2"/>
        <v>0</v>
      </c>
      <c r="Q67" s="388">
        <f t="shared" si="3"/>
        <v>0</v>
      </c>
      <c r="R67" s="349"/>
      <c r="S67" s="249"/>
      <c r="T67" s="249"/>
      <c r="U67" s="249"/>
    </row>
    <row r="68" spans="1:21" ht="15.75" x14ac:dyDescent="0.25">
      <c r="A68" s="572"/>
      <c r="B68" s="575" t="s">
        <v>1472</v>
      </c>
      <c r="C68" s="307"/>
      <c r="D68" s="307"/>
      <c r="E68" s="249"/>
      <c r="F68" s="307"/>
      <c r="G68" s="307"/>
      <c r="H68" s="250"/>
      <c r="I68" s="349"/>
      <c r="J68" s="351"/>
      <c r="K68" s="349"/>
      <c r="L68" s="351"/>
      <c r="M68" s="349"/>
      <c r="N68" s="351"/>
      <c r="O68" s="349"/>
      <c r="P68" s="387">
        <f t="shared" si="2"/>
        <v>0</v>
      </c>
      <c r="Q68" s="388">
        <f t="shared" si="3"/>
        <v>0</v>
      </c>
      <c r="R68" s="349"/>
      <c r="S68" s="249"/>
      <c r="T68" s="249"/>
      <c r="U68" s="249"/>
    </row>
    <row r="69" spans="1:21" ht="15.75" x14ac:dyDescent="0.25">
      <c r="A69" s="572"/>
      <c r="B69" s="575"/>
      <c r="C69" s="307"/>
      <c r="D69" s="307"/>
      <c r="E69" s="249"/>
      <c r="F69" s="307"/>
      <c r="G69" s="307"/>
      <c r="H69" s="250"/>
      <c r="I69" s="349"/>
      <c r="J69" s="351"/>
      <c r="K69" s="349"/>
      <c r="L69" s="351"/>
      <c r="M69" s="349"/>
      <c r="N69" s="351"/>
      <c r="O69" s="349"/>
      <c r="P69" s="387">
        <f t="shared" si="2"/>
        <v>0</v>
      </c>
      <c r="Q69" s="388">
        <f t="shared" si="3"/>
        <v>0</v>
      </c>
      <c r="R69" s="349"/>
      <c r="S69" s="249"/>
      <c r="T69" s="249"/>
      <c r="U69" s="249"/>
    </row>
    <row r="70" spans="1:21" ht="15.75" x14ac:dyDescent="0.25">
      <c r="A70" s="572"/>
      <c r="B70" s="575"/>
      <c r="C70" s="307"/>
      <c r="D70" s="307"/>
      <c r="E70" s="249"/>
      <c r="F70" s="307"/>
      <c r="G70" s="307"/>
      <c r="H70" s="250"/>
      <c r="I70" s="349"/>
      <c r="J70" s="351"/>
      <c r="K70" s="349"/>
      <c r="L70" s="351"/>
      <c r="M70" s="349"/>
      <c r="N70" s="351"/>
      <c r="O70" s="349"/>
      <c r="P70" s="387">
        <f t="shared" si="2"/>
        <v>0</v>
      </c>
      <c r="Q70" s="388">
        <f t="shared" si="3"/>
        <v>0</v>
      </c>
      <c r="R70" s="349"/>
      <c r="S70" s="249"/>
      <c r="T70" s="249"/>
      <c r="U70" s="249"/>
    </row>
    <row r="71" spans="1:21" ht="15.75" customHeight="1" x14ac:dyDescent="0.25">
      <c r="A71" s="572"/>
      <c r="B71" s="576" t="s">
        <v>1473</v>
      </c>
      <c r="C71" s="307"/>
      <c r="D71" s="307"/>
      <c r="E71" s="249"/>
      <c r="F71" s="307"/>
      <c r="G71" s="307"/>
      <c r="H71" s="250"/>
      <c r="I71" s="349"/>
      <c r="J71" s="351"/>
      <c r="K71" s="349"/>
      <c r="L71" s="351"/>
      <c r="M71" s="349"/>
      <c r="N71" s="351"/>
      <c r="O71" s="349"/>
      <c r="P71" s="387">
        <f t="shared" si="2"/>
        <v>0</v>
      </c>
      <c r="Q71" s="388">
        <f t="shared" si="3"/>
        <v>0</v>
      </c>
      <c r="R71" s="349"/>
      <c r="S71" s="249"/>
      <c r="T71" s="249"/>
      <c r="U71" s="249"/>
    </row>
    <row r="72" spans="1:21" ht="15.75" customHeight="1" x14ac:dyDescent="0.25">
      <c r="A72" s="572"/>
      <c r="B72" s="577"/>
      <c r="C72" s="307"/>
      <c r="D72" s="307"/>
      <c r="E72" s="249"/>
      <c r="F72" s="307"/>
      <c r="G72" s="307"/>
      <c r="H72" s="250"/>
      <c r="I72" s="349"/>
      <c r="J72" s="351"/>
      <c r="K72" s="349"/>
      <c r="L72" s="351"/>
      <c r="M72" s="349"/>
      <c r="N72" s="351"/>
      <c r="O72" s="349"/>
      <c r="P72" s="387">
        <f t="shared" si="2"/>
        <v>0</v>
      </c>
      <c r="Q72" s="388">
        <f t="shared" si="3"/>
        <v>0</v>
      </c>
      <c r="R72" s="349"/>
      <c r="S72" s="249"/>
      <c r="T72" s="249"/>
      <c r="U72" s="249"/>
    </row>
    <row r="73" spans="1:21" ht="15.75" x14ac:dyDescent="0.25">
      <c r="A73" s="572"/>
      <c r="B73" s="578"/>
      <c r="C73" s="307"/>
      <c r="D73" s="307"/>
      <c r="E73" s="249"/>
      <c r="F73" s="307"/>
      <c r="G73" s="307"/>
      <c r="H73" s="250"/>
      <c r="I73" s="349"/>
      <c r="J73" s="351"/>
      <c r="K73" s="349"/>
      <c r="L73" s="351"/>
      <c r="M73" s="349"/>
      <c r="N73" s="351"/>
      <c r="O73" s="349"/>
      <c r="P73" s="387">
        <f t="shared" si="2"/>
        <v>0</v>
      </c>
      <c r="Q73" s="388">
        <f t="shared" si="3"/>
        <v>0</v>
      </c>
      <c r="R73" s="349"/>
      <c r="S73" s="249"/>
      <c r="T73" s="249"/>
      <c r="U73" s="249"/>
    </row>
    <row r="74" spans="1:21" s="260" customFormat="1" ht="15.75" x14ac:dyDescent="0.25">
      <c r="A74" s="292"/>
      <c r="B74" s="293"/>
      <c r="C74" s="292" t="s">
        <v>97</v>
      </c>
      <c r="D74" s="293"/>
      <c r="E74" s="293"/>
      <c r="F74" s="293"/>
      <c r="G74" s="294"/>
      <c r="H74" s="263">
        <f>SUM(H8:H73)</f>
        <v>0</v>
      </c>
      <c r="I74" s="263">
        <f t="shared" ref="I74:Q74" si="4">SUM(I8:I73)</f>
        <v>0</v>
      </c>
      <c r="J74" s="263">
        <f t="shared" si="4"/>
        <v>0</v>
      </c>
      <c r="K74" s="263">
        <f t="shared" si="4"/>
        <v>0</v>
      </c>
      <c r="L74" s="263">
        <f t="shared" si="4"/>
        <v>0</v>
      </c>
      <c r="M74" s="263">
        <f t="shared" si="4"/>
        <v>0</v>
      </c>
      <c r="N74" s="263">
        <f t="shared" si="4"/>
        <v>0</v>
      </c>
      <c r="O74" s="263">
        <f t="shared" si="4"/>
        <v>0</v>
      </c>
      <c r="P74" s="263">
        <f t="shared" si="4"/>
        <v>0</v>
      </c>
      <c r="Q74" s="263">
        <f t="shared" si="4"/>
        <v>0</v>
      </c>
      <c r="R74" s="264"/>
      <c r="S74" s="264"/>
      <c r="T74" s="264"/>
      <c r="U74" s="264"/>
    </row>
    <row r="75" spans="1:21" ht="15.75" x14ac:dyDescent="0.25">
      <c r="A75" s="260"/>
      <c r="B75" s="260"/>
      <c r="C75" s="260"/>
      <c r="D75" s="260"/>
      <c r="E75" s="260"/>
      <c r="F75" s="259"/>
      <c r="G75" s="260"/>
      <c r="H75" s="260"/>
      <c r="S75" s="265"/>
      <c r="T75" s="265"/>
      <c r="U75" s="266"/>
    </row>
    <row r="76" spans="1:21" ht="15.75" x14ac:dyDescent="0.25">
      <c r="F76" s="259"/>
      <c r="S76" s="265"/>
      <c r="T76" s="265"/>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5"/>
      <c r="T81" s="265"/>
    </row>
    <row r="82" spans="6:20" ht="15.75" x14ac:dyDescent="0.25">
      <c r="F82" s="259"/>
      <c r="S82" s="265"/>
      <c r="T82" s="265"/>
    </row>
    <row r="83" spans="6:20" ht="15.75" x14ac:dyDescent="0.25">
      <c r="F83" s="259"/>
      <c r="S83" s="265"/>
      <c r="T83" s="265"/>
    </row>
    <row r="84" spans="6:20" ht="15.75" x14ac:dyDescent="0.25">
      <c r="F84" s="259"/>
      <c r="S84" s="267"/>
      <c r="T84" s="267"/>
    </row>
    <row r="85" spans="6:20" ht="15.75" x14ac:dyDescent="0.25">
      <c r="F85" s="259"/>
      <c r="S85" s="265"/>
      <c r="T85" s="265"/>
    </row>
    <row r="86" spans="6:20" ht="15.75" x14ac:dyDescent="0.25">
      <c r="F86" s="259"/>
      <c r="S86" s="265"/>
      <c r="T86" s="265"/>
    </row>
    <row r="87" spans="6:20" ht="15.75" x14ac:dyDescent="0.25">
      <c r="F87" s="259"/>
      <c r="S87" s="265"/>
      <c r="T87" s="265"/>
    </row>
    <row r="88" spans="6:20" ht="15.75" x14ac:dyDescent="0.25">
      <c r="F88" s="259"/>
      <c r="S88" s="265"/>
      <c r="T88" s="265"/>
    </row>
    <row r="89" spans="6:20" ht="15.75" x14ac:dyDescent="0.25">
      <c r="F89" s="259"/>
      <c r="S89" s="265"/>
      <c r="T89" s="265"/>
    </row>
    <row r="90" spans="6:20" ht="15.75" x14ac:dyDescent="0.25">
      <c r="F90" s="259"/>
      <c r="S90" s="265"/>
      <c r="T90" s="265"/>
    </row>
    <row r="91" spans="6:20" ht="15.75" x14ac:dyDescent="0.25">
      <c r="F91" s="259"/>
      <c r="S91" s="265"/>
      <c r="T91" s="265"/>
    </row>
    <row r="92" spans="6:20" ht="15.75" x14ac:dyDescent="0.25">
      <c r="F92" s="259"/>
      <c r="S92" s="265"/>
      <c r="T92" s="265"/>
    </row>
    <row r="93" spans="6:20" ht="15.75" x14ac:dyDescent="0.25">
      <c r="F93" s="259"/>
      <c r="S93" s="265"/>
      <c r="T93" s="265"/>
    </row>
    <row r="94" spans="6:20" x14ac:dyDescent="0.25">
      <c r="S94" s="265"/>
      <c r="T94" s="265"/>
    </row>
    <row r="95" spans="6:20" x14ac:dyDescent="0.25">
      <c r="S95" s="265"/>
      <c r="T95" s="265"/>
    </row>
    <row r="96" spans="6:20" x14ac:dyDescent="0.25">
      <c r="S96" s="265"/>
      <c r="T96" s="265"/>
    </row>
    <row r="97" spans="6:20" x14ac:dyDescent="0.25">
      <c r="S97" s="265"/>
      <c r="T97" s="265"/>
    </row>
    <row r="98" spans="6:20" x14ac:dyDescent="0.25">
      <c r="S98" s="265"/>
      <c r="T98" s="265"/>
    </row>
    <row r="99" spans="6:20" x14ac:dyDescent="0.25">
      <c r="S99" s="265"/>
      <c r="T99" s="265"/>
    </row>
    <row r="100" spans="6:20" x14ac:dyDescent="0.25">
      <c r="S100" s="265"/>
      <c r="T100" s="265"/>
    </row>
    <row r="101" spans="6:20" x14ac:dyDescent="0.25">
      <c r="S101" s="265"/>
      <c r="T101" s="265"/>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c r="S128" s="262"/>
      <c r="T128" s="262"/>
    </row>
    <row r="129" spans="6:20" x14ac:dyDescent="0.25">
      <c r="F129" s="252"/>
      <c r="S129" s="262"/>
      <c r="T129" s="262"/>
    </row>
    <row r="130" spans="6:20" x14ac:dyDescent="0.25">
      <c r="F130" s="252"/>
      <c r="S130" s="262"/>
      <c r="T130" s="262"/>
    </row>
    <row r="131" spans="6:20" x14ac:dyDescent="0.25">
      <c r="F131" s="252"/>
    </row>
    <row r="132" spans="6:20" x14ac:dyDescent="0.25">
      <c r="F132" s="252"/>
    </row>
    <row r="133" spans="6:20" x14ac:dyDescent="0.25">
      <c r="F133" s="252"/>
    </row>
    <row r="134" spans="6:20" x14ac:dyDescent="0.25">
      <c r="F134" s="252"/>
    </row>
    <row r="135" spans="6:20" x14ac:dyDescent="0.25">
      <c r="F135" s="252"/>
    </row>
    <row r="136" spans="6:20" x14ac:dyDescent="0.25">
      <c r="F136" s="252"/>
    </row>
    <row r="137" spans="6:20" x14ac:dyDescent="0.25">
      <c r="F137" s="252"/>
    </row>
    <row r="138" spans="6:20" x14ac:dyDescent="0.25">
      <c r="F138" s="252"/>
    </row>
    <row r="139" spans="6:20" x14ac:dyDescent="0.25">
      <c r="F139" s="252"/>
    </row>
    <row r="140" spans="6:20" x14ac:dyDescent="0.25">
      <c r="F140" s="252"/>
    </row>
    <row r="141" spans="6:20" x14ac:dyDescent="0.25">
      <c r="F141" s="252"/>
    </row>
    <row r="142" spans="6:20" x14ac:dyDescent="0.25">
      <c r="F142" s="252"/>
    </row>
    <row r="143" spans="6:20" x14ac:dyDescent="0.25">
      <c r="F143" s="252"/>
    </row>
    <row r="144" spans="6:20"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row r="168" spans="6:6" x14ac:dyDescent="0.25">
      <c r="F168" s="252"/>
    </row>
    <row r="169" spans="6:6" x14ac:dyDescent="0.25">
      <c r="F169" s="252"/>
    </row>
    <row r="170" spans="6:6" x14ac:dyDescent="0.25">
      <c r="F170" s="252"/>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J6:K6"/>
    <mergeCell ref="B68:B70"/>
    <mergeCell ref="B64:B67"/>
    <mergeCell ref="B71:B73"/>
    <mergeCell ref="B17:B22"/>
    <mergeCell ref="D5:D7"/>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RowHeight="15" x14ac:dyDescent="0.25"/>
  <cols>
    <col min="1" max="1" width="40" customWidth="1"/>
    <col min="2" max="2" width="21.7109375" customWidth="1"/>
    <col min="3" max="3" width="30.5703125" customWidth="1"/>
    <col min="4" max="4" width="30.5703125" style="465"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1690</v>
      </c>
      <c r="D1" s="284"/>
      <c r="E1" s="284"/>
      <c r="F1" s="284"/>
      <c r="G1" s="284"/>
      <c r="H1" s="284" t="s">
        <v>476</v>
      </c>
      <c r="J1" s="284"/>
      <c r="K1" s="284"/>
      <c r="L1" s="284"/>
      <c r="M1" s="284"/>
      <c r="N1" s="284"/>
      <c r="O1" s="284"/>
      <c r="P1" s="284"/>
      <c r="Q1" s="284"/>
      <c r="R1" s="284"/>
      <c r="S1" s="284"/>
      <c r="T1" s="284"/>
      <c r="U1" s="284"/>
      <c r="V1" s="284"/>
    </row>
    <row r="2" spans="1:22" ht="18.75" x14ac:dyDescent="0.25">
      <c r="A2" s="318" t="s">
        <v>1346</v>
      </c>
      <c r="B2" s="284"/>
      <c r="C2" s="284"/>
      <c r="D2" s="284"/>
      <c r="E2" s="284"/>
      <c r="F2" s="284"/>
      <c r="G2" s="284"/>
      <c r="H2" s="284"/>
      <c r="J2" s="284"/>
      <c r="K2" s="284"/>
      <c r="L2" s="284"/>
      <c r="M2" s="284"/>
      <c r="N2" s="284"/>
      <c r="O2" s="284"/>
      <c r="P2" s="284"/>
      <c r="Q2" s="284"/>
      <c r="R2" s="284"/>
      <c r="S2" s="284"/>
      <c r="T2" s="284"/>
      <c r="U2" s="284"/>
      <c r="V2" s="284"/>
    </row>
    <row r="3" spans="1:22" x14ac:dyDescent="0.25">
      <c r="A3" s="582" t="s">
        <v>1348</v>
      </c>
      <c r="B3" s="582"/>
      <c r="C3" s="582"/>
      <c r="D3" s="582"/>
      <c r="E3" s="582"/>
      <c r="F3" s="582"/>
      <c r="G3" s="582"/>
      <c r="H3" s="582"/>
      <c r="I3" s="582"/>
      <c r="J3" s="582"/>
      <c r="K3" s="582"/>
      <c r="L3" s="582"/>
      <c r="M3" s="582"/>
      <c r="N3" s="582"/>
      <c r="O3" s="582"/>
      <c r="P3" s="582"/>
      <c r="Q3" s="582"/>
      <c r="R3" s="582"/>
      <c r="S3" s="582"/>
      <c r="T3" s="582"/>
      <c r="U3" s="582"/>
      <c r="V3" s="582"/>
    </row>
    <row r="4" spans="1:22" ht="15" customHeight="1" x14ac:dyDescent="0.25">
      <c r="A4" s="546" t="s">
        <v>96</v>
      </c>
      <c r="B4" s="548" t="s">
        <v>110</v>
      </c>
      <c r="C4" s="558" t="s">
        <v>1537</v>
      </c>
      <c r="D4" s="558" t="s">
        <v>1538</v>
      </c>
      <c r="E4" s="558" t="s">
        <v>86</v>
      </c>
      <c r="F4" s="558" t="s">
        <v>391</v>
      </c>
      <c r="G4" s="558" t="s">
        <v>87</v>
      </c>
      <c r="H4" s="561" t="s">
        <v>99</v>
      </c>
      <c r="I4" s="563"/>
      <c r="J4" s="563"/>
      <c r="K4" s="563"/>
      <c r="L4" s="563"/>
      <c r="M4" s="563"/>
      <c r="N4" s="563"/>
      <c r="O4" s="562"/>
      <c r="P4" s="567" t="s">
        <v>100</v>
      </c>
      <c r="Q4" s="568"/>
      <c r="R4" s="548" t="s">
        <v>101</v>
      </c>
      <c r="S4" s="548" t="s">
        <v>102</v>
      </c>
      <c r="T4" s="548" t="s">
        <v>109</v>
      </c>
      <c r="U4" s="548" t="s">
        <v>108</v>
      </c>
      <c r="V4" s="564" t="s">
        <v>88</v>
      </c>
    </row>
    <row r="5" spans="1:22" ht="15" customHeight="1" x14ac:dyDescent="0.25">
      <c r="A5" s="546"/>
      <c r="B5" s="546"/>
      <c r="C5" s="559"/>
      <c r="D5" s="559"/>
      <c r="E5" s="559"/>
      <c r="F5" s="559"/>
      <c r="G5" s="559"/>
      <c r="H5" s="561" t="s">
        <v>103</v>
      </c>
      <c r="I5" s="562"/>
      <c r="J5" s="561" t="s">
        <v>104</v>
      </c>
      <c r="K5" s="562"/>
      <c r="L5" s="561" t="s">
        <v>105</v>
      </c>
      <c r="M5" s="562"/>
      <c r="N5" s="561" t="s">
        <v>106</v>
      </c>
      <c r="O5" s="562"/>
      <c r="P5" s="569"/>
      <c r="Q5" s="570"/>
      <c r="R5" s="546"/>
      <c r="S5" s="546"/>
      <c r="T5" s="546"/>
      <c r="U5" s="546"/>
      <c r="V5" s="565"/>
    </row>
    <row r="6" spans="1:22" ht="25.5" x14ac:dyDescent="0.25">
      <c r="A6" s="547"/>
      <c r="B6" s="54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47"/>
      <c r="S6" s="547"/>
      <c r="T6" s="547"/>
      <c r="U6" s="547"/>
      <c r="V6" s="566"/>
    </row>
    <row r="7" spans="1:22"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2" ht="15.75" x14ac:dyDescent="0.25">
      <c r="A8" s="571" t="s">
        <v>1380</v>
      </c>
      <c r="B8" s="571" t="s">
        <v>1381</v>
      </c>
      <c r="C8" s="325"/>
      <c r="D8" s="494"/>
      <c r="E8" s="325"/>
      <c r="F8" s="365"/>
      <c r="G8" s="249"/>
      <c r="H8" s="250"/>
      <c r="I8" s="230"/>
      <c r="J8" s="250"/>
      <c r="K8" s="230"/>
      <c r="L8" s="250"/>
      <c r="M8" s="230"/>
      <c r="N8" s="250"/>
      <c r="O8" s="230"/>
      <c r="P8" s="382">
        <f t="shared" ref="P8:P20" si="0">H8+J8+L8+N8</f>
        <v>0</v>
      </c>
      <c r="Q8" s="383">
        <f t="shared" ref="Q8:Q20" si="1">I8+K8+M8+O8</f>
        <v>0</v>
      </c>
      <c r="R8" s="249"/>
      <c r="S8" s="249"/>
      <c r="T8" s="249"/>
      <c r="U8" s="249"/>
      <c r="V8" s="249"/>
    </row>
    <row r="9" spans="1:22" ht="15.75" x14ac:dyDescent="0.25">
      <c r="A9" s="572"/>
      <c r="B9" s="572"/>
      <c r="C9" s="325"/>
      <c r="D9" s="494"/>
      <c r="E9" s="325"/>
      <c r="F9" s="365"/>
      <c r="G9" s="249"/>
      <c r="H9" s="250"/>
      <c r="I9" s="230"/>
      <c r="J9" s="250"/>
      <c r="K9" s="230"/>
      <c r="L9" s="250"/>
      <c r="M9" s="230"/>
      <c r="N9" s="250"/>
      <c r="O9" s="230"/>
      <c r="P9" s="382">
        <f t="shared" si="0"/>
        <v>0</v>
      </c>
      <c r="Q9" s="383">
        <f t="shared" si="1"/>
        <v>0</v>
      </c>
      <c r="R9" s="249"/>
      <c r="S9" s="249"/>
      <c r="T9" s="249"/>
      <c r="U9" s="249"/>
      <c r="V9" s="249"/>
    </row>
    <row r="10" spans="1:22" ht="15.75" x14ac:dyDescent="0.25">
      <c r="A10" s="572"/>
      <c r="B10" s="572"/>
      <c r="C10" s="325"/>
      <c r="D10" s="494"/>
      <c r="E10" s="325"/>
      <c r="F10" s="365"/>
      <c r="G10" s="249"/>
      <c r="H10" s="250"/>
      <c r="I10" s="230"/>
      <c r="J10" s="250"/>
      <c r="K10" s="230"/>
      <c r="L10" s="250"/>
      <c r="M10" s="230"/>
      <c r="N10" s="250"/>
      <c r="O10" s="230"/>
      <c r="P10" s="382">
        <f t="shared" si="0"/>
        <v>0</v>
      </c>
      <c r="Q10" s="383">
        <f t="shared" si="1"/>
        <v>0</v>
      </c>
      <c r="R10" s="249"/>
      <c r="S10" s="249"/>
      <c r="T10" s="249"/>
      <c r="U10" s="249"/>
      <c r="V10" s="249"/>
    </row>
    <row r="11" spans="1:22" ht="15.75" x14ac:dyDescent="0.25">
      <c r="A11" s="572"/>
      <c r="B11" s="572"/>
      <c r="C11" s="325"/>
      <c r="D11" s="494"/>
      <c r="E11" s="325"/>
      <c r="F11" s="365"/>
      <c r="G11" s="249"/>
      <c r="H11" s="250"/>
      <c r="I11" s="230"/>
      <c r="J11" s="250"/>
      <c r="K11" s="230"/>
      <c r="L11" s="250"/>
      <c r="M11" s="230"/>
      <c r="N11" s="250"/>
      <c r="O11" s="230"/>
      <c r="P11" s="382">
        <f t="shared" si="0"/>
        <v>0</v>
      </c>
      <c r="Q11" s="383">
        <f t="shared" si="1"/>
        <v>0</v>
      </c>
      <c r="R11" s="249"/>
      <c r="S11" s="249"/>
      <c r="T11" s="249"/>
      <c r="U11" s="249"/>
      <c r="V11" s="249"/>
    </row>
    <row r="12" spans="1:22" ht="15.75" x14ac:dyDescent="0.25">
      <c r="A12" s="572"/>
      <c r="B12" s="572"/>
      <c r="C12" s="325"/>
      <c r="D12" s="494"/>
      <c r="E12" s="325"/>
      <c r="F12" s="365"/>
      <c r="G12" s="249"/>
      <c r="H12" s="250"/>
      <c r="I12" s="230"/>
      <c r="J12" s="250"/>
      <c r="K12" s="230"/>
      <c r="L12" s="250"/>
      <c r="M12" s="230"/>
      <c r="N12" s="250"/>
      <c r="O12" s="230"/>
      <c r="P12" s="382">
        <f t="shared" si="0"/>
        <v>0</v>
      </c>
      <c r="Q12" s="383">
        <f t="shared" si="1"/>
        <v>0</v>
      </c>
      <c r="R12" s="249"/>
      <c r="S12" s="249"/>
      <c r="T12" s="249"/>
      <c r="U12" s="249"/>
      <c r="V12" s="249"/>
    </row>
    <row r="13" spans="1:22" ht="15.75" x14ac:dyDescent="0.25">
      <c r="A13" s="572"/>
      <c r="B13" s="572"/>
      <c r="C13" s="325"/>
      <c r="D13" s="494"/>
      <c r="E13" s="325"/>
      <c r="F13" s="365"/>
      <c r="G13" s="249"/>
      <c r="H13" s="250"/>
      <c r="I13" s="230"/>
      <c r="J13" s="250"/>
      <c r="K13" s="230"/>
      <c r="L13" s="250"/>
      <c r="M13" s="230"/>
      <c r="N13" s="250"/>
      <c r="O13" s="230"/>
      <c r="P13" s="382">
        <f t="shared" si="0"/>
        <v>0</v>
      </c>
      <c r="Q13" s="383">
        <f t="shared" si="1"/>
        <v>0</v>
      </c>
      <c r="R13" s="249"/>
      <c r="S13" s="249"/>
      <c r="T13" s="249"/>
      <c r="U13" s="249"/>
      <c r="V13" s="249"/>
    </row>
    <row r="14" spans="1:22" ht="15.75" x14ac:dyDescent="0.25">
      <c r="A14" s="572"/>
      <c r="B14" s="572"/>
      <c r="C14" s="325"/>
      <c r="D14" s="494"/>
      <c r="E14" s="325"/>
      <c r="F14" s="365"/>
      <c r="G14" s="249"/>
      <c r="H14" s="250"/>
      <c r="I14" s="230"/>
      <c r="J14" s="250"/>
      <c r="K14" s="230"/>
      <c r="L14" s="250"/>
      <c r="M14" s="230"/>
      <c r="N14" s="250"/>
      <c r="O14" s="230"/>
      <c r="P14" s="382">
        <f t="shared" si="0"/>
        <v>0</v>
      </c>
      <c r="Q14" s="383">
        <f t="shared" si="1"/>
        <v>0</v>
      </c>
      <c r="R14" s="249"/>
      <c r="S14" s="249"/>
      <c r="T14" s="249"/>
      <c r="U14" s="249"/>
      <c r="V14" s="249"/>
    </row>
    <row r="15" spans="1:22" ht="15.75" x14ac:dyDescent="0.25">
      <c r="A15" s="572"/>
      <c r="B15" s="572"/>
      <c r="C15" s="325"/>
      <c r="D15" s="494"/>
      <c r="E15" s="325"/>
      <c r="F15" s="365"/>
      <c r="G15" s="249"/>
      <c r="H15" s="250"/>
      <c r="I15" s="230"/>
      <c r="J15" s="250"/>
      <c r="K15" s="230"/>
      <c r="L15" s="250"/>
      <c r="M15" s="230"/>
      <c r="N15" s="250"/>
      <c r="O15" s="230"/>
      <c r="P15" s="382">
        <f t="shared" si="0"/>
        <v>0</v>
      </c>
      <c r="Q15" s="383">
        <f t="shared" si="1"/>
        <v>0</v>
      </c>
      <c r="R15" s="249"/>
      <c r="S15" s="249"/>
      <c r="T15" s="249"/>
      <c r="U15" s="249"/>
      <c r="V15" s="249"/>
    </row>
    <row r="16" spans="1:22" ht="15.75" x14ac:dyDescent="0.25">
      <c r="A16" s="572"/>
      <c r="B16" s="572"/>
      <c r="C16" s="325"/>
      <c r="D16" s="494"/>
      <c r="E16" s="325"/>
      <c r="F16" s="365"/>
      <c r="G16" s="249"/>
      <c r="H16" s="250"/>
      <c r="I16" s="230"/>
      <c r="J16" s="250"/>
      <c r="K16" s="230"/>
      <c r="L16" s="250"/>
      <c r="M16" s="230"/>
      <c r="N16" s="250"/>
      <c r="O16" s="230"/>
      <c r="P16" s="382">
        <f t="shared" si="0"/>
        <v>0</v>
      </c>
      <c r="Q16" s="383">
        <f t="shared" si="1"/>
        <v>0</v>
      </c>
      <c r="R16" s="249"/>
      <c r="S16" s="249"/>
      <c r="T16" s="249"/>
      <c r="U16" s="249"/>
      <c r="V16" s="249"/>
    </row>
    <row r="17" spans="1:22" ht="15.75" x14ac:dyDescent="0.25">
      <c r="A17" s="572"/>
      <c r="B17" s="572"/>
      <c r="C17" s="325"/>
      <c r="D17" s="494"/>
      <c r="E17" s="325"/>
      <c r="F17" s="365"/>
      <c r="G17" s="254"/>
      <c r="H17" s="254"/>
      <c r="I17" s="270"/>
      <c r="J17" s="254"/>
      <c r="K17" s="270"/>
      <c r="L17" s="254"/>
      <c r="M17" s="270"/>
      <c r="N17" s="254"/>
      <c r="O17" s="270"/>
      <c r="P17" s="390">
        <f t="shared" si="0"/>
        <v>0</v>
      </c>
      <c r="Q17" s="391">
        <f t="shared" si="1"/>
        <v>0</v>
      </c>
      <c r="R17" s="254"/>
      <c r="S17" s="254"/>
      <c r="T17" s="254"/>
      <c r="U17" s="254"/>
      <c r="V17" s="254"/>
    </row>
    <row r="18" spans="1:22" ht="15.75" x14ac:dyDescent="0.25">
      <c r="A18" s="572"/>
      <c r="B18" s="572"/>
      <c r="C18" s="325"/>
      <c r="D18" s="494"/>
      <c r="E18" s="325"/>
      <c r="F18" s="365"/>
      <c r="G18" s="249"/>
      <c r="H18" s="249"/>
      <c r="I18" s="230"/>
      <c r="J18" s="249"/>
      <c r="K18" s="230"/>
      <c r="L18" s="249"/>
      <c r="M18" s="230"/>
      <c r="N18" s="249"/>
      <c r="O18" s="230"/>
      <c r="P18" s="382">
        <f t="shared" si="0"/>
        <v>0</v>
      </c>
      <c r="Q18" s="383">
        <f t="shared" si="1"/>
        <v>0</v>
      </c>
      <c r="R18" s="271"/>
      <c r="S18" s="271"/>
      <c r="T18" s="271"/>
      <c r="U18" s="249"/>
      <c r="V18" s="272"/>
    </row>
    <row r="19" spans="1:22" ht="15.75" x14ac:dyDescent="0.25">
      <c r="A19" s="572"/>
      <c r="B19" s="572"/>
      <c r="C19" s="325"/>
      <c r="D19" s="494"/>
      <c r="E19" s="325"/>
      <c r="F19" s="365"/>
      <c r="G19" s="254"/>
      <c r="H19" s="254"/>
      <c r="I19" s="270"/>
      <c r="J19" s="254"/>
      <c r="K19" s="270"/>
      <c r="L19" s="254"/>
      <c r="M19" s="270"/>
      <c r="N19" s="254"/>
      <c r="O19" s="270"/>
      <c r="P19" s="390">
        <f t="shared" si="0"/>
        <v>0</v>
      </c>
      <c r="Q19" s="391">
        <f t="shared" si="1"/>
        <v>0</v>
      </c>
      <c r="R19" s="254"/>
      <c r="S19" s="254"/>
      <c r="T19" s="254"/>
      <c r="U19" s="254"/>
      <c r="V19" s="254"/>
    </row>
    <row r="20" spans="1:22" ht="15.75" x14ac:dyDescent="0.25">
      <c r="A20" s="573"/>
      <c r="B20" s="573"/>
      <c r="C20" s="325"/>
      <c r="D20" s="494"/>
      <c r="E20" s="325"/>
      <c r="F20" s="365"/>
      <c r="G20" s="249"/>
      <c r="H20" s="250"/>
      <c r="I20" s="230"/>
      <c r="J20" s="250"/>
      <c r="K20" s="230"/>
      <c r="L20" s="250"/>
      <c r="M20" s="230"/>
      <c r="N20" s="249"/>
      <c r="O20" s="230"/>
      <c r="P20" s="382">
        <f t="shared" si="0"/>
        <v>0</v>
      </c>
      <c r="Q20" s="383">
        <f t="shared" si="1"/>
        <v>0</v>
      </c>
      <c r="R20" s="249"/>
      <c r="S20" s="249"/>
      <c r="T20" s="249"/>
      <c r="U20" s="249"/>
      <c r="V20" s="249"/>
    </row>
    <row r="21" spans="1:22" ht="15.75" x14ac:dyDescent="0.25">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0"/>
    <mergeCell ref="H5:I5"/>
    <mergeCell ref="B8:B20"/>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30"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5" customWidth="1"/>
    <col min="17" max="17" width="18.28515625" style="396" customWidth="1"/>
    <col min="18" max="20" width="14.140625" customWidth="1"/>
    <col min="21" max="21" width="17" customWidth="1"/>
  </cols>
  <sheetData>
    <row r="1" spans="1:33" ht="18.75" x14ac:dyDescent="0.25">
      <c r="C1" s="514" t="s">
        <v>1601</v>
      </c>
      <c r="D1" s="514" t="s">
        <v>1602</v>
      </c>
      <c r="H1" s="284" t="s">
        <v>1383</v>
      </c>
      <c r="J1" s="284"/>
      <c r="K1" s="284"/>
      <c r="M1" s="514" t="s">
        <v>1580</v>
      </c>
      <c r="N1" s="514" t="s">
        <v>1581</v>
      </c>
      <c r="O1" s="514" t="s">
        <v>1582</v>
      </c>
      <c r="P1" s="514" t="s">
        <v>1583</v>
      </c>
      <c r="Q1" s="514" t="s">
        <v>1584</v>
      </c>
      <c r="R1" s="514" t="s">
        <v>1585</v>
      </c>
      <c r="S1" s="514" t="s">
        <v>1586</v>
      </c>
      <c r="T1" s="514" t="s">
        <v>1587</v>
      </c>
      <c r="U1" s="514" t="s">
        <v>1588</v>
      </c>
      <c r="V1" s="514" t="s">
        <v>1589</v>
      </c>
      <c r="W1" s="514" t="s">
        <v>1590</v>
      </c>
      <c r="X1" s="514" t="s">
        <v>1591</v>
      </c>
      <c r="Y1" s="514" t="s">
        <v>1592</v>
      </c>
      <c r="Z1" s="514" t="s">
        <v>1593</v>
      </c>
      <c r="AA1" s="514" t="s">
        <v>1594</v>
      </c>
      <c r="AB1" s="514" t="s">
        <v>1595</v>
      </c>
      <c r="AC1" s="514" t="s">
        <v>1596</v>
      </c>
      <c r="AD1" s="514" t="s">
        <v>1597</v>
      </c>
      <c r="AE1" s="514" t="s">
        <v>1598</v>
      </c>
      <c r="AF1" s="514" t="s">
        <v>1599</v>
      </c>
      <c r="AG1" s="514" t="s">
        <v>1600</v>
      </c>
    </row>
    <row r="2" spans="1:33" ht="18.75" x14ac:dyDescent="0.25">
      <c r="A2" s="315" t="s">
        <v>1346</v>
      </c>
      <c r="H2" s="284"/>
      <c r="J2" s="284"/>
      <c r="K2" s="284"/>
      <c r="L2" s="284"/>
      <c r="M2" s="284"/>
      <c r="N2" s="284"/>
      <c r="O2" s="284"/>
      <c r="P2" s="392"/>
      <c r="Q2" s="392"/>
      <c r="R2" s="284"/>
      <c r="S2" s="284"/>
      <c r="T2" s="284"/>
      <c r="U2" s="284"/>
      <c r="V2" s="284"/>
      <c r="W2" s="284"/>
      <c r="X2" s="284"/>
      <c r="Y2" s="284"/>
      <c r="Z2" s="284"/>
      <c r="AA2" s="284"/>
    </row>
    <row r="3" spans="1:33" ht="18.75" x14ac:dyDescent="0.25">
      <c r="A3" s="316" t="s">
        <v>1391</v>
      </c>
      <c r="H3" s="284"/>
      <c r="J3" s="284"/>
      <c r="K3" s="284"/>
      <c r="L3" s="284"/>
      <c r="M3" s="284"/>
      <c r="N3" s="284"/>
      <c r="O3" s="284"/>
      <c r="P3" s="392"/>
      <c r="Q3" s="392"/>
      <c r="R3" s="284"/>
      <c r="S3" s="284"/>
      <c r="T3" s="284"/>
      <c r="U3" s="284"/>
      <c r="V3" s="284"/>
      <c r="W3" s="284"/>
      <c r="X3" s="284"/>
      <c r="Y3" s="284"/>
      <c r="Z3" s="284"/>
      <c r="AA3" s="284"/>
    </row>
    <row r="4" spans="1:33" ht="18.75" x14ac:dyDescent="0.25">
      <c r="A4" s="316" t="s">
        <v>1390</v>
      </c>
      <c r="H4" s="284"/>
      <c r="J4" s="284"/>
      <c r="K4" s="284"/>
      <c r="L4" s="284"/>
      <c r="M4" s="284"/>
      <c r="N4" s="284"/>
      <c r="O4" s="284"/>
      <c r="P4" s="392"/>
      <c r="Q4" s="392"/>
      <c r="R4" s="284"/>
      <c r="S4" s="284"/>
      <c r="T4" s="284"/>
      <c r="U4" s="284"/>
      <c r="V4" s="284"/>
      <c r="W4" s="284"/>
      <c r="X4" s="284"/>
      <c r="Y4" s="284"/>
      <c r="Z4" s="284"/>
      <c r="AA4" s="284"/>
    </row>
    <row r="5" spans="1:33" x14ac:dyDescent="0.25">
      <c r="A5" s="288" t="s">
        <v>1393</v>
      </c>
      <c r="B5" s="269"/>
      <c r="C5" s="269"/>
      <c r="D5" s="269"/>
      <c r="E5" s="269"/>
      <c r="F5" s="269"/>
      <c r="G5" s="269"/>
      <c r="H5" s="269"/>
      <c r="I5" s="269"/>
      <c r="J5" s="269"/>
      <c r="K5" s="269"/>
      <c r="L5" s="269"/>
      <c r="M5" s="269"/>
      <c r="N5" s="269"/>
      <c r="O5" s="269"/>
      <c r="P5" s="393"/>
      <c r="Q5" s="393"/>
      <c r="R5" s="269"/>
      <c r="S5" s="269"/>
      <c r="T5" s="269"/>
      <c r="U5" s="269"/>
    </row>
    <row r="6" spans="1:33" ht="15" customHeight="1" x14ac:dyDescent="0.25">
      <c r="A6" s="546" t="s">
        <v>96</v>
      </c>
      <c r="B6" s="548" t="s">
        <v>110</v>
      </c>
      <c r="C6" s="558" t="s">
        <v>1537</v>
      </c>
      <c r="D6" s="558" t="s">
        <v>1538</v>
      </c>
      <c r="E6" s="558" t="s">
        <v>86</v>
      </c>
      <c r="F6" s="558" t="s">
        <v>391</v>
      </c>
      <c r="G6" s="558" t="s">
        <v>87</v>
      </c>
      <c r="H6" s="561" t="s">
        <v>99</v>
      </c>
      <c r="I6" s="563"/>
      <c r="J6" s="563"/>
      <c r="K6" s="563"/>
      <c r="L6" s="563"/>
      <c r="M6" s="563"/>
      <c r="N6" s="563"/>
      <c r="O6" s="562"/>
      <c r="P6" s="567" t="s">
        <v>100</v>
      </c>
      <c r="Q6" s="568"/>
      <c r="R6" s="548" t="s">
        <v>102</v>
      </c>
      <c r="S6" s="548" t="s">
        <v>109</v>
      </c>
      <c r="T6" s="548" t="s">
        <v>108</v>
      </c>
      <c r="U6" s="564" t="s">
        <v>88</v>
      </c>
    </row>
    <row r="7" spans="1:33" ht="15" customHeight="1" x14ac:dyDescent="0.25">
      <c r="A7" s="546"/>
      <c r="B7" s="546"/>
      <c r="C7" s="559"/>
      <c r="D7" s="559"/>
      <c r="E7" s="559"/>
      <c r="F7" s="559"/>
      <c r="G7" s="559"/>
      <c r="H7" s="561" t="s">
        <v>103</v>
      </c>
      <c r="I7" s="562"/>
      <c r="J7" s="561" t="s">
        <v>104</v>
      </c>
      <c r="K7" s="562"/>
      <c r="L7" s="561" t="s">
        <v>105</v>
      </c>
      <c r="M7" s="562"/>
      <c r="N7" s="561" t="s">
        <v>106</v>
      </c>
      <c r="O7" s="562"/>
      <c r="P7" s="569"/>
      <c r="Q7" s="570"/>
      <c r="R7" s="546"/>
      <c r="S7" s="546"/>
      <c r="T7" s="546"/>
      <c r="U7" s="565"/>
    </row>
    <row r="8" spans="1:33" ht="25.5" x14ac:dyDescent="0.25">
      <c r="A8" s="547"/>
      <c r="B8" s="547"/>
      <c r="C8" s="560"/>
      <c r="D8" s="560"/>
      <c r="E8" s="560"/>
      <c r="F8" s="560"/>
      <c r="G8" s="560"/>
      <c r="H8" s="441" t="s">
        <v>107</v>
      </c>
      <c r="I8" s="441" t="s">
        <v>12</v>
      </c>
      <c r="J8" s="441" t="s">
        <v>107</v>
      </c>
      <c r="K8" s="441" t="s">
        <v>12</v>
      </c>
      <c r="L8" s="441" t="s">
        <v>107</v>
      </c>
      <c r="M8" s="441" t="s">
        <v>12</v>
      </c>
      <c r="N8" s="441" t="s">
        <v>107</v>
      </c>
      <c r="O8" s="441" t="s">
        <v>12</v>
      </c>
      <c r="P8" s="441" t="s">
        <v>107</v>
      </c>
      <c r="Q8" s="441" t="s">
        <v>12</v>
      </c>
      <c r="R8" s="547"/>
      <c r="S8" s="547"/>
      <c r="T8" s="547"/>
      <c r="U8" s="566"/>
    </row>
    <row r="9" spans="1:3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33" ht="15.75" x14ac:dyDescent="0.25">
      <c r="A10" s="571" t="s">
        <v>1384</v>
      </c>
      <c r="B10" s="571" t="s">
        <v>1385</v>
      </c>
      <c r="C10" s="249"/>
      <c r="D10" s="249"/>
      <c r="E10" s="249"/>
      <c r="F10" s="249"/>
      <c r="G10" s="254"/>
      <c r="H10" s="254"/>
      <c r="I10" s="270"/>
      <c r="J10" s="254"/>
      <c r="K10" s="270"/>
      <c r="L10" s="254"/>
      <c r="M10" s="270"/>
      <c r="N10" s="254"/>
      <c r="O10" s="270"/>
      <c r="P10" s="390">
        <f t="shared" ref="P10:P29" si="0">H10+J10+L10+N10</f>
        <v>0</v>
      </c>
      <c r="Q10" s="391">
        <f t="shared" ref="Q10:Q29" si="1">I10+K10+M10+O10</f>
        <v>0</v>
      </c>
      <c r="R10" s="254"/>
      <c r="S10" s="254"/>
      <c r="T10" s="254"/>
      <c r="U10" s="73"/>
    </row>
    <row r="11" spans="1:33" ht="15.75" x14ac:dyDescent="0.25">
      <c r="A11" s="572"/>
      <c r="B11" s="572"/>
      <c r="C11" s="249"/>
      <c r="D11" s="249"/>
      <c r="E11" s="249"/>
      <c r="F11" s="249"/>
      <c r="G11" s="254"/>
      <c r="H11" s="254"/>
      <c r="I11" s="270"/>
      <c r="J11" s="254"/>
      <c r="K11" s="270"/>
      <c r="L11" s="254"/>
      <c r="M11" s="270"/>
      <c r="N11" s="254"/>
      <c r="O11" s="270"/>
      <c r="P11" s="390">
        <f t="shared" si="0"/>
        <v>0</v>
      </c>
      <c r="Q11" s="391">
        <f t="shared" si="1"/>
        <v>0</v>
      </c>
      <c r="R11" s="254"/>
      <c r="S11" s="254"/>
      <c r="T11" s="254"/>
      <c r="U11" s="73"/>
    </row>
    <row r="12" spans="1:33" ht="15.75" x14ac:dyDescent="0.25">
      <c r="A12" s="572"/>
      <c r="B12" s="572"/>
      <c r="C12" s="249"/>
      <c r="D12" s="249"/>
      <c r="E12" s="249"/>
      <c r="F12" s="249"/>
      <c r="G12" s="254"/>
      <c r="H12" s="254"/>
      <c r="I12" s="270"/>
      <c r="J12" s="254"/>
      <c r="K12" s="270"/>
      <c r="L12" s="254"/>
      <c r="M12" s="270"/>
      <c r="N12" s="254"/>
      <c r="O12" s="270"/>
      <c r="P12" s="390">
        <f t="shared" si="0"/>
        <v>0</v>
      </c>
      <c r="Q12" s="391">
        <f t="shared" si="1"/>
        <v>0</v>
      </c>
      <c r="R12" s="254"/>
      <c r="S12" s="254"/>
      <c r="T12" s="254"/>
      <c r="U12" s="73"/>
    </row>
    <row r="13" spans="1:33" ht="15.75" x14ac:dyDescent="0.25">
      <c r="A13" s="572"/>
      <c r="B13" s="572"/>
      <c r="C13" s="249"/>
      <c r="D13" s="249"/>
      <c r="E13" s="249"/>
      <c r="F13" s="249"/>
      <c r="G13" s="254"/>
      <c r="H13" s="254"/>
      <c r="I13" s="270"/>
      <c r="J13" s="254"/>
      <c r="K13" s="270"/>
      <c r="L13" s="254"/>
      <c r="M13" s="270"/>
      <c r="N13" s="254"/>
      <c r="O13" s="270"/>
      <c r="P13" s="390">
        <f t="shared" si="0"/>
        <v>0</v>
      </c>
      <c r="Q13" s="391">
        <f t="shared" si="1"/>
        <v>0</v>
      </c>
      <c r="R13" s="254"/>
      <c r="S13" s="254"/>
      <c r="T13" s="254"/>
      <c r="U13" s="73"/>
    </row>
    <row r="14" spans="1:33" ht="15.75" x14ac:dyDescent="0.25">
      <c r="A14" s="572"/>
      <c r="B14" s="572"/>
      <c r="C14" s="249"/>
      <c r="D14" s="249"/>
      <c r="E14" s="249"/>
      <c r="F14" s="249"/>
      <c r="G14" s="254"/>
      <c r="H14" s="254"/>
      <c r="I14" s="270"/>
      <c r="J14" s="254"/>
      <c r="K14" s="270"/>
      <c r="L14" s="254"/>
      <c r="M14" s="270"/>
      <c r="N14" s="254"/>
      <c r="O14" s="270"/>
      <c r="P14" s="390">
        <f t="shared" si="0"/>
        <v>0</v>
      </c>
      <c r="Q14" s="391">
        <f t="shared" si="1"/>
        <v>0</v>
      </c>
      <c r="R14" s="254"/>
      <c r="S14" s="254"/>
      <c r="T14" s="254"/>
      <c r="U14" s="73"/>
    </row>
    <row r="15" spans="1:33" ht="15.75" x14ac:dyDescent="0.25">
      <c r="A15" s="572"/>
      <c r="B15" s="573"/>
      <c r="C15" s="249"/>
      <c r="D15" s="249"/>
      <c r="E15" s="249"/>
      <c r="F15" s="249"/>
      <c r="G15" s="254"/>
      <c r="H15" s="254"/>
      <c r="I15" s="270"/>
      <c r="J15" s="254"/>
      <c r="K15" s="270"/>
      <c r="L15" s="254"/>
      <c r="M15" s="270"/>
      <c r="N15" s="254"/>
      <c r="O15" s="270"/>
      <c r="P15" s="390">
        <f t="shared" si="0"/>
        <v>0</v>
      </c>
      <c r="Q15" s="391">
        <f t="shared" si="1"/>
        <v>0</v>
      </c>
      <c r="R15" s="254"/>
      <c r="S15" s="254"/>
      <c r="T15" s="254"/>
      <c r="U15" s="73"/>
    </row>
    <row r="16" spans="1:33" ht="15.75" x14ac:dyDescent="0.25">
      <c r="A16" s="572"/>
      <c r="B16" s="571" t="s">
        <v>1387</v>
      </c>
      <c r="C16" s="249"/>
      <c r="D16" s="249"/>
      <c r="E16" s="249"/>
      <c r="F16" s="249"/>
      <c r="G16" s="254"/>
      <c r="H16" s="254"/>
      <c r="I16" s="270"/>
      <c r="J16" s="254"/>
      <c r="K16" s="270"/>
      <c r="L16" s="254"/>
      <c r="M16" s="270"/>
      <c r="N16" s="254"/>
      <c r="O16" s="270"/>
      <c r="P16" s="390">
        <f t="shared" si="0"/>
        <v>0</v>
      </c>
      <c r="Q16" s="391">
        <f t="shared" si="1"/>
        <v>0</v>
      </c>
      <c r="R16" s="254"/>
      <c r="S16" s="254"/>
      <c r="T16" s="254"/>
      <c r="U16" s="73"/>
    </row>
    <row r="17" spans="1:21" ht="15.75" x14ac:dyDescent="0.25">
      <c r="A17" s="572"/>
      <c r="B17" s="572"/>
      <c r="C17" s="249"/>
      <c r="D17" s="249"/>
      <c r="E17" s="249"/>
      <c r="F17" s="249"/>
      <c r="G17" s="254"/>
      <c r="H17" s="254"/>
      <c r="I17" s="270"/>
      <c r="J17" s="254"/>
      <c r="K17" s="270"/>
      <c r="L17" s="254"/>
      <c r="M17" s="270"/>
      <c r="N17" s="254"/>
      <c r="O17" s="270"/>
      <c r="P17" s="390">
        <f t="shared" si="0"/>
        <v>0</v>
      </c>
      <c r="Q17" s="391">
        <f t="shared" si="1"/>
        <v>0</v>
      </c>
      <c r="R17" s="254"/>
      <c r="S17" s="254"/>
      <c r="T17" s="254"/>
      <c r="U17" s="73"/>
    </row>
    <row r="18" spans="1:21" ht="15.75" x14ac:dyDescent="0.25">
      <c r="A18" s="572"/>
      <c r="B18" s="572"/>
      <c r="C18" s="249"/>
      <c r="D18" s="249"/>
      <c r="E18" s="249"/>
      <c r="F18" s="249"/>
      <c r="G18" s="254"/>
      <c r="H18" s="254"/>
      <c r="I18" s="270"/>
      <c r="J18" s="254"/>
      <c r="K18" s="270"/>
      <c r="L18" s="254"/>
      <c r="M18" s="270"/>
      <c r="N18" s="254"/>
      <c r="O18" s="270"/>
      <c r="P18" s="390">
        <f t="shared" si="0"/>
        <v>0</v>
      </c>
      <c r="Q18" s="391">
        <f t="shared" si="1"/>
        <v>0</v>
      </c>
      <c r="R18" s="254"/>
      <c r="S18" s="254"/>
      <c r="T18" s="254"/>
      <c r="U18" s="73"/>
    </row>
    <row r="19" spans="1:21" ht="15.75" x14ac:dyDescent="0.25">
      <c r="A19" s="572"/>
      <c r="B19" s="572"/>
      <c r="C19" s="249"/>
      <c r="D19" s="249"/>
      <c r="E19" s="249"/>
      <c r="F19" s="249"/>
      <c r="G19" s="254"/>
      <c r="H19" s="254"/>
      <c r="I19" s="270"/>
      <c r="J19" s="254"/>
      <c r="K19" s="270"/>
      <c r="L19" s="254"/>
      <c r="M19" s="270"/>
      <c r="N19" s="254"/>
      <c r="O19" s="270"/>
      <c r="P19" s="390">
        <f t="shared" si="0"/>
        <v>0</v>
      </c>
      <c r="Q19" s="391">
        <f t="shared" si="1"/>
        <v>0</v>
      </c>
      <c r="R19" s="254"/>
      <c r="S19" s="254"/>
      <c r="T19" s="254"/>
      <c r="U19" s="73"/>
    </row>
    <row r="20" spans="1:21" ht="15.75" x14ac:dyDescent="0.25">
      <c r="A20" s="572"/>
      <c r="B20" s="573"/>
      <c r="C20" s="249"/>
      <c r="D20" s="249"/>
      <c r="E20" s="249"/>
      <c r="F20" s="249"/>
      <c r="G20" s="249"/>
      <c r="H20" s="249"/>
      <c r="I20" s="230"/>
      <c r="J20" s="249"/>
      <c r="K20" s="230"/>
      <c r="L20" s="249"/>
      <c r="M20" s="230"/>
      <c r="N20" s="249"/>
      <c r="O20" s="230"/>
      <c r="P20" s="382">
        <f t="shared" si="0"/>
        <v>0</v>
      </c>
      <c r="Q20" s="383">
        <f t="shared" si="1"/>
        <v>0</v>
      </c>
      <c r="R20" s="249"/>
      <c r="S20" s="249"/>
      <c r="T20" s="249"/>
      <c r="U20" s="326"/>
    </row>
    <row r="21" spans="1:21" ht="15.75" x14ac:dyDescent="0.25">
      <c r="A21" s="572"/>
      <c r="B21" s="571" t="s">
        <v>1388</v>
      </c>
      <c r="C21" s="249"/>
      <c r="D21" s="249"/>
      <c r="E21" s="249"/>
      <c r="F21" s="249"/>
      <c r="G21" s="254"/>
      <c r="H21" s="250"/>
      <c r="I21" s="353"/>
      <c r="J21" s="250"/>
      <c r="K21" s="353"/>
      <c r="L21" s="250"/>
      <c r="M21" s="230"/>
      <c r="N21" s="249"/>
      <c r="O21" s="230"/>
      <c r="P21" s="382">
        <f t="shared" si="0"/>
        <v>0</v>
      </c>
      <c r="Q21" s="394">
        <f t="shared" si="1"/>
        <v>0</v>
      </c>
      <c r="R21" s="249"/>
      <c r="S21" s="249"/>
      <c r="T21" s="249"/>
      <c r="U21" s="249"/>
    </row>
    <row r="22" spans="1:21" ht="15.75" x14ac:dyDescent="0.25">
      <c r="A22" s="572"/>
      <c r="B22" s="572"/>
      <c r="C22" s="249"/>
      <c r="D22" s="249"/>
      <c r="E22" s="249"/>
      <c r="F22" s="249"/>
      <c r="G22" s="254"/>
      <c r="H22" s="250"/>
      <c r="I22" s="353"/>
      <c r="J22" s="250"/>
      <c r="K22" s="353"/>
      <c r="L22" s="250"/>
      <c r="M22" s="230"/>
      <c r="N22" s="249"/>
      <c r="O22" s="230"/>
      <c r="P22" s="382">
        <f t="shared" si="0"/>
        <v>0</v>
      </c>
      <c r="Q22" s="394">
        <f t="shared" si="1"/>
        <v>0</v>
      </c>
      <c r="R22" s="249"/>
      <c r="S22" s="249"/>
      <c r="T22" s="249"/>
      <c r="U22" s="249"/>
    </row>
    <row r="23" spans="1:21" ht="15.75" x14ac:dyDescent="0.25">
      <c r="A23" s="572"/>
      <c r="B23" s="572"/>
      <c r="C23" s="249"/>
      <c r="D23" s="249"/>
      <c r="E23" s="249"/>
      <c r="F23" s="249"/>
      <c r="G23" s="254"/>
      <c r="H23" s="250"/>
      <c r="I23" s="353"/>
      <c r="J23" s="250"/>
      <c r="K23" s="353"/>
      <c r="L23" s="250"/>
      <c r="M23" s="230"/>
      <c r="N23" s="249"/>
      <c r="O23" s="230"/>
      <c r="P23" s="382">
        <f t="shared" si="0"/>
        <v>0</v>
      </c>
      <c r="Q23" s="394">
        <f t="shared" si="1"/>
        <v>0</v>
      </c>
      <c r="R23" s="249"/>
      <c r="S23" s="249"/>
      <c r="T23" s="249"/>
      <c r="U23" s="249"/>
    </row>
    <row r="24" spans="1:21" ht="15.75" x14ac:dyDescent="0.25">
      <c r="A24" s="572"/>
      <c r="B24" s="573"/>
      <c r="C24" s="249"/>
      <c r="D24" s="249"/>
      <c r="E24" s="249"/>
      <c r="F24" s="249"/>
      <c r="G24" s="254"/>
      <c r="H24" s="250"/>
      <c r="I24" s="353"/>
      <c r="J24" s="250"/>
      <c r="K24" s="353"/>
      <c r="L24" s="250"/>
      <c r="M24" s="230"/>
      <c r="N24" s="249"/>
      <c r="O24" s="230"/>
      <c r="P24" s="382">
        <f t="shared" si="0"/>
        <v>0</v>
      </c>
      <c r="Q24" s="394">
        <f t="shared" si="1"/>
        <v>0</v>
      </c>
      <c r="R24" s="249"/>
      <c r="S24" s="249"/>
      <c r="T24" s="249"/>
      <c r="U24" s="249"/>
    </row>
    <row r="25" spans="1:21" ht="15.75" x14ac:dyDescent="0.25">
      <c r="A25" s="572"/>
      <c r="B25" s="574" t="s">
        <v>1389</v>
      </c>
      <c r="C25" s="249"/>
      <c r="D25" s="249"/>
      <c r="E25" s="249"/>
      <c r="F25" s="249"/>
      <c r="G25" s="254"/>
      <c r="H25" s="250"/>
      <c r="I25" s="353"/>
      <c r="J25" s="250"/>
      <c r="K25" s="353"/>
      <c r="L25" s="250"/>
      <c r="M25" s="230"/>
      <c r="N25" s="249"/>
      <c r="O25" s="230"/>
      <c r="P25" s="382">
        <f t="shared" si="0"/>
        <v>0</v>
      </c>
      <c r="Q25" s="394">
        <f t="shared" si="1"/>
        <v>0</v>
      </c>
      <c r="R25" s="249"/>
      <c r="S25" s="249"/>
      <c r="T25" s="249"/>
      <c r="U25" s="249"/>
    </row>
    <row r="26" spans="1:21" ht="15.75" customHeight="1" x14ac:dyDescent="0.25">
      <c r="A26" s="572"/>
      <c r="B26" s="574"/>
      <c r="C26" s="249"/>
      <c r="D26" s="249"/>
      <c r="E26" s="249"/>
      <c r="F26" s="249"/>
      <c r="G26" s="254"/>
      <c r="H26" s="250"/>
      <c r="I26" s="353"/>
      <c r="J26" s="250"/>
      <c r="K26" s="353"/>
      <c r="L26" s="250"/>
      <c r="M26" s="230"/>
      <c r="N26" s="249"/>
      <c r="O26" s="230"/>
      <c r="P26" s="382">
        <f t="shared" si="0"/>
        <v>0</v>
      </c>
      <c r="Q26" s="394">
        <f t="shared" si="1"/>
        <v>0</v>
      </c>
      <c r="R26" s="249"/>
      <c r="S26" s="249"/>
      <c r="T26" s="249"/>
      <c r="U26" s="249"/>
    </row>
    <row r="27" spans="1:21" ht="15.75" x14ac:dyDescent="0.25">
      <c r="A27" s="572"/>
      <c r="B27" s="574"/>
      <c r="C27" s="249"/>
      <c r="D27" s="249"/>
      <c r="E27" s="249"/>
      <c r="F27" s="249"/>
      <c r="G27" s="254"/>
      <c r="H27" s="250"/>
      <c r="I27" s="353"/>
      <c r="J27" s="250"/>
      <c r="K27" s="353"/>
      <c r="L27" s="250"/>
      <c r="M27" s="230"/>
      <c r="N27" s="249"/>
      <c r="O27" s="230"/>
      <c r="P27" s="382">
        <f t="shared" si="0"/>
        <v>0</v>
      </c>
      <c r="Q27" s="394">
        <f t="shared" si="1"/>
        <v>0</v>
      </c>
      <c r="R27" s="249"/>
      <c r="S27" s="249"/>
      <c r="T27" s="249"/>
      <c r="U27" s="249"/>
    </row>
    <row r="28" spans="1:21" ht="15.75" x14ac:dyDescent="0.25">
      <c r="A28" s="572"/>
      <c r="B28" s="574"/>
      <c r="C28" s="249"/>
      <c r="D28" s="249"/>
      <c r="E28" s="249"/>
      <c r="F28" s="249"/>
      <c r="G28" s="249"/>
      <c r="H28" s="249"/>
      <c r="I28" s="230"/>
      <c r="J28" s="249"/>
      <c r="K28" s="230"/>
      <c r="L28" s="249"/>
      <c r="M28" s="230"/>
      <c r="N28" s="249"/>
      <c r="O28" s="230"/>
      <c r="P28" s="382">
        <f t="shared" si="0"/>
        <v>0</v>
      </c>
      <c r="Q28" s="383">
        <f t="shared" si="1"/>
        <v>0</v>
      </c>
      <c r="R28" s="249"/>
      <c r="S28" s="249"/>
      <c r="T28" s="249"/>
      <c r="U28" s="249"/>
    </row>
    <row r="29" spans="1:21" ht="15.75" x14ac:dyDescent="0.25">
      <c r="A29" s="573"/>
      <c r="B29" s="574"/>
      <c r="C29" s="249"/>
      <c r="D29" s="249"/>
      <c r="E29" s="249"/>
      <c r="F29" s="249"/>
      <c r="G29" s="249"/>
      <c r="H29" s="249"/>
      <c r="I29" s="230"/>
      <c r="J29" s="249"/>
      <c r="K29" s="230"/>
      <c r="L29" s="249"/>
      <c r="M29" s="230"/>
      <c r="N29" s="249"/>
      <c r="O29" s="230"/>
      <c r="P29" s="382">
        <f t="shared" si="0"/>
        <v>0</v>
      </c>
      <c r="Q29" s="383">
        <f t="shared" si="1"/>
        <v>0</v>
      </c>
      <c r="R29" s="249"/>
      <c r="S29" s="249"/>
      <c r="T29" s="249"/>
      <c r="U29" s="249"/>
    </row>
    <row r="30" spans="1:21" ht="15.75" x14ac:dyDescent="0.25">
      <c r="A30" s="583" t="s">
        <v>477</v>
      </c>
      <c r="B30" s="584"/>
      <c r="C30" s="584"/>
      <c r="D30" s="584"/>
      <c r="E30" s="584"/>
      <c r="F30" s="584"/>
      <c r="G30" s="584"/>
      <c r="H30" s="584"/>
      <c r="I30" s="584"/>
      <c r="J30" s="584"/>
      <c r="K30" s="584"/>
      <c r="L30" s="584"/>
      <c r="M30" s="584"/>
      <c r="N30" s="584"/>
      <c r="O30" s="584"/>
      <c r="P30" s="584"/>
      <c r="Q30" s="584"/>
      <c r="R30" s="584"/>
      <c r="S30" s="584"/>
      <c r="T30" s="584"/>
      <c r="U30" s="585"/>
    </row>
    <row r="31" spans="1:21" ht="15.75" customHeight="1" x14ac:dyDescent="0.25">
      <c r="A31" s="571" t="s">
        <v>1394</v>
      </c>
      <c r="B31" s="574" t="s">
        <v>1395</v>
      </c>
      <c r="C31" s="249"/>
      <c r="D31" s="249"/>
      <c r="E31" s="249"/>
      <c r="F31" s="249"/>
      <c r="G31" s="254"/>
      <c r="H31" s="249"/>
      <c r="I31" s="230"/>
      <c r="J31" s="249"/>
      <c r="K31" s="230"/>
      <c r="L31" s="249"/>
      <c r="M31" s="230"/>
      <c r="N31" s="249"/>
      <c r="O31" s="230"/>
      <c r="P31" s="382">
        <f t="shared" ref="P31:P42" si="2">H31+J31+L31+N31</f>
        <v>0</v>
      </c>
      <c r="Q31" s="383">
        <f t="shared" ref="Q31:Q42" si="3">I31+K31+M31+O31</f>
        <v>0</v>
      </c>
      <c r="R31" s="249"/>
      <c r="S31" s="249"/>
      <c r="T31" s="249"/>
      <c r="U31" s="272"/>
    </row>
    <row r="32" spans="1:21" ht="15.75" x14ac:dyDescent="0.25">
      <c r="A32" s="572"/>
      <c r="B32" s="574"/>
      <c r="C32" s="249"/>
      <c r="D32" s="249"/>
      <c r="E32" s="249"/>
      <c r="F32" s="249"/>
      <c r="G32" s="254"/>
      <c r="H32" s="249"/>
      <c r="I32" s="230"/>
      <c r="J32" s="249"/>
      <c r="K32" s="230"/>
      <c r="L32" s="249"/>
      <c r="M32" s="230"/>
      <c r="N32" s="249"/>
      <c r="O32" s="230"/>
      <c r="P32" s="382">
        <f t="shared" si="2"/>
        <v>0</v>
      </c>
      <c r="Q32" s="383">
        <f t="shared" si="3"/>
        <v>0</v>
      </c>
      <c r="R32" s="249"/>
      <c r="S32" s="249"/>
      <c r="T32" s="249"/>
      <c r="U32" s="272"/>
    </row>
    <row r="33" spans="1:21" ht="15.75" x14ac:dyDescent="0.25">
      <c r="A33" s="572"/>
      <c r="B33" s="574"/>
      <c r="C33" s="249"/>
      <c r="D33" s="249"/>
      <c r="E33" s="249"/>
      <c r="F33" s="249"/>
      <c r="G33" s="254"/>
      <c r="H33" s="249"/>
      <c r="I33" s="230"/>
      <c r="J33" s="249"/>
      <c r="K33" s="230"/>
      <c r="L33" s="249"/>
      <c r="M33" s="230"/>
      <c r="N33" s="249"/>
      <c r="O33" s="230"/>
      <c r="P33" s="382">
        <f t="shared" si="2"/>
        <v>0</v>
      </c>
      <c r="Q33" s="383">
        <f t="shared" si="3"/>
        <v>0</v>
      </c>
      <c r="R33" s="249"/>
      <c r="S33" s="249"/>
      <c r="T33" s="249"/>
      <c r="U33" s="272"/>
    </row>
    <row r="34" spans="1:21" ht="15.75" x14ac:dyDescent="0.25">
      <c r="A34" s="572"/>
      <c r="B34" s="574"/>
      <c r="C34" s="249"/>
      <c r="D34" s="249"/>
      <c r="E34" s="249"/>
      <c r="F34" s="249"/>
      <c r="G34" s="254"/>
      <c r="H34" s="249"/>
      <c r="I34" s="230"/>
      <c r="J34" s="249"/>
      <c r="K34" s="230"/>
      <c r="L34" s="249"/>
      <c r="M34" s="230"/>
      <c r="N34" s="249"/>
      <c r="O34" s="230"/>
      <c r="P34" s="382">
        <f t="shared" si="2"/>
        <v>0</v>
      </c>
      <c r="Q34" s="383">
        <f t="shared" si="3"/>
        <v>0</v>
      </c>
      <c r="R34" s="249"/>
      <c r="S34" s="249"/>
      <c r="T34" s="249"/>
      <c r="U34" s="272"/>
    </row>
    <row r="35" spans="1:21" ht="15.75" x14ac:dyDescent="0.25">
      <c r="A35" s="572"/>
      <c r="B35" s="574"/>
      <c r="C35" s="249"/>
      <c r="D35" s="249"/>
      <c r="E35" s="249"/>
      <c r="F35" s="249"/>
      <c r="G35" s="254"/>
      <c r="H35" s="249"/>
      <c r="I35" s="230"/>
      <c r="J35" s="249"/>
      <c r="K35" s="230"/>
      <c r="L35" s="249"/>
      <c r="M35" s="230"/>
      <c r="N35" s="249"/>
      <c r="O35" s="230"/>
      <c r="P35" s="382">
        <f t="shared" si="2"/>
        <v>0</v>
      </c>
      <c r="Q35" s="383">
        <f t="shared" si="3"/>
        <v>0</v>
      </c>
      <c r="R35" s="249"/>
      <c r="S35" s="249"/>
      <c r="T35" s="249"/>
      <c r="U35" s="272"/>
    </row>
    <row r="36" spans="1:21" ht="15.75" x14ac:dyDescent="0.25">
      <c r="A36" s="573"/>
      <c r="B36" s="574"/>
      <c r="C36" s="249"/>
      <c r="D36" s="249"/>
      <c r="E36" s="249"/>
      <c r="F36" s="249"/>
      <c r="G36" s="254"/>
      <c r="H36" s="249"/>
      <c r="I36" s="230"/>
      <c r="J36" s="249"/>
      <c r="K36" s="230"/>
      <c r="L36" s="249"/>
      <c r="M36" s="230"/>
      <c r="N36" s="249"/>
      <c r="O36" s="230"/>
      <c r="P36" s="382">
        <f t="shared" si="2"/>
        <v>0</v>
      </c>
      <c r="Q36" s="383">
        <f t="shared" si="3"/>
        <v>0</v>
      </c>
      <c r="R36" s="249"/>
      <c r="S36" s="249"/>
      <c r="T36" s="249"/>
      <c r="U36" s="272"/>
    </row>
    <row r="37" spans="1:21" ht="15.75" x14ac:dyDescent="0.25">
      <c r="A37" s="574" t="s">
        <v>1392</v>
      </c>
      <c r="B37" s="574" t="s">
        <v>1396</v>
      </c>
      <c r="C37" s="249"/>
      <c r="D37" s="249"/>
      <c r="E37" s="249"/>
      <c r="F37" s="249"/>
      <c r="G37" s="249"/>
      <c r="H37" s="249"/>
      <c r="I37" s="230"/>
      <c r="J37" s="249"/>
      <c r="K37" s="230"/>
      <c r="L37" s="250"/>
      <c r="M37" s="230"/>
      <c r="N37" s="249"/>
      <c r="O37" s="230"/>
      <c r="P37" s="384">
        <f t="shared" si="2"/>
        <v>0</v>
      </c>
      <c r="Q37" s="383">
        <f t="shared" si="3"/>
        <v>0</v>
      </c>
      <c r="R37" s="249"/>
      <c r="S37" s="249"/>
      <c r="T37" s="249"/>
      <c r="U37" s="326"/>
    </row>
    <row r="38" spans="1:21" ht="15.75" x14ac:dyDescent="0.25">
      <c r="A38" s="574"/>
      <c r="B38" s="574"/>
      <c r="C38" s="249"/>
      <c r="D38" s="249"/>
      <c r="E38" s="249"/>
      <c r="F38" s="249"/>
      <c r="G38" s="249"/>
      <c r="H38" s="249"/>
      <c r="I38" s="230"/>
      <c r="J38" s="249"/>
      <c r="K38" s="230"/>
      <c r="L38" s="250"/>
      <c r="M38" s="230"/>
      <c r="N38" s="249"/>
      <c r="O38" s="230"/>
      <c r="P38" s="384">
        <f t="shared" si="2"/>
        <v>0</v>
      </c>
      <c r="Q38" s="383">
        <f t="shared" si="3"/>
        <v>0</v>
      </c>
      <c r="R38" s="249"/>
      <c r="S38" s="249"/>
      <c r="T38" s="249"/>
      <c r="U38" s="326"/>
    </row>
    <row r="39" spans="1:21" ht="15.75" x14ac:dyDescent="0.25">
      <c r="A39" s="574"/>
      <c r="B39" s="574"/>
      <c r="C39" s="249"/>
      <c r="D39" s="249"/>
      <c r="E39" s="249"/>
      <c r="F39" s="249"/>
      <c r="G39" s="249"/>
      <c r="H39" s="249"/>
      <c r="I39" s="230"/>
      <c r="J39" s="249"/>
      <c r="K39" s="230"/>
      <c r="L39" s="250"/>
      <c r="M39" s="230"/>
      <c r="N39" s="249"/>
      <c r="O39" s="230"/>
      <c r="P39" s="384">
        <f t="shared" si="2"/>
        <v>0</v>
      </c>
      <c r="Q39" s="383">
        <f t="shared" si="3"/>
        <v>0</v>
      </c>
      <c r="R39" s="249"/>
      <c r="S39" s="249"/>
      <c r="T39" s="249"/>
      <c r="U39" s="326"/>
    </row>
    <row r="40" spans="1:21" ht="15.75" x14ac:dyDescent="0.25">
      <c r="A40" s="574"/>
      <c r="B40" s="574"/>
      <c r="C40" s="249"/>
      <c r="D40" s="249"/>
      <c r="E40" s="249"/>
      <c r="F40" s="249"/>
      <c r="G40" s="249"/>
      <c r="H40" s="249"/>
      <c r="I40" s="230"/>
      <c r="J40" s="249"/>
      <c r="K40" s="230"/>
      <c r="L40" s="250"/>
      <c r="M40" s="230"/>
      <c r="N40" s="249"/>
      <c r="O40" s="230"/>
      <c r="P40" s="384">
        <f t="shared" si="2"/>
        <v>0</v>
      </c>
      <c r="Q40" s="383">
        <f t="shared" si="3"/>
        <v>0</v>
      </c>
      <c r="R40" s="249"/>
      <c r="S40" s="249"/>
      <c r="T40" s="249"/>
      <c r="U40" s="326"/>
    </row>
    <row r="41" spans="1:21" ht="15.75" x14ac:dyDescent="0.25">
      <c r="A41" s="574"/>
      <c r="B41" s="574"/>
      <c r="C41" s="249"/>
      <c r="D41" s="249"/>
      <c r="E41" s="249"/>
      <c r="F41" s="249"/>
      <c r="G41" s="249"/>
      <c r="H41" s="249"/>
      <c r="I41" s="230"/>
      <c r="J41" s="249"/>
      <c r="K41" s="230"/>
      <c r="L41" s="250"/>
      <c r="M41" s="230"/>
      <c r="N41" s="249"/>
      <c r="O41" s="230"/>
      <c r="P41" s="384">
        <f t="shared" si="2"/>
        <v>0</v>
      </c>
      <c r="Q41" s="383">
        <f t="shared" si="3"/>
        <v>0</v>
      </c>
      <c r="R41" s="249"/>
      <c r="S41" s="249"/>
      <c r="T41" s="249"/>
      <c r="U41" s="326"/>
    </row>
    <row r="42" spans="1:21" ht="15.75" x14ac:dyDescent="0.25">
      <c r="A42" s="574"/>
      <c r="B42" s="574"/>
      <c r="C42" s="249"/>
      <c r="D42" s="249"/>
      <c r="E42" s="249"/>
      <c r="F42" s="249"/>
      <c r="G42" s="249"/>
      <c r="H42" s="249"/>
      <c r="I42" s="230"/>
      <c r="J42" s="249"/>
      <c r="K42" s="230"/>
      <c r="L42" s="249"/>
      <c r="M42" s="230"/>
      <c r="N42" s="250"/>
      <c r="O42" s="230"/>
      <c r="P42" s="384">
        <f t="shared" si="2"/>
        <v>0</v>
      </c>
      <c r="Q42" s="383">
        <f t="shared" si="3"/>
        <v>0</v>
      </c>
      <c r="R42" s="249"/>
      <c r="S42" s="249"/>
      <c r="T42" s="249"/>
      <c r="U42" s="326"/>
    </row>
    <row r="43" spans="1:21" ht="15.75" x14ac:dyDescent="0.25">
      <c r="A43" s="292"/>
      <c r="B43" s="293"/>
      <c r="C43" s="293"/>
      <c r="D43" s="293"/>
      <c r="E43" s="292" t="s">
        <v>1386</v>
      </c>
      <c r="F43" s="293"/>
      <c r="G43" s="294"/>
      <c r="H43" s="274">
        <f t="shared" ref="H43:Q43" si="4">SUM(H10:H42)</f>
        <v>0</v>
      </c>
      <c r="I43" s="275">
        <f t="shared" si="4"/>
        <v>0</v>
      </c>
      <c r="J43" s="274">
        <f t="shared" si="4"/>
        <v>0</v>
      </c>
      <c r="K43" s="275">
        <f t="shared" si="4"/>
        <v>0</v>
      </c>
      <c r="L43" s="274">
        <f t="shared" si="4"/>
        <v>0</v>
      </c>
      <c r="M43" s="275">
        <f t="shared" si="4"/>
        <v>0</v>
      </c>
      <c r="N43" s="274">
        <f t="shared" si="4"/>
        <v>0</v>
      </c>
      <c r="O43" s="275">
        <f t="shared" si="4"/>
        <v>0</v>
      </c>
      <c r="P43" s="275">
        <f t="shared" si="4"/>
        <v>0</v>
      </c>
      <c r="Q43" s="275">
        <f t="shared" si="4"/>
        <v>0</v>
      </c>
      <c r="R43" s="264"/>
      <c r="S43" s="264"/>
      <c r="T43" s="264"/>
      <c r="U43" s="264"/>
    </row>
    <row r="45" spans="1:21" x14ac:dyDescent="0.25">
      <c r="I45"/>
      <c r="K45"/>
      <c r="M45"/>
      <c r="O45"/>
      <c r="Q45" s="395"/>
    </row>
    <row r="46" spans="1:21" x14ac:dyDescent="0.25">
      <c r="I46"/>
      <c r="K46"/>
      <c r="M46"/>
      <c r="O46"/>
      <c r="Q46" s="395"/>
    </row>
    <row r="47" spans="1:21" x14ac:dyDescent="0.25">
      <c r="I47"/>
      <c r="K47"/>
      <c r="M47"/>
      <c r="O47"/>
      <c r="Q47" s="395"/>
    </row>
    <row r="48" spans="1:21" x14ac:dyDescent="0.25">
      <c r="I48"/>
      <c r="K48"/>
      <c r="M48"/>
      <c r="O48"/>
      <c r="Q48" s="395"/>
    </row>
    <row r="49" spans="3:17" x14ac:dyDescent="0.25">
      <c r="C49" s="465"/>
      <c r="I49"/>
      <c r="K49"/>
      <c r="M49"/>
      <c r="O49"/>
      <c r="Q49" s="395"/>
    </row>
    <row r="50" spans="3:17" x14ac:dyDescent="0.25">
      <c r="C50" s="465"/>
      <c r="I50"/>
      <c r="K50"/>
      <c r="M50"/>
      <c r="O50"/>
      <c r="Q50" s="395"/>
    </row>
    <row r="51" spans="3:17" x14ac:dyDescent="0.25">
      <c r="C51" s="465"/>
      <c r="I51"/>
      <c r="K51"/>
      <c r="M51"/>
      <c r="O51"/>
      <c r="Q51" s="395"/>
    </row>
    <row r="52" spans="3:17" x14ac:dyDescent="0.25">
      <c r="C52" s="465"/>
      <c r="I52"/>
      <c r="K52"/>
      <c r="M52"/>
      <c r="O52"/>
      <c r="Q52" s="395"/>
    </row>
    <row r="53" spans="3:17" x14ac:dyDescent="0.25">
      <c r="C53" s="465"/>
      <c r="I53"/>
      <c r="K53"/>
      <c r="M53"/>
      <c r="O53"/>
      <c r="Q53" s="395"/>
    </row>
    <row r="54" spans="3:17" x14ac:dyDescent="0.25">
      <c r="C54" s="465"/>
      <c r="I54"/>
      <c r="K54"/>
      <c r="M54"/>
      <c r="O54"/>
      <c r="Q54" s="395"/>
    </row>
    <row r="55" spans="3:17" x14ac:dyDescent="0.25">
      <c r="C55" s="465"/>
      <c r="I55"/>
      <c r="K55"/>
      <c r="M55"/>
      <c r="O55"/>
      <c r="Q55" s="395"/>
    </row>
    <row r="56" spans="3:17" x14ac:dyDescent="0.25">
      <c r="C56" s="465"/>
      <c r="I56"/>
      <c r="K56"/>
      <c r="M56"/>
      <c r="O56"/>
      <c r="Q56" s="395"/>
    </row>
    <row r="57" spans="3:17" x14ac:dyDescent="0.25">
      <c r="C57" s="465"/>
      <c r="I57"/>
      <c r="K57"/>
      <c r="M57"/>
      <c r="O57"/>
      <c r="Q57" s="395"/>
    </row>
    <row r="58" spans="3:17" x14ac:dyDescent="0.25">
      <c r="C58" s="465"/>
      <c r="I58"/>
      <c r="K58"/>
      <c r="M58"/>
      <c r="O58"/>
      <c r="Q58" s="395"/>
    </row>
    <row r="59" spans="3:17" x14ac:dyDescent="0.25">
      <c r="C59" s="465"/>
      <c r="I59"/>
      <c r="K59"/>
      <c r="M59"/>
      <c r="O59"/>
      <c r="Q59" s="395"/>
    </row>
    <row r="60" spans="3:17" x14ac:dyDescent="0.25">
      <c r="C60" s="465"/>
      <c r="I60"/>
      <c r="K60"/>
      <c r="M60"/>
      <c r="O60"/>
      <c r="Q60" s="395"/>
    </row>
    <row r="61" spans="3:17" x14ac:dyDescent="0.25">
      <c r="C61" s="465"/>
      <c r="I61"/>
      <c r="K61"/>
      <c r="M61"/>
      <c r="O61"/>
      <c r="Q61" s="395"/>
    </row>
    <row r="62" spans="3:17" x14ac:dyDescent="0.25">
      <c r="C62" s="465"/>
      <c r="I62"/>
      <c r="K62"/>
      <c r="M62"/>
      <c r="O62"/>
      <c r="Q62" s="39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sheetData>
  <mergeCells count="27">
    <mergeCell ref="F6:F8"/>
    <mergeCell ref="A6:A8"/>
    <mergeCell ref="B6:B8"/>
    <mergeCell ref="C6:C8"/>
    <mergeCell ref="E6:E8"/>
    <mergeCell ref="D6:D8"/>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A30:U30"/>
    <mergeCell ref="B31:B36"/>
    <mergeCell ref="B37:B42"/>
    <mergeCell ref="A37:A42"/>
    <mergeCell ref="A31:A36"/>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5" sqref="C15"/>
    </sheetView>
  </sheetViews>
  <sheetFormatPr baseColWidth="10" defaultRowHeight="15" x14ac:dyDescent="0.25"/>
  <cols>
    <col min="1" max="1" width="21.7109375" customWidth="1"/>
    <col min="2" max="2" width="42.85546875" customWidth="1"/>
    <col min="3" max="3" width="27.42578125" customWidth="1"/>
    <col min="4" max="4" width="27.42578125" style="465"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14" t="s">
        <v>1603</v>
      </c>
      <c r="D1" s="514" t="s">
        <v>1604</v>
      </c>
      <c r="E1" s="514" t="s">
        <v>1605</v>
      </c>
      <c r="F1" s="284"/>
      <c r="G1" s="284"/>
      <c r="H1" s="284" t="s">
        <v>114</v>
      </c>
      <c r="J1" s="284"/>
      <c r="K1" s="284"/>
      <c r="L1" s="284"/>
      <c r="M1" s="284"/>
      <c r="N1" s="284"/>
      <c r="O1" s="284"/>
      <c r="P1" s="284"/>
      <c r="Q1" s="284"/>
      <c r="R1" s="284"/>
      <c r="S1" s="284"/>
      <c r="T1" s="284"/>
      <c r="U1" s="284"/>
    </row>
    <row r="2" spans="1:21" s="285" customFormat="1" ht="18" customHeight="1" x14ac:dyDescent="0.25">
      <c r="A2" s="319"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4"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546" t="s">
        <v>96</v>
      </c>
      <c r="B4" s="548" t="s">
        <v>110</v>
      </c>
      <c r="C4" s="558" t="s">
        <v>1537</v>
      </c>
      <c r="D4" s="558" t="s">
        <v>1538</v>
      </c>
      <c r="E4" s="558" t="s">
        <v>86</v>
      </c>
      <c r="F4" s="558" t="s">
        <v>391</v>
      </c>
      <c r="G4" s="558" t="s">
        <v>87</v>
      </c>
      <c r="H4" s="561" t="s">
        <v>99</v>
      </c>
      <c r="I4" s="563"/>
      <c r="J4" s="563"/>
      <c r="K4" s="563"/>
      <c r="L4" s="563"/>
      <c r="M4" s="563"/>
      <c r="N4" s="563"/>
      <c r="O4" s="562"/>
      <c r="P4" s="567" t="s">
        <v>100</v>
      </c>
      <c r="Q4" s="568"/>
      <c r="R4" s="548" t="s">
        <v>102</v>
      </c>
      <c r="S4" s="548" t="s">
        <v>109</v>
      </c>
      <c r="T4" s="548" t="s">
        <v>108</v>
      </c>
      <c r="U4" s="564" t="s">
        <v>88</v>
      </c>
    </row>
    <row r="5" spans="1:21" s="66" customFormat="1" ht="15" customHeight="1" x14ac:dyDescent="0.25">
      <c r="A5" s="546"/>
      <c r="B5" s="546"/>
      <c r="C5" s="559"/>
      <c r="D5" s="559"/>
      <c r="E5" s="559"/>
      <c r="F5" s="559"/>
      <c r="G5" s="559"/>
      <c r="H5" s="561" t="s">
        <v>103</v>
      </c>
      <c r="I5" s="562"/>
      <c r="J5" s="561" t="s">
        <v>104</v>
      </c>
      <c r="K5" s="562"/>
      <c r="L5" s="561" t="s">
        <v>105</v>
      </c>
      <c r="M5" s="562"/>
      <c r="N5" s="561" t="s">
        <v>106</v>
      </c>
      <c r="O5" s="562"/>
      <c r="P5" s="569"/>
      <c r="Q5" s="570"/>
      <c r="R5" s="546"/>
      <c r="S5" s="546"/>
      <c r="T5" s="546"/>
      <c r="U5" s="565"/>
    </row>
    <row r="6" spans="1:21" s="67" customFormat="1" ht="25.5" x14ac:dyDescent="0.25">
      <c r="A6" s="547"/>
      <c r="B6" s="54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47"/>
      <c r="S6" s="547"/>
      <c r="T6" s="547"/>
      <c r="U6" s="566"/>
    </row>
    <row r="7" spans="1:21"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5.75" x14ac:dyDescent="0.25">
      <c r="A8" s="586" t="s">
        <v>1398</v>
      </c>
      <c r="B8" s="586" t="s">
        <v>111</v>
      </c>
      <c r="C8" s="326"/>
      <c r="D8" s="326"/>
      <c r="E8" s="326"/>
      <c r="F8" s="326"/>
      <c r="G8" s="73"/>
      <c r="H8" s="352"/>
      <c r="I8" s="355"/>
      <c r="J8" s="352"/>
      <c r="K8" s="355"/>
      <c r="L8" s="352"/>
      <c r="M8" s="355"/>
      <c r="N8" s="352"/>
      <c r="O8" s="355"/>
      <c r="P8" s="397">
        <f>H8+J8+L8+N8</f>
        <v>0</v>
      </c>
      <c r="Q8" s="398">
        <f>I8+K8+M8+O8</f>
        <v>0</v>
      </c>
      <c r="R8" s="349"/>
      <c r="S8" s="249"/>
      <c r="T8" s="249"/>
      <c r="U8" s="249"/>
    </row>
    <row r="9" spans="1:21" ht="15.75" x14ac:dyDescent="0.25">
      <c r="A9" s="586"/>
      <c r="B9" s="586"/>
      <c r="C9" s="326"/>
      <c r="D9" s="326"/>
      <c r="E9" s="326"/>
      <c r="F9" s="326"/>
      <c r="G9" s="73"/>
      <c r="H9" s="352"/>
      <c r="I9" s="355"/>
      <c r="J9" s="352"/>
      <c r="K9" s="355"/>
      <c r="L9" s="352"/>
      <c r="M9" s="355"/>
      <c r="N9" s="352"/>
      <c r="O9" s="355"/>
      <c r="P9" s="397">
        <f t="shared" ref="P9:P26" si="0">H9+J9+L9+N9</f>
        <v>0</v>
      </c>
      <c r="Q9" s="398">
        <f t="shared" ref="Q9:Q26" si="1">I9+K9+M9+O9</f>
        <v>0</v>
      </c>
      <c r="R9" s="349"/>
      <c r="S9" s="249"/>
      <c r="T9" s="249"/>
      <c r="U9" s="249"/>
    </row>
    <row r="10" spans="1:21" ht="15.75" x14ac:dyDescent="0.25">
      <c r="A10" s="586"/>
      <c r="B10" s="586"/>
      <c r="C10" s="326"/>
      <c r="D10" s="326"/>
      <c r="E10" s="326"/>
      <c r="F10" s="326"/>
      <c r="G10" s="73"/>
      <c r="H10" s="352"/>
      <c r="I10" s="355"/>
      <c r="J10" s="352"/>
      <c r="K10" s="355"/>
      <c r="L10" s="352"/>
      <c r="M10" s="355"/>
      <c r="N10" s="352"/>
      <c r="O10" s="355"/>
      <c r="P10" s="397">
        <f t="shared" si="0"/>
        <v>0</v>
      </c>
      <c r="Q10" s="398">
        <f t="shared" si="1"/>
        <v>0</v>
      </c>
      <c r="R10" s="349"/>
      <c r="S10" s="249"/>
      <c r="T10" s="249"/>
      <c r="U10" s="249"/>
    </row>
    <row r="11" spans="1:21" ht="15.75" x14ac:dyDescent="0.25">
      <c r="A11" s="586"/>
      <c r="B11" s="586"/>
      <c r="C11" s="326"/>
      <c r="D11" s="326"/>
      <c r="E11" s="326"/>
      <c r="F11" s="326"/>
      <c r="G11" s="73"/>
      <c r="H11" s="352"/>
      <c r="I11" s="355"/>
      <c r="J11" s="352"/>
      <c r="K11" s="355"/>
      <c r="L11" s="352"/>
      <c r="M11" s="355"/>
      <c r="N11" s="352"/>
      <c r="O11" s="355"/>
      <c r="P11" s="397">
        <f t="shared" si="0"/>
        <v>0</v>
      </c>
      <c r="Q11" s="398">
        <f t="shared" si="1"/>
        <v>0</v>
      </c>
      <c r="R11" s="349"/>
      <c r="S11" s="249"/>
      <c r="T11" s="249"/>
      <c r="U11" s="249"/>
    </row>
    <row r="12" spans="1:21" ht="15.75" x14ac:dyDescent="0.25">
      <c r="A12" s="586"/>
      <c r="B12" s="586"/>
      <c r="C12" s="326"/>
      <c r="D12" s="326"/>
      <c r="E12" s="326"/>
      <c r="F12" s="326"/>
      <c r="G12" s="73"/>
      <c r="H12" s="352"/>
      <c r="I12" s="355"/>
      <c r="J12" s="352"/>
      <c r="K12" s="355"/>
      <c r="L12" s="352"/>
      <c r="M12" s="355"/>
      <c r="N12" s="352"/>
      <c r="O12" s="355"/>
      <c r="P12" s="397">
        <f t="shared" si="0"/>
        <v>0</v>
      </c>
      <c r="Q12" s="398">
        <f t="shared" si="1"/>
        <v>0</v>
      </c>
      <c r="R12" s="349"/>
      <c r="S12" s="249"/>
      <c r="T12" s="249"/>
      <c r="U12" s="249"/>
    </row>
    <row r="13" spans="1:21" ht="15.75" x14ac:dyDescent="0.25">
      <c r="A13" s="586"/>
      <c r="B13" s="586"/>
      <c r="C13" s="326"/>
      <c r="D13" s="326"/>
      <c r="E13" s="326"/>
      <c r="F13" s="326"/>
      <c r="G13" s="73"/>
      <c r="H13" s="352"/>
      <c r="I13" s="355"/>
      <c r="J13" s="352"/>
      <c r="K13" s="355"/>
      <c r="L13" s="352"/>
      <c r="M13" s="355"/>
      <c r="N13" s="352"/>
      <c r="O13" s="355"/>
      <c r="P13" s="397">
        <f t="shared" si="0"/>
        <v>0</v>
      </c>
      <c r="Q13" s="398">
        <f t="shared" si="1"/>
        <v>0</v>
      </c>
      <c r="R13" s="349"/>
      <c r="S13" s="249"/>
      <c r="T13" s="249"/>
      <c r="U13" s="249"/>
    </row>
    <row r="14" spans="1:21" ht="15.75" x14ac:dyDescent="0.25">
      <c r="A14" s="586"/>
      <c r="B14" s="586" t="s">
        <v>112</v>
      </c>
      <c r="C14" s="326"/>
      <c r="D14" s="326"/>
      <c r="E14" s="326"/>
      <c r="F14" s="326"/>
      <c r="G14" s="73"/>
      <c r="H14" s="352"/>
      <c r="I14" s="355"/>
      <c r="J14" s="352"/>
      <c r="K14" s="355"/>
      <c r="L14" s="352"/>
      <c r="M14" s="355"/>
      <c r="N14" s="352"/>
      <c r="O14" s="355"/>
      <c r="P14" s="397">
        <f t="shared" si="0"/>
        <v>0</v>
      </c>
      <c r="Q14" s="398">
        <f t="shared" si="1"/>
        <v>0</v>
      </c>
      <c r="R14" s="349"/>
      <c r="S14" s="249"/>
      <c r="T14" s="249"/>
      <c r="U14" s="249"/>
    </row>
    <row r="15" spans="1:21" ht="15.75" x14ac:dyDescent="0.25">
      <c r="A15" s="586"/>
      <c r="B15" s="586"/>
      <c r="C15" s="326"/>
      <c r="D15" s="326"/>
      <c r="E15" s="326"/>
      <c r="F15" s="326"/>
      <c r="G15" s="73"/>
      <c r="H15" s="352"/>
      <c r="I15" s="355"/>
      <c r="J15" s="352"/>
      <c r="K15" s="355"/>
      <c r="L15" s="352"/>
      <c r="M15" s="355"/>
      <c r="N15" s="352"/>
      <c r="O15" s="355"/>
      <c r="P15" s="397">
        <f t="shared" si="0"/>
        <v>0</v>
      </c>
      <c r="Q15" s="398">
        <f t="shared" si="1"/>
        <v>0</v>
      </c>
      <c r="R15" s="349"/>
      <c r="S15" s="249"/>
      <c r="T15" s="249"/>
      <c r="U15" s="249"/>
    </row>
    <row r="16" spans="1:21" ht="15.75" x14ac:dyDescent="0.25">
      <c r="A16" s="586"/>
      <c r="B16" s="586"/>
      <c r="C16" s="326"/>
      <c r="D16" s="326"/>
      <c r="E16" s="326"/>
      <c r="F16" s="326"/>
      <c r="G16" s="73"/>
      <c r="H16" s="352"/>
      <c r="I16" s="355"/>
      <c r="J16" s="352"/>
      <c r="K16" s="355"/>
      <c r="L16" s="352"/>
      <c r="M16" s="355"/>
      <c r="N16" s="352"/>
      <c r="O16" s="355"/>
      <c r="P16" s="397">
        <f t="shared" si="0"/>
        <v>0</v>
      </c>
      <c r="Q16" s="398">
        <f t="shared" si="1"/>
        <v>0</v>
      </c>
      <c r="R16" s="349"/>
      <c r="S16" s="249"/>
      <c r="T16" s="249"/>
      <c r="U16" s="249"/>
    </row>
    <row r="17" spans="1:21" ht="15.75" x14ac:dyDescent="0.25">
      <c r="A17" s="586"/>
      <c r="B17" s="586"/>
      <c r="C17" s="326"/>
      <c r="D17" s="326"/>
      <c r="E17" s="326"/>
      <c r="F17" s="326"/>
      <c r="G17" s="73"/>
      <c r="H17" s="352"/>
      <c r="I17" s="355"/>
      <c r="J17" s="352"/>
      <c r="K17" s="355"/>
      <c r="L17" s="352"/>
      <c r="M17" s="355"/>
      <c r="N17" s="352"/>
      <c r="O17" s="355"/>
      <c r="P17" s="397">
        <f t="shared" si="0"/>
        <v>0</v>
      </c>
      <c r="Q17" s="398">
        <f t="shared" si="1"/>
        <v>0</v>
      </c>
      <c r="R17" s="349"/>
      <c r="S17" s="249"/>
      <c r="T17" s="249"/>
      <c r="U17" s="249"/>
    </row>
    <row r="18" spans="1:21" ht="15.75" x14ac:dyDescent="0.25">
      <c r="A18" s="586"/>
      <c r="B18" s="586"/>
      <c r="C18" s="326"/>
      <c r="D18" s="326"/>
      <c r="E18" s="326"/>
      <c r="F18" s="326"/>
      <c r="G18" s="73"/>
      <c r="H18" s="352"/>
      <c r="I18" s="355"/>
      <c r="J18" s="352"/>
      <c r="K18" s="355"/>
      <c r="L18" s="352"/>
      <c r="M18" s="355"/>
      <c r="N18" s="352"/>
      <c r="O18" s="355"/>
      <c r="P18" s="397">
        <f t="shared" si="0"/>
        <v>0</v>
      </c>
      <c r="Q18" s="398">
        <f t="shared" si="1"/>
        <v>0</v>
      </c>
      <c r="R18" s="349"/>
      <c r="S18" s="249"/>
      <c r="T18" s="249"/>
      <c r="U18" s="249"/>
    </row>
    <row r="19" spans="1:21" ht="15.75" x14ac:dyDescent="0.25">
      <c r="A19" s="586"/>
      <c r="B19" s="586"/>
      <c r="C19" s="326"/>
      <c r="D19" s="326"/>
      <c r="E19" s="326"/>
      <c r="F19" s="326"/>
      <c r="G19" s="73"/>
      <c r="H19" s="352"/>
      <c r="I19" s="355"/>
      <c r="J19" s="352"/>
      <c r="K19" s="355"/>
      <c r="L19" s="352"/>
      <c r="M19" s="355"/>
      <c r="N19" s="352"/>
      <c r="O19" s="355"/>
      <c r="P19" s="397">
        <f t="shared" si="0"/>
        <v>0</v>
      </c>
      <c r="Q19" s="398">
        <f t="shared" si="1"/>
        <v>0</v>
      </c>
      <c r="R19" s="349"/>
      <c r="S19" s="249"/>
      <c r="T19" s="249"/>
      <c r="U19" s="249"/>
    </row>
    <row r="20" spans="1:21" ht="15.75" x14ac:dyDescent="0.25">
      <c r="A20" s="586"/>
      <c r="B20" s="586" t="s">
        <v>1399</v>
      </c>
      <c r="C20" s="326"/>
      <c r="D20" s="326"/>
      <c r="E20" s="326"/>
      <c r="F20" s="326"/>
      <c r="G20" s="73"/>
      <c r="H20" s="352"/>
      <c r="I20" s="355"/>
      <c r="J20" s="352"/>
      <c r="K20" s="355"/>
      <c r="L20" s="352"/>
      <c r="M20" s="355"/>
      <c r="N20" s="352"/>
      <c r="O20" s="355"/>
      <c r="P20" s="397">
        <f t="shared" si="0"/>
        <v>0</v>
      </c>
      <c r="Q20" s="398">
        <f t="shared" si="1"/>
        <v>0</v>
      </c>
      <c r="R20" s="349"/>
      <c r="S20" s="249"/>
      <c r="T20" s="249"/>
      <c r="U20" s="249"/>
    </row>
    <row r="21" spans="1:21" ht="15.75" x14ac:dyDescent="0.25">
      <c r="A21" s="586"/>
      <c r="B21" s="586"/>
      <c r="C21" s="326"/>
      <c r="D21" s="326"/>
      <c r="E21" s="326"/>
      <c r="F21" s="326"/>
      <c r="G21" s="73"/>
      <c r="H21" s="352"/>
      <c r="I21" s="355"/>
      <c r="J21" s="352"/>
      <c r="K21" s="355"/>
      <c r="L21" s="352"/>
      <c r="M21" s="355"/>
      <c r="N21" s="352"/>
      <c r="O21" s="355"/>
      <c r="P21" s="397">
        <f t="shared" si="0"/>
        <v>0</v>
      </c>
      <c r="Q21" s="398">
        <f t="shared" si="1"/>
        <v>0</v>
      </c>
      <c r="R21" s="349"/>
      <c r="S21" s="249"/>
      <c r="T21" s="249"/>
      <c r="U21" s="249"/>
    </row>
    <row r="22" spans="1:21" ht="15.75" x14ac:dyDescent="0.25">
      <c r="A22" s="586"/>
      <c r="B22" s="586"/>
      <c r="C22" s="326"/>
      <c r="D22" s="326"/>
      <c r="E22" s="326"/>
      <c r="F22" s="326"/>
      <c r="G22" s="73"/>
      <c r="H22" s="352"/>
      <c r="I22" s="355"/>
      <c r="J22" s="352"/>
      <c r="K22" s="355"/>
      <c r="L22" s="352"/>
      <c r="M22" s="355"/>
      <c r="N22" s="352"/>
      <c r="O22" s="355"/>
      <c r="P22" s="397">
        <f t="shared" si="0"/>
        <v>0</v>
      </c>
      <c r="Q22" s="398">
        <f t="shared" si="1"/>
        <v>0</v>
      </c>
      <c r="R22" s="349"/>
      <c r="S22" s="249"/>
      <c r="T22" s="249"/>
      <c r="U22" s="249"/>
    </row>
    <row r="23" spans="1:21" ht="15.75" x14ac:dyDescent="0.25">
      <c r="A23" s="586"/>
      <c r="B23" s="586"/>
      <c r="C23" s="326"/>
      <c r="D23" s="326"/>
      <c r="E23" s="326"/>
      <c r="F23" s="326"/>
      <c r="G23" s="73"/>
      <c r="H23" s="352"/>
      <c r="I23" s="355"/>
      <c r="J23" s="352"/>
      <c r="K23" s="355"/>
      <c r="L23" s="352"/>
      <c r="M23" s="355"/>
      <c r="N23" s="352"/>
      <c r="O23" s="355"/>
      <c r="P23" s="397">
        <f t="shared" si="0"/>
        <v>0</v>
      </c>
      <c r="Q23" s="398">
        <f t="shared" si="1"/>
        <v>0</v>
      </c>
      <c r="R23" s="349"/>
      <c r="S23" s="249"/>
      <c r="T23" s="249"/>
      <c r="U23" s="249"/>
    </row>
    <row r="24" spans="1:21" ht="15.75" x14ac:dyDescent="0.25">
      <c r="A24" s="586"/>
      <c r="B24" s="586"/>
      <c r="C24" s="74"/>
      <c r="D24" s="74"/>
      <c r="E24" s="326"/>
      <c r="F24" s="326"/>
      <c r="G24" s="73"/>
      <c r="H24" s="352"/>
      <c r="I24" s="355"/>
      <c r="J24" s="352"/>
      <c r="K24" s="355"/>
      <c r="L24" s="352"/>
      <c r="M24" s="355"/>
      <c r="N24" s="352"/>
      <c r="O24" s="355"/>
      <c r="P24" s="397">
        <f t="shared" si="0"/>
        <v>0</v>
      </c>
      <c r="Q24" s="398">
        <f t="shared" si="1"/>
        <v>0</v>
      </c>
      <c r="R24" s="349"/>
      <c r="S24" s="249"/>
      <c r="T24" s="249"/>
      <c r="U24" s="249"/>
    </row>
    <row r="25" spans="1:21" ht="15.75" x14ac:dyDescent="0.25">
      <c r="A25" s="586"/>
      <c r="B25" s="586"/>
      <c r="C25" s="74"/>
      <c r="D25" s="74"/>
      <c r="E25" s="326"/>
      <c r="F25" s="326"/>
      <c r="G25" s="73"/>
      <c r="H25" s="352"/>
      <c r="I25" s="355"/>
      <c r="J25" s="352"/>
      <c r="K25" s="355"/>
      <c r="L25" s="352"/>
      <c r="M25" s="355"/>
      <c r="N25" s="352"/>
      <c r="O25" s="355"/>
      <c r="P25" s="397">
        <f t="shared" si="0"/>
        <v>0</v>
      </c>
      <c r="Q25" s="398">
        <f t="shared" si="1"/>
        <v>0</v>
      </c>
      <c r="R25" s="349"/>
      <c r="S25" s="249"/>
      <c r="T25" s="249"/>
      <c r="U25" s="249"/>
    </row>
    <row r="26" spans="1:21" ht="15.75" x14ac:dyDescent="0.25">
      <c r="A26" s="586"/>
      <c r="B26" s="586"/>
      <c r="C26" s="326"/>
      <c r="D26" s="326"/>
      <c r="E26" s="326"/>
      <c r="F26" s="326"/>
      <c r="G26" s="73"/>
      <c r="H26" s="352"/>
      <c r="I26" s="355"/>
      <c r="J26" s="352"/>
      <c r="K26" s="355"/>
      <c r="L26" s="352"/>
      <c r="M26" s="355"/>
      <c r="N26" s="352"/>
      <c r="O26" s="355"/>
      <c r="P26" s="397">
        <f t="shared" si="0"/>
        <v>0</v>
      </c>
      <c r="Q26" s="398">
        <f t="shared" si="1"/>
        <v>0</v>
      </c>
      <c r="R26" s="349"/>
      <c r="S26" s="249"/>
      <c r="T26" s="249"/>
      <c r="U26" s="249"/>
    </row>
    <row r="27" spans="1:21" s="286" customFormat="1" ht="15.75" x14ac:dyDescent="0.2">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x14ac:dyDescent="0.25">
      <c r="I28"/>
      <c r="K28"/>
      <c r="M28"/>
      <c r="O28"/>
      <c r="Q28"/>
    </row>
    <row r="29" spans="1:21" x14ac:dyDescent="0.25">
      <c r="I29"/>
      <c r="K29"/>
      <c r="M29"/>
      <c r="O29"/>
      <c r="Q29"/>
    </row>
    <row r="30" spans="1:21" x14ac:dyDescent="0.25">
      <c r="C30" s="465"/>
      <c r="I30"/>
      <c r="K30"/>
      <c r="M30"/>
      <c r="O30"/>
      <c r="Q30"/>
    </row>
    <row r="31" spans="1:21" x14ac:dyDescent="0.25">
      <c r="C31" s="465"/>
      <c r="I31"/>
      <c r="K31"/>
      <c r="M31"/>
      <c r="O31"/>
      <c r="Q31"/>
    </row>
    <row r="32" spans="1:21" x14ac:dyDescent="0.25">
      <c r="C32" s="46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6"/>
    <mergeCell ref="A4:A6"/>
    <mergeCell ref="B4:B6"/>
    <mergeCell ref="C4:C6"/>
    <mergeCell ref="B20:B26"/>
    <mergeCell ref="B8:B13"/>
    <mergeCell ref="B14:B19"/>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15" activePane="bottomLeft" state="frozen"/>
      <selection activeCell="R5" sqref="R5"/>
      <selection pane="bottomLeft" activeCell="C3" sqref="C3:D5"/>
    </sheetView>
  </sheetViews>
  <sheetFormatPr baseColWidth="10" defaultRowHeight="15" x14ac:dyDescent="0.25"/>
  <cols>
    <col min="1" max="2" width="35.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14" t="s">
        <v>1606</v>
      </c>
      <c r="C1" s="514" t="s">
        <v>1607</v>
      </c>
      <c r="D1" s="514" t="s">
        <v>1608</v>
      </c>
      <c r="E1" s="514" t="s">
        <v>1609</v>
      </c>
      <c r="F1" s="284"/>
      <c r="G1" s="284"/>
      <c r="H1" s="284" t="s">
        <v>478</v>
      </c>
      <c r="J1" s="284"/>
      <c r="K1" s="284"/>
      <c r="L1" s="284"/>
      <c r="M1" s="284"/>
      <c r="N1" s="284"/>
      <c r="O1" s="284"/>
      <c r="P1" s="284"/>
      <c r="Q1" s="284"/>
      <c r="R1" s="284"/>
      <c r="S1" s="284"/>
      <c r="T1" s="284"/>
      <c r="U1" s="284"/>
      <c r="V1" s="284"/>
    </row>
    <row r="2" spans="1:22" x14ac:dyDescent="0.25">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x14ac:dyDescent="0.25">
      <c r="A3" s="546" t="s">
        <v>96</v>
      </c>
      <c r="B3" s="548" t="s">
        <v>110</v>
      </c>
      <c r="C3" s="558" t="s">
        <v>1537</v>
      </c>
      <c r="D3" s="558" t="s">
        <v>1538</v>
      </c>
      <c r="E3" s="558" t="s">
        <v>86</v>
      </c>
      <c r="F3" s="558" t="s">
        <v>391</v>
      </c>
      <c r="G3" s="558" t="s">
        <v>87</v>
      </c>
      <c r="H3" s="561" t="s">
        <v>99</v>
      </c>
      <c r="I3" s="563"/>
      <c r="J3" s="563"/>
      <c r="K3" s="563"/>
      <c r="L3" s="563"/>
      <c r="M3" s="563"/>
      <c r="N3" s="563"/>
      <c r="O3" s="562"/>
      <c r="P3" s="567" t="s">
        <v>100</v>
      </c>
      <c r="Q3" s="568"/>
      <c r="R3" s="548" t="s">
        <v>101</v>
      </c>
      <c r="S3" s="548" t="s">
        <v>102</v>
      </c>
      <c r="T3" s="548" t="s">
        <v>109</v>
      </c>
      <c r="U3" s="548" t="s">
        <v>108</v>
      </c>
      <c r="V3" s="564" t="s">
        <v>88</v>
      </c>
    </row>
    <row r="4" spans="1:22" ht="15" customHeight="1" x14ac:dyDescent="0.25">
      <c r="A4" s="546"/>
      <c r="B4" s="546"/>
      <c r="C4" s="559"/>
      <c r="D4" s="559"/>
      <c r="E4" s="559"/>
      <c r="F4" s="559"/>
      <c r="G4" s="559"/>
      <c r="H4" s="561" t="s">
        <v>103</v>
      </c>
      <c r="I4" s="562"/>
      <c r="J4" s="561" t="s">
        <v>104</v>
      </c>
      <c r="K4" s="562"/>
      <c r="L4" s="561" t="s">
        <v>105</v>
      </c>
      <c r="M4" s="562"/>
      <c r="N4" s="561" t="s">
        <v>106</v>
      </c>
      <c r="O4" s="562"/>
      <c r="P4" s="569"/>
      <c r="Q4" s="570"/>
      <c r="R4" s="546"/>
      <c r="S4" s="546"/>
      <c r="T4" s="546"/>
      <c r="U4" s="546"/>
      <c r="V4" s="565"/>
    </row>
    <row r="5" spans="1:22" ht="25.5" x14ac:dyDescent="0.25">
      <c r="A5" s="547"/>
      <c r="B5" s="547"/>
      <c r="C5" s="560"/>
      <c r="D5" s="560"/>
      <c r="E5" s="560"/>
      <c r="F5" s="560"/>
      <c r="G5" s="560"/>
      <c r="H5" s="441" t="s">
        <v>107</v>
      </c>
      <c r="I5" s="441" t="s">
        <v>12</v>
      </c>
      <c r="J5" s="441" t="s">
        <v>107</v>
      </c>
      <c r="K5" s="441" t="s">
        <v>12</v>
      </c>
      <c r="L5" s="441" t="s">
        <v>107</v>
      </c>
      <c r="M5" s="441" t="s">
        <v>12</v>
      </c>
      <c r="N5" s="441" t="s">
        <v>107</v>
      </c>
      <c r="O5" s="441" t="s">
        <v>12</v>
      </c>
      <c r="P5" s="441" t="s">
        <v>107</v>
      </c>
      <c r="Q5" s="441" t="s">
        <v>12</v>
      </c>
      <c r="R5" s="547"/>
      <c r="S5" s="547"/>
      <c r="T5" s="547"/>
      <c r="U5" s="547"/>
      <c r="V5" s="566"/>
    </row>
    <row r="6" spans="1:22" s="366" customFormat="1" ht="15.75" x14ac:dyDescent="0.25">
      <c r="A6" s="442"/>
      <c r="B6" s="443"/>
      <c r="C6" s="444"/>
      <c r="D6" s="444"/>
      <c r="E6" s="444"/>
      <c r="F6" s="445"/>
      <c r="G6" s="444"/>
      <c r="H6" s="446"/>
      <c r="I6" s="446"/>
      <c r="J6" s="446"/>
      <c r="K6" s="446"/>
      <c r="L6" s="446"/>
      <c r="M6" s="446"/>
      <c r="N6" s="446"/>
      <c r="O6" s="446"/>
      <c r="P6" s="446"/>
      <c r="Q6" s="446"/>
      <c r="R6" s="447"/>
      <c r="S6" s="447"/>
      <c r="T6" s="447"/>
      <c r="U6" s="447"/>
      <c r="V6" s="448"/>
    </row>
    <row r="7" spans="1:22" ht="15.75" x14ac:dyDescent="0.25">
      <c r="A7" s="574" t="s">
        <v>1435</v>
      </c>
      <c r="B7" s="571" t="s">
        <v>1340</v>
      </c>
      <c r="C7" s="74"/>
      <c r="D7" s="74"/>
      <c r="E7" s="326"/>
      <c r="F7" s="326"/>
      <c r="G7" s="277"/>
      <c r="H7" s="356"/>
      <c r="I7" s="357"/>
      <c r="J7" s="356"/>
      <c r="K7" s="357"/>
      <c r="L7" s="356"/>
      <c r="M7" s="357"/>
      <c r="N7" s="356"/>
      <c r="O7" s="357"/>
      <c r="P7" s="399">
        <f>H7+J7+L7+N7</f>
        <v>0</v>
      </c>
      <c r="Q7" s="400">
        <f>I7+K7+M7+O7</f>
        <v>0</v>
      </c>
      <c r="R7" s="326"/>
      <c r="S7" s="326"/>
      <c r="T7" s="326"/>
      <c r="U7" s="326"/>
      <c r="V7" s="326"/>
    </row>
    <row r="8" spans="1:22" s="366" customFormat="1" ht="15.75" x14ac:dyDescent="0.25">
      <c r="A8" s="574"/>
      <c r="B8" s="572"/>
      <c r="C8" s="74"/>
      <c r="D8" s="74"/>
      <c r="E8" s="326"/>
      <c r="F8" s="326"/>
      <c r="G8" s="277"/>
      <c r="H8" s="356"/>
      <c r="I8" s="357"/>
      <c r="J8" s="356"/>
      <c r="K8" s="357"/>
      <c r="L8" s="356"/>
      <c r="M8" s="357"/>
      <c r="N8" s="356"/>
      <c r="O8" s="357"/>
      <c r="P8" s="399">
        <f t="shared" ref="P8:P33" si="0">H8+J8+L8+N8</f>
        <v>0</v>
      </c>
      <c r="Q8" s="400">
        <f t="shared" ref="Q8:Q33" si="1">I8+K8+M8+O8</f>
        <v>0</v>
      </c>
      <c r="R8" s="326"/>
      <c r="S8" s="326"/>
      <c r="T8" s="326"/>
      <c r="U8" s="326"/>
      <c r="V8" s="326"/>
    </row>
    <row r="9" spans="1:22" s="366" customFormat="1" ht="15.75" x14ac:dyDescent="0.25">
      <c r="A9" s="574"/>
      <c r="B9" s="572"/>
      <c r="C9" s="74"/>
      <c r="D9" s="74"/>
      <c r="E9" s="326"/>
      <c r="F9" s="326"/>
      <c r="G9" s="277"/>
      <c r="H9" s="356"/>
      <c r="I9" s="357"/>
      <c r="J9" s="356"/>
      <c r="K9" s="357"/>
      <c r="L9" s="356"/>
      <c r="M9" s="357"/>
      <c r="N9" s="356"/>
      <c r="O9" s="357"/>
      <c r="P9" s="399">
        <f t="shared" si="0"/>
        <v>0</v>
      </c>
      <c r="Q9" s="400">
        <f t="shared" si="1"/>
        <v>0</v>
      </c>
      <c r="R9" s="326"/>
      <c r="S9" s="326"/>
      <c r="T9" s="326"/>
      <c r="U9" s="326"/>
      <c r="V9" s="326"/>
    </row>
    <row r="10" spans="1:22" ht="15.75" x14ac:dyDescent="0.25">
      <c r="A10" s="574"/>
      <c r="B10" s="572"/>
      <c r="C10" s="74"/>
      <c r="D10" s="74"/>
      <c r="E10" s="326"/>
      <c r="F10" s="326"/>
      <c r="G10" s="277"/>
      <c r="H10" s="356"/>
      <c r="I10" s="357"/>
      <c r="J10" s="356"/>
      <c r="K10" s="357"/>
      <c r="L10" s="356"/>
      <c r="M10" s="357"/>
      <c r="N10" s="356"/>
      <c r="O10" s="357"/>
      <c r="P10" s="399">
        <f t="shared" si="0"/>
        <v>0</v>
      </c>
      <c r="Q10" s="400">
        <f t="shared" si="1"/>
        <v>0</v>
      </c>
      <c r="R10" s="326"/>
      <c r="S10" s="326"/>
      <c r="T10" s="326"/>
      <c r="U10" s="326"/>
      <c r="V10" s="326"/>
    </row>
    <row r="11" spans="1:22" ht="15.75" x14ac:dyDescent="0.25">
      <c r="A11" s="574"/>
      <c r="B11" s="572"/>
      <c r="C11" s="74"/>
      <c r="D11" s="74"/>
      <c r="E11" s="326"/>
      <c r="F11" s="326"/>
      <c r="G11" s="277"/>
      <c r="H11" s="356"/>
      <c r="I11" s="357"/>
      <c r="J11" s="356"/>
      <c r="K11" s="357"/>
      <c r="L11" s="356"/>
      <c r="M11" s="357"/>
      <c r="N11" s="356"/>
      <c r="O11" s="357"/>
      <c r="P11" s="399">
        <f t="shared" si="0"/>
        <v>0</v>
      </c>
      <c r="Q11" s="400">
        <f t="shared" si="1"/>
        <v>0</v>
      </c>
      <c r="R11" s="326"/>
      <c r="S11" s="326"/>
      <c r="T11" s="326"/>
      <c r="U11" s="326"/>
      <c r="V11" s="326"/>
    </row>
    <row r="12" spans="1:22" ht="15.75" x14ac:dyDescent="0.25">
      <c r="A12" s="574"/>
      <c r="B12" s="573"/>
      <c r="C12" s="74"/>
      <c r="D12" s="74"/>
      <c r="E12" s="326"/>
      <c r="F12" s="326"/>
      <c r="G12" s="277"/>
      <c r="H12" s="356"/>
      <c r="I12" s="357"/>
      <c r="J12" s="356"/>
      <c r="K12" s="357"/>
      <c r="L12" s="356"/>
      <c r="M12" s="357"/>
      <c r="N12" s="356"/>
      <c r="O12" s="357"/>
      <c r="P12" s="399">
        <f t="shared" si="0"/>
        <v>0</v>
      </c>
      <c r="Q12" s="400">
        <f t="shared" si="1"/>
        <v>0</v>
      </c>
      <c r="R12" s="326"/>
      <c r="S12" s="326"/>
      <c r="T12" s="326"/>
      <c r="U12" s="326"/>
      <c r="V12" s="326"/>
    </row>
    <row r="13" spans="1:22" ht="15.75" x14ac:dyDescent="0.25">
      <c r="A13" s="572" t="s">
        <v>1436</v>
      </c>
      <c r="B13" s="571" t="s">
        <v>1437</v>
      </c>
      <c r="C13" s="74"/>
      <c r="D13" s="74"/>
      <c r="E13" s="309"/>
      <c r="F13" s="309"/>
      <c r="G13" s="309"/>
      <c r="H13" s="356"/>
      <c r="I13" s="357"/>
      <c r="J13" s="356"/>
      <c r="K13" s="357"/>
      <c r="L13" s="356"/>
      <c r="M13" s="357"/>
      <c r="N13" s="356"/>
      <c r="O13" s="357"/>
      <c r="P13" s="399">
        <f t="shared" si="0"/>
        <v>0</v>
      </c>
      <c r="Q13" s="400">
        <f t="shared" si="1"/>
        <v>0</v>
      </c>
      <c r="R13" s="326"/>
      <c r="S13" s="326"/>
      <c r="T13" s="326"/>
      <c r="U13" s="326"/>
      <c r="V13" s="326"/>
    </row>
    <row r="14" spans="1:22" ht="15.75" x14ac:dyDescent="0.25">
      <c r="A14" s="572"/>
      <c r="B14" s="572"/>
      <c r="C14" s="74"/>
      <c r="D14" s="74"/>
      <c r="E14" s="326"/>
      <c r="F14" s="326"/>
      <c r="G14" s="277"/>
      <c r="H14" s="356"/>
      <c r="I14" s="357"/>
      <c r="J14" s="356"/>
      <c r="K14" s="357"/>
      <c r="L14" s="356"/>
      <c r="M14" s="357"/>
      <c r="N14" s="356"/>
      <c r="O14" s="357"/>
      <c r="P14" s="399">
        <f t="shared" si="0"/>
        <v>0</v>
      </c>
      <c r="Q14" s="400">
        <f t="shared" si="1"/>
        <v>0</v>
      </c>
      <c r="R14" s="326"/>
      <c r="S14" s="326"/>
      <c r="T14" s="326"/>
      <c r="U14" s="326"/>
      <c r="V14" s="326"/>
    </row>
    <row r="15" spans="1:22" ht="15.75" x14ac:dyDescent="0.25">
      <c r="A15" s="572"/>
      <c r="B15" s="572"/>
      <c r="C15" s="74"/>
      <c r="D15" s="74"/>
      <c r="E15" s="326"/>
      <c r="F15" s="326"/>
      <c r="G15" s="277"/>
      <c r="H15" s="356"/>
      <c r="I15" s="357"/>
      <c r="J15" s="356"/>
      <c r="K15" s="357"/>
      <c r="L15" s="356"/>
      <c r="M15" s="357"/>
      <c r="N15" s="356"/>
      <c r="O15" s="357"/>
      <c r="P15" s="399">
        <f t="shared" si="0"/>
        <v>0</v>
      </c>
      <c r="Q15" s="400">
        <f t="shared" si="1"/>
        <v>0</v>
      </c>
      <c r="R15" s="326"/>
      <c r="S15" s="326"/>
      <c r="T15" s="326"/>
      <c r="U15" s="326"/>
      <c r="V15" s="326"/>
    </row>
    <row r="16" spans="1:22" ht="15.75" x14ac:dyDescent="0.25">
      <c r="A16" s="572"/>
      <c r="B16" s="572"/>
      <c r="C16" s="74"/>
      <c r="D16" s="74"/>
      <c r="E16" s="326"/>
      <c r="F16" s="326"/>
      <c r="G16" s="277"/>
      <c r="H16" s="356"/>
      <c r="I16" s="357"/>
      <c r="J16" s="356"/>
      <c r="K16" s="357"/>
      <c r="L16" s="356"/>
      <c r="M16" s="357"/>
      <c r="N16" s="356"/>
      <c r="O16" s="357"/>
      <c r="P16" s="399">
        <f t="shared" si="0"/>
        <v>0</v>
      </c>
      <c r="Q16" s="400">
        <f t="shared" si="1"/>
        <v>0</v>
      </c>
      <c r="R16" s="326"/>
      <c r="S16" s="326"/>
      <c r="T16" s="326"/>
      <c r="U16" s="326"/>
      <c r="V16" s="326"/>
    </row>
    <row r="17" spans="1:22" ht="15.75" x14ac:dyDescent="0.25">
      <c r="A17" s="572"/>
      <c r="B17" s="572"/>
      <c r="C17" s="74"/>
      <c r="D17" s="74"/>
      <c r="E17" s="326"/>
      <c r="F17" s="326"/>
      <c r="G17" s="277"/>
      <c r="H17" s="356"/>
      <c r="I17" s="357"/>
      <c r="J17" s="356"/>
      <c r="K17" s="357"/>
      <c r="L17" s="356"/>
      <c r="M17" s="357"/>
      <c r="N17" s="356"/>
      <c r="O17" s="357"/>
      <c r="P17" s="399">
        <f t="shared" si="0"/>
        <v>0</v>
      </c>
      <c r="Q17" s="400">
        <f t="shared" si="1"/>
        <v>0</v>
      </c>
      <c r="R17" s="326"/>
      <c r="S17" s="326"/>
      <c r="T17" s="326"/>
      <c r="U17" s="326"/>
      <c r="V17" s="326"/>
    </row>
    <row r="18" spans="1:22" ht="15.75" x14ac:dyDescent="0.25">
      <c r="A18" s="572"/>
      <c r="B18" s="572"/>
      <c r="C18" s="74"/>
      <c r="D18" s="74"/>
      <c r="E18" s="326"/>
      <c r="F18" s="326"/>
      <c r="G18" s="277"/>
      <c r="H18" s="356"/>
      <c r="I18" s="357"/>
      <c r="J18" s="356"/>
      <c r="K18" s="357"/>
      <c r="L18" s="356"/>
      <c r="M18" s="357"/>
      <c r="N18" s="356"/>
      <c r="O18" s="357"/>
      <c r="P18" s="399">
        <f t="shared" si="0"/>
        <v>0</v>
      </c>
      <c r="Q18" s="400">
        <f t="shared" si="1"/>
        <v>0</v>
      </c>
      <c r="R18" s="326"/>
      <c r="S18" s="326"/>
      <c r="T18" s="326"/>
      <c r="U18" s="326"/>
      <c r="V18" s="326"/>
    </row>
    <row r="19" spans="1:22" ht="15.75" x14ac:dyDescent="0.25">
      <c r="A19" s="573"/>
      <c r="B19" s="573"/>
      <c r="C19" s="74"/>
      <c r="D19" s="74"/>
      <c r="E19" s="326"/>
      <c r="F19" s="326"/>
      <c r="G19" s="277"/>
      <c r="H19" s="356"/>
      <c r="I19" s="357"/>
      <c r="J19" s="356"/>
      <c r="K19" s="357"/>
      <c r="L19" s="356"/>
      <c r="M19" s="357"/>
      <c r="N19" s="356"/>
      <c r="O19" s="357"/>
      <c r="P19" s="399">
        <f t="shared" si="0"/>
        <v>0</v>
      </c>
      <c r="Q19" s="400">
        <f t="shared" si="1"/>
        <v>0</v>
      </c>
      <c r="R19" s="326"/>
      <c r="S19" s="326"/>
      <c r="T19" s="326"/>
      <c r="U19" s="326"/>
      <c r="V19" s="326"/>
    </row>
    <row r="20" spans="1:22" ht="15.75" x14ac:dyDescent="0.25">
      <c r="A20" s="571" t="s">
        <v>1438</v>
      </c>
      <c r="B20" s="571" t="s">
        <v>1439</v>
      </c>
      <c r="C20" s="74"/>
      <c r="D20" s="74"/>
      <c r="E20" s="326"/>
      <c r="F20" s="326"/>
      <c r="G20" s="277"/>
      <c r="H20" s="356"/>
      <c r="I20" s="357"/>
      <c r="J20" s="356"/>
      <c r="K20" s="357"/>
      <c r="L20" s="356"/>
      <c r="M20" s="357"/>
      <c r="N20" s="356"/>
      <c r="O20" s="357"/>
      <c r="P20" s="399">
        <f t="shared" si="0"/>
        <v>0</v>
      </c>
      <c r="Q20" s="400">
        <f t="shared" si="1"/>
        <v>0</v>
      </c>
      <c r="R20" s="326"/>
      <c r="S20" s="326"/>
      <c r="T20" s="326"/>
      <c r="U20" s="326"/>
      <c r="V20" s="326"/>
    </row>
    <row r="21" spans="1:22" s="366" customFormat="1" ht="15.75" x14ac:dyDescent="0.25">
      <c r="A21" s="572"/>
      <c r="B21" s="572"/>
      <c r="C21" s="74"/>
      <c r="D21" s="74"/>
      <c r="E21" s="326"/>
      <c r="F21" s="326"/>
      <c r="G21" s="277"/>
      <c r="H21" s="356"/>
      <c r="I21" s="357"/>
      <c r="J21" s="356"/>
      <c r="K21" s="357"/>
      <c r="L21" s="356"/>
      <c r="M21" s="357"/>
      <c r="N21" s="356"/>
      <c r="O21" s="357"/>
      <c r="P21" s="399">
        <f t="shared" si="0"/>
        <v>0</v>
      </c>
      <c r="Q21" s="400">
        <f t="shared" si="1"/>
        <v>0</v>
      </c>
      <c r="R21" s="326"/>
      <c r="S21" s="326"/>
      <c r="T21" s="326"/>
      <c r="U21" s="326"/>
      <c r="V21" s="326"/>
    </row>
    <row r="22" spans="1:22" s="366" customFormat="1" ht="15.75" x14ac:dyDescent="0.25">
      <c r="A22" s="572"/>
      <c r="B22" s="572"/>
      <c r="C22" s="74"/>
      <c r="D22" s="74"/>
      <c r="E22" s="326"/>
      <c r="F22" s="326"/>
      <c r="G22" s="277"/>
      <c r="H22" s="356"/>
      <c r="I22" s="357"/>
      <c r="J22" s="356"/>
      <c r="K22" s="357"/>
      <c r="L22" s="356"/>
      <c r="M22" s="357"/>
      <c r="N22" s="356"/>
      <c r="O22" s="357"/>
      <c r="P22" s="399">
        <f t="shared" si="0"/>
        <v>0</v>
      </c>
      <c r="Q22" s="400">
        <f t="shared" si="1"/>
        <v>0</v>
      </c>
      <c r="R22" s="326"/>
      <c r="S22" s="326"/>
      <c r="T22" s="326"/>
      <c r="U22" s="326"/>
      <c r="V22" s="326"/>
    </row>
    <row r="23" spans="1:22" s="366" customFormat="1" ht="15.75" x14ac:dyDescent="0.25">
      <c r="A23" s="572"/>
      <c r="B23" s="572"/>
      <c r="C23" s="74"/>
      <c r="D23" s="74"/>
      <c r="E23" s="326"/>
      <c r="F23" s="326"/>
      <c r="G23" s="277"/>
      <c r="H23" s="356"/>
      <c r="I23" s="357"/>
      <c r="J23" s="356"/>
      <c r="K23" s="357"/>
      <c r="L23" s="356"/>
      <c r="M23" s="357"/>
      <c r="N23" s="356"/>
      <c r="O23" s="357"/>
      <c r="P23" s="399">
        <f t="shared" si="0"/>
        <v>0</v>
      </c>
      <c r="Q23" s="400">
        <f t="shared" si="1"/>
        <v>0</v>
      </c>
      <c r="R23" s="326"/>
      <c r="S23" s="326"/>
      <c r="T23" s="326"/>
      <c r="U23" s="326"/>
      <c r="V23" s="326"/>
    </row>
    <row r="24" spans="1:22" ht="15.75" x14ac:dyDescent="0.25">
      <c r="A24" s="572"/>
      <c r="B24" s="572"/>
      <c r="C24" s="74"/>
      <c r="D24" s="74"/>
      <c r="E24" s="326"/>
      <c r="F24" s="326"/>
      <c r="G24" s="277"/>
      <c r="H24" s="356"/>
      <c r="I24" s="357"/>
      <c r="J24" s="356"/>
      <c r="K24" s="357"/>
      <c r="L24" s="356"/>
      <c r="M24" s="357"/>
      <c r="N24" s="356"/>
      <c r="O24" s="357"/>
      <c r="P24" s="399">
        <f t="shared" si="0"/>
        <v>0</v>
      </c>
      <c r="Q24" s="400">
        <f t="shared" si="1"/>
        <v>0</v>
      </c>
      <c r="R24" s="326"/>
      <c r="S24" s="326"/>
      <c r="T24" s="326"/>
      <c r="U24" s="326"/>
      <c r="V24" s="326"/>
    </row>
    <row r="25" spans="1:22" ht="15.75" x14ac:dyDescent="0.25">
      <c r="A25" s="572"/>
      <c r="B25" s="572"/>
      <c r="C25" s="74"/>
      <c r="D25" s="74"/>
      <c r="E25" s="326"/>
      <c r="F25" s="326"/>
      <c r="G25" s="277"/>
      <c r="H25" s="356"/>
      <c r="I25" s="357"/>
      <c r="J25" s="356"/>
      <c r="K25" s="357"/>
      <c r="L25" s="356"/>
      <c r="M25" s="357"/>
      <c r="N25" s="356"/>
      <c r="O25" s="357"/>
      <c r="P25" s="399">
        <f t="shared" si="0"/>
        <v>0</v>
      </c>
      <c r="Q25" s="400">
        <f t="shared" si="1"/>
        <v>0</v>
      </c>
      <c r="R25" s="326"/>
      <c r="S25" s="326"/>
      <c r="T25" s="326"/>
      <c r="U25" s="326"/>
      <c r="V25" s="326"/>
    </row>
    <row r="26" spans="1:22" ht="15.75" x14ac:dyDescent="0.25">
      <c r="A26" s="573"/>
      <c r="B26" s="573"/>
      <c r="C26" s="74"/>
      <c r="D26" s="74"/>
      <c r="E26" s="326"/>
      <c r="F26" s="326"/>
      <c r="G26" s="277"/>
      <c r="H26" s="356"/>
      <c r="I26" s="357"/>
      <c r="J26" s="356"/>
      <c r="K26" s="357"/>
      <c r="L26" s="356"/>
      <c r="M26" s="357"/>
      <c r="N26" s="356"/>
      <c r="O26" s="357"/>
      <c r="P26" s="399">
        <f t="shared" si="0"/>
        <v>0</v>
      </c>
      <c r="Q26" s="400">
        <f t="shared" si="1"/>
        <v>0</v>
      </c>
      <c r="R26" s="326"/>
      <c r="S26" s="326"/>
      <c r="T26" s="326"/>
      <c r="U26" s="326"/>
      <c r="V26" s="326"/>
    </row>
    <row r="27" spans="1:22" ht="15.75" x14ac:dyDescent="0.25">
      <c r="A27" s="571" t="s">
        <v>1440</v>
      </c>
      <c r="B27" s="571" t="s">
        <v>1441</v>
      </c>
      <c r="C27" s="74"/>
      <c r="D27" s="74"/>
      <c r="E27" s="326"/>
      <c r="F27" s="326"/>
      <c r="G27" s="277"/>
      <c r="H27" s="356"/>
      <c r="I27" s="357"/>
      <c r="J27" s="356"/>
      <c r="K27" s="357"/>
      <c r="L27" s="356"/>
      <c r="M27" s="357"/>
      <c r="N27" s="356"/>
      <c r="O27" s="357"/>
      <c r="P27" s="399">
        <f t="shared" si="0"/>
        <v>0</v>
      </c>
      <c r="Q27" s="400">
        <f t="shared" si="1"/>
        <v>0</v>
      </c>
      <c r="R27" s="326"/>
      <c r="S27" s="326"/>
      <c r="T27" s="326"/>
      <c r="U27" s="326"/>
      <c r="V27" s="326"/>
    </row>
    <row r="28" spans="1:22" s="366" customFormat="1" ht="15.75" x14ac:dyDescent="0.25">
      <c r="A28" s="572"/>
      <c r="B28" s="572"/>
      <c r="C28" s="74"/>
      <c r="D28" s="74"/>
      <c r="E28" s="326"/>
      <c r="F28" s="326"/>
      <c r="G28" s="277"/>
      <c r="H28" s="356"/>
      <c r="I28" s="357"/>
      <c r="J28" s="356"/>
      <c r="K28" s="357"/>
      <c r="L28" s="356"/>
      <c r="M28" s="357"/>
      <c r="N28" s="356"/>
      <c r="O28" s="357"/>
      <c r="P28" s="399">
        <f t="shared" si="0"/>
        <v>0</v>
      </c>
      <c r="Q28" s="400">
        <f t="shared" si="1"/>
        <v>0</v>
      </c>
      <c r="R28" s="326"/>
      <c r="S28" s="326"/>
      <c r="T28" s="326"/>
      <c r="U28" s="326"/>
      <c r="V28" s="326"/>
    </row>
    <row r="29" spans="1:22" s="366" customFormat="1" ht="15.75" x14ac:dyDescent="0.25">
      <c r="A29" s="572"/>
      <c r="B29" s="572"/>
      <c r="C29" s="74"/>
      <c r="D29" s="74"/>
      <c r="E29" s="326"/>
      <c r="F29" s="326"/>
      <c r="G29" s="277"/>
      <c r="H29" s="356"/>
      <c r="I29" s="357"/>
      <c r="J29" s="356"/>
      <c r="K29" s="357"/>
      <c r="L29" s="356"/>
      <c r="M29" s="357"/>
      <c r="N29" s="356"/>
      <c r="O29" s="357"/>
      <c r="P29" s="399">
        <f t="shared" si="0"/>
        <v>0</v>
      </c>
      <c r="Q29" s="400">
        <f t="shared" si="1"/>
        <v>0</v>
      </c>
      <c r="R29" s="326"/>
      <c r="S29" s="326"/>
      <c r="T29" s="326"/>
      <c r="U29" s="326"/>
      <c r="V29" s="326"/>
    </row>
    <row r="30" spans="1:22" s="366" customFormat="1" ht="15.75" x14ac:dyDescent="0.25">
      <c r="A30" s="572"/>
      <c r="B30" s="572"/>
      <c r="C30" s="74"/>
      <c r="D30" s="74"/>
      <c r="E30" s="326"/>
      <c r="F30" s="326"/>
      <c r="G30" s="277"/>
      <c r="H30" s="356"/>
      <c r="I30" s="357"/>
      <c r="J30" s="356"/>
      <c r="K30" s="357"/>
      <c r="L30" s="356"/>
      <c r="M30" s="357"/>
      <c r="N30" s="356"/>
      <c r="O30" s="357"/>
      <c r="P30" s="399">
        <f t="shared" si="0"/>
        <v>0</v>
      </c>
      <c r="Q30" s="400">
        <f t="shared" si="1"/>
        <v>0</v>
      </c>
      <c r="R30" s="326"/>
      <c r="S30" s="326"/>
      <c r="T30" s="326"/>
      <c r="U30" s="326"/>
      <c r="V30" s="326"/>
    </row>
    <row r="31" spans="1:22" ht="15.75" x14ac:dyDescent="0.25">
      <c r="A31" s="572"/>
      <c r="B31" s="572"/>
      <c r="C31" s="74"/>
      <c r="D31" s="74"/>
      <c r="E31" s="326"/>
      <c r="F31" s="326"/>
      <c r="G31" s="277"/>
      <c r="H31" s="356"/>
      <c r="I31" s="357"/>
      <c r="J31" s="356"/>
      <c r="K31" s="357"/>
      <c r="L31" s="356"/>
      <c r="M31" s="357"/>
      <c r="N31" s="356"/>
      <c r="O31" s="357"/>
      <c r="P31" s="399">
        <f t="shared" si="0"/>
        <v>0</v>
      </c>
      <c r="Q31" s="400">
        <f t="shared" si="1"/>
        <v>0</v>
      </c>
      <c r="R31" s="326"/>
      <c r="S31" s="326"/>
      <c r="T31" s="326"/>
      <c r="U31" s="326"/>
      <c r="V31" s="326"/>
    </row>
    <row r="32" spans="1:22" ht="15.75" x14ac:dyDescent="0.25">
      <c r="A32" s="572"/>
      <c r="B32" s="572"/>
      <c r="C32" s="74"/>
      <c r="D32" s="74"/>
      <c r="E32" s="326"/>
      <c r="F32" s="326"/>
      <c r="G32" s="277"/>
      <c r="H32" s="356"/>
      <c r="I32" s="357"/>
      <c r="J32" s="356"/>
      <c r="K32" s="357"/>
      <c r="L32" s="356"/>
      <c r="M32" s="357"/>
      <c r="N32" s="356"/>
      <c r="O32" s="357"/>
      <c r="P32" s="399">
        <f t="shared" si="0"/>
        <v>0</v>
      </c>
      <c r="Q32" s="400">
        <f t="shared" si="1"/>
        <v>0</v>
      </c>
      <c r="R32" s="326"/>
      <c r="S32" s="326"/>
      <c r="T32" s="326"/>
      <c r="U32" s="326"/>
      <c r="V32" s="326"/>
    </row>
    <row r="33" spans="1:22" ht="15.75" x14ac:dyDescent="0.25">
      <c r="A33" s="573"/>
      <c r="B33" s="573"/>
      <c r="C33" s="74"/>
      <c r="D33" s="74"/>
      <c r="E33" s="326"/>
      <c r="F33" s="326"/>
      <c r="G33" s="277"/>
      <c r="H33" s="356"/>
      <c r="I33" s="357"/>
      <c r="J33" s="356"/>
      <c r="K33" s="357"/>
      <c r="L33" s="356"/>
      <c r="M33" s="357"/>
      <c r="N33" s="356"/>
      <c r="O33" s="357"/>
      <c r="P33" s="399">
        <f t="shared" si="0"/>
        <v>0</v>
      </c>
      <c r="Q33" s="400">
        <f t="shared" si="1"/>
        <v>0</v>
      </c>
      <c r="R33" s="326"/>
      <c r="S33" s="326"/>
      <c r="T33" s="326"/>
      <c r="U33" s="326"/>
      <c r="V33" s="326"/>
    </row>
    <row r="34" spans="1:22" ht="15.6" customHeight="1" x14ac:dyDescent="0.25">
      <c r="A34" s="292"/>
      <c r="B34" s="293"/>
      <c r="C34" s="292" t="s">
        <v>117</v>
      </c>
      <c r="D34" s="293"/>
      <c r="E34" s="293"/>
      <c r="F34" s="293"/>
      <c r="G34" s="294"/>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x14ac:dyDescent="0.25">
      <c r="C38" s="465"/>
    </row>
    <row r="39" spans="1:22" x14ac:dyDescent="0.25">
      <c r="C39" s="465"/>
    </row>
    <row r="40" spans="1:22" x14ac:dyDescent="0.25">
      <c r="C40" s="465"/>
    </row>
    <row r="41" spans="1:22" x14ac:dyDescent="0.25">
      <c r="C41" s="465"/>
    </row>
  </sheetData>
  <mergeCells count="26">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 ref="B20:B26"/>
    <mergeCell ref="A20:A26"/>
    <mergeCell ref="A27:A33"/>
    <mergeCell ref="B27:B33"/>
    <mergeCell ref="B7:B12"/>
    <mergeCell ref="B13:B19"/>
    <mergeCell ref="A7:A12"/>
    <mergeCell ref="A13:A1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12" t="s">
        <v>1610</v>
      </c>
      <c r="D1" s="512"/>
      <c r="E1" s="284"/>
      <c r="F1" s="284"/>
      <c r="G1" s="284"/>
      <c r="H1" s="284" t="s">
        <v>1405</v>
      </c>
      <c r="K1" s="284"/>
      <c r="L1" s="284"/>
      <c r="M1" s="284"/>
      <c r="N1" s="284"/>
      <c r="O1" s="284"/>
      <c r="P1" s="284"/>
      <c r="Q1" s="284"/>
      <c r="R1" s="284"/>
      <c r="S1" s="284"/>
      <c r="T1" s="284"/>
      <c r="U1" s="284"/>
    </row>
    <row r="2" spans="1:21" ht="18.75" x14ac:dyDescent="0.25">
      <c r="A2" s="269" t="s">
        <v>1346</v>
      </c>
      <c r="B2" s="284"/>
      <c r="C2" s="284"/>
      <c r="D2" s="284"/>
      <c r="E2" s="284"/>
      <c r="F2" s="284"/>
      <c r="G2" s="284"/>
      <c r="H2" s="284"/>
      <c r="K2" s="284"/>
      <c r="L2" s="284"/>
      <c r="M2" s="284"/>
      <c r="N2" s="284"/>
      <c r="O2" s="284"/>
      <c r="P2" s="284"/>
      <c r="Q2" s="284"/>
      <c r="R2" s="284"/>
      <c r="S2" s="284"/>
      <c r="T2" s="284"/>
      <c r="U2" s="284"/>
    </row>
    <row r="3" spans="1:21" x14ac:dyDescent="0.25">
      <c r="A3" s="587" t="s">
        <v>1406</v>
      </c>
      <c r="B3" s="587"/>
      <c r="C3" s="587"/>
      <c r="D3" s="587"/>
      <c r="E3" s="587"/>
      <c r="F3" s="587"/>
      <c r="G3" s="587"/>
      <c r="H3" s="587"/>
      <c r="I3" s="587"/>
      <c r="J3" s="587"/>
      <c r="K3" s="587"/>
      <c r="L3" s="587"/>
      <c r="M3" s="587"/>
      <c r="N3" s="587"/>
      <c r="O3" s="587"/>
      <c r="P3" s="587"/>
      <c r="Q3" s="587"/>
      <c r="R3" s="587"/>
      <c r="S3" s="587"/>
      <c r="T3" s="587"/>
      <c r="U3" s="587"/>
    </row>
    <row r="4" spans="1:21" ht="15" customHeight="1" x14ac:dyDescent="0.25">
      <c r="A4" s="546" t="s">
        <v>96</v>
      </c>
      <c r="B4" s="548" t="s">
        <v>110</v>
      </c>
      <c r="C4" s="558" t="s">
        <v>1537</v>
      </c>
      <c r="D4" s="558" t="s">
        <v>1538</v>
      </c>
      <c r="E4" s="558" t="s">
        <v>86</v>
      </c>
      <c r="F4" s="558" t="s">
        <v>391</v>
      </c>
      <c r="G4" s="558" t="s">
        <v>87</v>
      </c>
      <c r="H4" s="561" t="s">
        <v>99</v>
      </c>
      <c r="I4" s="563"/>
      <c r="J4" s="563"/>
      <c r="K4" s="563"/>
      <c r="L4" s="563"/>
      <c r="M4" s="563"/>
      <c r="N4" s="563"/>
      <c r="O4" s="562"/>
      <c r="P4" s="567" t="s">
        <v>100</v>
      </c>
      <c r="Q4" s="568"/>
      <c r="R4" s="548" t="s">
        <v>102</v>
      </c>
      <c r="S4" s="548" t="s">
        <v>109</v>
      </c>
      <c r="T4" s="548" t="s">
        <v>108</v>
      </c>
      <c r="U4" s="564" t="s">
        <v>88</v>
      </c>
    </row>
    <row r="5" spans="1:21" ht="15" customHeight="1" x14ac:dyDescent="0.25">
      <c r="A5" s="546"/>
      <c r="B5" s="546"/>
      <c r="C5" s="559"/>
      <c r="D5" s="559"/>
      <c r="E5" s="559"/>
      <c r="F5" s="559"/>
      <c r="G5" s="559"/>
      <c r="H5" s="561" t="s">
        <v>103</v>
      </c>
      <c r="I5" s="562"/>
      <c r="J5" s="561" t="s">
        <v>104</v>
      </c>
      <c r="K5" s="562"/>
      <c r="L5" s="561" t="s">
        <v>105</v>
      </c>
      <c r="M5" s="562"/>
      <c r="N5" s="561" t="s">
        <v>106</v>
      </c>
      <c r="O5" s="562"/>
      <c r="P5" s="569"/>
      <c r="Q5" s="570"/>
      <c r="R5" s="546"/>
      <c r="S5" s="546"/>
      <c r="T5" s="546"/>
      <c r="U5" s="565"/>
    </row>
    <row r="6" spans="1:21" ht="25.5" x14ac:dyDescent="0.25">
      <c r="A6" s="547"/>
      <c r="B6" s="54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47"/>
      <c r="S6" s="547"/>
      <c r="T6" s="547"/>
      <c r="U6" s="566"/>
    </row>
    <row r="7" spans="1:21" s="366"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5.75" customHeight="1" x14ac:dyDescent="0.25">
      <c r="A8" s="588" t="s">
        <v>1406</v>
      </c>
      <c r="B8" s="588" t="s">
        <v>1407</v>
      </c>
      <c r="C8" s="280"/>
      <c r="D8" s="496"/>
      <c r="E8" s="280"/>
      <c r="F8" s="280"/>
      <c r="G8" s="281"/>
      <c r="H8" s="281"/>
      <c r="I8" s="359"/>
      <c r="J8" s="281"/>
      <c r="K8" s="359"/>
      <c r="L8" s="281"/>
      <c r="M8" s="359"/>
      <c r="N8" s="281"/>
      <c r="O8" s="359"/>
      <c r="P8" s="401">
        <f t="shared" ref="P8:Q8" si="0">H8+J8+L8+N8</f>
        <v>0</v>
      </c>
      <c r="Q8" s="402">
        <f t="shared" si="0"/>
        <v>0</v>
      </c>
      <c r="R8" s="281"/>
      <c r="S8" s="281"/>
      <c r="T8" s="281"/>
      <c r="U8" s="281"/>
    </row>
    <row r="9" spans="1:21" ht="15.75" x14ac:dyDescent="0.25">
      <c r="A9" s="589"/>
      <c r="B9" s="589"/>
      <c r="C9" s="280"/>
      <c r="D9" s="496"/>
      <c r="E9" s="280"/>
      <c r="F9" s="280"/>
      <c r="G9" s="281"/>
      <c r="H9" s="281"/>
      <c r="I9" s="359"/>
      <c r="J9" s="281"/>
      <c r="K9" s="359"/>
      <c r="L9" s="281"/>
      <c r="M9" s="359"/>
      <c r="N9" s="281"/>
      <c r="O9" s="359"/>
      <c r="P9" s="401">
        <f t="shared" ref="P9:P20" si="1">H9+J9+L9+N9</f>
        <v>0</v>
      </c>
      <c r="Q9" s="402">
        <f t="shared" ref="Q9:Q20" si="2">I9+K9+M9+O9</f>
        <v>0</v>
      </c>
      <c r="R9" s="281"/>
      <c r="S9" s="281"/>
      <c r="T9" s="281"/>
      <c r="U9" s="281"/>
    </row>
    <row r="10" spans="1:21" ht="15.75" x14ac:dyDescent="0.25">
      <c r="A10" s="589"/>
      <c r="B10" s="589"/>
      <c r="C10" s="280"/>
      <c r="D10" s="496"/>
      <c r="E10" s="280"/>
      <c r="F10" s="280"/>
      <c r="G10" s="281"/>
      <c r="H10" s="281"/>
      <c r="I10" s="359"/>
      <c r="J10" s="281"/>
      <c r="K10" s="359"/>
      <c r="L10" s="281"/>
      <c r="M10" s="359"/>
      <c r="N10" s="281"/>
      <c r="O10" s="359"/>
      <c r="P10" s="401">
        <f t="shared" si="1"/>
        <v>0</v>
      </c>
      <c r="Q10" s="402">
        <f t="shared" si="2"/>
        <v>0</v>
      </c>
      <c r="R10" s="281"/>
      <c r="S10" s="281"/>
      <c r="T10" s="281"/>
      <c r="U10" s="281"/>
    </row>
    <row r="11" spans="1:21" ht="15.75" x14ac:dyDescent="0.25">
      <c r="A11" s="589"/>
      <c r="B11" s="589"/>
      <c r="C11" s="280"/>
      <c r="D11" s="496"/>
      <c r="E11" s="280"/>
      <c r="F11" s="280"/>
      <c r="G11" s="281"/>
      <c r="H11" s="281"/>
      <c r="I11" s="359"/>
      <c r="J11" s="281"/>
      <c r="K11" s="359"/>
      <c r="L11" s="281"/>
      <c r="M11" s="359"/>
      <c r="N11" s="281"/>
      <c r="O11" s="359"/>
      <c r="P11" s="401">
        <f t="shared" si="1"/>
        <v>0</v>
      </c>
      <c r="Q11" s="402">
        <f t="shared" si="2"/>
        <v>0</v>
      </c>
      <c r="R11" s="281"/>
      <c r="S11" s="281"/>
      <c r="T11" s="281"/>
      <c r="U11" s="281"/>
    </row>
    <row r="12" spans="1:21" ht="15.75" x14ac:dyDescent="0.25">
      <c r="A12" s="589"/>
      <c r="B12" s="589"/>
      <c r="C12" s="280"/>
      <c r="D12" s="496"/>
      <c r="E12" s="280"/>
      <c r="F12" s="280"/>
      <c r="G12" s="281"/>
      <c r="H12" s="281"/>
      <c r="I12" s="359"/>
      <c r="J12" s="281"/>
      <c r="K12" s="359"/>
      <c r="L12" s="281"/>
      <c r="M12" s="359"/>
      <c r="N12" s="281"/>
      <c r="O12" s="359"/>
      <c r="P12" s="401">
        <f t="shared" si="1"/>
        <v>0</v>
      </c>
      <c r="Q12" s="402">
        <f t="shared" si="2"/>
        <v>0</v>
      </c>
      <c r="R12" s="281"/>
      <c r="S12" s="281"/>
      <c r="T12" s="281"/>
      <c r="U12" s="281"/>
    </row>
    <row r="13" spans="1:21" s="366" customFormat="1" ht="15.75" x14ac:dyDescent="0.25">
      <c r="A13" s="589"/>
      <c r="B13" s="589"/>
      <c r="C13" s="407"/>
      <c r="D13" s="496"/>
      <c r="E13" s="407"/>
      <c r="F13" s="407"/>
      <c r="G13" s="281"/>
      <c r="H13" s="281"/>
      <c r="I13" s="359"/>
      <c r="J13" s="281"/>
      <c r="K13" s="359"/>
      <c r="L13" s="281"/>
      <c r="M13" s="359"/>
      <c r="N13" s="281"/>
      <c r="O13" s="359"/>
      <c r="P13" s="401">
        <f t="shared" ref="P13" si="3">H13+J13+L13+N13</f>
        <v>0</v>
      </c>
      <c r="Q13" s="402">
        <f t="shared" ref="Q13" si="4">I13+K13+M13+O13</f>
        <v>0</v>
      </c>
      <c r="R13" s="281"/>
      <c r="S13" s="281"/>
      <c r="T13" s="281"/>
      <c r="U13" s="281"/>
    </row>
    <row r="14" spans="1:21" ht="15.75" x14ac:dyDescent="0.25">
      <c r="A14" s="589"/>
      <c r="B14" s="589"/>
      <c r="C14" s="280"/>
      <c r="D14" s="496"/>
      <c r="E14" s="280"/>
      <c r="F14" s="280"/>
      <c r="G14" s="281"/>
      <c r="H14" s="281"/>
      <c r="I14" s="359"/>
      <c r="J14" s="281"/>
      <c r="K14" s="359"/>
      <c r="L14" s="281"/>
      <c r="M14" s="359"/>
      <c r="N14" s="281"/>
      <c r="O14" s="359"/>
      <c r="P14" s="401">
        <f t="shared" si="1"/>
        <v>0</v>
      </c>
      <c r="Q14" s="402">
        <f t="shared" si="2"/>
        <v>0</v>
      </c>
      <c r="R14" s="281"/>
      <c r="S14" s="281"/>
      <c r="T14" s="281"/>
      <c r="U14" s="360"/>
    </row>
    <row r="15" spans="1:21" ht="15.75" customHeight="1" x14ac:dyDescent="0.25">
      <c r="A15" s="589"/>
      <c r="B15" s="589"/>
      <c r="C15" s="280"/>
      <c r="D15" s="496"/>
      <c r="E15" s="280"/>
      <c r="F15" s="280"/>
      <c r="G15" s="281"/>
      <c r="H15" s="281"/>
      <c r="I15" s="359"/>
      <c r="J15" s="281"/>
      <c r="K15" s="359"/>
      <c r="L15" s="361"/>
      <c r="M15" s="359"/>
      <c r="N15" s="281"/>
      <c r="O15" s="359"/>
      <c r="P15" s="401">
        <f t="shared" si="1"/>
        <v>0</v>
      </c>
      <c r="Q15" s="402">
        <f t="shared" si="2"/>
        <v>0</v>
      </c>
      <c r="R15" s="281"/>
      <c r="S15" s="281"/>
      <c r="T15" s="281"/>
      <c r="U15" s="281"/>
    </row>
    <row r="16" spans="1:21" ht="15.75" x14ac:dyDescent="0.25">
      <c r="A16" s="589"/>
      <c r="B16" s="589"/>
      <c r="C16" s="280"/>
      <c r="D16" s="496"/>
      <c r="E16" s="280"/>
      <c r="F16" s="280"/>
      <c r="G16" s="281"/>
      <c r="H16" s="281"/>
      <c r="I16" s="359"/>
      <c r="J16" s="281"/>
      <c r="K16" s="359"/>
      <c r="L16" s="361"/>
      <c r="M16" s="359"/>
      <c r="N16" s="281"/>
      <c r="O16" s="359"/>
      <c r="P16" s="401">
        <f t="shared" si="1"/>
        <v>0</v>
      </c>
      <c r="Q16" s="402">
        <f t="shared" si="2"/>
        <v>0</v>
      </c>
      <c r="R16" s="281"/>
      <c r="S16" s="281"/>
      <c r="T16" s="281"/>
      <c r="U16" s="281"/>
    </row>
    <row r="17" spans="1:21" ht="15.75" x14ac:dyDescent="0.25">
      <c r="A17" s="589"/>
      <c r="B17" s="589"/>
      <c r="C17" s="280"/>
      <c r="D17" s="496"/>
      <c r="E17" s="280"/>
      <c r="F17" s="280"/>
      <c r="G17" s="281"/>
      <c r="H17" s="281"/>
      <c r="I17" s="359"/>
      <c r="J17" s="281"/>
      <c r="K17" s="359"/>
      <c r="L17" s="361"/>
      <c r="M17" s="359"/>
      <c r="N17" s="281"/>
      <c r="O17" s="359"/>
      <c r="P17" s="401">
        <f t="shared" si="1"/>
        <v>0</v>
      </c>
      <c r="Q17" s="402">
        <f t="shared" si="2"/>
        <v>0</v>
      </c>
      <c r="R17" s="281"/>
      <c r="S17" s="281"/>
      <c r="T17" s="281"/>
      <c r="U17" s="281"/>
    </row>
    <row r="18" spans="1:21" ht="15.75" x14ac:dyDescent="0.25">
      <c r="A18" s="589"/>
      <c r="B18" s="589"/>
      <c r="C18" s="280"/>
      <c r="D18" s="496"/>
      <c r="E18" s="280"/>
      <c r="F18" s="280"/>
      <c r="G18" s="281"/>
      <c r="H18" s="281"/>
      <c r="I18" s="359"/>
      <c r="J18" s="281"/>
      <c r="K18" s="359"/>
      <c r="L18" s="361"/>
      <c r="M18" s="359"/>
      <c r="N18" s="281"/>
      <c r="O18" s="359"/>
      <c r="P18" s="401">
        <f t="shared" si="1"/>
        <v>0</v>
      </c>
      <c r="Q18" s="402">
        <f t="shared" si="2"/>
        <v>0</v>
      </c>
      <c r="R18" s="281"/>
      <c r="S18" s="281"/>
      <c r="T18" s="281"/>
      <c r="U18" s="281"/>
    </row>
    <row r="19" spans="1:21" ht="15.75" x14ac:dyDescent="0.25">
      <c r="A19" s="589"/>
      <c r="B19" s="589"/>
      <c r="C19" s="280"/>
      <c r="D19" s="496"/>
      <c r="E19" s="280"/>
      <c r="F19" s="280"/>
      <c r="G19" s="281"/>
      <c r="H19" s="281"/>
      <c r="I19" s="359"/>
      <c r="J19" s="281"/>
      <c r="K19" s="359"/>
      <c r="L19" s="281"/>
      <c r="M19" s="359"/>
      <c r="N19" s="281"/>
      <c r="O19" s="359"/>
      <c r="P19" s="401">
        <f t="shared" si="1"/>
        <v>0</v>
      </c>
      <c r="Q19" s="402">
        <f t="shared" si="2"/>
        <v>0</v>
      </c>
      <c r="R19" s="281"/>
      <c r="S19" s="281"/>
      <c r="T19" s="281"/>
      <c r="U19" s="362"/>
    </row>
    <row r="20" spans="1:21" ht="15.75" x14ac:dyDescent="0.25">
      <c r="A20" s="590"/>
      <c r="B20" s="590"/>
      <c r="C20" s="280"/>
      <c r="D20" s="496"/>
      <c r="E20" s="280"/>
      <c r="F20" s="280"/>
      <c r="G20" s="281"/>
      <c r="H20" s="281"/>
      <c r="I20" s="359"/>
      <c r="J20" s="281"/>
      <c r="K20" s="359"/>
      <c r="L20" s="281"/>
      <c r="M20" s="359"/>
      <c r="N20" s="281"/>
      <c r="O20" s="359"/>
      <c r="P20" s="401">
        <f t="shared" si="1"/>
        <v>0</v>
      </c>
      <c r="Q20" s="402">
        <f t="shared" si="2"/>
        <v>0</v>
      </c>
      <c r="R20" s="281"/>
      <c r="S20" s="281"/>
      <c r="T20" s="281"/>
      <c r="U20" s="281"/>
    </row>
    <row r="21" spans="1:21" ht="15.75" x14ac:dyDescent="0.2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N5:O5"/>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workbookViewId="0">
      <selection activeCell="D14" sqref="D14"/>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538" t="s">
        <v>1368</v>
      </c>
      <c r="I2" s="538"/>
    </row>
    <row r="3" spans="2:11" ht="19.5" thickBot="1" x14ac:dyDescent="0.3">
      <c r="B3" s="81" t="s">
        <v>21</v>
      </c>
      <c r="C3" s="81" t="s">
        <v>390</v>
      </c>
      <c r="H3" s="423" t="s">
        <v>389</v>
      </c>
      <c r="I3" s="424" t="s">
        <v>390</v>
      </c>
    </row>
    <row r="4" spans="2:11" ht="18.75" x14ac:dyDescent="0.25">
      <c r="B4" s="82" t="s">
        <v>121</v>
      </c>
      <c r="C4" s="201">
        <f>'1. TALLERES SEMINARIOS'!D5</f>
        <v>121210</v>
      </c>
      <c r="H4" s="416" t="s">
        <v>1356</v>
      </c>
      <c r="I4" s="419">
        <f>'1. Desarrollo e Innov. Curricu.'!Q28</f>
        <v>0</v>
      </c>
    </row>
    <row r="5" spans="2:11" ht="18.75" x14ac:dyDescent="0.25">
      <c r="B5" s="82" t="s">
        <v>414</v>
      </c>
      <c r="C5" s="201">
        <f>'2. CONTRATACION DE PERSONAL'!D5</f>
        <v>664200</v>
      </c>
      <c r="H5" s="417" t="s">
        <v>1358</v>
      </c>
      <c r="I5" s="420">
        <f>'2. Investigación Científica'!Q47</f>
        <v>0</v>
      </c>
    </row>
    <row r="6" spans="2:11" ht="18.75" x14ac:dyDescent="0.25">
      <c r="B6" s="82" t="s">
        <v>125</v>
      </c>
      <c r="C6" s="201">
        <f>'3. EQUIPO DE OFICINA'!D5</f>
        <v>0</v>
      </c>
      <c r="H6" s="417" t="s">
        <v>470</v>
      </c>
      <c r="I6" s="420">
        <f>'3. Vinculación Univ. Sociedad'!Q74</f>
        <v>0</v>
      </c>
    </row>
    <row r="7" spans="2:11" ht="19.5" thickBot="1" x14ac:dyDescent="0.3">
      <c r="B7" s="82" t="s">
        <v>415</v>
      </c>
      <c r="C7" s="201">
        <f>'4. EQUIPO TECNOLÓGICOS'!D5</f>
        <v>349000</v>
      </c>
      <c r="E7" s="427" t="s">
        <v>118</v>
      </c>
      <c r="F7" s="436" t="s">
        <v>1482</v>
      </c>
      <c r="H7" s="417" t="s">
        <v>1357</v>
      </c>
      <c r="I7" s="420">
        <f>'4. Docencia y Profesorado Univ.'!Q21</f>
        <v>0</v>
      </c>
    </row>
    <row r="8" spans="2:11" ht="18.75" x14ac:dyDescent="0.25">
      <c r="B8" s="82" t="s">
        <v>126</v>
      </c>
      <c r="C8" s="201">
        <f>'5. ACTIVIDADES ESPECIALES'!D5</f>
        <v>248050</v>
      </c>
      <c r="E8" s="432" t="s">
        <v>1484</v>
      </c>
      <c r="F8" s="433">
        <f>Presupuesto!D566</f>
        <v>580260</v>
      </c>
      <c r="H8" s="417" t="s">
        <v>1359</v>
      </c>
      <c r="I8" s="420">
        <f>'5. Estudiantes y Graduados'!Q43</f>
        <v>0</v>
      </c>
    </row>
    <row r="9" spans="2:11" ht="19.5" thickBot="1" x14ac:dyDescent="0.3">
      <c r="B9" s="92" t="s">
        <v>385</v>
      </c>
      <c r="C9" s="83">
        <f>'6. Becas'!D5</f>
        <v>0</v>
      </c>
      <c r="E9" s="434" t="s">
        <v>1506</v>
      </c>
      <c r="F9" s="435">
        <f>Presupuesto!E566</f>
        <v>777600</v>
      </c>
      <c r="H9" s="417" t="s">
        <v>471</v>
      </c>
      <c r="I9" s="420">
        <f>'6. Gestión del Conocimiento'!Q27</f>
        <v>0</v>
      </c>
    </row>
    <row r="10" spans="2:11" ht="19.5" thickBot="1" x14ac:dyDescent="0.3">
      <c r="B10" s="92" t="s">
        <v>386</v>
      </c>
      <c r="C10" s="83">
        <f>'7. Infraestructura'!D5</f>
        <v>0</v>
      </c>
      <c r="E10" s="437" t="s">
        <v>1483</v>
      </c>
      <c r="F10" s="438">
        <f>Presupuesto!F566</f>
        <v>1357860</v>
      </c>
      <c r="G10" s="111"/>
      <c r="H10" s="417" t="s">
        <v>1360</v>
      </c>
      <c r="I10" s="421">
        <f>'7. Lo Esencial de la Reforma U.'!Q34</f>
        <v>0</v>
      </c>
    </row>
    <row r="11" spans="2:11" ht="18.75" x14ac:dyDescent="0.25">
      <c r="B11" s="82" t="s">
        <v>417</v>
      </c>
      <c r="C11" s="83">
        <f>'8. Venta de Servicios'!D5</f>
        <v>0</v>
      </c>
      <c r="E11" s="439" t="s">
        <v>404</v>
      </c>
      <c r="F11" s="440">
        <f>Presupuesto!AR566</f>
        <v>1382460</v>
      </c>
      <c r="G11" s="111"/>
      <c r="H11" s="417" t="s">
        <v>1362</v>
      </c>
      <c r="I11" s="421">
        <f>'8. Cultura de Inno. Insti...'!Q21</f>
        <v>0</v>
      </c>
    </row>
    <row r="12" spans="2:11" ht="18.75" x14ac:dyDescent="0.25">
      <c r="B12" s="92"/>
      <c r="C12" s="83"/>
      <c r="F12" s="111"/>
      <c r="G12" s="111"/>
      <c r="H12" s="417" t="s">
        <v>1477</v>
      </c>
      <c r="I12" s="421">
        <f>'9. Asegura. de la Calid. y M'!Q36</f>
        <v>0</v>
      </c>
      <c r="K12" s="156"/>
    </row>
    <row r="13" spans="2:11" ht="24" thickBot="1" x14ac:dyDescent="0.3">
      <c r="B13" s="84" t="s">
        <v>124</v>
      </c>
      <c r="C13" s="431">
        <f>SUM(C4:C12)</f>
        <v>1382460</v>
      </c>
      <c r="F13" s="111"/>
      <c r="G13" s="111"/>
      <c r="H13" s="418" t="s">
        <v>1453</v>
      </c>
      <c r="I13" s="422">
        <f>'10. Posgrado'!Q43</f>
        <v>0</v>
      </c>
    </row>
    <row r="14" spans="2:11" ht="23.25" x14ac:dyDescent="0.25">
      <c r="B14" s="84"/>
      <c r="C14" s="85"/>
      <c r="F14" s="111"/>
      <c r="G14" s="111"/>
      <c r="H14" s="425" t="s">
        <v>124</v>
      </c>
      <c r="I14" s="426">
        <f>SUM(I4:I13)</f>
        <v>0</v>
      </c>
    </row>
    <row r="15" spans="2:11" ht="15.75" x14ac:dyDescent="0.25">
      <c r="F15" s="111"/>
      <c r="G15" s="111"/>
      <c r="H15" s="539"/>
      <c r="I15" s="539"/>
    </row>
    <row r="16" spans="2:11" ht="16.5" thickBot="1" x14ac:dyDescent="0.3">
      <c r="F16" s="111"/>
      <c r="G16" s="111"/>
      <c r="H16" s="540" t="s">
        <v>1370</v>
      </c>
      <c r="I16" s="540"/>
    </row>
    <row r="17" spans="2:15" ht="15.75" thickBot="1" x14ac:dyDescent="0.3">
      <c r="F17" s="111"/>
      <c r="G17" s="111"/>
      <c r="H17" s="427" t="s">
        <v>389</v>
      </c>
      <c r="I17" s="428" t="s">
        <v>390</v>
      </c>
      <c r="J17" s="196"/>
    </row>
    <row r="18" spans="2:15" x14ac:dyDescent="0.25">
      <c r="H18" s="480" t="s">
        <v>1363</v>
      </c>
      <c r="I18" s="481">
        <f>'11. Gestion Administrativa'!Q39</f>
        <v>1261250</v>
      </c>
      <c r="J18" s="196"/>
    </row>
    <row r="19" spans="2:15" x14ac:dyDescent="0.25">
      <c r="H19" s="482" t="s">
        <v>1364</v>
      </c>
      <c r="I19" s="483">
        <f>'12. Gestión del Talento Humano'!Q21</f>
        <v>121210</v>
      </c>
      <c r="J19" s="196"/>
    </row>
    <row r="20" spans="2:15" x14ac:dyDescent="0.25">
      <c r="B20" s="474" t="s">
        <v>1504</v>
      </c>
      <c r="C20" s="475">
        <v>22.584900000000001</v>
      </c>
      <c r="D20" s="474" t="s">
        <v>1536</v>
      </c>
      <c r="E20" s="476"/>
      <c r="H20" s="482" t="s">
        <v>1365</v>
      </c>
      <c r="I20" s="483">
        <f>'13. Gestión Académica'!Q21</f>
        <v>0</v>
      </c>
      <c r="J20" s="196"/>
    </row>
    <row r="21" spans="2:15" x14ac:dyDescent="0.25">
      <c r="H21" s="482" t="s">
        <v>1366</v>
      </c>
      <c r="I21" s="483">
        <f>'14. Internacional... de la E.S.'!Q36</f>
        <v>0</v>
      </c>
      <c r="J21" s="196"/>
    </row>
    <row r="22" spans="2:15" x14ac:dyDescent="0.25">
      <c r="H22" s="484" t="s">
        <v>1367</v>
      </c>
      <c r="I22" s="485">
        <f>'15. Gobernabilidad y Proceso...'!Q29</f>
        <v>0</v>
      </c>
      <c r="J22" s="196"/>
    </row>
    <row r="23" spans="2:15" x14ac:dyDescent="0.25">
      <c r="H23" s="486" t="s">
        <v>1478</v>
      </c>
      <c r="I23" s="487">
        <f>'16. Desa. del Sistema Educ.Sup.'!Q70</f>
        <v>0</v>
      </c>
      <c r="J23" s="196"/>
    </row>
    <row r="24" spans="2:15" s="466" customFormat="1" ht="15.75" thickBot="1" x14ac:dyDescent="0.3">
      <c r="H24" s="488" t="s">
        <v>1513</v>
      </c>
      <c r="I24" s="489">
        <f>'17. Gestión TIC'!Q74</f>
        <v>0</v>
      </c>
      <c r="J24" s="196"/>
    </row>
    <row r="25" spans="2:15" ht="15.75" thickBot="1" x14ac:dyDescent="0.3">
      <c r="H25" s="478" t="s">
        <v>124</v>
      </c>
      <c r="I25" s="479">
        <f>SUM(I18:I24)</f>
        <v>1382460</v>
      </c>
    </row>
    <row r="26" spans="2:15" ht="15.75" thickBot="1" x14ac:dyDescent="0.3"/>
    <row r="27" spans="2:15" ht="15.75" thickBot="1" x14ac:dyDescent="0.3">
      <c r="H27" s="429" t="s">
        <v>1369</v>
      </c>
      <c r="I27" s="430">
        <f>I14+I25</f>
        <v>1382460</v>
      </c>
    </row>
    <row r="28" spans="2:15" x14ac:dyDescent="0.25">
      <c r="H28" s="342"/>
      <c r="I28" s="343"/>
    </row>
    <row r="29" spans="2:15" x14ac:dyDescent="0.25">
      <c r="H29" s="342"/>
      <c r="I29" s="343"/>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0</v>
      </c>
      <c r="D43" s="237">
        <f>SUMIF('2. CONTRATACION DE PERSONAL'!$C:$C,'Cuadro Resumen'!$B$40:$B$56,'2. CONTRATACION DE PERSONAL'!$G:$G)</f>
        <v>0</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5</v>
      </c>
      <c r="D54" s="237">
        <f>SUMIF('2. CONTRATACION DE PERSONAL'!$C:$C,'Cuadro Resumen'!$B$40:$B$56,'2. CONTRATACION DE PERSONAL'!$G:$G)</f>
        <v>590400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0</v>
      </c>
      <c r="D56" s="237">
        <f>SUMIF('2. CONTRATACION DE PERSONAL'!$C:$C,'Cuadro Resumen'!$B$40:$B$56,'2. CONTRATACION DE PERSONAL'!$G:$G)</f>
        <v>0</v>
      </c>
    </row>
    <row r="57" spans="2:4" ht="23.25" x14ac:dyDescent="0.25">
      <c r="B57" s="84" t="s">
        <v>124</v>
      </c>
      <c r="C57" s="168">
        <f>SUBTOTAL(109,C40:C56)</f>
        <v>5</v>
      </c>
      <c r="D57" s="237">
        <f>SUM(D40:D56)</f>
        <v>590400</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0</v>
      </c>
      <c r="D69" s="238">
        <f>SUMIF('3. EQUIPO DE OFICINA'!$C:$C,'Cuadro Resumen'!$B$69:$B$78,'3. EQUIPO DE OFICINA'!$F:$F)</f>
        <v>0</v>
      </c>
    </row>
    <row r="70" spans="2:4" ht="18.75" x14ac:dyDescent="0.25">
      <c r="B70" s="92" t="s">
        <v>64</v>
      </c>
      <c r="C70" s="83">
        <f>SUMIF('3. EQUIPO DE OFICINA'!C:C,'Cuadro Resumen'!$B$69:$B$78,'3. EQUIPO DE OFICINA'!D:D)</f>
        <v>0</v>
      </c>
      <c r="D70" s="238">
        <f>SUMIF('3. EQUIPO DE OFICINA'!$C:$C,'Cuadro Resumen'!$B$69:$B$78,'3. EQUIPO DE OFICINA'!$F:$F)</f>
        <v>0</v>
      </c>
    </row>
    <row r="71" spans="2:4" ht="18.75" x14ac:dyDescent="0.25">
      <c r="B71" s="92" t="s">
        <v>65</v>
      </c>
      <c r="C71" s="83">
        <f>SUMIF('3. EQUIPO DE OFICINA'!C:C,'Cuadro Resumen'!$B$69:$B$78,'3. EQUIPO DE OFICINA'!D:D)</f>
        <v>0</v>
      </c>
      <c r="D71" s="238">
        <f>SUMIF('3. EQUIPO DE OFICINA'!$C:$C,'Cuadro Resumen'!$B$69:$B$78,'3. EQUIPO DE OFICINA'!$F:$F)</f>
        <v>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0</v>
      </c>
      <c r="D73" s="238">
        <f>SUMIF('3. EQUIPO DE OFICINA'!$C:$C,'Cuadro Resumen'!$B$69:$B$78,'3. EQUIPO DE OFICINA'!$F:$F)</f>
        <v>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0</v>
      </c>
      <c r="D75" s="238">
        <f>SUMIF('3. EQUIPO DE OFICINA'!$C:$C,'Cuadro Resumen'!$B$69:$B$78,'3. EQUIPO DE OFICINA'!$F:$F)</f>
        <v>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0</v>
      </c>
      <c r="D80" s="239">
        <f>SUM(D69:D79)</f>
        <v>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0</v>
      </c>
      <c r="D86" s="83">
        <f>SUMIF('4. EQUIPO TECNOLÓGICOS'!$C:$C,'Cuadro Resumen'!$B$86:$B$102,'4. EQUIPO TECNOLÓGICOS'!F:F)</f>
        <v>0</v>
      </c>
    </row>
    <row r="87" spans="2:4" ht="18.75" x14ac:dyDescent="0.25">
      <c r="B87" s="306" t="s">
        <v>1337</v>
      </c>
      <c r="C87" s="83">
        <f>SUMIF('4. EQUIPO TECNOLÓGICOS'!C:C,'Cuadro Resumen'!$B$86:$B$102,'4. EQUIPO TECNOLÓGICOS'!D:D)</f>
        <v>0</v>
      </c>
      <c r="D87" s="83">
        <f>SUMIF('4. EQUIPO TECNOLÓGICOS'!$C:$C,'Cuadro Resumen'!$B$86:$B$102,'4. EQUIPO TECNOLÓGICOS'!F:F)</f>
        <v>0</v>
      </c>
    </row>
    <row r="88" spans="2:4" ht="37.5" x14ac:dyDescent="0.25">
      <c r="B88" s="306" t="s">
        <v>1335</v>
      </c>
      <c r="C88" s="83">
        <f>SUMIF('4. EQUIPO TECNOLÓGICOS'!C:C,'Cuadro Resumen'!$B$86:$B$102,'4. EQUIPO TECNOLÓGICOS'!D:D)</f>
        <v>0</v>
      </c>
      <c r="D88" s="83">
        <f>SUMIF('4. EQUIPO TECNOLÓGICOS'!$C:$C,'Cuadro Resumen'!$B$86:$B$102,'4. EQUIPO TECNOLÓGICOS'!F:F)</f>
        <v>0</v>
      </c>
    </row>
    <row r="89" spans="2:4" ht="37.5" x14ac:dyDescent="0.25">
      <c r="B89" s="306" t="s">
        <v>1338</v>
      </c>
      <c r="C89" s="83">
        <f>SUMIF('4. EQUIPO TECNOLÓGICOS'!C:C,'Cuadro Resumen'!$B$86:$B$102,'4. EQUIPO TECNOLÓGICOS'!D:D)</f>
        <v>7</v>
      </c>
      <c r="D89" s="83">
        <f>SUMIF('4. EQUIPO TECNOLÓGICOS'!$C:$C,'Cuadro Resumen'!$B$86:$B$102,'4. EQUIPO TECNOLÓGICOS'!F:F)</f>
        <v>105000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1</v>
      </c>
      <c r="D93" s="83">
        <f>SUMIF('4. EQUIPO TECNOLÓGICOS'!$C:$C,'Cuadro Resumen'!$B$86:$B$102,'4. EQUIPO TECNOLÓGICOS'!F:F)</f>
        <v>12000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14</v>
      </c>
      <c r="D98" s="83">
        <f>SUMIF('4. EQUIPO TECNOLÓGICOS'!$C:$C,'Cuadro Resumen'!$B$86:$B$102,'4. EQUIPO TECNOLÓGICOS'!F:F)</f>
        <v>28000</v>
      </c>
    </row>
    <row r="99" spans="2:4" ht="18.75" x14ac:dyDescent="0.25">
      <c r="B99" s="82" t="s">
        <v>1481</v>
      </c>
      <c r="C99" s="83">
        <f>SUMIF('4. EQUIPO TECNOLÓGICOS'!C:C,'Cuadro Resumen'!$B$86:$B$102,'4. EQUIPO TECNOLÓGICOS'!D:D)</f>
        <v>20</v>
      </c>
      <c r="D99" s="83">
        <f>SUMIF('4. EQUIPO TECNOLÓGICOS'!$C:$C,'Cuadro Resumen'!$B$86:$B$102,'4. EQUIPO TECNOLÓGICOS'!F:F)</f>
        <v>30000</v>
      </c>
    </row>
    <row r="100" spans="2:4" ht="18.75" x14ac:dyDescent="0.25">
      <c r="B100" s="92" t="s">
        <v>80</v>
      </c>
      <c r="C100" s="83">
        <f>SUMIF('4. EQUIPO TECNOLÓGICOS'!C:C,'Cuadro Resumen'!$B$86:$B$102,'4. EQUIPO TECNOLÓGICOS'!D:D)</f>
        <v>1</v>
      </c>
      <c r="D100" s="83">
        <f>SUMIF('4. EQUIPO TECNOLÓGICOS'!$C:$C,'Cuadro Resumen'!$B$86:$B$102,'4. EQUIPO TECNOLÓGICOS'!F:F)</f>
        <v>1500</v>
      </c>
    </row>
    <row r="101" spans="2:4" ht="18.75" x14ac:dyDescent="0.25">
      <c r="B101" s="92" t="s">
        <v>81</v>
      </c>
      <c r="C101" s="83">
        <f>SUMIF('4. EQUIPO TECNOLÓGICOS'!C:C,'Cuadro Resumen'!$B$86:$B$102,'4. EQUIPO TECNOLÓGICOS'!D:D)</f>
        <v>15</v>
      </c>
      <c r="D101" s="83">
        <f>SUMIF('4. EQUIPO TECNOLÓGICOS'!$C:$C,'Cuadro Resumen'!$B$86:$B$102,'4. EQUIPO TECNOLÓGICOS'!F:F)</f>
        <v>7500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58</v>
      </c>
      <c r="D103" s="85">
        <f>SUM(D86:D102)</f>
        <v>184000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50"/>
    </row>
    <row r="198" spans="2:9" hidden="1" x14ac:dyDescent="0.25">
      <c r="B198" s="541" t="s">
        <v>1497</v>
      </c>
      <c r="C198" s="541"/>
      <c r="D198" s="541"/>
      <c r="E198" s="541"/>
      <c r="F198" s="541"/>
    </row>
    <row r="199" spans="2:9" hidden="1" x14ac:dyDescent="0.25">
      <c r="B199" s="454" t="s">
        <v>1498</v>
      </c>
      <c r="C199" s="453" t="s">
        <v>1499</v>
      </c>
      <c r="D199" s="453" t="s">
        <v>1499</v>
      </c>
      <c r="E199" s="453" t="s">
        <v>1500</v>
      </c>
      <c r="F199" s="453" t="s">
        <v>1500</v>
      </c>
    </row>
    <row r="200" spans="2:9" hidden="1" x14ac:dyDescent="0.25">
      <c r="B200" s="452"/>
      <c r="C200" s="452" t="s">
        <v>1501</v>
      </c>
      <c r="D200" s="452" t="s">
        <v>1502</v>
      </c>
      <c r="E200" s="452" t="s">
        <v>1501</v>
      </c>
      <c r="F200" s="452" t="s">
        <v>1502</v>
      </c>
    </row>
    <row r="201" spans="2:9" hidden="1" x14ac:dyDescent="0.25">
      <c r="B201" s="454" t="s">
        <v>3</v>
      </c>
      <c r="C201" s="451">
        <v>255</v>
      </c>
      <c r="D201" s="451">
        <v>235</v>
      </c>
      <c r="E201" s="451">
        <v>300</v>
      </c>
      <c r="F201" s="451">
        <v>280</v>
      </c>
    </row>
    <row r="202" spans="2:9" hidden="1" x14ac:dyDescent="0.25">
      <c r="B202" s="454" t="s">
        <v>4</v>
      </c>
      <c r="C202" s="451">
        <v>225</v>
      </c>
      <c r="D202" s="451">
        <v>205</v>
      </c>
      <c r="E202" s="451">
        <v>270</v>
      </c>
      <c r="F202" s="451">
        <v>250</v>
      </c>
    </row>
    <row r="203" spans="2:9" hidden="1" x14ac:dyDescent="0.25">
      <c r="B203" s="454" t="s">
        <v>5</v>
      </c>
      <c r="C203" s="451">
        <v>195</v>
      </c>
      <c r="D203" s="451">
        <v>180</v>
      </c>
      <c r="E203" s="451">
        <v>240</v>
      </c>
      <c r="F203" s="451">
        <v>220</v>
      </c>
    </row>
    <row r="204" spans="2:9" hidden="1" x14ac:dyDescent="0.25">
      <c r="B204" s="454" t="s">
        <v>6</v>
      </c>
      <c r="C204" s="451">
        <v>165</v>
      </c>
      <c r="D204" s="451">
        <v>150</v>
      </c>
      <c r="E204" s="451">
        <v>210</v>
      </c>
      <c r="F204" s="451">
        <v>195</v>
      </c>
    </row>
    <row r="205" spans="2:9" hidden="1" x14ac:dyDescent="0.25">
      <c r="B205" s="454" t="s">
        <v>1503</v>
      </c>
      <c r="C205" s="451">
        <v>145</v>
      </c>
      <c r="D205" s="451">
        <v>135</v>
      </c>
      <c r="E205" s="451">
        <v>185</v>
      </c>
      <c r="F205" s="451">
        <v>170</v>
      </c>
    </row>
    <row r="206" spans="2:9" hidden="1" x14ac:dyDescent="0.25">
      <c r="B206" s="449"/>
      <c r="C206" s="449"/>
      <c r="D206" s="449"/>
      <c r="E206" s="449"/>
      <c r="F206" s="449"/>
    </row>
    <row r="207" spans="2:9" hidden="1" x14ac:dyDescent="0.25">
      <c r="B207" s="542" t="s">
        <v>1504</v>
      </c>
      <c r="C207" s="542"/>
      <c r="D207" s="542"/>
      <c r="E207" s="477">
        <f>C20</f>
        <v>22.584900000000001</v>
      </c>
      <c r="F207" s="477" t="str">
        <f>D20</f>
        <v>Lunes, 08 de febrero del 2016 Fuente el BCH</v>
      </c>
    </row>
    <row r="208" spans="2:9" hidden="1" x14ac:dyDescent="0.25">
      <c r="B208" s="449"/>
      <c r="C208" s="449"/>
      <c r="D208" s="449"/>
      <c r="E208" s="449"/>
      <c r="F208" s="449"/>
    </row>
    <row r="209" spans="2:9" hidden="1" x14ac:dyDescent="0.25">
      <c r="B209" s="449"/>
      <c r="C209" s="449"/>
      <c r="D209" s="449"/>
      <c r="E209" s="449"/>
      <c r="F209" s="449"/>
    </row>
    <row r="210" spans="2:9" hidden="1" x14ac:dyDescent="0.25">
      <c r="B210" s="541" t="s">
        <v>1497</v>
      </c>
      <c r="C210" s="541"/>
      <c r="D210" s="541"/>
      <c r="E210" s="541"/>
      <c r="F210" s="541"/>
    </row>
    <row r="211" spans="2:9" hidden="1" x14ac:dyDescent="0.25">
      <c r="B211" s="454" t="s">
        <v>1498</v>
      </c>
      <c r="C211" s="453" t="s">
        <v>1499</v>
      </c>
      <c r="D211" s="453" t="s">
        <v>1499</v>
      </c>
      <c r="E211" s="453" t="s">
        <v>1500</v>
      </c>
      <c r="F211" s="453" t="s">
        <v>1500</v>
      </c>
    </row>
    <row r="212" spans="2:9" hidden="1" x14ac:dyDescent="0.25">
      <c r="B212" s="452"/>
      <c r="C212" s="452" t="s">
        <v>1501</v>
      </c>
      <c r="D212" s="452" t="s">
        <v>1502</v>
      </c>
      <c r="E212" s="452" t="s">
        <v>1501</v>
      </c>
      <c r="F212" s="452" t="s">
        <v>1502</v>
      </c>
    </row>
    <row r="213" spans="2:9" hidden="1" x14ac:dyDescent="0.25">
      <c r="B213" s="454" t="s">
        <v>3</v>
      </c>
      <c r="C213" s="455">
        <f>+C201*E207</f>
        <v>5759.1495000000004</v>
      </c>
      <c r="D213" s="456">
        <f>+D201*E207</f>
        <v>5307.4515000000001</v>
      </c>
      <c r="E213" s="456">
        <f>+E201*E207</f>
        <v>6775.47</v>
      </c>
      <c r="F213" s="456">
        <f>+F201*E207</f>
        <v>6323.7719999999999</v>
      </c>
    </row>
    <row r="214" spans="2:9" hidden="1" x14ac:dyDescent="0.25">
      <c r="B214" s="454" t="s">
        <v>4</v>
      </c>
      <c r="C214" s="455">
        <f>+C202*E207</f>
        <v>5081.6025</v>
      </c>
      <c r="D214" s="456">
        <f>+D202*E207</f>
        <v>4629.9045000000006</v>
      </c>
      <c r="E214" s="456">
        <f>+E202*E207</f>
        <v>6097.9230000000007</v>
      </c>
      <c r="F214" s="456">
        <f>+F202*E207</f>
        <v>5646.2250000000004</v>
      </c>
    </row>
    <row r="215" spans="2:9" hidden="1" x14ac:dyDescent="0.25">
      <c r="B215" s="454" t="s">
        <v>5</v>
      </c>
      <c r="C215" s="455">
        <f>+C203*E207</f>
        <v>4404.0555000000004</v>
      </c>
      <c r="D215" s="456">
        <f>+D203*E207</f>
        <v>4065.2820000000002</v>
      </c>
      <c r="E215" s="456">
        <f>+E203*E207</f>
        <v>5420.3760000000002</v>
      </c>
      <c r="F215" s="456">
        <f>+F203*E207</f>
        <v>4968.6779999999999</v>
      </c>
    </row>
    <row r="216" spans="2:9" hidden="1" x14ac:dyDescent="0.25">
      <c r="B216" s="454" t="s">
        <v>6</v>
      </c>
      <c r="C216" s="455">
        <f>+C204*E207</f>
        <v>3726.5085000000004</v>
      </c>
      <c r="D216" s="456">
        <f>+D204*E207</f>
        <v>3387.7350000000001</v>
      </c>
      <c r="E216" s="456">
        <f>+E204*E207</f>
        <v>4742.8290000000006</v>
      </c>
      <c r="F216" s="456">
        <f>+F204*E207</f>
        <v>4404.0555000000004</v>
      </c>
    </row>
    <row r="217" spans="2:9" hidden="1" x14ac:dyDescent="0.25">
      <c r="B217" s="454" t="s">
        <v>1503</v>
      </c>
      <c r="C217" s="455">
        <f>+C205*E207</f>
        <v>3274.8105</v>
      </c>
      <c r="D217" s="456">
        <f>+D205*E207</f>
        <v>3048.9615000000003</v>
      </c>
      <c r="E217" s="456">
        <f>+E205*E207</f>
        <v>4178.2065000000002</v>
      </c>
      <c r="F217" s="456">
        <f>+F205*E207</f>
        <v>3839.433</v>
      </c>
    </row>
    <row r="218" spans="2:9" hidden="1" x14ac:dyDescent="0.25"/>
    <row r="220" spans="2:9" s="122" customFormat="1" x14ac:dyDescent="0.25">
      <c r="I220" s="45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49" sqref="C38:C49"/>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1514</v>
      </c>
      <c r="K1" s="284"/>
      <c r="L1" s="284"/>
      <c r="M1" s="284"/>
      <c r="N1" s="284"/>
      <c r="O1" s="284"/>
      <c r="P1" s="514" t="s">
        <v>1611</v>
      </c>
      <c r="Q1" s="514" t="s">
        <v>1612</v>
      </c>
      <c r="R1" s="514" t="s">
        <v>1613</v>
      </c>
      <c r="S1" s="514" t="s">
        <v>1614</v>
      </c>
      <c r="T1" s="514" t="s">
        <v>1615</v>
      </c>
      <c r="U1" s="514" t="s">
        <v>1616</v>
      </c>
      <c r="V1" s="514" t="s">
        <v>1617</v>
      </c>
      <c r="W1" s="514" t="s">
        <v>1618</v>
      </c>
    </row>
    <row r="2" spans="1:23" ht="18.75" x14ac:dyDescent="0.25">
      <c r="A2" s="269" t="s">
        <v>1346</v>
      </c>
      <c r="B2" s="284"/>
      <c r="C2" s="284"/>
      <c r="D2" s="284"/>
      <c r="E2" s="284"/>
      <c r="F2" s="284"/>
      <c r="G2" s="284"/>
      <c r="H2" s="284"/>
      <c r="K2" s="284"/>
      <c r="L2" s="284"/>
      <c r="M2" s="284"/>
      <c r="N2" s="284"/>
      <c r="O2" s="284"/>
      <c r="P2" s="284"/>
      <c r="Q2" s="284"/>
      <c r="R2" s="284"/>
      <c r="S2" s="284"/>
      <c r="T2" s="284"/>
      <c r="U2" s="284"/>
    </row>
    <row r="3" spans="1:23" x14ac:dyDescent="0.25">
      <c r="A3" s="587" t="s">
        <v>1401</v>
      </c>
      <c r="B3" s="587"/>
      <c r="C3" s="587"/>
      <c r="D3" s="587"/>
      <c r="E3" s="587"/>
      <c r="F3" s="587"/>
      <c r="G3" s="587"/>
      <c r="H3" s="587"/>
      <c r="I3" s="587"/>
      <c r="J3" s="587"/>
      <c r="K3" s="587"/>
      <c r="L3" s="587"/>
      <c r="M3" s="587"/>
      <c r="N3" s="587"/>
      <c r="O3" s="587"/>
      <c r="P3" s="587"/>
      <c r="Q3" s="587"/>
      <c r="R3" s="587"/>
      <c r="S3" s="587"/>
      <c r="T3" s="587"/>
      <c r="U3" s="587"/>
    </row>
    <row r="4" spans="1:23" s="366" customFormat="1" x14ac:dyDescent="0.25">
      <c r="A4" s="378" t="s">
        <v>1400</v>
      </c>
      <c r="B4" s="376"/>
      <c r="C4" s="376"/>
      <c r="D4" s="495"/>
      <c r="E4" s="376"/>
      <c r="F4" s="376"/>
      <c r="G4" s="376"/>
      <c r="H4" s="376"/>
      <c r="I4" s="376"/>
      <c r="J4" s="376"/>
      <c r="K4" s="376"/>
      <c r="L4" s="376"/>
      <c r="M4" s="376"/>
      <c r="N4" s="376"/>
      <c r="O4" s="376"/>
      <c r="P4" s="376"/>
      <c r="Q4" s="376"/>
      <c r="R4" s="376"/>
      <c r="S4" s="376"/>
      <c r="T4" s="376"/>
      <c r="U4" s="376"/>
    </row>
    <row r="5" spans="1:23" x14ac:dyDescent="0.25">
      <c r="A5" s="316" t="s">
        <v>1476</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546" t="s">
        <v>96</v>
      </c>
      <c r="B6" s="548" t="s">
        <v>110</v>
      </c>
      <c r="C6" s="558" t="s">
        <v>1537</v>
      </c>
      <c r="D6" s="558" t="s">
        <v>1538</v>
      </c>
      <c r="E6" s="558" t="s">
        <v>86</v>
      </c>
      <c r="F6" s="558" t="s">
        <v>391</v>
      </c>
      <c r="G6" s="558" t="s">
        <v>87</v>
      </c>
      <c r="H6" s="561" t="s">
        <v>99</v>
      </c>
      <c r="I6" s="563"/>
      <c r="J6" s="563"/>
      <c r="K6" s="563"/>
      <c r="L6" s="563"/>
      <c r="M6" s="563"/>
      <c r="N6" s="563"/>
      <c r="O6" s="562"/>
      <c r="P6" s="567" t="s">
        <v>100</v>
      </c>
      <c r="Q6" s="568"/>
      <c r="R6" s="548" t="s">
        <v>102</v>
      </c>
      <c r="S6" s="548" t="s">
        <v>109</v>
      </c>
      <c r="T6" s="548" t="s">
        <v>108</v>
      </c>
      <c r="U6" s="564" t="s">
        <v>88</v>
      </c>
    </row>
    <row r="7" spans="1:23" ht="15" customHeight="1" x14ac:dyDescent="0.25">
      <c r="A7" s="546"/>
      <c r="B7" s="546"/>
      <c r="C7" s="559"/>
      <c r="D7" s="559"/>
      <c r="E7" s="559"/>
      <c r="F7" s="559"/>
      <c r="G7" s="559"/>
      <c r="H7" s="561" t="s">
        <v>103</v>
      </c>
      <c r="I7" s="562"/>
      <c r="J7" s="561" t="s">
        <v>104</v>
      </c>
      <c r="K7" s="562"/>
      <c r="L7" s="561" t="s">
        <v>105</v>
      </c>
      <c r="M7" s="562"/>
      <c r="N7" s="561" t="s">
        <v>106</v>
      </c>
      <c r="O7" s="562"/>
      <c r="P7" s="569"/>
      <c r="Q7" s="570"/>
      <c r="R7" s="546"/>
      <c r="S7" s="546"/>
      <c r="T7" s="546"/>
      <c r="U7" s="565"/>
    </row>
    <row r="8" spans="1:23" ht="25.5" x14ac:dyDescent="0.25">
      <c r="A8" s="547"/>
      <c r="B8" s="547"/>
      <c r="C8" s="560"/>
      <c r="D8" s="560"/>
      <c r="E8" s="560"/>
      <c r="F8" s="560"/>
      <c r="G8" s="560"/>
      <c r="H8" s="441" t="s">
        <v>107</v>
      </c>
      <c r="I8" s="441" t="s">
        <v>12</v>
      </c>
      <c r="J8" s="441" t="s">
        <v>107</v>
      </c>
      <c r="K8" s="441" t="s">
        <v>12</v>
      </c>
      <c r="L8" s="441" t="s">
        <v>107</v>
      </c>
      <c r="M8" s="441" t="s">
        <v>12</v>
      </c>
      <c r="N8" s="441" t="s">
        <v>107</v>
      </c>
      <c r="O8" s="441" t="s">
        <v>12</v>
      </c>
      <c r="P8" s="441" t="s">
        <v>107</v>
      </c>
      <c r="Q8" s="441" t="s">
        <v>12</v>
      </c>
      <c r="R8" s="547"/>
      <c r="S8" s="547"/>
      <c r="T8" s="547"/>
      <c r="U8" s="566"/>
    </row>
    <row r="9" spans="1:2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23" ht="15.75" x14ac:dyDescent="0.25">
      <c r="A10" s="588" t="s">
        <v>1401</v>
      </c>
      <c r="B10" s="588" t="s">
        <v>1402</v>
      </c>
      <c r="C10" s="280"/>
      <c r="D10" s="496"/>
      <c r="E10" s="280"/>
      <c r="F10" s="280"/>
      <c r="G10" s="281"/>
      <c r="H10" s="281"/>
      <c r="I10" s="359"/>
      <c r="J10" s="281"/>
      <c r="K10" s="359"/>
      <c r="L10" s="281"/>
      <c r="M10" s="359"/>
      <c r="N10" s="281"/>
      <c r="O10" s="359"/>
      <c r="P10" s="401">
        <f>H10+J10+L10+N10</f>
        <v>0</v>
      </c>
      <c r="Q10" s="402">
        <f>I10+K10+M10+O10</f>
        <v>0</v>
      </c>
      <c r="R10" s="281"/>
      <c r="S10" s="281"/>
      <c r="T10" s="281"/>
      <c r="U10" s="281"/>
    </row>
    <row r="11" spans="1:23" ht="15.75" x14ac:dyDescent="0.25">
      <c r="A11" s="589"/>
      <c r="B11" s="589"/>
      <c r="C11" s="280"/>
      <c r="D11" s="496"/>
      <c r="E11" s="280"/>
      <c r="F11" s="280"/>
      <c r="G11" s="281"/>
      <c r="H11" s="281"/>
      <c r="I11" s="359"/>
      <c r="J11" s="281"/>
      <c r="K11" s="359"/>
      <c r="L11" s="281"/>
      <c r="M11" s="359"/>
      <c r="N11" s="281"/>
      <c r="O11" s="359"/>
      <c r="P11" s="401">
        <f t="shared" ref="P11:P35" si="0">H11+J11+L11+N11</f>
        <v>0</v>
      </c>
      <c r="Q11" s="402">
        <f t="shared" ref="Q11:Q35" si="1">I11+K11+M11+O11</f>
        <v>0</v>
      </c>
      <c r="R11" s="281"/>
      <c r="S11" s="281"/>
      <c r="T11" s="281"/>
      <c r="U11" s="281"/>
    </row>
    <row r="12" spans="1:23" ht="15.75" x14ac:dyDescent="0.25">
      <c r="A12" s="589"/>
      <c r="B12" s="589"/>
      <c r="C12" s="280"/>
      <c r="D12" s="496"/>
      <c r="E12" s="280"/>
      <c r="F12" s="280"/>
      <c r="G12" s="281"/>
      <c r="H12" s="281"/>
      <c r="I12" s="359"/>
      <c r="J12" s="281"/>
      <c r="K12" s="359"/>
      <c r="L12" s="281"/>
      <c r="M12" s="359"/>
      <c r="N12" s="281"/>
      <c r="O12" s="359"/>
      <c r="P12" s="401">
        <f t="shared" si="0"/>
        <v>0</v>
      </c>
      <c r="Q12" s="402">
        <f t="shared" si="1"/>
        <v>0</v>
      </c>
      <c r="R12" s="281"/>
      <c r="S12" s="281"/>
      <c r="T12" s="281"/>
      <c r="U12" s="281"/>
    </row>
    <row r="13" spans="1:23" ht="15.75" x14ac:dyDescent="0.25">
      <c r="A13" s="589"/>
      <c r="B13" s="589"/>
      <c r="C13" s="280"/>
      <c r="D13" s="496"/>
      <c r="E13" s="280"/>
      <c r="F13" s="280"/>
      <c r="G13" s="281"/>
      <c r="H13" s="281"/>
      <c r="I13" s="359"/>
      <c r="J13" s="281"/>
      <c r="K13" s="359"/>
      <c r="L13" s="281"/>
      <c r="M13" s="359"/>
      <c r="N13" s="281"/>
      <c r="O13" s="359"/>
      <c r="P13" s="401">
        <f t="shared" si="0"/>
        <v>0</v>
      </c>
      <c r="Q13" s="402">
        <f t="shared" si="1"/>
        <v>0</v>
      </c>
      <c r="R13" s="281"/>
      <c r="S13" s="281"/>
      <c r="T13" s="281"/>
      <c r="U13" s="281"/>
    </row>
    <row r="14" spans="1:23" ht="15.75" x14ac:dyDescent="0.25">
      <c r="A14" s="589"/>
      <c r="B14" s="589"/>
      <c r="C14" s="280"/>
      <c r="D14" s="496"/>
      <c r="E14" s="280"/>
      <c r="F14" s="280"/>
      <c r="G14" s="281"/>
      <c r="H14" s="281"/>
      <c r="I14" s="359"/>
      <c r="J14" s="281"/>
      <c r="K14" s="359"/>
      <c r="L14" s="281"/>
      <c r="M14" s="359"/>
      <c r="N14" s="281"/>
      <c r="O14" s="359"/>
      <c r="P14" s="401">
        <f t="shared" si="0"/>
        <v>0</v>
      </c>
      <c r="Q14" s="402">
        <f t="shared" si="1"/>
        <v>0</v>
      </c>
      <c r="R14" s="281"/>
      <c r="S14" s="281"/>
      <c r="T14" s="281"/>
      <c r="U14" s="281"/>
    </row>
    <row r="15" spans="1:23" ht="15.75" x14ac:dyDescent="0.25">
      <c r="A15" s="590"/>
      <c r="B15" s="590"/>
      <c r="C15" s="280"/>
      <c r="D15" s="496"/>
      <c r="E15" s="280"/>
      <c r="F15" s="280"/>
      <c r="G15" s="281"/>
      <c r="H15" s="281"/>
      <c r="I15" s="359"/>
      <c r="J15" s="281"/>
      <c r="K15" s="359"/>
      <c r="L15" s="281"/>
      <c r="M15" s="359"/>
      <c r="N15" s="281"/>
      <c r="O15" s="359"/>
      <c r="P15" s="401">
        <f t="shared" si="0"/>
        <v>0</v>
      </c>
      <c r="Q15" s="402">
        <f t="shared" si="1"/>
        <v>0</v>
      </c>
      <c r="R15" s="281"/>
      <c r="S15" s="281"/>
      <c r="T15" s="281"/>
      <c r="U15" s="360"/>
    </row>
    <row r="16" spans="1:23" ht="15.75" customHeight="1" x14ac:dyDescent="0.25">
      <c r="A16" s="588" t="s">
        <v>1400</v>
      </c>
      <c r="B16" s="588" t="s">
        <v>1403</v>
      </c>
      <c r="C16" s="280"/>
      <c r="D16" s="496"/>
      <c r="E16" s="280"/>
      <c r="F16" s="280"/>
      <c r="G16" s="281"/>
      <c r="H16" s="281"/>
      <c r="I16" s="359"/>
      <c r="J16" s="281"/>
      <c r="K16" s="359"/>
      <c r="L16" s="361"/>
      <c r="M16" s="359"/>
      <c r="N16" s="281"/>
      <c r="O16" s="359"/>
      <c r="P16" s="401">
        <f t="shared" si="0"/>
        <v>0</v>
      </c>
      <c r="Q16" s="402">
        <f t="shared" si="1"/>
        <v>0</v>
      </c>
      <c r="R16" s="281"/>
      <c r="S16" s="281"/>
      <c r="T16" s="281"/>
      <c r="U16" s="281"/>
    </row>
    <row r="17" spans="1:21" ht="15.75" x14ac:dyDescent="0.25">
      <c r="A17" s="589"/>
      <c r="B17" s="589"/>
      <c r="C17" s="280"/>
      <c r="D17" s="496"/>
      <c r="E17" s="280"/>
      <c r="F17" s="280"/>
      <c r="G17" s="281"/>
      <c r="H17" s="281"/>
      <c r="I17" s="359"/>
      <c r="J17" s="281"/>
      <c r="K17" s="359"/>
      <c r="L17" s="361"/>
      <c r="M17" s="359"/>
      <c r="N17" s="281"/>
      <c r="O17" s="359"/>
      <c r="P17" s="401">
        <f t="shared" si="0"/>
        <v>0</v>
      </c>
      <c r="Q17" s="402">
        <f t="shared" si="1"/>
        <v>0</v>
      </c>
      <c r="R17" s="281"/>
      <c r="S17" s="281"/>
      <c r="T17" s="281"/>
      <c r="U17" s="281"/>
    </row>
    <row r="18" spans="1:21" ht="15.75" x14ac:dyDescent="0.25">
      <c r="A18" s="589"/>
      <c r="B18" s="589"/>
      <c r="C18" s="280"/>
      <c r="D18" s="496"/>
      <c r="E18" s="280"/>
      <c r="F18" s="280"/>
      <c r="G18" s="281"/>
      <c r="H18" s="281"/>
      <c r="I18" s="359"/>
      <c r="J18" s="281"/>
      <c r="K18" s="359"/>
      <c r="L18" s="361"/>
      <c r="M18" s="359"/>
      <c r="N18" s="281"/>
      <c r="O18" s="359"/>
      <c r="P18" s="401">
        <f t="shared" si="0"/>
        <v>0</v>
      </c>
      <c r="Q18" s="402">
        <f t="shared" si="1"/>
        <v>0</v>
      </c>
      <c r="R18" s="281"/>
      <c r="S18" s="281"/>
      <c r="T18" s="281"/>
      <c r="U18" s="281"/>
    </row>
    <row r="19" spans="1:21" ht="15.75" x14ac:dyDescent="0.25">
      <c r="A19" s="589"/>
      <c r="B19" s="589"/>
      <c r="C19" s="280"/>
      <c r="D19" s="496"/>
      <c r="E19" s="280"/>
      <c r="F19" s="280"/>
      <c r="G19" s="281"/>
      <c r="H19" s="281"/>
      <c r="I19" s="359"/>
      <c r="J19" s="281"/>
      <c r="K19" s="359"/>
      <c r="L19" s="361"/>
      <c r="M19" s="359"/>
      <c r="N19" s="281"/>
      <c r="O19" s="359"/>
      <c r="P19" s="401">
        <f t="shared" si="0"/>
        <v>0</v>
      </c>
      <c r="Q19" s="402">
        <f t="shared" si="1"/>
        <v>0</v>
      </c>
      <c r="R19" s="281"/>
      <c r="S19" s="281"/>
      <c r="T19" s="281"/>
      <c r="U19" s="281"/>
    </row>
    <row r="20" spans="1:21" ht="15.75" x14ac:dyDescent="0.25">
      <c r="A20" s="589"/>
      <c r="B20" s="589"/>
      <c r="C20" s="280"/>
      <c r="D20" s="496"/>
      <c r="E20" s="280"/>
      <c r="F20" s="280"/>
      <c r="G20" s="281"/>
      <c r="H20" s="281"/>
      <c r="I20" s="359"/>
      <c r="J20" s="281"/>
      <c r="K20" s="359"/>
      <c r="L20" s="281"/>
      <c r="M20" s="359"/>
      <c r="N20" s="281"/>
      <c r="O20" s="359"/>
      <c r="P20" s="401">
        <f t="shared" si="0"/>
        <v>0</v>
      </c>
      <c r="Q20" s="402">
        <f t="shared" si="1"/>
        <v>0</v>
      </c>
      <c r="R20" s="281"/>
      <c r="S20" s="281"/>
      <c r="T20" s="281"/>
      <c r="U20" s="362"/>
    </row>
    <row r="21" spans="1:21" s="366" customFormat="1" ht="15.75" x14ac:dyDescent="0.25">
      <c r="A21" s="589"/>
      <c r="B21" s="589"/>
      <c r="C21" s="377"/>
      <c r="D21" s="496"/>
      <c r="E21" s="377"/>
      <c r="F21" s="377"/>
      <c r="G21" s="281"/>
      <c r="H21" s="281"/>
      <c r="I21" s="359"/>
      <c r="J21" s="281"/>
      <c r="K21" s="359"/>
      <c r="L21" s="281"/>
      <c r="M21" s="359"/>
      <c r="N21" s="281"/>
      <c r="O21" s="359"/>
      <c r="P21" s="401">
        <f t="shared" si="0"/>
        <v>0</v>
      </c>
      <c r="Q21" s="402">
        <f t="shared" si="1"/>
        <v>0</v>
      </c>
      <c r="R21" s="281"/>
      <c r="S21" s="281"/>
      <c r="T21" s="281"/>
      <c r="U21" s="362"/>
    </row>
    <row r="22" spans="1:21" s="366" customFormat="1" ht="15.75" x14ac:dyDescent="0.25">
      <c r="A22" s="589"/>
      <c r="B22" s="589"/>
      <c r="C22" s="377"/>
      <c r="D22" s="496"/>
      <c r="E22" s="377"/>
      <c r="F22" s="377"/>
      <c r="G22" s="281"/>
      <c r="H22" s="281"/>
      <c r="I22" s="359"/>
      <c r="J22" s="281"/>
      <c r="K22" s="359"/>
      <c r="L22" s="281"/>
      <c r="M22" s="359"/>
      <c r="N22" s="281"/>
      <c r="O22" s="359"/>
      <c r="P22" s="401">
        <f t="shared" si="0"/>
        <v>0</v>
      </c>
      <c r="Q22" s="402">
        <f t="shared" si="1"/>
        <v>0</v>
      </c>
      <c r="R22" s="281"/>
      <c r="S22" s="281"/>
      <c r="T22" s="281"/>
      <c r="U22" s="362"/>
    </row>
    <row r="23" spans="1:21" s="366" customFormat="1" ht="15.75" x14ac:dyDescent="0.25">
      <c r="A23" s="589"/>
      <c r="B23" s="589"/>
      <c r="C23" s="377"/>
      <c r="D23" s="496"/>
      <c r="E23" s="377"/>
      <c r="F23" s="377"/>
      <c r="G23" s="281"/>
      <c r="H23" s="281"/>
      <c r="I23" s="359"/>
      <c r="J23" s="281"/>
      <c r="K23" s="359"/>
      <c r="L23" s="281"/>
      <c r="M23" s="359"/>
      <c r="N23" s="281"/>
      <c r="O23" s="359"/>
      <c r="P23" s="401">
        <f t="shared" si="0"/>
        <v>0</v>
      </c>
      <c r="Q23" s="402">
        <f t="shared" si="1"/>
        <v>0</v>
      </c>
      <c r="R23" s="281"/>
      <c r="S23" s="281"/>
      <c r="T23" s="281"/>
      <c r="U23" s="362"/>
    </row>
    <row r="24" spans="1:21" s="366" customFormat="1" ht="15.75" x14ac:dyDescent="0.25">
      <c r="A24" s="589"/>
      <c r="B24" s="589"/>
      <c r="C24" s="377"/>
      <c r="D24" s="496"/>
      <c r="E24" s="377"/>
      <c r="F24" s="377"/>
      <c r="G24" s="281"/>
      <c r="H24" s="281"/>
      <c r="I24" s="359"/>
      <c r="J24" s="281"/>
      <c r="K24" s="359"/>
      <c r="L24" s="281"/>
      <c r="M24" s="359"/>
      <c r="N24" s="281"/>
      <c r="O24" s="359"/>
      <c r="P24" s="401">
        <f t="shared" si="0"/>
        <v>0</v>
      </c>
      <c r="Q24" s="402">
        <f t="shared" si="1"/>
        <v>0</v>
      </c>
      <c r="R24" s="281"/>
      <c r="S24" s="281"/>
      <c r="T24" s="281"/>
      <c r="U24" s="362"/>
    </row>
    <row r="25" spans="1:21" s="366" customFormat="1" ht="15.75" x14ac:dyDescent="0.25">
      <c r="A25" s="591" t="s">
        <v>1476</v>
      </c>
      <c r="B25" s="591" t="s">
        <v>1424</v>
      </c>
      <c r="C25" s="377"/>
      <c r="D25" s="496"/>
      <c r="E25" s="377"/>
      <c r="F25" s="377"/>
      <c r="G25" s="281"/>
      <c r="H25" s="281"/>
      <c r="I25" s="359"/>
      <c r="J25" s="281"/>
      <c r="K25" s="359"/>
      <c r="L25" s="281"/>
      <c r="M25" s="359"/>
      <c r="N25" s="281"/>
      <c r="O25" s="359"/>
      <c r="P25" s="401">
        <f t="shared" si="0"/>
        <v>0</v>
      </c>
      <c r="Q25" s="402">
        <f t="shared" si="1"/>
        <v>0</v>
      </c>
      <c r="R25" s="281"/>
      <c r="S25" s="281"/>
      <c r="T25" s="281"/>
      <c r="U25" s="362"/>
    </row>
    <row r="26" spans="1:21" s="366" customFormat="1" ht="15.75" x14ac:dyDescent="0.25">
      <c r="A26" s="591"/>
      <c r="B26" s="591"/>
      <c r="C26" s="377"/>
      <c r="D26" s="496"/>
      <c r="E26" s="377"/>
      <c r="F26" s="377"/>
      <c r="G26" s="281"/>
      <c r="H26" s="281"/>
      <c r="I26" s="359"/>
      <c r="J26" s="281"/>
      <c r="K26" s="359"/>
      <c r="L26" s="281"/>
      <c r="M26" s="359"/>
      <c r="N26" s="281"/>
      <c r="O26" s="359"/>
      <c r="P26" s="401">
        <f t="shared" si="0"/>
        <v>0</v>
      </c>
      <c r="Q26" s="402">
        <f t="shared" si="1"/>
        <v>0</v>
      </c>
      <c r="R26" s="281"/>
      <c r="S26" s="281"/>
      <c r="T26" s="281"/>
      <c r="U26" s="362"/>
    </row>
    <row r="27" spans="1:21" s="366" customFormat="1" ht="15.75" x14ac:dyDescent="0.25">
      <c r="A27" s="591"/>
      <c r="B27" s="591"/>
      <c r="C27" s="377"/>
      <c r="D27" s="496"/>
      <c r="E27" s="377"/>
      <c r="F27" s="377"/>
      <c r="G27" s="281"/>
      <c r="H27" s="281"/>
      <c r="I27" s="359"/>
      <c r="J27" s="281"/>
      <c r="K27" s="359"/>
      <c r="L27" s="281"/>
      <c r="M27" s="359"/>
      <c r="N27" s="281"/>
      <c r="O27" s="359"/>
      <c r="P27" s="401">
        <f t="shared" si="0"/>
        <v>0</v>
      </c>
      <c r="Q27" s="402">
        <f t="shared" si="1"/>
        <v>0</v>
      </c>
      <c r="R27" s="281"/>
      <c r="S27" s="281"/>
      <c r="T27" s="281"/>
      <c r="U27" s="362"/>
    </row>
    <row r="28" spans="1:21" s="366" customFormat="1" ht="15.75" x14ac:dyDescent="0.25">
      <c r="A28" s="591"/>
      <c r="B28" s="591"/>
      <c r="C28" s="377"/>
      <c r="D28" s="496"/>
      <c r="E28" s="377"/>
      <c r="F28" s="377"/>
      <c r="G28" s="281"/>
      <c r="H28" s="281"/>
      <c r="I28" s="359"/>
      <c r="J28" s="281"/>
      <c r="K28" s="359"/>
      <c r="L28" s="281"/>
      <c r="M28" s="359"/>
      <c r="N28" s="281"/>
      <c r="O28" s="359"/>
      <c r="P28" s="401">
        <f t="shared" si="0"/>
        <v>0</v>
      </c>
      <c r="Q28" s="402">
        <f t="shared" si="1"/>
        <v>0</v>
      </c>
      <c r="R28" s="281"/>
      <c r="S28" s="281"/>
      <c r="T28" s="281"/>
      <c r="U28" s="362"/>
    </row>
    <row r="29" spans="1:21" s="366" customFormat="1" ht="15.75" x14ac:dyDescent="0.25">
      <c r="A29" s="591"/>
      <c r="B29" s="591"/>
      <c r="C29" s="377"/>
      <c r="D29" s="496"/>
      <c r="E29" s="377"/>
      <c r="F29" s="377"/>
      <c r="G29" s="281"/>
      <c r="H29" s="281"/>
      <c r="I29" s="359"/>
      <c r="J29" s="281"/>
      <c r="K29" s="359"/>
      <c r="L29" s="281"/>
      <c r="M29" s="359"/>
      <c r="N29" s="281"/>
      <c r="O29" s="359"/>
      <c r="P29" s="401">
        <f t="shared" si="0"/>
        <v>0</v>
      </c>
      <c r="Q29" s="402">
        <f t="shared" si="1"/>
        <v>0</v>
      </c>
      <c r="R29" s="281"/>
      <c r="S29" s="281"/>
      <c r="T29" s="281"/>
      <c r="U29" s="362"/>
    </row>
    <row r="30" spans="1:21" s="366" customFormat="1" ht="15.75" x14ac:dyDescent="0.25">
      <c r="A30" s="591"/>
      <c r="B30" s="591"/>
      <c r="C30" s="377"/>
      <c r="D30" s="496"/>
      <c r="E30" s="377"/>
      <c r="F30" s="377"/>
      <c r="G30" s="281"/>
      <c r="H30" s="281"/>
      <c r="I30" s="359"/>
      <c r="J30" s="281"/>
      <c r="K30" s="359"/>
      <c r="L30" s="281"/>
      <c r="M30" s="359"/>
      <c r="N30" s="281"/>
      <c r="O30" s="359"/>
      <c r="P30" s="401">
        <f t="shared" si="0"/>
        <v>0</v>
      </c>
      <c r="Q30" s="402">
        <f t="shared" si="1"/>
        <v>0</v>
      </c>
      <c r="R30" s="281"/>
      <c r="S30" s="281"/>
      <c r="T30" s="281"/>
      <c r="U30" s="362"/>
    </row>
    <row r="31" spans="1:21" s="366" customFormat="1" ht="15.75" x14ac:dyDescent="0.25">
      <c r="A31" s="591"/>
      <c r="B31" s="591"/>
      <c r="C31" s="377"/>
      <c r="D31" s="496"/>
      <c r="E31" s="377"/>
      <c r="F31" s="377"/>
      <c r="G31" s="281"/>
      <c r="H31" s="281"/>
      <c r="I31" s="359"/>
      <c r="J31" s="281"/>
      <c r="K31" s="359"/>
      <c r="L31" s="281"/>
      <c r="M31" s="359"/>
      <c r="N31" s="281"/>
      <c r="O31" s="359"/>
      <c r="P31" s="401">
        <f t="shared" si="0"/>
        <v>0</v>
      </c>
      <c r="Q31" s="402">
        <f t="shared" si="1"/>
        <v>0</v>
      </c>
      <c r="R31" s="281"/>
      <c r="S31" s="281"/>
      <c r="T31" s="281"/>
      <c r="U31" s="362"/>
    </row>
    <row r="32" spans="1:21" s="366" customFormat="1" ht="15.75" x14ac:dyDescent="0.25">
      <c r="A32" s="591"/>
      <c r="B32" s="591"/>
      <c r="C32" s="377"/>
      <c r="D32" s="496"/>
      <c r="E32" s="377"/>
      <c r="F32" s="377"/>
      <c r="G32" s="281"/>
      <c r="H32" s="281"/>
      <c r="I32" s="359"/>
      <c r="J32" s="281"/>
      <c r="K32" s="359"/>
      <c r="L32" s="281"/>
      <c r="M32" s="359"/>
      <c r="N32" s="281"/>
      <c r="O32" s="359"/>
      <c r="P32" s="401">
        <f t="shared" si="0"/>
        <v>0</v>
      </c>
      <c r="Q32" s="402">
        <f t="shared" si="1"/>
        <v>0</v>
      </c>
      <c r="R32" s="281"/>
      <c r="S32" s="281"/>
      <c r="T32" s="281"/>
      <c r="U32" s="362"/>
    </row>
    <row r="33" spans="1:21" s="366" customFormat="1" ht="15.75" x14ac:dyDescent="0.25">
      <c r="A33" s="591"/>
      <c r="B33" s="591"/>
      <c r="C33" s="377"/>
      <c r="D33" s="496"/>
      <c r="E33" s="377"/>
      <c r="F33" s="377"/>
      <c r="G33" s="281"/>
      <c r="H33" s="281"/>
      <c r="I33" s="359"/>
      <c r="J33" s="281"/>
      <c r="K33" s="359"/>
      <c r="L33" s="281"/>
      <c r="M33" s="359"/>
      <c r="N33" s="281"/>
      <c r="O33" s="359"/>
      <c r="P33" s="401">
        <f t="shared" si="0"/>
        <v>0</v>
      </c>
      <c r="Q33" s="402">
        <f t="shared" si="1"/>
        <v>0</v>
      </c>
      <c r="R33" s="281"/>
      <c r="S33" s="281"/>
      <c r="T33" s="281"/>
      <c r="U33" s="362"/>
    </row>
    <row r="34" spans="1:21" s="366" customFormat="1" ht="15.75" x14ac:dyDescent="0.25">
      <c r="A34" s="591"/>
      <c r="B34" s="591"/>
      <c r="C34" s="377"/>
      <c r="D34" s="496"/>
      <c r="E34" s="377"/>
      <c r="F34" s="377"/>
      <c r="G34" s="281"/>
      <c r="H34" s="281"/>
      <c r="I34" s="359"/>
      <c r="J34" s="281"/>
      <c r="K34" s="359"/>
      <c r="L34" s="281"/>
      <c r="M34" s="359"/>
      <c r="N34" s="281"/>
      <c r="O34" s="359"/>
      <c r="P34" s="401">
        <f t="shared" si="0"/>
        <v>0</v>
      </c>
      <c r="Q34" s="402">
        <f t="shared" si="1"/>
        <v>0</v>
      </c>
      <c r="R34" s="281"/>
      <c r="S34" s="281"/>
      <c r="T34" s="281"/>
      <c r="U34" s="362"/>
    </row>
    <row r="35" spans="1:21" ht="15.75" x14ac:dyDescent="0.25">
      <c r="A35" s="591"/>
      <c r="B35" s="591"/>
      <c r="C35" s="280"/>
      <c r="D35" s="496"/>
      <c r="E35" s="280"/>
      <c r="F35" s="280"/>
      <c r="G35" s="281"/>
      <c r="H35" s="281"/>
      <c r="I35" s="359"/>
      <c r="J35" s="281"/>
      <c r="K35" s="359"/>
      <c r="L35" s="281"/>
      <c r="M35" s="359"/>
      <c r="N35" s="281"/>
      <c r="O35" s="359"/>
      <c r="P35" s="401">
        <f t="shared" si="0"/>
        <v>0</v>
      </c>
      <c r="Q35" s="402">
        <f t="shared" si="1"/>
        <v>0</v>
      </c>
      <c r="R35" s="281"/>
      <c r="S35" s="281"/>
      <c r="T35" s="281"/>
      <c r="U35" s="281"/>
    </row>
    <row r="36" spans="1:21" ht="15.75" x14ac:dyDescent="0.25">
      <c r="A36" s="292"/>
      <c r="B36" s="293"/>
      <c r="C36" s="292" t="s">
        <v>1515</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x14ac:dyDescent="0.25">
      <c r="C39" s="465"/>
    </row>
    <row r="40" spans="1:21" x14ac:dyDescent="0.25">
      <c r="C40" s="465"/>
    </row>
    <row r="41" spans="1:21" x14ac:dyDescent="0.25">
      <c r="C41" s="465"/>
    </row>
    <row r="42" spans="1:21" x14ac:dyDescent="0.25">
      <c r="C42" s="465"/>
      <c r="I42"/>
      <c r="K42"/>
      <c r="M42"/>
      <c r="O42"/>
      <c r="Q42"/>
    </row>
    <row r="43" spans="1:21" x14ac:dyDescent="0.25">
      <c r="C43" s="465"/>
      <c r="I43"/>
      <c r="K43"/>
      <c r="M43"/>
      <c r="O43"/>
      <c r="Q43"/>
    </row>
    <row r="44" spans="1:21" x14ac:dyDescent="0.25">
      <c r="C44" s="465"/>
      <c r="I44"/>
      <c r="K44"/>
      <c r="M44"/>
      <c r="O44"/>
      <c r="Q44"/>
    </row>
    <row r="45" spans="1:21" x14ac:dyDescent="0.25">
      <c r="C45" s="465"/>
      <c r="I45"/>
      <c r="K45"/>
      <c r="M45"/>
      <c r="O45"/>
      <c r="Q45"/>
    </row>
    <row r="46" spans="1:21" x14ac:dyDescent="0.25">
      <c r="C46" s="465"/>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10" activePane="bottomLeft" state="frozen"/>
      <selection activeCell="A7" sqref="A7"/>
      <selection pane="bottomLeft" activeCell="C50" sqref="C50:C70"/>
    </sheetView>
  </sheetViews>
  <sheetFormatPr baseColWidth="10" defaultRowHeight="15" x14ac:dyDescent="0.25"/>
  <cols>
    <col min="1" max="1" width="21.7109375" style="366" customWidth="1"/>
    <col min="2" max="2" width="24.28515625" style="366" customWidth="1"/>
    <col min="3" max="3" width="27.42578125" style="366" customWidth="1"/>
    <col min="4" max="4" width="27.42578125" style="465" customWidth="1"/>
    <col min="5" max="7" width="27.42578125" style="366" customWidth="1"/>
    <col min="8" max="8" width="15.28515625" style="366" customWidth="1"/>
    <col min="9" max="9" width="13.7109375" style="233" bestFit="1" customWidth="1"/>
    <col min="10" max="10" width="15.28515625" style="366" customWidth="1"/>
    <col min="11" max="11" width="18.85546875" style="233" customWidth="1"/>
    <col min="12" max="12" width="11.42578125" style="366"/>
    <col min="13" max="13" width="13.7109375" style="233" bestFit="1" customWidth="1"/>
    <col min="14" max="14" width="11.42578125" style="366"/>
    <col min="15" max="15" width="13.7109375" style="233" bestFit="1" customWidth="1"/>
    <col min="16" max="16" width="15.28515625" style="366" customWidth="1"/>
    <col min="17" max="17" width="18.28515625" style="233" customWidth="1"/>
    <col min="18" max="20" width="14.140625" style="366" customWidth="1"/>
    <col min="21" max="21" width="17" style="366" customWidth="1"/>
    <col min="22" max="16384" width="11.42578125" style="366"/>
  </cols>
  <sheetData>
    <row r="1" spans="1:32" ht="18.75" x14ac:dyDescent="0.25">
      <c r="B1" s="284"/>
      <c r="C1" s="284"/>
      <c r="D1" s="284"/>
      <c r="E1" s="284"/>
      <c r="F1" s="284"/>
      <c r="G1" s="284"/>
      <c r="H1" s="284" t="s">
        <v>1451</v>
      </c>
      <c r="K1" s="284"/>
      <c r="L1" s="284"/>
      <c r="M1" s="514" t="s">
        <v>1619</v>
      </c>
      <c r="N1" s="514" t="s">
        <v>1620</v>
      </c>
      <c r="O1" s="514" t="s">
        <v>1621</v>
      </c>
      <c r="P1" s="514" t="s">
        <v>1622</v>
      </c>
      <c r="Q1" s="514" t="s">
        <v>1623</v>
      </c>
      <c r="R1" s="514" t="s">
        <v>1624</v>
      </c>
      <c r="S1" s="514" t="s">
        <v>1625</v>
      </c>
      <c r="T1" s="514" t="s">
        <v>1626</v>
      </c>
      <c r="U1" s="514" t="s">
        <v>1627</v>
      </c>
      <c r="V1" s="516" t="s">
        <v>1628</v>
      </c>
      <c r="W1" s="514" t="s">
        <v>1629</v>
      </c>
      <c r="X1" s="514" t="s">
        <v>1630</v>
      </c>
      <c r="Y1" s="514" t="s">
        <v>1631</v>
      </c>
      <c r="Z1" s="514" t="s">
        <v>1632</v>
      </c>
      <c r="AA1" s="514" t="s">
        <v>1633</v>
      </c>
      <c r="AB1" s="514" t="s">
        <v>1634</v>
      </c>
      <c r="AC1" s="514" t="s">
        <v>1635</v>
      </c>
      <c r="AD1" s="514" t="s">
        <v>1636</v>
      </c>
      <c r="AE1" s="514" t="s">
        <v>1637</v>
      </c>
      <c r="AF1" s="514" t="s">
        <v>1638</v>
      </c>
    </row>
    <row r="2" spans="1:32" ht="18.75" x14ac:dyDescent="0.25">
      <c r="A2" s="269" t="s">
        <v>1346</v>
      </c>
      <c r="B2" s="284"/>
      <c r="C2" s="284"/>
      <c r="D2" s="284"/>
      <c r="E2" s="284"/>
      <c r="F2" s="284"/>
      <c r="G2" s="284"/>
      <c r="H2" s="284"/>
      <c r="K2" s="284"/>
      <c r="L2" s="284"/>
      <c r="M2" s="284"/>
      <c r="N2" s="284"/>
      <c r="O2" s="284"/>
      <c r="P2" s="284"/>
      <c r="Q2" s="284"/>
      <c r="R2" s="284"/>
      <c r="S2" s="284"/>
      <c r="T2" s="284"/>
      <c r="U2" s="284"/>
    </row>
    <row r="3" spans="1:32" x14ac:dyDescent="0.25">
      <c r="A3" s="587" t="s">
        <v>1450</v>
      </c>
      <c r="B3" s="587"/>
      <c r="C3" s="587"/>
      <c r="D3" s="587"/>
      <c r="E3" s="587"/>
      <c r="F3" s="587"/>
      <c r="G3" s="587"/>
      <c r="H3" s="587"/>
      <c r="I3" s="587"/>
      <c r="J3" s="587"/>
      <c r="K3" s="587"/>
      <c r="L3" s="587"/>
      <c r="M3" s="587"/>
      <c r="N3" s="587"/>
      <c r="O3" s="587"/>
      <c r="P3" s="587"/>
      <c r="Q3" s="587"/>
      <c r="R3" s="587"/>
      <c r="S3" s="587"/>
      <c r="T3" s="587"/>
      <c r="U3" s="587"/>
    </row>
    <row r="4" spans="1:32" ht="15" customHeight="1" x14ac:dyDescent="0.25">
      <c r="A4" s="546" t="s">
        <v>96</v>
      </c>
      <c r="B4" s="548" t="s">
        <v>110</v>
      </c>
      <c r="C4" s="558" t="s">
        <v>1537</v>
      </c>
      <c r="D4" s="558" t="s">
        <v>1538</v>
      </c>
      <c r="E4" s="558" t="s">
        <v>86</v>
      </c>
      <c r="F4" s="558" t="s">
        <v>391</v>
      </c>
      <c r="G4" s="558" t="s">
        <v>87</v>
      </c>
      <c r="H4" s="561" t="s">
        <v>99</v>
      </c>
      <c r="I4" s="563"/>
      <c r="J4" s="563"/>
      <c r="K4" s="563"/>
      <c r="L4" s="563"/>
      <c r="M4" s="563"/>
      <c r="N4" s="563"/>
      <c r="O4" s="562"/>
      <c r="P4" s="567" t="s">
        <v>100</v>
      </c>
      <c r="Q4" s="568"/>
      <c r="R4" s="548" t="s">
        <v>102</v>
      </c>
      <c r="S4" s="548" t="s">
        <v>109</v>
      </c>
      <c r="T4" s="548" t="s">
        <v>108</v>
      </c>
      <c r="U4" s="564" t="s">
        <v>88</v>
      </c>
    </row>
    <row r="5" spans="1:32" ht="15" customHeight="1" x14ac:dyDescent="0.25">
      <c r="A5" s="546"/>
      <c r="B5" s="546"/>
      <c r="C5" s="559"/>
      <c r="D5" s="559"/>
      <c r="E5" s="559"/>
      <c r="F5" s="559"/>
      <c r="G5" s="559"/>
      <c r="H5" s="561" t="s">
        <v>103</v>
      </c>
      <c r="I5" s="562"/>
      <c r="J5" s="561" t="s">
        <v>104</v>
      </c>
      <c r="K5" s="562"/>
      <c r="L5" s="561" t="s">
        <v>105</v>
      </c>
      <c r="M5" s="562"/>
      <c r="N5" s="561" t="s">
        <v>106</v>
      </c>
      <c r="O5" s="562"/>
      <c r="P5" s="569"/>
      <c r="Q5" s="570"/>
      <c r="R5" s="546"/>
      <c r="S5" s="546"/>
      <c r="T5" s="546"/>
      <c r="U5" s="565"/>
    </row>
    <row r="6" spans="1:32" ht="25.5" x14ac:dyDescent="0.25">
      <c r="A6" s="547"/>
      <c r="B6" s="54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47"/>
      <c r="S6" s="547"/>
      <c r="T6" s="547"/>
      <c r="U6" s="566"/>
    </row>
    <row r="7" spans="1:32" ht="15.75" x14ac:dyDescent="0.25">
      <c r="A7" s="442"/>
      <c r="B7" s="443"/>
      <c r="C7" s="444"/>
      <c r="D7" s="444"/>
      <c r="E7" s="444"/>
      <c r="F7" s="445"/>
      <c r="G7" s="444"/>
      <c r="H7" s="446"/>
      <c r="I7" s="446"/>
      <c r="J7" s="446"/>
      <c r="K7" s="446"/>
      <c r="L7" s="446"/>
      <c r="M7" s="446"/>
      <c r="N7" s="446"/>
      <c r="O7" s="446"/>
      <c r="P7" s="446"/>
      <c r="Q7" s="446"/>
      <c r="R7" s="447"/>
      <c r="S7" s="447"/>
      <c r="T7" s="447"/>
      <c r="U7" s="448"/>
    </row>
    <row r="8" spans="1:32" ht="15.75" x14ac:dyDescent="0.25">
      <c r="A8" s="588" t="s">
        <v>1444</v>
      </c>
      <c r="B8" s="591" t="s">
        <v>1442</v>
      </c>
      <c r="C8" s="280"/>
      <c r="D8" s="496"/>
      <c r="E8" s="280"/>
      <c r="F8" s="280"/>
      <c r="G8" s="281"/>
      <c r="H8" s="281"/>
      <c r="I8" s="359"/>
      <c r="J8" s="281"/>
      <c r="K8" s="359"/>
      <c r="L8" s="281"/>
      <c r="M8" s="359"/>
      <c r="N8" s="281"/>
      <c r="O8" s="359"/>
      <c r="P8" s="403">
        <f t="shared" ref="P8:P22" si="0">H8+J8+L8+N8</f>
        <v>0</v>
      </c>
      <c r="Q8" s="402">
        <f t="shared" ref="Q8:Q22" si="1">I8+K8+M8+O8</f>
        <v>0</v>
      </c>
      <c r="R8" s="281"/>
      <c r="S8" s="281"/>
      <c r="T8" s="281"/>
      <c r="U8" s="281"/>
    </row>
    <row r="9" spans="1:32" ht="15.75" x14ac:dyDescent="0.25">
      <c r="A9" s="589"/>
      <c r="B9" s="591"/>
      <c r="C9" s="280"/>
      <c r="D9" s="496"/>
      <c r="E9" s="280"/>
      <c r="F9" s="280"/>
      <c r="G9" s="281"/>
      <c r="H9" s="281"/>
      <c r="I9" s="359"/>
      <c r="J9" s="281"/>
      <c r="K9" s="359"/>
      <c r="L9" s="281"/>
      <c r="M9" s="359"/>
      <c r="N9" s="281"/>
      <c r="O9" s="359"/>
      <c r="P9" s="403">
        <f t="shared" si="0"/>
        <v>0</v>
      </c>
      <c r="Q9" s="402">
        <f t="shared" si="1"/>
        <v>0</v>
      </c>
      <c r="R9" s="281"/>
      <c r="S9" s="281"/>
      <c r="T9" s="281"/>
      <c r="U9" s="281"/>
    </row>
    <row r="10" spans="1:32" ht="15.75" x14ac:dyDescent="0.25">
      <c r="A10" s="589"/>
      <c r="B10" s="591"/>
      <c r="C10" s="280"/>
      <c r="D10" s="496"/>
      <c r="E10" s="280"/>
      <c r="F10" s="280"/>
      <c r="G10" s="281"/>
      <c r="H10" s="281"/>
      <c r="I10" s="359"/>
      <c r="J10" s="281"/>
      <c r="K10" s="359"/>
      <c r="L10" s="281"/>
      <c r="M10" s="359"/>
      <c r="N10" s="281"/>
      <c r="O10" s="359"/>
      <c r="P10" s="403">
        <f t="shared" si="0"/>
        <v>0</v>
      </c>
      <c r="Q10" s="402">
        <f t="shared" si="1"/>
        <v>0</v>
      </c>
      <c r="R10" s="281"/>
      <c r="S10" s="281"/>
      <c r="T10" s="281"/>
      <c r="U10" s="281"/>
    </row>
    <row r="11" spans="1:32" ht="15.75" x14ac:dyDescent="0.25">
      <c r="A11" s="589"/>
      <c r="B11" s="591"/>
      <c r="C11" s="280"/>
      <c r="D11" s="496"/>
      <c r="E11" s="280"/>
      <c r="F11" s="280"/>
      <c r="G11" s="281"/>
      <c r="H11" s="281"/>
      <c r="I11" s="359"/>
      <c r="J11" s="281"/>
      <c r="K11" s="359"/>
      <c r="L11" s="281"/>
      <c r="M11" s="359"/>
      <c r="N11" s="281"/>
      <c r="O11" s="359"/>
      <c r="P11" s="403">
        <f t="shared" si="0"/>
        <v>0</v>
      </c>
      <c r="Q11" s="402">
        <f t="shared" si="1"/>
        <v>0</v>
      </c>
      <c r="R11" s="281"/>
      <c r="S11" s="281"/>
      <c r="T11" s="281"/>
      <c r="U11" s="281"/>
    </row>
    <row r="12" spans="1:32" ht="15.75" x14ac:dyDescent="0.25">
      <c r="A12" s="589"/>
      <c r="B12" s="591"/>
      <c r="C12" s="280"/>
      <c r="D12" s="496"/>
      <c r="E12" s="280"/>
      <c r="F12" s="280"/>
      <c r="G12" s="281"/>
      <c r="H12" s="281"/>
      <c r="I12" s="359"/>
      <c r="J12" s="281"/>
      <c r="K12" s="359"/>
      <c r="L12" s="281"/>
      <c r="M12" s="359"/>
      <c r="N12" s="281"/>
      <c r="O12" s="359"/>
      <c r="P12" s="403">
        <f t="shared" si="0"/>
        <v>0</v>
      </c>
      <c r="Q12" s="402">
        <f t="shared" si="1"/>
        <v>0</v>
      </c>
      <c r="R12" s="281"/>
      <c r="S12" s="281"/>
      <c r="T12" s="281"/>
      <c r="U12" s="281"/>
    </row>
    <row r="13" spans="1:32" ht="15.75" x14ac:dyDescent="0.25">
      <c r="A13" s="589"/>
      <c r="B13" s="591" t="s">
        <v>1449</v>
      </c>
      <c r="C13" s="280"/>
      <c r="D13" s="496"/>
      <c r="E13" s="280"/>
      <c r="F13" s="280"/>
      <c r="G13" s="281"/>
      <c r="H13" s="281"/>
      <c r="I13" s="359"/>
      <c r="J13" s="281"/>
      <c r="K13" s="359"/>
      <c r="L13" s="281"/>
      <c r="M13" s="359"/>
      <c r="N13" s="281"/>
      <c r="O13" s="359"/>
      <c r="P13" s="403">
        <f t="shared" si="0"/>
        <v>0</v>
      </c>
      <c r="Q13" s="402">
        <f t="shared" si="1"/>
        <v>0</v>
      </c>
      <c r="R13" s="281"/>
      <c r="S13" s="281"/>
      <c r="T13" s="281"/>
      <c r="U13" s="281"/>
    </row>
    <row r="14" spans="1:32" ht="15.75" x14ac:dyDescent="0.25">
      <c r="A14" s="589"/>
      <c r="B14" s="591"/>
      <c r="C14" s="280"/>
      <c r="D14" s="496"/>
      <c r="E14" s="280"/>
      <c r="F14" s="280"/>
      <c r="G14" s="281"/>
      <c r="H14" s="281"/>
      <c r="I14" s="359"/>
      <c r="J14" s="281"/>
      <c r="K14" s="359"/>
      <c r="L14" s="281"/>
      <c r="M14" s="359"/>
      <c r="N14" s="281"/>
      <c r="O14" s="359"/>
      <c r="P14" s="403">
        <f t="shared" si="0"/>
        <v>0</v>
      </c>
      <c r="Q14" s="402">
        <f t="shared" si="1"/>
        <v>0</v>
      </c>
      <c r="R14" s="281"/>
      <c r="S14" s="281"/>
      <c r="T14" s="281"/>
      <c r="U14" s="360"/>
    </row>
    <row r="15" spans="1:32" ht="15.75" x14ac:dyDescent="0.25">
      <c r="A15" s="589"/>
      <c r="B15" s="591"/>
      <c r="C15" s="280"/>
      <c r="D15" s="496"/>
      <c r="E15" s="280"/>
      <c r="F15" s="280"/>
      <c r="G15" s="281"/>
      <c r="H15" s="281"/>
      <c r="I15" s="359"/>
      <c r="J15" s="281"/>
      <c r="K15" s="359"/>
      <c r="L15" s="281"/>
      <c r="M15" s="359"/>
      <c r="N15" s="281"/>
      <c r="O15" s="359"/>
      <c r="P15" s="403">
        <f t="shared" si="0"/>
        <v>0</v>
      </c>
      <c r="Q15" s="402">
        <f t="shared" si="1"/>
        <v>0</v>
      </c>
      <c r="R15" s="281"/>
      <c r="S15" s="281"/>
      <c r="T15" s="281"/>
      <c r="U15" s="360"/>
    </row>
    <row r="16" spans="1:32" ht="15.75" x14ac:dyDescent="0.25">
      <c r="A16" s="589"/>
      <c r="B16" s="591"/>
      <c r="C16" s="280"/>
      <c r="D16" s="496"/>
      <c r="E16" s="280"/>
      <c r="F16" s="280"/>
      <c r="G16" s="281"/>
      <c r="H16" s="281"/>
      <c r="I16" s="359"/>
      <c r="J16" s="281"/>
      <c r="K16" s="359"/>
      <c r="L16" s="281"/>
      <c r="M16" s="359"/>
      <c r="N16" s="281"/>
      <c r="O16" s="359"/>
      <c r="P16" s="403">
        <f t="shared" si="0"/>
        <v>0</v>
      </c>
      <c r="Q16" s="402">
        <f t="shared" si="1"/>
        <v>0</v>
      </c>
      <c r="R16" s="281"/>
      <c r="S16" s="281"/>
      <c r="T16" s="281"/>
      <c r="U16" s="360"/>
    </row>
    <row r="17" spans="1:21" ht="15.75" x14ac:dyDescent="0.25">
      <c r="A17" s="589"/>
      <c r="B17" s="591"/>
      <c r="C17" s="280"/>
      <c r="D17" s="496"/>
      <c r="E17" s="280"/>
      <c r="F17" s="280"/>
      <c r="G17" s="281"/>
      <c r="H17" s="281"/>
      <c r="I17" s="359"/>
      <c r="J17" s="281"/>
      <c r="K17" s="359"/>
      <c r="L17" s="361"/>
      <c r="M17" s="359"/>
      <c r="N17" s="281"/>
      <c r="O17" s="359"/>
      <c r="P17" s="403">
        <f t="shared" si="0"/>
        <v>0</v>
      </c>
      <c r="Q17" s="402">
        <f t="shared" si="1"/>
        <v>0</v>
      </c>
      <c r="R17" s="281"/>
      <c r="S17" s="281"/>
      <c r="T17" s="281"/>
      <c r="U17" s="281"/>
    </row>
    <row r="18" spans="1:21" ht="15.75" x14ac:dyDescent="0.25">
      <c r="A18" s="589"/>
      <c r="B18" s="591" t="s">
        <v>1443</v>
      </c>
      <c r="C18" s="280"/>
      <c r="D18" s="496"/>
      <c r="E18" s="280"/>
      <c r="F18" s="280"/>
      <c r="G18" s="281"/>
      <c r="H18" s="281"/>
      <c r="I18" s="359"/>
      <c r="J18" s="281"/>
      <c r="K18" s="359"/>
      <c r="L18" s="361"/>
      <c r="M18" s="359"/>
      <c r="N18" s="281"/>
      <c r="O18" s="359"/>
      <c r="P18" s="403">
        <f t="shared" si="0"/>
        <v>0</v>
      </c>
      <c r="Q18" s="402">
        <f t="shared" si="1"/>
        <v>0</v>
      </c>
      <c r="R18" s="281"/>
      <c r="S18" s="281"/>
      <c r="T18" s="281"/>
      <c r="U18" s="281"/>
    </row>
    <row r="19" spans="1:21" ht="15.75" x14ac:dyDescent="0.25">
      <c r="A19" s="589"/>
      <c r="B19" s="591"/>
      <c r="C19" s="280"/>
      <c r="D19" s="496"/>
      <c r="E19" s="280"/>
      <c r="F19" s="280"/>
      <c r="G19" s="281"/>
      <c r="H19" s="281"/>
      <c r="I19" s="359"/>
      <c r="J19" s="281"/>
      <c r="K19" s="359"/>
      <c r="L19" s="361"/>
      <c r="M19" s="359"/>
      <c r="N19" s="281"/>
      <c r="O19" s="359"/>
      <c r="P19" s="403">
        <f t="shared" si="0"/>
        <v>0</v>
      </c>
      <c r="Q19" s="402">
        <f t="shared" si="1"/>
        <v>0</v>
      </c>
      <c r="R19" s="281"/>
      <c r="S19" s="281"/>
      <c r="T19" s="281"/>
      <c r="U19" s="281"/>
    </row>
    <row r="20" spans="1:21" ht="15.75" x14ac:dyDescent="0.25">
      <c r="A20" s="589"/>
      <c r="B20" s="591"/>
      <c r="C20" s="280"/>
      <c r="D20" s="496"/>
      <c r="E20" s="280"/>
      <c r="F20" s="280"/>
      <c r="G20" s="281"/>
      <c r="H20" s="281"/>
      <c r="I20" s="359"/>
      <c r="J20" s="281"/>
      <c r="K20" s="359"/>
      <c r="L20" s="361"/>
      <c r="M20" s="359"/>
      <c r="N20" s="281"/>
      <c r="O20" s="359"/>
      <c r="P20" s="403">
        <f t="shared" si="0"/>
        <v>0</v>
      </c>
      <c r="Q20" s="402">
        <f t="shared" si="1"/>
        <v>0</v>
      </c>
      <c r="R20" s="281"/>
      <c r="S20" s="281"/>
      <c r="T20" s="281"/>
      <c r="U20" s="281"/>
    </row>
    <row r="21" spans="1:21" ht="15.75" x14ac:dyDescent="0.25">
      <c r="A21" s="589"/>
      <c r="B21" s="591"/>
      <c r="C21" s="280"/>
      <c r="D21" s="496"/>
      <c r="E21" s="280"/>
      <c r="F21" s="280"/>
      <c r="G21" s="281"/>
      <c r="H21" s="281"/>
      <c r="I21" s="359"/>
      <c r="J21" s="281"/>
      <c r="K21" s="359"/>
      <c r="L21" s="361"/>
      <c r="M21" s="359"/>
      <c r="N21" s="281"/>
      <c r="O21" s="359"/>
      <c r="P21" s="403">
        <f t="shared" si="0"/>
        <v>0</v>
      </c>
      <c r="Q21" s="402">
        <f t="shared" si="1"/>
        <v>0</v>
      </c>
      <c r="R21" s="281"/>
      <c r="S21" s="281"/>
      <c r="T21" s="281"/>
      <c r="U21" s="281"/>
    </row>
    <row r="22" spans="1:21" ht="15.75" x14ac:dyDescent="0.25">
      <c r="A22" s="589"/>
      <c r="B22" s="591"/>
      <c r="C22" s="280"/>
      <c r="D22" s="496"/>
      <c r="E22" s="280"/>
      <c r="F22" s="371"/>
      <c r="G22" s="281"/>
      <c r="H22" s="281"/>
      <c r="I22" s="359"/>
      <c r="J22" s="281"/>
      <c r="K22" s="359"/>
      <c r="L22" s="361"/>
      <c r="M22" s="359"/>
      <c r="N22" s="281"/>
      <c r="O22" s="359"/>
      <c r="P22" s="403">
        <f t="shared" si="0"/>
        <v>0</v>
      </c>
      <c r="Q22" s="402">
        <f t="shared" si="1"/>
        <v>0</v>
      </c>
      <c r="R22" s="281"/>
      <c r="S22" s="281"/>
      <c r="T22" s="281"/>
      <c r="U22" s="281"/>
    </row>
    <row r="23" spans="1:21" ht="15.75" x14ac:dyDescent="0.25">
      <c r="A23" s="589"/>
      <c r="B23" s="588" t="s">
        <v>1445</v>
      </c>
      <c r="C23" s="280"/>
      <c r="D23" s="496"/>
      <c r="E23" s="280"/>
      <c r="F23" s="371"/>
      <c r="G23" s="281"/>
      <c r="H23" s="281"/>
      <c r="I23" s="359"/>
      <c r="J23" s="281"/>
      <c r="K23" s="359"/>
      <c r="L23" s="361"/>
      <c r="M23" s="359"/>
      <c r="N23" s="281"/>
      <c r="O23" s="359"/>
      <c r="P23" s="403">
        <f t="shared" ref="P23:Q23" si="2">H23+J23+L23+N23</f>
        <v>0</v>
      </c>
      <c r="Q23" s="402">
        <f t="shared" si="2"/>
        <v>0</v>
      </c>
      <c r="R23" s="281"/>
      <c r="S23" s="281"/>
      <c r="T23" s="281"/>
      <c r="U23" s="281"/>
    </row>
    <row r="24" spans="1:21" ht="15.75" x14ac:dyDescent="0.25">
      <c r="A24" s="589"/>
      <c r="B24" s="589"/>
      <c r="C24" s="280"/>
      <c r="D24" s="496"/>
      <c r="E24" s="280"/>
      <c r="F24" s="371"/>
      <c r="G24" s="281"/>
      <c r="H24" s="281"/>
      <c r="I24" s="359"/>
      <c r="J24" s="281"/>
      <c r="K24" s="359"/>
      <c r="L24" s="361"/>
      <c r="M24" s="359"/>
      <c r="N24" s="281"/>
      <c r="O24" s="359"/>
      <c r="P24" s="403">
        <f t="shared" ref="P24:P42" si="3">H24+J24+L24+N24</f>
        <v>0</v>
      </c>
      <c r="Q24" s="402">
        <f t="shared" ref="Q24:Q42" si="4">I24+K24+M24+O24</f>
        <v>0</v>
      </c>
      <c r="R24" s="281"/>
      <c r="S24" s="281"/>
      <c r="T24" s="281"/>
      <c r="U24" s="281"/>
    </row>
    <row r="25" spans="1:21" ht="15.75" x14ac:dyDescent="0.25">
      <c r="A25" s="589"/>
      <c r="B25" s="589"/>
      <c r="C25" s="280"/>
      <c r="D25" s="496"/>
      <c r="E25" s="280"/>
      <c r="F25" s="371"/>
      <c r="G25" s="281"/>
      <c r="H25" s="281"/>
      <c r="I25" s="359"/>
      <c r="J25" s="281"/>
      <c r="K25" s="359"/>
      <c r="L25" s="361"/>
      <c r="M25" s="359"/>
      <c r="N25" s="281"/>
      <c r="O25" s="359"/>
      <c r="P25" s="403">
        <f t="shared" si="3"/>
        <v>0</v>
      </c>
      <c r="Q25" s="402">
        <f t="shared" si="4"/>
        <v>0</v>
      </c>
      <c r="R25" s="281"/>
      <c r="S25" s="281"/>
      <c r="T25" s="281"/>
      <c r="U25" s="281"/>
    </row>
    <row r="26" spans="1:21" ht="15.75" x14ac:dyDescent="0.25">
      <c r="A26" s="589"/>
      <c r="B26" s="589"/>
      <c r="C26" s="280"/>
      <c r="D26" s="496"/>
      <c r="E26" s="280"/>
      <c r="F26" s="371"/>
      <c r="G26" s="281"/>
      <c r="H26" s="281"/>
      <c r="I26" s="359"/>
      <c r="J26" s="281"/>
      <c r="K26" s="359"/>
      <c r="L26" s="361"/>
      <c r="M26" s="359"/>
      <c r="N26" s="281"/>
      <c r="O26" s="359"/>
      <c r="P26" s="403">
        <f t="shared" si="3"/>
        <v>0</v>
      </c>
      <c r="Q26" s="402">
        <f t="shared" si="4"/>
        <v>0</v>
      </c>
      <c r="R26" s="281"/>
      <c r="S26" s="281"/>
      <c r="T26" s="281"/>
      <c r="U26" s="281"/>
    </row>
    <row r="27" spans="1:21" ht="15.75" x14ac:dyDescent="0.25">
      <c r="A27" s="589"/>
      <c r="B27" s="590"/>
      <c r="C27" s="280"/>
      <c r="D27" s="496"/>
      <c r="E27" s="280"/>
      <c r="F27" s="371"/>
      <c r="G27" s="281"/>
      <c r="H27" s="281"/>
      <c r="I27" s="359"/>
      <c r="J27" s="281"/>
      <c r="K27" s="359"/>
      <c r="L27" s="361"/>
      <c r="M27" s="359"/>
      <c r="N27" s="281"/>
      <c r="O27" s="359"/>
      <c r="P27" s="403">
        <f t="shared" si="3"/>
        <v>0</v>
      </c>
      <c r="Q27" s="402">
        <f t="shared" si="4"/>
        <v>0</v>
      </c>
      <c r="R27" s="281"/>
      <c r="S27" s="281"/>
      <c r="T27" s="281"/>
      <c r="U27" s="281"/>
    </row>
    <row r="28" spans="1:21" ht="15.75" x14ac:dyDescent="0.25">
      <c r="A28" s="589"/>
      <c r="B28" s="588" t="s">
        <v>1446</v>
      </c>
      <c r="C28" s="280"/>
      <c r="D28" s="496"/>
      <c r="E28" s="280"/>
      <c r="F28" s="371"/>
      <c r="G28" s="281"/>
      <c r="H28" s="281"/>
      <c r="I28" s="359"/>
      <c r="J28" s="281"/>
      <c r="K28" s="359"/>
      <c r="L28" s="361"/>
      <c r="M28" s="359"/>
      <c r="N28" s="281"/>
      <c r="O28" s="359"/>
      <c r="P28" s="403">
        <f t="shared" si="3"/>
        <v>0</v>
      </c>
      <c r="Q28" s="402">
        <f t="shared" si="4"/>
        <v>0</v>
      </c>
      <c r="R28" s="281"/>
      <c r="S28" s="281"/>
      <c r="T28" s="281"/>
      <c r="U28" s="281"/>
    </row>
    <row r="29" spans="1:21" ht="15.75" x14ac:dyDescent="0.25">
      <c r="A29" s="589"/>
      <c r="B29" s="589"/>
      <c r="C29" s="280"/>
      <c r="D29" s="496"/>
      <c r="E29" s="280"/>
      <c r="F29" s="371"/>
      <c r="G29" s="281"/>
      <c r="H29" s="281"/>
      <c r="I29" s="359"/>
      <c r="J29" s="281"/>
      <c r="K29" s="359"/>
      <c r="L29" s="361"/>
      <c r="M29" s="359"/>
      <c r="N29" s="281"/>
      <c r="O29" s="359"/>
      <c r="P29" s="403">
        <f t="shared" si="3"/>
        <v>0</v>
      </c>
      <c r="Q29" s="402">
        <f t="shared" si="4"/>
        <v>0</v>
      </c>
      <c r="R29" s="281"/>
      <c r="S29" s="281"/>
      <c r="T29" s="281"/>
      <c r="U29" s="281"/>
    </row>
    <row r="30" spans="1:21" ht="15.75" x14ac:dyDescent="0.25">
      <c r="A30" s="589"/>
      <c r="B30" s="589"/>
      <c r="C30" s="280"/>
      <c r="D30" s="496"/>
      <c r="E30" s="280"/>
      <c r="F30" s="280"/>
      <c r="G30" s="281"/>
      <c r="H30" s="281"/>
      <c r="I30" s="359"/>
      <c r="J30" s="281"/>
      <c r="K30" s="359"/>
      <c r="L30" s="361"/>
      <c r="M30" s="359"/>
      <c r="N30" s="281"/>
      <c r="O30" s="359"/>
      <c r="P30" s="403">
        <f t="shared" si="3"/>
        <v>0</v>
      </c>
      <c r="Q30" s="402">
        <f t="shared" si="4"/>
        <v>0</v>
      </c>
      <c r="R30" s="281"/>
      <c r="S30" s="281"/>
      <c r="T30" s="281"/>
      <c r="U30" s="281"/>
    </row>
    <row r="31" spans="1:21" ht="15.75" x14ac:dyDescent="0.25">
      <c r="A31" s="589"/>
      <c r="B31" s="589"/>
      <c r="C31" s="280"/>
      <c r="D31" s="496"/>
      <c r="E31" s="280"/>
      <c r="F31" s="280"/>
      <c r="G31" s="281"/>
      <c r="H31" s="281"/>
      <c r="I31" s="359"/>
      <c r="J31" s="281"/>
      <c r="K31" s="359"/>
      <c r="L31" s="361"/>
      <c r="M31" s="359"/>
      <c r="N31" s="281"/>
      <c r="O31" s="359"/>
      <c r="P31" s="403">
        <f t="shared" si="3"/>
        <v>0</v>
      </c>
      <c r="Q31" s="402">
        <f t="shared" si="4"/>
        <v>0</v>
      </c>
      <c r="R31" s="281"/>
      <c r="S31" s="281"/>
      <c r="T31" s="281"/>
      <c r="U31" s="281"/>
    </row>
    <row r="32" spans="1:21" ht="15.75" x14ac:dyDescent="0.25">
      <c r="A32" s="589"/>
      <c r="B32" s="590"/>
      <c r="C32" s="280"/>
      <c r="D32" s="496"/>
      <c r="E32" s="280"/>
      <c r="F32" s="280"/>
      <c r="G32" s="281"/>
      <c r="H32" s="281"/>
      <c r="I32" s="359"/>
      <c r="J32" s="281"/>
      <c r="K32" s="359"/>
      <c r="L32" s="361"/>
      <c r="M32" s="359"/>
      <c r="N32" s="281"/>
      <c r="O32" s="359"/>
      <c r="P32" s="403">
        <f t="shared" si="3"/>
        <v>0</v>
      </c>
      <c r="Q32" s="402">
        <f t="shared" si="4"/>
        <v>0</v>
      </c>
      <c r="R32" s="281"/>
      <c r="S32" s="281"/>
      <c r="T32" s="281"/>
      <c r="U32" s="281"/>
    </row>
    <row r="33" spans="1:21" ht="15.75" x14ac:dyDescent="0.25">
      <c r="A33" s="589"/>
      <c r="B33" s="591" t="s">
        <v>1447</v>
      </c>
      <c r="C33" s="370"/>
      <c r="D33" s="497"/>
      <c r="E33" s="280"/>
      <c r="F33" s="280"/>
      <c r="G33" s="281"/>
      <c r="H33" s="281"/>
      <c r="I33" s="359"/>
      <c r="J33" s="281"/>
      <c r="K33" s="359"/>
      <c r="L33" s="361"/>
      <c r="M33" s="359"/>
      <c r="N33" s="281"/>
      <c r="O33" s="359"/>
      <c r="P33" s="403">
        <f t="shared" si="3"/>
        <v>0</v>
      </c>
      <c r="Q33" s="402">
        <f t="shared" si="4"/>
        <v>0</v>
      </c>
      <c r="R33" s="281"/>
      <c r="S33" s="281"/>
      <c r="T33" s="281"/>
      <c r="U33" s="281"/>
    </row>
    <row r="34" spans="1:21" ht="15.75" x14ac:dyDescent="0.25">
      <c r="A34" s="589"/>
      <c r="B34" s="591"/>
      <c r="C34" s="370"/>
      <c r="D34" s="497"/>
      <c r="E34" s="280"/>
      <c r="F34" s="280"/>
      <c r="G34" s="281"/>
      <c r="H34" s="281"/>
      <c r="I34" s="359"/>
      <c r="J34" s="281"/>
      <c r="K34" s="359"/>
      <c r="L34" s="361"/>
      <c r="M34" s="359"/>
      <c r="N34" s="281"/>
      <c r="O34" s="359"/>
      <c r="P34" s="403">
        <f t="shared" si="3"/>
        <v>0</v>
      </c>
      <c r="Q34" s="402">
        <f t="shared" si="4"/>
        <v>0</v>
      </c>
      <c r="R34" s="281"/>
      <c r="S34" s="281"/>
      <c r="T34" s="281"/>
      <c r="U34" s="281"/>
    </row>
    <row r="35" spans="1:21" ht="15.75" x14ac:dyDescent="0.25">
      <c r="A35" s="589"/>
      <c r="B35" s="591"/>
      <c r="C35" s="370"/>
      <c r="D35" s="497"/>
      <c r="E35" s="280"/>
      <c r="F35" s="280"/>
      <c r="G35" s="281"/>
      <c r="H35" s="281"/>
      <c r="I35" s="359"/>
      <c r="J35" s="281"/>
      <c r="K35" s="359"/>
      <c r="L35" s="361"/>
      <c r="M35" s="359"/>
      <c r="N35" s="281"/>
      <c r="O35" s="359"/>
      <c r="P35" s="403">
        <f t="shared" si="3"/>
        <v>0</v>
      </c>
      <c r="Q35" s="402">
        <f t="shared" si="4"/>
        <v>0</v>
      </c>
      <c r="R35" s="281"/>
      <c r="S35" s="281"/>
      <c r="T35" s="281"/>
      <c r="U35" s="281"/>
    </row>
    <row r="36" spans="1:21" ht="15.75" x14ac:dyDescent="0.25">
      <c r="A36" s="589"/>
      <c r="B36" s="591"/>
      <c r="C36" s="370"/>
      <c r="D36" s="497"/>
      <c r="E36" s="280"/>
      <c r="F36" s="280"/>
      <c r="G36" s="281"/>
      <c r="H36" s="281"/>
      <c r="I36" s="359"/>
      <c r="J36" s="281"/>
      <c r="K36" s="359"/>
      <c r="L36" s="361"/>
      <c r="M36" s="359"/>
      <c r="N36" s="281"/>
      <c r="O36" s="359"/>
      <c r="P36" s="403">
        <f t="shared" si="3"/>
        <v>0</v>
      </c>
      <c r="Q36" s="402">
        <f t="shared" si="4"/>
        <v>0</v>
      </c>
      <c r="R36" s="281"/>
      <c r="S36" s="281"/>
      <c r="T36" s="281"/>
      <c r="U36" s="281"/>
    </row>
    <row r="37" spans="1:21" ht="15.75" x14ac:dyDescent="0.25">
      <c r="A37" s="589"/>
      <c r="B37" s="591"/>
      <c r="C37" s="370"/>
      <c r="D37" s="497"/>
      <c r="E37" s="280"/>
      <c r="F37" s="280"/>
      <c r="G37" s="281"/>
      <c r="H37" s="281"/>
      <c r="I37" s="359"/>
      <c r="J37" s="281"/>
      <c r="K37" s="359"/>
      <c r="L37" s="361"/>
      <c r="M37" s="359"/>
      <c r="N37" s="281"/>
      <c r="O37" s="359"/>
      <c r="P37" s="403">
        <f t="shared" si="3"/>
        <v>0</v>
      </c>
      <c r="Q37" s="402">
        <f t="shared" si="4"/>
        <v>0</v>
      </c>
      <c r="R37" s="281"/>
      <c r="S37" s="281"/>
      <c r="T37" s="281"/>
      <c r="U37" s="281"/>
    </row>
    <row r="38" spans="1:21" ht="15.75" x14ac:dyDescent="0.25">
      <c r="A38" s="589"/>
      <c r="B38" s="591" t="s">
        <v>1448</v>
      </c>
      <c r="C38" s="370"/>
      <c r="D38" s="497"/>
      <c r="E38" s="280"/>
      <c r="F38" s="280"/>
      <c r="G38" s="281"/>
      <c r="H38" s="281"/>
      <c r="I38" s="359"/>
      <c r="J38" s="281"/>
      <c r="K38" s="359"/>
      <c r="L38" s="361"/>
      <c r="M38" s="359"/>
      <c r="N38" s="281"/>
      <c r="O38" s="359"/>
      <c r="P38" s="403">
        <f t="shared" si="3"/>
        <v>0</v>
      </c>
      <c r="Q38" s="402">
        <f t="shared" si="4"/>
        <v>0</v>
      </c>
      <c r="R38" s="281"/>
      <c r="S38" s="281"/>
      <c r="T38" s="281"/>
      <c r="U38" s="281"/>
    </row>
    <row r="39" spans="1:21" ht="15.75" x14ac:dyDescent="0.25">
      <c r="A39" s="589"/>
      <c r="B39" s="591"/>
      <c r="C39" s="370"/>
      <c r="D39" s="497"/>
      <c r="E39" s="280"/>
      <c r="F39" s="280"/>
      <c r="G39" s="281"/>
      <c r="H39" s="281"/>
      <c r="I39" s="359"/>
      <c r="J39" s="281"/>
      <c r="K39" s="359"/>
      <c r="L39" s="361"/>
      <c r="M39" s="359"/>
      <c r="N39" s="281"/>
      <c r="O39" s="359"/>
      <c r="P39" s="403">
        <f t="shared" si="3"/>
        <v>0</v>
      </c>
      <c r="Q39" s="402">
        <f t="shared" si="4"/>
        <v>0</v>
      </c>
      <c r="R39" s="281"/>
      <c r="S39" s="281"/>
      <c r="T39" s="281"/>
      <c r="U39" s="281"/>
    </row>
    <row r="40" spans="1:21" ht="15.75" x14ac:dyDescent="0.25">
      <c r="A40" s="589"/>
      <c r="B40" s="591"/>
      <c r="C40" s="370"/>
      <c r="D40" s="497"/>
      <c r="E40" s="280"/>
      <c r="F40" s="280"/>
      <c r="G40" s="281"/>
      <c r="H40" s="281"/>
      <c r="I40" s="359"/>
      <c r="J40" s="281"/>
      <c r="K40" s="359"/>
      <c r="L40" s="361"/>
      <c r="M40" s="359"/>
      <c r="N40" s="281"/>
      <c r="O40" s="359"/>
      <c r="P40" s="403">
        <f t="shared" si="3"/>
        <v>0</v>
      </c>
      <c r="Q40" s="402">
        <f t="shared" si="4"/>
        <v>0</v>
      </c>
      <c r="R40" s="281"/>
      <c r="S40" s="281"/>
      <c r="T40" s="281"/>
      <c r="U40" s="281"/>
    </row>
    <row r="41" spans="1:21" ht="15.75" x14ac:dyDescent="0.25">
      <c r="A41" s="589"/>
      <c r="B41" s="591"/>
      <c r="C41" s="370"/>
      <c r="D41" s="497"/>
      <c r="E41" s="280"/>
      <c r="F41" s="280"/>
      <c r="G41" s="281"/>
      <c r="H41" s="281"/>
      <c r="I41" s="359"/>
      <c r="J41" s="281"/>
      <c r="K41" s="359"/>
      <c r="L41" s="361"/>
      <c r="M41" s="359"/>
      <c r="N41" s="281"/>
      <c r="O41" s="359"/>
      <c r="P41" s="403">
        <f t="shared" si="3"/>
        <v>0</v>
      </c>
      <c r="Q41" s="402">
        <f t="shared" si="4"/>
        <v>0</v>
      </c>
      <c r="R41" s="281"/>
      <c r="S41" s="281"/>
      <c r="T41" s="281"/>
      <c r="U41" s="281"/>
    </row>
    <row r="42" spans="1:21" ht="15.75" x14ac:dyDescent="0.25">
      <c r="A42" s="589"/>
      <c r="B42" s="591"/>
      <c r="C42" s="370"/>
      <c r="D42" s="497"/>
      <c r="E42" s="280"/>
      <c r="F42" s="280"/>
      <c r="G42" s="281"/>
      <c r="H42" s="281"/>
      <c r="I42" s="359"/>
      <c r="J42" s="281"/>
      <c r="K42" s="359"/>
      <c r="L42" s="361"/>
      <c r="M42" s="359"/>
      <c r="N42" s="281"/>
      <c r="O42" s="359"/>
      <c r="P42" s="403">
        <f t="shared" si="3"/>
        <v>0</v>
      </c>
      <c r="Q42" s="402">
        <f t="shared" si="4"/>
        <v>0</v>
      </c>
      <c r="R42" s="281"/>
      <c r="S42" s="281"/>
      <c r="T42" s="281"/>
      <c r="U42" s="281"/>
    </row>
    <row r="43" spans="1:21" ht="15.75" x14ac:dyDescent="0.25">
      <c r="A43" s="292"/>
      <c r="B43" s="293"/>
      <c r="C43" s="292" t="s">
        <v>1452</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6"/>
      <c r="K49" s="366"/>
      <c r="M49" s="366"/>
      <c r="O49" s="366"/>
      <c r="Q49" s="366"/>
    </row>
    <row r="50" spans="3:17" x14ac:dyDescent="0.25">
      <c r="I50" s="366"/>
      <c r="K50" s="366"/>
      <c r="M50" s="366"/>
      <c r="O50" s="366"/>
      <c r="Q50" s="366"/>
    </row>
    <row r="51" spans="3:17" x14ac:dyDescent="0.25">
      <c r="C51" s="465"/>
      <c r="I51" s="366"/>
      <c r="K51" s="366"/>
      <c r="M51" s="366"/>
      <c r="O51" s="366"/>
      <c r="Q51" s="366"/>
    </row>
    <row r="52" spans="3:17" x14ac:dyDescent="0.25">
      <c r="C52" s="465"/>
      <c r="I52" s="366"/>
      <c r="K52" s="366"/>
      <c r="M52" s="366"/>
      <c r="O52" s="366"/>
      <c r="Q52" s="366"/>
    </row>
    <row r="53" spans="3:17" x14ac:dyDescent="0.25">
      <c r="C53" s="465"/>
      <c r="I53" s="366"/>
      <c r="K53" s="366"/>
      <c r="M53" s="366"/>
      <c r="O53" s="366"/>
      <c r="Q53" s="366"/>
    </row>
    <row r="54" spans="3:17" x14ac:dyDescent="0.25">
      <c r="C54" s="465"/>
      <c r="I54" s="366"/>
      <c r="K54" s="366"/>
      <c r="M54" s="366"/>
      <c r="O54" s="366"/>
      <c r="Q54" s="366"/>
    </row>
    <row r="55" spans="3:17" x14ac:dyDescent="0.25">
      <c r="C55" s="465"/>
      <c r="I55" s="366"/>
      <c r="K55" s="366"/>
      <c r="M55" s="366"/>
      <c r="O55" s="366"/>
      <c r="Q55" s="366"/>
    </row>
    <row r="56" spans="3:17" x14ac:dyDescent="0.25">
      <c r="C56" s="465"/>
      <c r="I56" s="366"/>
      <c r="K56" s="366"/>
      <c r="M56" s="366"/>
      <c r="O56" s="366"/>
      <c r="Q56" s="366"/>
    </row>
    <row r="57" spans="3:17" x14ac:dyDescent="0.25">
      <c r="C57" s="465"/>
      <c r="I57" s="366"/>
      <c r="K57" s="366"/>
      <c r="M57" s="366"/>
      <c r="O57" s="366"/>
      <c r="Q57" s="366"/>
    </row>
    <row r="58" spans="3:17" x14ac:dyDescent="0.25">
      <c r="C58" s="465"/>
      <c r="I58" s="366"/>
      <c r="K58" s="366"/>
      <c r="M58" s="366"/>
      <c r="O58" s="366"/>
      <c r="Q58" s="366"/>
    </row>
    <row r="59" spans="3:17" x14ac:dyDescent="0.25">
      <c r="C59" s="465"/>
      <c r="I59" s="366"/>
      <c r="K59" s="366"/>
      <c r="M59" s="366"/>
      <c r="O59" s="366"/>
      <c r="Q59" s="366"/>
    </row>
    <row r="60" spans="3:17" x14ac:dyDescent="0.25">
      <c r="C60" s="515"/>
      <c r="D60" s="515"/>
    </row>
    <row r="61" spans="3:17" x14ac:dyDescent="0.25">
      <c r="C61" s="465"/>
    </row>
    <row r="62" spans="3:17" x14ac:dyDescent="0.25">
      <c r="C62" s="46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row r="70" spans="3:3" x14ac:dyDescent="0.25">
      <c r="C70" s="465"/>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opLeftCell="H1" zoomScale="80" zoomScaleNormal="80" workbookViewId="0">
      <pane ySplit="7" topLeftCell="A9" activePane="bottomLeft" state="frozen"/>
      <selection activeCell="Q6" sqref="Q6"/>
      <selection pane="bottomLeft" activeCell="U11" sqref="U9:U11"/>
    </sheetView>
  </sheetViews>
  <sheetFormatPr baseColWidth="10" defaultColWidth="12.5703125"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6" customFormat="1" ht="18.75" x14ac:dyDescent="0.3">
      <c r="H1" s="279" t="s">
        <v>1408</v>
      </c>
      <c r="M1" s="279"/>
      <c r="N1" s="279"/>
      <c r="O1" s="279"/>
      <c r="P1" s="514" t="s">
        <v>1639</v>
      </c>
      <c r="Q1" s="514" t="s">
        <v>1640</v>
      </c>
      <c r="R1" s="514" t="s">
        <v>1641</v>
      </c>
      <c r="S1" s="514" t="s">
        <v>1642</v>
      </c>
      <c r="T1" s="514" t="s">
        <v>1643</v>
      </c>
      <c r="U1" s="514" t="s">
        <v>1644</v>
      </c>
    </row>
    <row r="2" spans="1:21" s="276" customFormat="1" ht="18.75" x14ac:dyDescent="0.3">
      <c r="A2" s="321" t="s">
        <v>1351</v>
      </c>
      <c r="H2" s="279"/>
      <c r="M2" s="279"/>
      <c r="N2" s="279"/>
      <c r="O2" s="279"/>
      <c r="P2" s="279"/>
      <c r="Q2" s="279"/>
      <c r="R2" s="279"/>
      <c r="S2" s="279"/>
      <c r="T2" s="279"/>
      <c r="U2" s="279"/>
    </row>
    <row r="3" spans="1:21" s="276" customFormat="1" ht="27.75" customHeight="1" x14ac:dyDescent="0.2">
      <c r="A3" s="592" t="s">
        <v>1410</v>
      </c>
      <c r="B3" s="592"/>
      <c r="C3" s="592"/>
      <c r="D3" s="592"/>
      <c r="E3" s="592"/>
      <c r="F3" s="592"/>
      <c r="G3" s="592"/>
      <c r="H3" s="592"/>
      <c r="I3" s="592"/>
      <c r="J3" s="592"/>
      <c r="K3" s="592"/>
      <c r="L3" s="592"/>
      <c r="M3" s="592"/>
      <c r="N3" s="592"/>
      <c r="O3" s="592"/>
      <c r="P3" s="592"/>
      <c r="Q3" s="592"/>
      <c r="R3" s="592"/>
      <c r="S3" s="592"/>
      <c r="T3" s="592"/>
      <c r="U3" s="592"/>
    </row>
    <row r="4" spans="1:21" s="320" customFormat="1" x14ac:dyDescent="0.25">
      <c r="A4" s="593" t="s">
        <v>1416</v>
      </c>
      <c r="B4" s="593"/>
      <c r="C4" s="593"/>
      <c r="D4" s="593"/>
      <c r="E4" s="593"/>
      <c r="F4" s="593"/>
      <c r="G4" s="593"/>
      <c r="H4" s="593"/>
      <c r="I4" s="593"/>
      <c r="J4" s="593"/>
      <c r="K4" s="593"/>
      <c r="L4" s="593"/>
      <c r="M4" s="593"/>
      <c r="N4" s="593"/>
      <c r="O4" s="593"/>
      <c r="P4" s="593"/>
      <c r="Q4" s="593"/>
      <c r="R4" s="593"/>
      <c r="S4" s="593"/>
      <c r="T4" s="593"/>
      <c r="U4" s="593"/>
    </row>
    <row r="5" spans="1:21" s="66" customFormat="1" ht="23.25" customHeight="1" x14ac:dyDescent="0.25">
      <c r="A5" s="546" t="s">
        <v>96</v>
      </c>
      <c r="B5" s="548" t="s">
        <v>110</v>
      </c>
      <c r="C5" s="558" t="s">
        <v>1537</v>
      </c>
      <c r="D5" s="558" t="s">
        <v>1538</v>
      </c>
      <c r="E5" s="558" t="s">
        <v>86</v>
      </c>
      <c r="F5" s="558" t="s">
        <v>391</v>
      </c>
      <c r="G5" s="558" t="s">
        <v>87</v>
      </c>
      <c r="H5" s="561" t="s">
        <v>99</v>
      </c>
      <c r="I5" s="563"/>
      <c r="J5" s="563"/>
      <c r="K5" s="563"/>
      <c r="L5" s="563"/>
      <c r="M5" s="563"/>
      <c r="N5" s="563"/>
      <c r="O5" s="562"/>
      <c r="P5" s="567" t="s">
        <v>100</v>
      </c>
      <c r="Q5" s="568"/>
      <c r="R5" s="548" t="s">
        <v>102</v>
      </c>
      <c r="S5" s="548" t="s">
        <v>109</v>
      </c>
      <c r="T5" s="548" t="s">
        <v>108</v>
      </c>
      <c r="U5" s="564" t="s">
        <v>88</v>
      </c>
    </row>
    <row r="6" spans="1:21" s="66" customFormat="1" ht="15" customHeight="1" x14ac:dyDescent="0.25">
      <c r="A6" s="546"/>
      <c r="B6" s="546"/>
      <c r="C6" s="559"/>
      <c r="D6" s="559"/>
      <c r="E6" s="559"/>
      <c r="F6" s="559"/>
      <c r="G6" s="559"/>
      <c r="H6" s="561" t="s">
        <v>103</v>
      </c>
      <c r="I6" s="562"/>
      <c r="J6" s="561" t="s">
        <v>104</v>
      </c>
      <c r="K6" s="562"/>
      <c r="L6" s="561" t="s">
        <v>105</v>
      </c>
      <c r="M6" s="562"/>
      <c r="N6" s="561" t="s">
        <v>106</v>
      </c>
      <c r="O6" s="562"/>
      <c r="P6" s="569"/>
      <c r="Q6" s="570"/>
      <c r="R6" s="546"/>
      <c r="S6" s="546"/>
      <c r="T6" s="546"/>
      <c r="U6" s="565"/>
    </row>
    <row r="7" spans="1:21" s="67" customFormat="1" ht="24" customHeight="1" x14ac:dyDescent="0.25">
      <c r="A7" s="547"/>
      <c r="B7" s="547"/>
      <c r="C7" s="560"/>
      <c r="D7" s="560"/>
      <c r="E7" s="560"/>
      <c r="F7" s="560"/>
      <c r="G7" s="560"/>
      <c r="H7" s="441" t="s">
        <v>107</v>
      </c>
      <c r="I7" s="441" t="s">
        <v>12</v>
      </c>
      <c r="J7" s="441" t="s">
        <v>107</v>
      </c>
      <c r="K7" s="441" t="s">
        <v>12</v>
      </c>
      <c r="L7" s="441" t="s">
        <v>107</v>
      </c>
      <c r="M7" s="441" t="s">
        <v>12</v>
      </c>
      <c r="N7" s="441" t="s">
        <v>107</v>
      </c>
      <c r="O7" s="441" t="s">
        <v>12</v>
      </c>
      <c r="P7" s="441" t="s">
        <v>107</v>
      </c>
      <c r="Q7" s="441" t="s">
        <v>12</v>
      </c>
      <c r="R7" s="547"/>
      <c r="S7" s="547"/>
      <c r="T7" s="547"/>
      <c r="U7" s="566"/>
    </row>
    <row r="8" spans="1:21" s="260" customFormat="1" ht="15.75" x14ac:dyDescent="0.25">
      <c r="A8" s="442"/>
      <c r="B8" s="443"/>
      <c r="C8" s="444"/>
      <c r="D8" s="444"/>
      <c r="E8" s="444"/>
      <c r="F8" s="445"/>
      <c r="G8" s="444"/>
      <c r="H8" s="446"/>
      <c r="I8" s="446"/>
      <c r="J8" s="446"/>
      <c r="K8" s="446"/>
      <c r="L8" s="446"/>
      <c r="M8" s="446"/>
      <c r="N8" s="446"/>
      <c r="O8" s="446"/>
      <c r="P8" s="446"/>
      <c r="Q8" s="446"/>
      <c r="R8" s="447"/>
      <c r="S8" s="447"/>
      <c r="T8" s="447"/>
      <c r="U8" s="448"/>
    </row>
    <row r="9" spans="1:21" ht="236.25" x14ac:dyDescent="0.25">
      <c r="A9" s="574" t="s">
        <v>1411</v>
      </c>
      <c r="B9" s="571" t="s">
        <v>1412</v>
      </c>
      <c r="C9" s="613" t="s">
        <v>1729</v>
      </c>
      <c r="D9" s="277" t="s">
        <v>1700</v>
      </c>
      <c r="E9" s="277" t="s">
        <v>1701</v>
      </c>
      <c r="F9" s="277" t="s">
        <v>1702</v>
      </c>
      <c r="G9" s="277" t="s">
        <v>1703</v>
      </c>
      <c r="H9" s="363"/>
      <c r="I9" s="364"/>
      <c r="J9" s="277">
        <v>4</v>
      </c>
      <c r="K9" s="364">
        <f>('4. EQUIPO TECNOLÓGICOS'!D10)+('5. ACTIVIDADES ESPECIALES'!D10/2)</f>
        <v>185025</v>
      </c>
      <c r="L9" s="277">
        <v>4</v>
      </c>
      <c r="M9" s="364">
        <f>'5. ACTIVIDADES ESPECIALES'!D10/2</f>
        <v>124025</v>
      </c>
      <c r="N9" s="277"/>
      <c r="O9" s="364"/>
      <c r="P9" s="520">
        <f t="shared" ref="P9:Q9" si="0">H9+J9+L9+N9</f>
        <v>8</v>
      </c>
      <c r="Q9" s="402">
        <f t="shared" si="0"/>
        <v>309050</v>
      </c>
      <c r="R9" s="277" t="s">
        <v>1708</v>
      </c>
      <c r="S9" s="277" t="s">
        <v>1709</v>
      </c>
      <c r="T9" s="277"/>
      <c r="U9" s="277" t="s">
        <v>1710</v>
      </c>
    </row>
    <row r="10" spans="1:21" ht="204.75" x14ac:dyDescent="0.25">
      <c r="A10" s="574"/>
      <c r="B10" s="572"/>
      <c r="C10" s="612" t="s">
        <v>1729</v>
      </c>
      <c r="D10" s="277" t="s">
        <v>1704</v>
      </c>
      <c r="E10" s="277" t="s">
        <v>1705</v>
      </c>
      <c r="F10" s="277" t="s">
        <v>1706</v>
      </c>
      <c r="G10" s="277" t="s">
        <v>1707</v>
      </c>
      <c r="H10" s="521">
        <v>125000</v>
      </c>
      <c r="I10" s="364">
        <f>('2. CONTRATACION DE PERSONAL'!D5/13.5*3)+('4. EQUIPO TECNOLÓGICOS'!D33-100000)</f>
        <v>197600</v>
      </c>
      <c r="J10" s="521">
        <v>125000</v>
      </c>
      <c r="K10" s="364">
        <f>'2. CONTRATACION DE PERSONAL'!D5/13.5*3.5</f>
        <v>172200</v>
      </c>
      <c r="L10" s="521">
        <v>125000</v>
      </c>
      <c r="M10" s="364">
        <f>('2. CONTRATACION DE PERSONAL'!D5/13.5*3)+('4. EQUIPO TECNOLÓGICOS'!D33-50000)</f>
        <v>247600</v>
      </c>
      <c r="N10" s="521">
        <v>125000</v>
      </c>
      <c r="O10" s="364">
        <f>'2. CONTRATACION DE PERSONAL'!D5/13.5*4</f>
        <v>196800</v>
      </c>
      <c r="P10" s="520">
        <f t="shared" ref="P10:P38" si="1">H10+J10+L10+N10</f>
        <v>500000</v>
      </c>
      <c r="Q10" s="402">
        <f t="shared" ref="Q10:Q38" si="2">I10+K10+M10+O10</f>
        <v>814200</v>
      </c>
      <c r="R10" s="277" t="s">
        <v>1711</v>
      </c>
      <c r="S10" s="277" t="s">
        <v>1712</v>
      </c>
      <c r="T10" s="277"/>
      <c r="U10" s="277" t="s">
        <v>1710</v>
      </c>
    </row>
    <row r="11" spans="1:21" s="366" customFormat="1" ht="173.25" x14ac:dyDescent="0.25">
      <c r="A11" s="574"/>
      <c r="B11" s="572"/>
      <c r="C11" s="519" t="s">
        <v>1729</v>
      </c>
      <c r="D11" s="277" t="s">
        <v>1713</v>
      </c>
      <c r="E11" s="277" t="s">
        <v>1718</v>
      </c>
      <c r="F11" s="277" t="s">
        <v>1714</v>
      </c>
      <c r="G11" s="277" t="s">
        <v>1715</v>
      </c>
      <c r="H11" s="363"/>
      <c r="I11" s="364"/>
      <c r="J11" s="522">
        <v>1</v>
      </c>
      <c r="K11" s="364">
        <f>'4. EQUIPO TECNOLÓGICOS'!D56</f>
        <v>138000</v>
      </c>
      <c r="L11" s="277"/>
      <c r="M11" s="364"/>
      <c r="N11" s="277"/>
      <c r="O11" s="364"/>
      <c r="P11" s="522">
        <v>1</v>
      </c>
      <c r="Q11" s="402">
        <f t="shared" si="2"/>
        <v>138000</v>
      </c>
      <c r="R11" s="277" t="s">
        <v>1716</v>
      </c>
      <c r="S11" s="277" t="s">
        <v>1717</v>
      </c>
      <c r="T11" s="277"/>
      <c r="U11" s="277" t="s">
        <v>1710</v>
      </c>
    </row>
    <row r="12" spans="1:21" ht="15.75" x14ac:dyDescent="0.25">
      <c r="A12" s="574"/>
      <c r="B12" s="572"/>
      <c r="C12" s="277"/>
      <c r="D12" s="277"/>
      <c r="E12" s="277"/>
      <c r="F12" s="277"/>
      <c r="G12" s="277"/>
      <c r="H12" s="363"/>
      <c r="I12" s="364"/>
      <c r="J12" s="277"/>
      <c r="K12" s="364"/>
      <c r="L12" s="277"/>
      <c r="M12" s="364"/>
      <c r="N12" s="277"/>
      <c r="O12" s="364"/>
      <c r="P12" s="401">
        <f t="shared" si="1"/>
        <v>0</v>
      </c>
      <c r="Q12" s="402">
        <f t="shared" si="2"/>
        <v>0</v>
      </c>
      <c r="R12" s="277"/>
      <c r="S12" s="277"/>
      <c r="T12" s="277"/>
      <c r="U12" s="277"/>
    </row>
    <row r="13" spans="1:21" ht="15.75" x14ac:dyDescent="0.25">
      <c r="A13" s="574"/>
      <c r="B13" s="572"/>
      <c r="C13" s="277"/>
      <c r="D13" s="277"/>
      <c r="E13" s="277"/>
      <c r="F13" s="277"/>
      <c r="G13" s="277"/>
      <c r="H13" s="363"/>
      <c r="I13" s="364"/>
      <c r="J13" s="277"/>
      <c r="K13" s="364"/>
      <c r="L13" s="277"/>
      <c r="M13" s="364"/>
      <c r="N13" s="277"/>
      <c r="O13" s="364"/>
      <c r="P13" s="401">
        <f t="shared" si="1"/>
        <v>0</v>
      </c>
      <c r="Q13" s="402">
        <f t="shared" si="2"/>
        <v>0</v>
      </c>
      <c r="R13" s="277"/>
      <c r="S13" s="277"/>
      <c r="T13" s="277"/>
      <c r="U13" s="277"/>
    </row>
    <row r="14" spans="1:21" ht="15.75" x14ac:dyDescent="0.25">
      <c r="A14" s="574"/>
      <c r="B14" s="573"/>
      <c r="C14" s="277"/>
      <c r="D14" s="277"/>
      <c r="E14" s="277"/>
      <c r="F14" s="277"/>
      <c r="G14" s="277"/>
      <c r="H14" s="363"/>
      <c r="I14" s="364"/>
      <c r="J14" s="277"/>
      <c r="K14" s="364"/>
      <c r="L14" s="277"/>
      <c r="M14" s="364"/>
      <c r="N14" s="277"/>
      <c r="O14" s="364"/>
      <c r="P14" s="401">
        <f t="shared" si="1"/>
        <v>0</v>
      </c>
      <c r="Q14" s="402">
        <f t="shared" si="2"/>
        <v>0</v>
      </c>
      <c r="R14" s="277"/>
      <c r="S14" s="277"/>
      <c r="T14" s="277"/>
      <c r="U14" s="277"/>
    </row>
    <row r="15" spans="1:21" ht="15.75" x14ac:dyDescent="0.25">
      <c r="A15" s="574"/>
      <c r="B15" s="571" t="s">
        <v>1413</v>
      </c>
      <c r="C15" s="277"/>
      <c r="D15" s="277"/>
      <c r="E15" s="277"/>
      <c r="F15" s="277"/>
      <c r="G15" s="277"/>
      <c r="H15" s="363"/>
      <c r="I15" s="364"/>
      <c r="J15" s="277"/>
      <c r="K15" s="364"/>
      <c r="L15" s="277"/>
      <c r="M15" s="364"/>
      <c r="N15" s="277"/>
      <c r="O15" s="364"/>
      <c r="P15" s="401">
        <f t="shared" si="1"/>
        <v>0</v>
      </c>
      <c r="Q15" s="402">
        <f t="shared" si="2"/>
        <v>0</v>
      </c>
      <c r="R15" s="277"/>
      <c r="S15" s="277"/>
      <c r="T15" s="277"/>
      <c r="U15" s="277"/>
    </row>
    <row r="16" spans="1:21" s="366" customFormat="1" ht="15.75" x14ac:dyDescent="0.25">
      <c r="A16" s="574"/>
      <c r="B16" s="572"/>
      <c r="C16" s="277"/>
      <c r="D16" s="277"/>
      <c r="E16" s="277"/>
      <c r="F16" s="277"/>
      <c r="G16" s="277"/>
      <c r="H16" s="363"/>
      <c r="I16" s="364"/>
      <c r="J16" s="277"/>
      <c r="K16" s="364"/>
      <c r="L16" s="277"/>
      <c r="M16" s="364"/>
      <c r="N16" s="277"/>
      <c r="O16" s="364"/>
      <c r="P16" s="401">
        <f t="shared" si="1"/>
        <v>0</v>
      </c>
      <c r="Q16" s="402">
        <f t="shared" si="2"/>
        <v>0</v>
      </c>
      <c r="R16" s="277"/>
      <c r="S16" s="277"/>
      <c r="T16" s="277"/>
      <c r="U16" s="277"/>
    </row>
    <row r="17" spans="1:21" s="366" customFormat="1" ht="15.75" x14ac:dyDescent="0.25">
      <c r="A17" s="574"/>
      <c r="B17" s="572"/>
      <c r="C17" s="277"/>
      <c r="D17" s="277"/>
      <c r="E17" s="277"/>
      <c r="F17" s="277"/>
      <c r="G17" s="277"/>
      <c r="H17" s="363"/>
      <c r="I17" s="364"/>
      <c r="J17" s="277"/>
      <c r="K17" s="364"/>
      <c r="L17" s="277"/>
      <c r="M17" s="364"/>
      <c r="N17" s="277"/>
      <c r="O17" s="364"/>
      <c r="P17" s="401">
        <f t="shared" si="1"/>
        <v>0</v>
      </c>
      <c r="Q17" s="402">
        <f t="shared" si="2"/>
        <v>0</v>
      </c>
      <c r="R17" s="277"/>
      <c r="S17" s="277"/>
      <c r="T17" s="277"/>
      <c r="U17" s="277"/>
    </row>
    <row r="18" spans="1:21" s="366" customFormat="1" ht="15.75" x14ac:dyDescent="0.25">
      <c r="A18" s="574"/>
      <c r="B18" s="572"/>
      <c r="C18" s="277"/>
      <c r="D18" s="277"/>
      <c r="E18" s="277"/>
      <c r="F18" s="277"/>
      <c r="G18" s="277"/>
      <c r="H18" s="363"/>
      <c r="I18" s="364"/>
      <c r="J18" s="277"/>
      <c r="K18" s="364"/>
      <c r="L18" s="277"/>
      <c r="M18" s="364"/>
      <c r="N18" s="277"/>
      <c r="O18" s="364"/>
      <c r="P18" s="401">
        <f t="shared" si="1"/>
        <v>0</v>
      </c>
      <c r="Q18" s="402">
        <f t="shared" si="2"/>
        <v>0</v>
      </c>
      <c r="R18" s="277"/>
      <c r="S18" s="277"/>
      <c r="T18" s="277"/>
      <c r="U18" s="277"/>
    </row>
    <row r="19" spans="1:21" ht="15.75" x14ac:dyDescent="0.25">
      <c r="A19" s="574"/>
      <c r="B19" s="572"/>
      <c r="C19" s="277"/>
      <c r="D19" s="277"/>
      <c r="E19" s="277"/>
      <c r="F19" s="277"/>
      <c r="G19" s="277"/>
      <c r="H19" s="363"/>
      <c r="I19" s="364"/>
      <c r="J19" s="277"/>
      <c r="K19" s="364"/>
      <c r="L19" s="277"/>
      <c r="M19" s="364"/>
      <c r="N19" s="277"/>
      <c r="O19" s="364"/>
      <c r="P19" s="401">
        <f t="shared" si="1"/>
        <v>0</v>
      </c>
      <c r="Q19" s="402">
        <f t="shared" si="2"/>
        <v>0</v>
      </c>
      <c r="R19" s="277"/>
      <c r="S19" s="277"/>
      <c r="T19" s="277"/>
      <c r="U19" s="277"/>
    </row>
    <row r="20" spans="1:21" ht="15.75" x14ac:dyDescent="0.25">
      <c r="A20" s="574"/>
      <c r="B20" s="573"/>
      <c r="C20" s="277"/>
      <c r="D20" s="277"/>
      <c r="E20" s="277"/>
      <c r="F20" s="277"/>
      <c r="G20" s="277"/>
      <c r="H20" s="363"/>
      <c r="I20" s="364"/>
      <c r="J20" s="277"/>
      <c r="K20" s="364"/>
      <c r="L20" s="277"/>
      <c r="M20" s="364"/>
      <c r="N20" s="277"/>
      <c r="O20" s="364"/>
      <c r="P20" s="401">
        <f t="shared" si="1"/>
        <v>0</v>
      </c>
      <c r="Q20" s="402">
        <f t="shared" si="2"/>
        <v>0</v>
      </c>
      <c r="R20" s="277"/>
      <c r="S20" s="277"/>
      <c r="T20" s="277"/>
      <c r="U20" s="277"/>
    </row>
    <row r="21" spans="1:21" s="366" customFormat="1" ht="15.75" x14ac:dyDescent="0.25">
      <c r="A21" s="574"/>
      <c r="B21" s="571" t="s">
        <v>1414</v>
      </c>
      <c r="C21" s="277"/>
      <c r="D21" s="277"/>
      <c r="E21" s="277"/>
      <c r="F21" s="277"/>
      <c r="G21" s="277"/>
      <c r="H21" s="363"/>
      <c r="I21" s="364"/>
      <c r="J21" s="277"/>
      <c r="K21" s="364"/>
      <c r="L21" s="277"/>
      <c r="M21" s="364"/>
      <c r="N21" s="277"/>
      <c r="O21" s="364"/>
      <c r="P21" s="401">
        <f t="shared" si="1"/>
        <v>0</v>
      </c>
      <c r="Q21" s="402">
        <f t="shared" si="2"/>
        <v>0</v>
      </c>
      <c r="R21" s="277"/>
      <c r="S21" s="277"/>
      <c r="T21" s="277"/>
      <c r="U21" s="277"/>
    </row>
    <row r="22" spans="1:21" s="366" customFormat="1" ht="15.75" x14ac:dyDescent="0.25">
      <c r="A22" s="574"/>
      <c r="B22" s="572"/>
      <c r="C22" s="277"/>
      <c r="D22" s="277"/>
      <c r="E22" s="277"/>
      <c r="F22" s="277"/>
      <c r="G22" s="277"/>
      <c r="H22" s="363"/>
      <c r="I22" s="364"/>
      <c r="J22" s="277"/>
      <c r="K22" s="364"/>
      <c r="L22" s="277"/>
      <c r="M22" s="364"/>
      <c r="N22" s="277"/>
      <c r="O22" s="364"/>
      <c r="P22" s="401">
        <f t="shared" si="1"/>
        <v>0</v>
      </c>
      <c r="Q22" s="402">
        <f t="shared" si="2"/>
        <v>0</v>
      </c>
      <c r="R22" s="277"/>
      <c r="S22" s="277"/>
      <c r="T22" s="277"/>
      <c r="U22" s="277"/>
    </row>
    <row r="23" spans="1:21" s="366" customFormat="1" ht="15.75" x14ac:dyDescent="0.25">
      <c r="A23" s="574"/>
      <c r="B23" s="572"/>
      <c r="C23" s="277"/>
      <c r="D23" s="277"/>
      <c r="E23" s="277"/>
      <c r="F23" s="277"/>
      <c r="G23" s="277"/>
      <c r="H23" s="363"/>
      <c r="I23" s="364"/>
      <c r="J23" s="277"/>
      <c r="K23" s="364"/>
      <c r="L23" s="277"/>
      <c r="M23" s="364"/>
      <c r="N23" s="277"/>
      <c r="O23" s="364"/>
      <c r="P23" s="401">
        <f t="shared" si="1"/>
        <v>0</v>
      </c>
      <c r="Q23" s="402">
        <f t="shared" si="2"/>
        <v>0</v>
      </c>
      <c r="R23" s="277"/>
      <c r="S23" s="277"/>
      <c r="T23" s="277"/>
      <c r="U23" s="277"/>
    </row>
    <row r="24" spans="1:21" s="366" customFormat="1" ht="15.75" x14ac:dyDescent="0.25">
      <c r="A24" s="574"/>
      <c r="B24" s="572"/>
      <c r="C24" s="277"/>
      <c r="D24" s="277"/>
      <c r="E24" s="277"/>
      <c r="F24" s="277"/>
      <c r="G24" s="277"/>
      <c r="H24" s="363"/>
      <c r="I24" s="364"/>
      <c r="J24" s="277"/>
      <c r="K24" s="364"/>
      <c r="L24" s="277"/>
      <c r="M24" s="364"/>
      <c r="N24" s="277"/>
      <c r="O24" s="364"/>
      <c r="P24" s="401">
        <f t="shared" si="1"/>
        <v>0</v>
      </c>
      <c r="Q24" s="402">
        <f t="shared" si="2"/>
        <v>0</v>
      </c>
      <c r="R24" s="277"/>
      <c r="S24" s="277"/>
      <c r="T24" s="277"/>
      <c r="U24" s="277"/>
    </row>
    <row r="25" spans="1:21" s="366" customFormat="1" ht="15.75" x14ac:dyDescent="0.25">
      <c r="A25" s="574"/>
      <c r="B25" s="572"/>
      <c r="C25" s="277"/>
      <c r="D25" s="277"/>
      <c r="E25" s="277"/>
      <c r="F25" s="277"/>
      <c r="G25" s="277"/>
      <c r="H25" s="363"/>
      <c r="I25" s="364"/>
      <c r="J25" s="277"/>
      <c r="K25" s="364"/>
      <c r="L25" s="277"/>
      <c r="M25" s="364"/>
      <c r="N25" s="277"/>
      <c r="O25" s="364"/>
      <c r="P25" s="401">
        <f t="shared" si="1"/>
        <v>0</v>
      </c>
      <c r="Q25" s="402">
        <f t="shared" si="2"/>
        <v>0</v>
      </c>
      <c r="R25" s="277"/>
      <c r="S25" s="277"/>
      <c r="T25" s="277"/>
      <c r="U25" s="277"/>
    </row>
    <row r="26" spans="1:21" ht="15.75" x14ac:dyDescent="0.25">
      <c r="A26" s="574"/>
      <c r="B26" s="573"/>
      <c r="C26" s="277"/>
      <c r="D26" s="277"/>
      <c r="E26" s="277"/>
      <c r="F26" s="277"/>
      <c r="G26" s="277"/>
      <c r="H26" s="277"/>
      <c r="I26" s="364"/>
      <c r="J26" s="277"/>
      <c r="K26" s="364"/>
      <c r="L26" s="277"/>
      <c r="M26" s="364"/>
      <c r="N26" s="277"/>
      <c r="O26" s="364"/>
      <c r="P26" s="401">
        <f t="shared" si="1"/>
        <v>0</v>
      </c>
      <c r="Q26" s="402">
        <f t="shared" si="2"/>
        <v>0</v>
      </c>
      <c r="R26" s="277"/>
      <c r="S26" s="277"/>
      <c r="T26" s="277"/>
      <c r="U26" s="277"/>
    </row>
    <row r="27" spans="1:21" ht="15.75" x14ac:dyDescent="0.25">
      <c r="A27" s="571" t="s">
        <v>1415</v>
      </c>
      <c r="B27" s="571" t="s">
        <v>1417</v>
      </c>
      <c r="C27" s="277"/>
      <c r="D27" s="277"/>
      <c r="E27" s="277"/>
      <c r="F27" s="277"/>
      <c r="G27" s="277"/>
      <c r="H27" s="363"/>
      <c r="I27" s="364"/>
      <c r="J27" s="277"/>
      <c r="K27" s="364"/>
      <c r="L27" s="277"/>
      <c r="M27" s="364"/>
      <c r="N27" s="277"/>
      <c r="O27" s="364"/>
      <c r="P27" s="401">
        <f t="shared" si="1"/>
        <v>0</v>
      </c>
      <c r="Q27" s="402">
        <f t="shared" si="2"/>
        <v>0</v>
      </c>
      <c r="R27" s="277"/>
      <c r="S27" s="277"/>
      <c r="T27" s="277"/>
      <c r="U27" s="277"/>
    </row>
    <row r="28" spans="1:21" s="366" customFormat="1" ht="15.75" x14ac:dyDescent="0.25">
      <c r="A28" s="572"/>
      <c r="B28" s="572"/>
      <c r="C28" s="277"/>
      <c r="D28" s="277"/>
      <c r="E28" s="277"/>
      <c r="F28" s="277"/>
      <c r="G28" s="277"/>
      <c r="H28" s="363"/>
      <c r="I28" s="364"/>
      <c r="J28" s="277"/>
      <c r="K28" s="364"/>
      <c r="L28" s="277"/>
      <c r="M28" s="364"/>
      <c r="N28" s="277"/>
      <c r="O28" s="364"/>
      <c r="P28" s="401">
        <f t="shared" si="1"/>
        <v>0</v>
      </c>
      <c r="Q28" s="402">
        <f t="shared" si="2"/>
        <v>0</v>
      </c>
      <c r="R28" s="277"/>
      <c r="S28" s="277"/>
      <c r="T28" s="277"/>
      <c r="U28" s="277"/>
    </row>
    <row r="29" spans="1:21" s="366" customFormat="1" ht="15.75" x14ac:dyDescent="0.25">
      <c r="A29" s="572"/>
      <c r="B29" s="572"/>
      <c r="C29" s="277"/>
      <c r="D29" s="277"/>
      <c r="E29" s="277"/>
      <c r="F29" s="277"/>
      <c r="G29" s="277"/>
      <c r="H29" s="363"/>
      <c r="I29" s="364"/>
      <c r="J29" s="277"/>
      <c r="K29" s="364"/>
      <c r="L29" s="277"/>
      <c r="M29" s="364"/>
      <c r="N29" s="277"/>
      <c r="O29" s="364"/>
      <c r="P29" s="401">
        <f t="shared" si="1"/>
        <v>0</v>
      </c>
      <c r="Q29" s="402">
        <f t="shared" si="2"/>
        <v>0</v>
      </c>
      <c r="R29" s="277"/>
      <c r="S29" s="277"/>
      <c r="T29" s="277"/>
      <c r="U29" s="277"/>
    </row>
    <row r="30" spans="1:21" s="366" customFormat="1" ht="15.75" x14ac:dyDescent="0.25">
      <c r="A30" s="572"/>
      <c r="B30" s="572"/>
      <c r="C30" s="277"/>
      <c r="D30" s="277"/>
      <c r="E30" s="277"/>
      <c r="F30" s="277"/>
      <c r="G30" s="277"/>
      <c r="H30" s="363"/>
      <c r="I30" s="364"/>
      <c r="J30" s="277"/>
      <c r="K30" s="364"/>
      <c r="L30" s="277"/>
      <c r="M30" s="364"/>
      <c r="N30" s="277"/>
      <c r="O30" s="364"/>
      <c r="P30" s="401">
        <f t="shared" si="1"/>
        <v>0</v>
      </c>
      <c r="Q30" s="402">
        <f t="shared" si="2"/>
        <v>0</v>
      </c>
      <c r="R30" s="277"/>
      <c r="S30" s="277"/>
      <c r="T30" s="277"/>
      <c r="U30" s="277"/>
    </row>
    <row r="31" spans="1:21" s="366" customFormat="1" ht="15.75" x14ac:dyDescent="0.25">
      <c r="A31" s="572"/>
      <c r="B31" s="572"/>
      <c r="C31" s="277"/>
      <c r="D31" s="277"/>
      <c r="E31" s="277"/>
      <c r="F31" s="277"/>
      <c r="G31" s="277"/>
      <c r="H31" s="363"/>
      <c r="I31" s="364"/>
      <c r="J31" s="277"/>
      <c r="K31" s="364"/>
      <c r="L31" s="277"/>
      <c r="M31" s="364"/>
      <c r="N31" s="277"/>
      <c r="O31" s="364"/>
      <c r="P31" s="401">
        <f t="shared" si="1"/>
        <v>0</v>
      </c>
      <c r="Q31" s="402">
        <f t="shared" si="2"/>
        <v>0</v>
      </c>
      <c r="R31" s="277"/>
      <c r="S31" s="277"/>
      <c r="T31" s="277"/>
      <c r="U31" s="277"/>
    </row>
    <row r="32" spans="1:21" s="366" customFormat="1" ht="15.75" x14ac:dyDescent="0.25">
      <c r="A32" s="572"/>
      <c r="B32" s="573"/>
      <c r="C32" s="277"/>
      <c r="D32" s="277"/>
      <c r="E32" s="277"/>
      <c r="F32" s="277"/>
      <c r="G32" s="277"/>
      <c r="H32" s="363"/>
      <c r="I32" s="364"/>
      <c r="J32" s="277"/>
      <c r="K32" s="364"/>
      <c r="L32" s="277"/>
      <c r="M32" s="364"/>
      <c r="N32" s="277"/>
      <c r="O32" s="364"/>
      <c r="P32" s="401">
        <f t="shared" si="1"/>
        <v>0</v>
      </c>
      <c r="Q32" s="402">
        <f t="shared" si="2"/>
        <v>0</v>
      </c>
      <c r="R32" s="277"/>
      <c r="S32" s="277"/>
      <c r="T32" s="277"/>
      <c r="U32" s="277"/>
    </row>
    <row r="33" spans="1:21" ht="15.75" x14ac:dyDescent="0.25">
      <c r="A33" s="572"/>
      <c r="B33" s="571" t="s">
        <v>1418</v>
      </c>
      <c r="C33" s="277"/>
      <c r="D33" s="277"/>
      <c r="E33" s="277"/>
      <c r="F33" s="277"/>
      <c r="G33" s="277"/>
      <c r="H33" s="277"/>
      <c r="I33" s="364"/>
      <c r="J33" s="277"/>
      <c r="K33" s="364"/>
      <c r="L33" s="277"/>
      <c r="M33" s="364"/>
      <c r="N33" s="277"/>
      <c r="O33" s="364"/>
      <c r="P33" s="401">
        <f t="shared" si="1"/>
        <v>0</v>
      </c>
      <c r="Q33" s="402">
        <f t="shared" si="2"/>
        <v>0</v>
      </c>
      <c r="R33" s="277"/>
      <c r="S33" s="277"/>
      <c r="T33" s="277"/>
      <c r="U33" s="277"/>
    </row>
    <row r="34" spans="1:21" s="366" customFormat="1" ht="15.75" x14ac:dyDescent="0.25">
      <c r="A34" s="572"/>
      <c r="B34" s="572"/>
      <c r="C34" s="277"/>
      <c r="D34" s="277"/>
      <c r="E34" s="277"/>
      <c r="F34" s="277"/>
      <c r="G34" s="277"/>
      <c r="H34" s="277"/>
      <c r="I34" s="364"/>
      <c r="J34" s="277"/>
      <c r="K34" s="364"/>
      <c r="L34" s="277"/>
      <c r="M34" s="364"/>
      <c r="N34" s="277"/>
      <c r="O34" s="364"/>
      <c r="P34" s="401">
        <f t="shared" si="1"/>
        <v>0</v>
      </c>
      <c r="Q34" s="402">
        <f t="shared" si="2"/>
        <v>0</v>
      </c>
      <c r="R34" s="277"/>
      <c r="S34" s="277"/>
      <c r="T34" s="277"/>
      <c r="U34" s="277"/>
    </row>
    <row r="35" spans="1:21" s="366" customFormat="1" ht="15.75" x14ac:dyDescent="0.25">
      <c r="A35" s="572"/>
      <c r="B35" s="572"/>
      <c r="C35" s="277"/>
      <c r="D35" s="277"/>
      <c r="E35" s="277"/>
      <c r="F35" s="277"/>
      <c r="G35" s="277"/>
      <c r="H35" s="277"/>
      <c r="I35" s="364"/>
      <c r="J35" s="277"/>
      <c r="K35" s="364"/>
      <c r="L35" s="277"/>
      <c r="M35" s="364"/>
      <c r="N35" s="277"/>
      <c r="O35" s="364"/>
      <c r="P35" s="401">
        <f t="shared" si="1"/>
        <v>0</v>
      </c>
      <c r="Q35" s="402">
        <f t="shared" si="2"/>
        <v>0</v>
      </c>
      <c r="R35" s="277"/>
      <c r="S35" s="277"/>
      <c r="T35" s="277"/>
      <c r="U35" s="277"/>
    </row>
    <row r="36" spans="1:21" s="366" customFormat="1" ht="15.75" x14ac:dyDescent="0.25">
      <c r="A36" s="572"/>
      <c r="B36" s="572"/>
      <c r="C36" s="277"/>
      <c r="D36" s="277"/>
      <c r="E36" s="277"/>
      <c r="F36" s="277"/>
      <c r="G36" s="277"/>
      <c r="H36" s="277"/>
      <c r="I36" s="364"/>
      <c r="J36" s="277"/>
      <c r="K36" s="364"/>
      <c r="L36" s="277"/>
      <c r="M36" s="364"/>
      <c r="N36" s="277"/>
      <c r="O36" s="364"/>
      <c r="P36" s="401">
        <f t="shared" si="1"/>
        <v>0</v>
      </c>
      <c r="Q36" s="402">
        <f t="shared" si="2"/>
        <v>0</v>
      </c>
      <c r="R36" s="277"/>
      <c r="S36" s="277"/>
      <c r="T36" s="277"/>
      <c r="U36" s="277"/>
    </row>
    <row r="37" spans="1:21" ht="15.75" x14ac:dyDescent="0.25">
      <c r="A37" s="572"/>
      <c r="B37" s="572"/>
      <c r="C37" s="277"/>
      <c r="D37" s="277"/>
      <c r="E37" s="277"/>
      <c r="F37" s="277"/>
      <c r="G37" s="277"/>
      <c r="H37" s="277"/>
      <c r="I37" s="364"/>
      <c r="J37" s="277"/>
      <c r="K37" s="364"/>
      <c r="L37" s="277"/>
      <c r="M37" s="364"/>
      <c r="N37" s="277"/>
      <c r="O37" s="364"/>
      <c r="P37" s="401">
        <f t="shared" si="1"/>
        <v>0</v>
      </c>
      <c r="Q37" s="402">
        <f t="shared" si="2"/>
        <v>0</v>
      </c>
      <c r="R37" s="277"/>
      <c r="S37" s="277"/>
      <c r="T37" s="277"/>
      <c r="U37" s="277"/>
    </row>
    <row r="38" spans="1:21" ht="15.75" x14ac:dyDescent="0.25">
      <c r="A38" s="573"/>
      <c r="B38" s="573"/>
      <c r="C38" s="277"/>
      <c r="D38" s="277"/>
      <c r="E38" s="277"/>
      <c r="F38" s="277"/>
      <c r="G38" s="277"/>
      <c r="H38" s="277"/>
      <c r="I38" s="364"/>
      <c r="J38" s="277"/>
      <c r="K38" s="364"/>
      <c r="L38" s="277"/>
      <c r="M38" s="364"/>
      <c r="N38" s="277"/>
      <c r="O38" s="364"/>
      <c r="P38" s="401">
        <f t="shared" si="1"/>
        <v>0</v>
      </c>
      <c r="Q38" s="402">
        <f t="shared" si="2"/>
        <v>0</v>
      </c>
      <c r="R38" s="277"/>
      <c r="S38" s="277"/>
      <c r="T38" s="277"/>
      <c r="U38" s="360"/>
    </row>
    <row r="39" spans="1:21" ht="15.75" x14ac:dyDescent="0.25">
      <c r="A39" s="298"/>
      <c r="B39" s="299"/>
      <c r="C39" s="298" t="s">
        <v>1409</v>
      </c>
      <c r="D39" s="299"/>
      <c r="E39" s="299"/>
      <c r="F39" s="299"/>
      <c r="G39" s="300"/>
      <c r="H39" s="264">
        <f t="shared" ref="H39:Q39" si="3">SUM(H9:H38)</f>
        <v>125000</v>
      </c>
      <c r="I39" s="232">
        <f t="shared" si="3"/>
        <v>197600</v>
      </c>
      <c r="J39" s="264">
        <f t="shared" si="3"/>
        <v>125005</v>
      </c>
      <c r="K39" s="232">
        <f t="shared" si="3"/>
        <v>495225</v>
      </c>
      <c r="L39" s="264">
        <f t="shared" si="3"/>
        <v>125004</v>
      </c>
      <c r="M39" s="232">
        <f t="shared" si="3"/>
        <v>371625</v>
      </c>
      <c r="N39" s="264">
        <f t="shared" si="3"/>
        <v>125000</v>
      </c>
      <c r="O39" s="232">
        <f t="shared" si="3"/>
        <v>196800</v>
      </c>
      <c r="P39" s="232">
        <f t="shared" si="3"/>
        <v>500009</v>
      </c>
      <c r="Q39" s="232">
        <f t="shared" si="3"/>
        <v>1261250</v>
      </c>
      <c r="R39" s="264"/>
      <c r="S39" s="264"/>
      <c r="T39" s="264"/>
      <c r="U39" s="278"/>
    </row>
    <row r="44" spans="1:21" x14ac:dyDescent="0.25">
      <c r="C44" s="465"/>
    </row>
    <row r="45" spans="1:21" x14ac:dyDescent="0.25">
      <c r="C45" s="465"/>
    </row>
    <row r="46" spans="1:21" x14ac:dyDescent="0.25">
      <c r="C46" s="465"/>
    </row>
    <row r="47" spans="1:21" x14ac:dyDescent="0.25">
      <c r="C47" s="465"/>
    </row>
    <row r="48" spans="1:21" x14ac:dyDescent="0.25">
      <c r="C48" s="465"/>
    </row>
    <row r="49" spans="3:3" x14ac:dyDescent="0.25">
      <c r="C49" s="465"/>
    </row>
    <row r="59" spans="3:3" s="260" customFormat="1" ht="12" x14ac:dyDescent="0.25"/>
    <row r="60" spans="3:3" s="260" customFormat="1" ht="12" x14ac:dyDescent="0.25"/>
    <row r="73" s="260" customFormat="1" ht="12" x14ac:dyDescent="0.25"/>
    <row r="74" s="260" customFormat="1" ht="12" x14ac:dyDescent="0.25"/>
  </sheetData>
  <mergeCells count="26">
    <mergeCell ref="D5:D7"/>
    <mergeCell ref="T5:T7"/>
    <mergeCell ref="U5:U7"/>
    <mergeCell ref="P5:Q6"/>
    <mergeCell ref="R5:R7"/>
    <mergeCell ref="N6:O6"/>
    <mergeCell ref="G5:G7"/>
    <mergeCell ref="H5:O5"/>
    <mergeCell ref="H6:I6"/>
    <mergeCell ref="S5:S7"/>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12:C38">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tabSelected="1" workbookViewId="0">
      <pane ySplit="6" topLeftCell="A7" activePane="bottomLeft" state="frozen"/>
      <selection activeCell="R5" sqref="R5"/>
      <selection pane="bottomLeft" activeCell="V8" sqref="V8:V9"/>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1645</v>
      </c>
      <c r="D1" s="284"/>
      <c r="E1" s="284"/>
      <c r="F1" s="284"/>
      <c r="H1" s="284" t="s">
        <v>1419</v>
      </c>
      <c r="J1" s="284"/>
      <c r="K1" s="284"/>
      <c r="L1" s="284"/>
      <c r="M1" s="284"/>
      <c r="N1" s="284"/>
      <c r="O1" s="284"/>
      <c r="P1" s="284"/>
      <c r="Q1" s="284"/>
      <c r="R1" s="284"/>
      <c r="S1" s="284"/>
      <c r="T1" s="284"/>
      <c r="U1" s="284"/>
      <c r="V1" s="284"/>
    </row>
    <row r="2" spans="1:22" s="366" customFormat="1" ht="18.75" x14ac:dyDescent="0.25">
      <c r="A2" s="366" t="s">
        <v>1347</v>
      </c>
      <c r="B2" s="284"/>
      <c r="C2" s="284"/>
      <c r="D2" s="284"/>
      <c r="E2" s="284"/>
      <c r="F2" s="284"/>
      <c r="H2" s="284"/>
      <c r="I2" s="233"/>
      <c r="J2" s="284"/>
      <c r="K2" s="284"/>
      <c r="L2" s="284"/>
      <c r="M2" s="284"/>
      <c r="N2" s="284"/>
      <c r="O2" s="284"/>
      <c r="P2" s="284"/>
      <c r="Q2" s="284"/>
      <c r="R2" s="284"/>
      <c r="S2" s="284"/>
      <c r="T2" s="284"/>
      <c r="U2" s="284"/>
      <c r="V2" s="284"/>
    </row>
    <row r="3" spans="1:22" x14ac:dyDescent="0.25">
      <c r="A3" s="269" t="s">
        <v>1422</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546" t="s">
        <v>96</v>
      </c>
      <c r="B4" s="548" t="s">
        <v>110</v>
      </c>
      <c r="C4" s="558" t="s">
        <v>1537</v>
      </c>
      <c r="D4" s="558" t="s">
        <v>1538</v>
      </c>
      <c r="E4" s="558" t="s">
        <v>86</v>
      </c>
      <c r="F4" s="558" t="s">
        <v>391</v>
      </c>
      <c r="G4" s="558" t="s">
        <v>87</v>
      </c>
      <c r="H4" s="561" t="s">
        <v>99</v>
      </c>
      <c r="I4" s="563"/>
      <c r="J4" s="563"/>
      <c r="K4" s="563"/>
      <c r="L4" s="563"/>
      <c r="M4" s="563"/>
      <c r="N4" s="563"/>
      <c r="O4" s="562"/>
      <c r="P4" s="567" t="s">
        <v>100</v>
      </c>
      <c r="Q4" s="568"/>
      <c r="R4" s="548" t="s">
        <v>101</v>
      </c>
      <c r="S4" s="548" t="s">
        <v>102</v>
      </c>
      <c r="T4" s="548" t="s">
        <v>109</v>
      </c>
      <c r="U4" s="548" t="s">
        <v>108</v>
      </c>
      <c r="V4" s="564" t="s">
        <v>88</v>
      </c>
    </row>
    <row r="5" spans="1:22" ht="15" customHeight="1" x14ac:dyDescent="0.25">
      <c r="A5" s="546"/>
      <c r="B5" s="546"/>
      <c r="C5" s="559"/>
      <c r="D5" s="559"/>
      <c r="E5" s="559"/>
      <c r="F5" s="559"/>
      <c r="G5" s="559"/>
      <c r="H5" s="561" t="s">
        <v>103</v>
      </c>
      <c r="I5" s="562"/>
      <c r="J5" s="561" t="s">
        <v>104</v>
      </c>
      <c r="K5" s="562"/>
      <c r="L5" s="561" t="s">
        <v>105</v>
      </c>
      <c r="M5" s="562"/>
      <c r="N5" s="561" t="s">
        <v>106</v>
      </c>
      <c r="O5" s="562"/>
      <c r="P5" s="569"/>
      <c r="Q5" s="570"/>
      <c r="R5" s="546"/>
      <c r="S5" s="546"/>
      <c r="T5" s="546"/>
      <c r="U5" s="546"/>
      <c r="V5" s="565"/>
    </row>
    <row r="6" spans="1:22" ht="25.5" x14ac:dyDescent="0.25">
      <c r="A6" s="547"/>
      <c r="B6" s="54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47"/>
      <c r="S6" s="547"/>
      <c r="T6" s="547"/>
      <c r="U6" s="547"/>
      <c r="V6" s="566"/>
    </row>
    <row r="7" spans="1:22"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2" ht="126.75" customHeight="1" x14ac:dyDescent="0.25">
      <c r="A8" s="574" t="s">
        <v>1420</v>
      </c>
      <c r="B8" s="571" t="s">
        <v>1421</v>
      </c>
      <c r="C8" s="326" t="s">
        <v>1645</v>
      </c>
      <c r="D8" s="614" t="s">
        <v>1734</v>
      </c>
      <c r="E8" s="326" t="s">
        <v>1719</v>
      </c>
      <c r="F8" s="326" t="s">
        <v>1720</v>
      </c>
      <c r="G8" s="326" t="s">
        <v>1722</v>
      </c>
      <c r="H8" s="356"/>
      <c r="I8" s="357"/>
      <c r="J8" s="356"/>
      <c r="K8" s="357"/>
      <c r="L8" s="523">
        <v>10</v>
      </c>
      <c r="M8" s="357">
        <f>'1. TALLERES SEMINARIOS'!D10</f>
        <v>34000</v>
      </c>
      <c r="N8" s="524"/>
      <c r="O8" s="357"/>
      <c r="P8" s="520">
        <f t="shared" ref="P8:Q8" si="0">H8+J8+L8+N8</f>
        <v>10</v>
      </c>
      <c r="Q8" s="402">
        <f t="shared" si="0"/>
        <v>34000</v>
      </c>
      <c r="R8" s="326"/>
      <c r="S8" s="326" t="s">
        <v>1724</v>
      </c>
      <c r="T8" s="326" t="s">
        <v>1725</v>
      </c>
      <c r="U8" s="326"/>
      <c r="V8" s="326" t="s">
        <v>1726</v>
      </c>
    </row>
    <row r="9" spans="1:22" ht="94.5" x14ac:dyDescent="0.25">
      <c r="A9" s="574"/>
      <c r="B9" s="572"/>
      <c r="C9" s="326" t="s">
        <v>1645</v>
      </c>
      <c r="D9" s="615"/>
      <c r="E9" s="326" t="s">
        <v>1735</v>
      </c>
      <c r="F9" s="326" t="s">
        <v>1721</v>
      </c>
      <c r="G9" s="326" t="s">
        <v>1723</v>
      </c>
      <c r="H9" s="356"/>
      <c r="I9" s="357"/>
      <c r="J9" s="356"/>
      <c r="K9" s="357"/>
      <c r="L9" s="356"/>
      <c r="M9" s="357"/>
      <c r="N9" s="523">
        <v>25</v>
      </c>
      <c r="O9" s="357">
        <f>'1. TALLERES SEMINARIOS'!D29</f>
        <v>87210</v>
      </c>
      <c r="P9" s="523">
        <f t="shared" ref="P9:P20" si="1">H9+J9+L9+N9</f>
        <v>25</v>
      </c>
      <c r="Q9" s="402">
        <f t="shared" ref="Q9:Q20" si="2">I9+K9+M9+O9</f>
        <v>87210</v>
      </c>
      <c r="R9" s="326"/>
      <c r="S9" s="326" t="s">
        <v>1727</v>
      </c>
      <c r="T9" s="326" t="s">
        <v>1728</v>
      </c>
      <c r="U9" s="326"/>
      <c r="V9" s="326" t="s">
        <v>1726</v>
      </c>
    </row>
    <row r="10" spans="1:22" s="366" customFormat="1" ht="15.75" x14ac:dyDescent="0.25">
      <c r="A10" s="574"/>
      <c r="B10" s="572"/>
      <c r="C10" s="326"/>
      <c r="D10" s="326"/>
      <c r="E10" s="326"/>
      <c r="F10" s="326"/>
      <c r="G10" s="326"/>
      <c r="H10" s="356"/>
      <c r="I10" s="357"/>
      <c r="J10" s="356"/>
      <c r="K10" s="357"/>
      <c r="L10" s="356"/>
      <c r="M10" s="357"/>
      <c r="N10" s="356"/>
      <c r="O10" s="357"/>
      <c r="P10" s="401">
        <f t="shared" ref="P10:P15" si="3">H10+J10+L10+N10</f>
        <v>0</v>
      </c>
      <c r="Q10" s="402">
        <f t="shared" ref="Q10:Q15" si="4">I10+K10+M10+O10</f>
        <v>0</v>
      </c>
      <c r="R10" s="326"/>
      <c r="S10" s="326"/>
      <c r="T10" s="326"/>
      <c r="U10" s="326"/>
      <c r="V10" s="326"/>
    </row>
    <row r="11" spans="1:22" s="366" customFormat="1" ht="15.75" x14ac:dyDescent="0.25">
      <c r="A11" s="574"/>
      <c r="B11" s="572"/>
      <c r="C11" s="326"/>
      <c r="D11" s="326"/>
      <c r="E11" s="326"/>
      <c r="F11" s="326"/>
      <c r="G11" s="326"/>
      <c r="H11" s="356"/>
      <c r="I11" s="357"/>
      <c r="J11" s="356"/>
      <c r="K11" s="357"/>
      <c r="L11" s="356"/>
      <c r="M11" s="357"/>
      <c r="N11" s="356"/>
      <c r="O11" s="357"/>
      <c r="P11" s="401">
        <f t="shared" si="3"/>
        <v>0</v>
      </c>
      <c r="Q11" s="402">
        <f t="shared" si="4"/>
        <v>0</v>
      </c>
      <c r="R11" s="326"/>
      <c r="S11" s="326"/>
      <c r="T11" s="326"/>
      <c r="U11" s="326"/>
      <c r="V11" s="326"/>
    </row>
    <row r="12" spans="1:22" s="366" customFormat="1" ht="15.75" x14ac:dyDescent="0.25">
      <c r="A12" s="574"/>
      <c r="B12" s="572"/>
      <c r="C12" s="326"/>
      <c r="D12" s="326"/>
      <c r="E12" s="326"/>
      <c r="F12" s="326"/>
      <c r="G12" s="326"/>
      <c r="H12" s="356"/>
      <c r="I12" s="357"/>
      <c r="J12" s="356"/>
      <c r="K12" s="357"/>
      <c r="L12" s="356"/>
      <c r="M12" s="357"/>
      <c r="N12" s="356"/>
      <c r="O12" s="357"/>
      <c r="P12" s="401">
        <f t="shared" si="3"/>
        <v>0</v>
      </c>
      <c r="Q12" s="402">
        <f t="shared" si="4"/>
        <v>0</v>
      </c>
      <c r="R12" s="326"/>
      <c r="S12" s="326"/>
      <c r="T12" s="326"/>
      <c r="U12" s="326"/>
      <c r="V12" s="326"/>
    </row>
    <row r="13" spans="1:22" s="366" customFormat="1" ht="15.75" x14ac:dyDescent="0.25">
      <c r="A13" s="574"/>
      <c r="B13" s="572"/>
      <c r="C13" s="326"/>
      <c r="D13" s="326"/>
      <c r="E13" s="326"/>
      <c r="F13" s="326"/>
      <c r="G13" s="326"/>
      <c r="H13" s="356"/>
      <c r="I13" s="357"/>
      <c r="J13" s="356"/>
      <c r="K13" s="357"/>
      <c r="L13" s="356"/>
      <c r="M13" s="357"/>
      <c r="N13" s="356"/>
      <c r="O13" s="357"/>
      <c r="P13" s="401">
        <f t="shared" ref="P13:P14" si="5">H13+J13+L13+N13</f>
        <v>0</v>
      </c>
      <c r="Q13" s="402">
        <f t="shared" ref="Q13:Q14" si="6">I13+K13+M13+O13</f>
        <v>0</v>
      </c>
      <c r="R13" s="326"/>
      <c r="S13" s="326"/>
      <c r="T13" s="326"/>
      <c r="U13" s="326"/>
      <c r="V13" s="326"/>
    </row>
    <row r="14" spans="1:22" s="366" customFormat="1" ht="15.75" x14ac:dyDescent="0.25">
      <c r="A14" s="574"/>
      <c r="B14" s="572"/>
      <c r="C14" s="326"/>
      <c r="D14" s="326"/>
      <c r="E14" s="326"/>
      <c r="F14" s="326"/>
      <c r="G14" s="326"/>
      <c r="H14" s="356"/>
      <c r="I14" s="357"/>
      <c r="J14" s="356"/>
      <c r="K14" s="357"/>
      <c r="L14" s="356"/>
      <c r="M14" s="357"/>
      <c r="N14" s="356"/>
      <c r="O14" s="357"/>
      <c r="P14" s="401">
        <f t="shared" si="5"/>
        <v>0</v>
      </c>
      <c r="Q14" s="402">
        <f t="shared" si="6"/>
        <v>0</v>
      </c>
      <c r="R14" s="326"/>
      <c r="S14" s="326"/>
      <c r="T14" s="326"/>
      <c r="U14" s="326"/>
      <c r="V14" s="326"/>
    </row>
    <row r="15" spans="1:22" ht="15.75" x14ac:dyDescent="0.25">
      <c r="A15" s="574"/>
      <c r="B15" s="572"/>
      <c r="C15" s="326"/>
      <c r="D15" s="326"/>
      <c r="E15" s="326"/>
      <c r="F15" s="326"/>
      <c r="G15" s="326"/>
      <c r="H15" s="356"/>
      <c r="I15" s="357"/>
      <c r="J15" s="356"/>
      <c r="K15" s="357"/>
      <c r="L15" s="356"/>
      <c r="M15" s="357"/>
      <c r="N15" s="356"/>
      <c r="O15" s="357"/>
      <c r="P15" s="401">
        <f t="shared" si="3"/>
        <v>0</v>
      </c>
      <c r="Q15" s="402">
        <f t="shared" si="4"/>
        <v>0</v>
      </c>
      <c r="R15" s="326"/>
      <c r="S15" s="326"/>
      <c r="T15" s="326"/>
      <c r="U15" s="326"/>
      <c r="V15" s="326"/>
    </row>
    <row r="16" spans="1:22" ht="15.75" x14ac:dyDescent="0.25">
      <c r="A16" s="574"/>
      <c r="B16" s="572"/>
      <c r="C16" s="326"/>
      <c r="D16" s="326"/>
      <c r="E16" s="326"/>
      <c r="F16" s="326"/>
      <c r="G16" s="326"/>
      <c r="H16" s="356"/>
      <c r="I16" s="357"/>
      <c r="J16" s="356"/>
      <c r="K16" s="357"/>
      <c r="L16" s="356"/>
      <c r="M16" s="357"/>
      <c r="N16" s="356"/>
      <c r="O16" s="357"/>
      <c r="P16" s="401">
        <f t="shared" si="1"/>
        <v>0</v>
      </c>
      <c r="Q16" s="402">
        <f t="shared" si="2"/>
        <v>0</v>
      </c>
      <c r="R16" s="326"/>
      <c r="S16" s="326"/>
      <c r="T16" s="326"/>
      <c r="U16" s="326"/>
      <c r="V16" s="326"/>
    </row>
    <row r="17" spans="1:22" ht="15.75" x14ac:dyDescent="0.25">
      <c r="A17" s="574"/>
      <c r="B17" s="572"/>
      <c r="C17" s="326"/>
      <c r="D17" s="326"/>
      <c r="E17" s="326"/>
      <c r="F17" s="326"/>
      <c r="G17" s="326"/>
      <c r="H17" s="356"/>
      <c r="I17" s="357"/>
      <c r="J17" s="356"/>
      <c r="K17" s="357"/>
      <c r="L17" s="356"/>
      <c r="M17" s="357"/>
      <c r="N17" s="356"/>
      <c r="O17" s="357"/>
      <c r="P17" s="401">
        <f t="shared" si="1"/>
        <v>0</v>
      </c>
      <c r="Q17" s="402">
        <f t="shared" si="2"/>
        <v>0</v>
      </c>
      <c r="R17" s="326"/>
      <c r="S17" s="326"/>
      <c r="T17" s="326"/>
      <c r="U17" s="326"/>
      <c r="V17" s="326"/>
    </row>
    <row r="18" spans="1:22" ht="15.75" x14ac:dyDescent="0.25">
      <c r="A18" s="574"/>
      <c r="B18" s="572"/>
      <c r="C18" s="326"/>
      <c r="D18" s="326"/>
      <c r="E18" s="326"/>
      <c r="F18" s="326"/>
      <c r="G18" s="326"/>
      <c r="H18" s="356"/>
      <c r="I18" s="357"/>
      <c r="J18" s="356"/>
      <c r="K18" s="357"/>
      <c r="L18" s="356"/>
      <c r="M18" s="357"/>
      <c r="N18" s="356"/>
      <c r="O18" s="357"/>
      <c r="P18" s="401">
        <f t="shared" si="1"/>
        <v>0</v>
      </c>
      <c r="Q18" s="402">
        <f t="shared" si="2"/>
        <v>0</v>
      </c>
      <c r="R18" s="326"/>
      <c r="S18" s="326"/>
      <c r="T18" s="326"/>
      <c r="U18" s="326"/>
      <c r="V18" s="326"/>
    </row>
    <row r="19" spans="1:22" ht="15.75" x14ac:dyDescent="0.25">
      <c r="A19" s="574"/>
      <c r="B19" s="572"/>
      <c r="C19" s="326"/>
      <c r="D19" s="326"/>
      <c r="E19" s="326"/>
      <c r="F19" s="326"/>
      <c r="G19" s="326"/>
      <c r="H19" s="356"/>
      <c r="I19" s="357"/>
      <c r="J19" s="356"/>
      <c r="K19" s="357"/>
      <c r="L19" s="356"/>
      <c r="M19" s="357"/>
      <c r="N19" s="356"/>
      <c r="O19" s="357"/>
      <c r="P19" s="401">
        <f t="shared" si="1"/>
        <v>0</v>
      </c>
      <c r="Q19" s="402">
        <f t="shared" si="2"/>
        <v>0</v>
      </c>
      <c r="R19" s="326"/>
      <c r="S19" s="326"/>
      <c r="T19" s="326"/>
      <c r="U19" s="326"/>
      <c r="V19" s="326"/>
    </row>
    <row r="20" spans="1:22" ht="15.75" x14ac:dyDescent="0.25">
      <c r="A20" s="574"/>
      <c r="B20" s="573"/>
      <c r="C20" s="326"/>
      <c r="D20" s="326"/>
      <c r="E20" s="326"/>
      <c r="F20" s="326"/>
      <c r="G20" s="326"/>
      <c r="H20" s="356"/>
      <c r="I20" s="357"/>
      <c r="J20" s="356"/>
      <c r="K20" s="357"/>
      <c r="L20" s="356"/>
      <c r="M20" s="357"/>
      <c r="N20" s="356"/>
      <c r="O20" s="357"/>
      <c r="P20" s="401">
        <f t="shared" si="1"/>
        <v>0</v>
      </c>
      <c r="Q20" s="402">
        <f t="shared" si="2"/>
        <v>0</v>
      </c>
      <c r="R20" s="326"/>
      <c r="S20" s="326"/>
      <c r="T20" s="326"/>
      <c r="U20" s="326"/>
      <c r="V20" s="326"/>
    </row>
    <row r="21" spans="1:22" ht="15.6" customHeight="1" x14ac:dyDescent="0.25">
      <c r="A21" s="292"/>
      <c r="B21" s="293"/>
      <c r="C21" s="292" t="s">
        <v>1516</v>
      </c>
      <c r="D21" s="293"/>
      <c r="E21" s="293"/>
      <c r="F21" s="293"/>
      <c r="G21" s="294"/>
      <c r="H21" s="287">
        <f t="shared" ref="H21:Q21" si="7">SUM(H8:H20)</f>
        <v>0</v>
      </c>
      <c r="I21" s="235">
        <f t="shared" si="7"/>
        <v>0</v>
      </c>
      <c r="J21" s="287">
        <f t="shared" si="7"/>
        <v>0</v>
      </c>
      <c r="K21" s="235">
        <f t="shared" si="7"/>
        <v>0</v>
      </c>
      <c r="L21" s="287">
        <f t="shared" si="7"/>
        <v>10</v>
      </c>
      <c r="M21" s="235">
        <f t="shared" si="7"/>
        <v>34000</v>
      </c>
      <c r="N21" s="287">
        <f t="shared" si="7"/>
        <v>25</v>
      </c>
      <c r="O21" s="235">
        <f t="shared" si="7"/>
        <v>87210</v>
      </c>
      <c r="P21" s="235">
        <f t="shared" si="7"/>
        <v>35</v>
      </c>
      <c r="Q21" s="235">
        <f t="shared" si="7"/>
        <v>121210</v>
      </c>
      <c r="R21" s="264"/>
      <c r="S21" s="264"/>
      <c r="T21" s="264"/>
      <c r="U21" s="264"/>
      <c r="V21" s="264"/>
    </row>
  </sheetData>
  <mergeCells count="21">
    <mergeCell ref="D8:D9"/>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0"/>
    <mergeCell ref="B8:B20"/>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15" sqref="C15"/>
    </sheetView>
  </sheetViews>
  <sheetFormatPr baseColWidth="10" defaultRowHeight="15" x14ac:dyDescent="0.25"/>
  <cols>
    <col min="1" max="1" width="21.7109375" customWidth="1"/>
    <col min="2" max="2" width="26.28515625" customWidth="1"/>
    <col min="3" max="3" width="27.42578125" customWidth="1"/>
    <col min="4" max="4" width="27.42578125" style="465"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14" t="s">
        <v>1646</v>
      </c>
      <c r="D1" s="514" t="s">
        <v>1647</v>
      </c>
      <c r="E1" s="241"/>
      <c r="F1" s="243"/>
      <c r="G1" s="241"/>
      <c r="H1" s="291" t="s">
        <v>1353</v>
      </c>
      <c r="K1" s="241"/>
      <c r="L1" s="241"/>
      <c r="M1" s="241"/>
      <c r="N1" s="241"/>
      <c r="O1" s="241"/>
      <c r="P1" s="241"/>
      <c r="Q1" s="241"/>
      <c r="R1" s="241"/>
      <c r="S1" s="241"/>
      <c r="T1" s="241"/>
      <c r="U1" s="241"/>
      <c r="V1" s="241"/>
    </row>
    <row r="2" spans="1:22" ht="18" customHeight="1" x14ac:dyDescent="0.25">
      <c r="B2" s="243"/>
      <c r="C2" s="243"/>
      <c r="D2" s="243"/>
      <c r="E2" s="243"/>
      <c r="F2" s="243"/>
      <c r="G2" s="243"/>
      <c r="H2" s="291"/>
      <c r="K2" s="243"/>
      <c r="L2" s="243"/>
      <c r="M2" s="243"/>
      <c r="N2" s="243"/>
      <c r="O2" s="243"/>
      <c r="P2" s="243"/>
      <c r="Q2" s="243"/>
      <c r="R2" s="243"/>
      <c r="S2" s="243"/>
      <c r="T2" s="243"/>
      <c r="U2" s="243"/>
      <c r="V2" s="243"/>
    </row>
    <row r="3" spans="1:22" ht="18" customHeight="1" x14ac:dyDescent="0.25">
      <c r="A3" s="316"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594" t="s">
        <v>1352</v>
      </c>
      <c r="B4" s="594"/>
      <c r="C4" s="594"/>
      <c r="D4" s="594"/>
      <c r="E4" s="594"/>
      <c r="F4" s="594"/>
      <c r="G4" s="594"/>
      <c r="H4" s="594"/>
      <c r="I4" s="594"/>
      <c r="J4" s="594"/>
      <c r="K4" s="594"/>
      <c r="L4" s="594"/>
      <c r="M4" s="594"/>
      <c r="N4" s="594"/>
      <c r="O4" s="594"/>
      <c r="P4" s="594"/>
      <c r="Q4" s="594"/>
      <c r="R4" s="594"/>
      <c r="S4" s="594"/>
      <c r="T4" s="594"/>
      <c r="U4" s="594"/>
      <c r="V4" s="594"/>
    </row>
    <row r="5" spans="1:22" ht="14.45" customHeight="1" x14ac:dyDescent="0.25">
      <c r="A5" s="546" t="s">
        <v>96</v>
      </c>
      <c r="B5" s="548" t="s">
        <v>110</v>
      </c>
      <c r="C5" s="558" t="s">
        <v>1537</v>
      </c>
      <c r="D5" s="558" t="s">
        <v>1538</v>
      </c>
      <c r="E5" s="558" t="s">
        <v>86</v>
      </c>
      <c r="F5" s="558" t="s">
        <v>391</v>
      </c>
      <c r="G5" s="558" t="s">
        <v>87</v>
      </c>
      <c r="H5" s="561" t="s">
        <v>99</v>
      </c>
      <c r="I5" s="563"/>
      <c r="J5" s="563"/>
      <c r="K5" s="563"/>
      <c r="L5" s="563"/>
      <c r="M5" s="563"/>
      <c r="N5" s="563"/>
      <c r="O5" s="562"/>
      <c r="P5" s="567" t="s">
        <v>100</v>
      </c>
      <c r="Q5" s="568"/>
      <c r="R5" s="548" t="s">
        <v>101</v>
      </c>
      <c r="S5" s="548" t="s">
        <v>102</v>
      </c>
      <c r="T5" s="548" t="s">
        <v>109</v>
      </c>
      <c r="U5" s="548" t="s">
        <v>108</v>
      </c>
      <c r="V5" s="564" t="s">
        <v>88</v>
      </c>
    </row>
    <row r="6" spans="1:22" ht="14.45" customHeight="1" x14ac:dyDescent="0.25">
      <c r="A6" s="546"/>
      <c r="B6" s="546"/>
      <c r="C6" s="559"/>
      <c r="D6" s="559"/>
      <c r="E6" s="559"/>
      <c r="F6" s="559"/>
      <c r="G6" s="559"/>
      <c r="H6" s="561" t="s">
        <v>103</v>
      </c>
      <c r="I6" s="562"/>
      <c r="J6" s="561" t="s">
        <v>104</v>
      </c>
      <c r="K6" s="562"/>
      <c r="L6" s="561" t="s">
        <v>105</v>
      </c>
      <c r="M6" s="562"/>
      <c r="N6" s="561" t="s">
        <v>106</v>
      </c>
      <c r="O6" s="562"/>
      <c r="P6" s="569"/>
      <c r="Q6" s="570"/>
      <c r="R6" s="546"/>
      <c r="S6" s="546"/>
      <c r="T6" s="546"/>
      <c r="U6" s="546"/>
      <c r="V6" s="565"/>
    </row>
    <row r="7" spans="1:22" ht="25.5" x14ac:dyDescent="0.25">
      <c r="A7" s="547"/>
      <c r="B7" s="547"/>
      <c r="C7" s="560"/>
      <c r="D7" s="560"/>
      <c r="E7" s="560"/>
      <c r="F7" s="560"/>
      <c r="G7" s="560"/>
      <c r="H7" s="441" t="s">
        <v>107</v>
      </c>
      <c r="I7" s="441" t="s">
        <v>12</v>
      </c>
      <c r="J7" s="441" t="s">
        <v>107</v>
      </c>
      <c r="K7" s="441" t="s">
        <v>12</v>
      </c>
      <c r="L7" s="441" t="s">
        <v>107</v>
      </c>
      <c r="M7" s="441" t="s">
        <v>12</v>
      </c>
      <c r="N7" s="441" t="s">
        <v>107</v>
      </c>
      <c r="O7" s="441" t="s">
        <v>12</v>
      </c>
      <c r="P7" s="441" t="s">
        <v>107</v>
      </c>
      <c r="Q7" s="441" t="s">
        <v>12</v>
      </c>
      <c r="R7" s="547"/>
      <c r="S7" s="547"/>
      <c r="T7" s="547"/>
      <c r="U7" s="547"/>
      <c r="V7" s="566"/>
    </row>
    <row r="8" spans="1:22" ht="15.6" customHeight="1" x14ac:dyDescent="0.25">
      <c r="A8" s="442"/>
      <c r="B8" s="443"/>
      <c r="C8" s="444"/>
      <c r="D8" s="444"/>
      <c r="E8" s="444"/>
      <c r="F8" s="445"/>
      <c r="G8" s="444"/>
      <c r="H8" s="446"/>
      <c r="I8" s="446"/>
      <c r="J8" s="446"/>
      <c r="K8" s="446"/>
      <c r="L8" s="446"/>
      <c r="M8" s="446"/>
      <c r="N8" s="446"/>
      <c r="O8" s="446"/>
      <c r="P8" s="446"/>
      <c r="Q8" s="446"/>
      <c r="R8" s="447"/>
      <c r="S8" s="447"/>
      <c r="T8" s="447"/>
      <c r="U8" s="447"/>
      <c r="V8" s="448"/>
    </row>
    <row r="9" spans="1:22" ht="15.75" x14ac:dyDescent="0.25">
      <c r="A9" s="595" t="s">
        <v>1423</v>
      </c>
      <c r="B9" s="549" t="s">
        <v>1424</v>
      </c>
      <c r="C9" s="326"/>
      <c r="D9" s="326"/>
      <c r="E9" s="326"/>
      <c r="F9" s="326"/>
      <c r="G9" s="326"/>
      <c r="H9" s="352"/>
      <c r="I9" s="355"/>
      <c r="J9" s="352"/>
      <c r="K9" s="355"/>
      <c r="L9" s="352"/>
      <c r="M9" s="355"/>
      <c r="N9" s="352"/>
      <c r="O9" s="355"/>
      <c r="P9" s="404">
        <f t="shared" ref="P9:Q20" si="0">H9+J9+L9+N9</f>
        <v>0</v>
      </c>
      <c r="Q9" s="402">
        <f t="shared" si="0"/>
        <v>0</v>
      </c>
      <c r="R9" s="326"/>
      <c r="S9" s="326"/>
      <c r="T9" s="326"/>
      <c r="U9" s="326"/>
      <c r="V9" s="326"/>
    </row>
    <row r="10" spans="1:22" ht="15.75" x14ac:dyDescent="0.25">
      <c r="A10" s="596"/>
      <c r="B10" s="550"/>
      <c r="C10" s="326"/>
      <c r="D10" s="326"/>
      <c r="E10" s="326"/>
      <c r="F10" s="326"/>
      <c r="G10" s="326"/>
      <c r="H10" s="352"/>
      <c r="I10" s="355"/>
      <c r="J10" s="352"/>
      <c r="K10" s="355"/>
      <c r="L10" s="352"/>
      <c r="M10" s="355"/>
      <c r="N10" s="352"/>
      <c r="O10" s="355"/>
      <c r="P10" s="404">
        <f t="shared" si="0"/>
        <v>0</v>
      </c>
      <c r="Q10" s="402">
        <f t="shared" si="0"/>
        <v>0</v>
      </c>
      <c r="R10" s="326"/>
      <c r="S10" s="326"/>
      <c r="T10" s="326"/>
      <c r="U10" s="326"/>
      <c r="V10" s="326"/>
    </row>
    <row r="11" spans="1:22" ht="15.75" x14ac:dyDescent="0.25">
      <c r="A11" s="596"/>
      <c r="B11" s="550"/>
      <c r="C11" s="326"/>
      <c r="D11" s="326"/>
      <c r="E11" s="326"/>
      <c r="F11" s="326"/>
      <c r="G11" s="326"/>
      <c r="H11" s="352"/>
      <c r="I11" s="355"/>
      <c r="J11" s="352"/>
      <c r="K11" s="355"/>
      <c r="L11" s="352"/>
      <c r="M11" s="355"/>
      <c r="N11" s="352"/>
      <c r="O11" s="355"/>
      <c r="P11" s="404">
        <f t="shared" si="0"/>
        <v>0</v>
      </c>
      <c r="Q11" s="402">
        <f t="shared" si="0"/>
        <v>0</v>
      </c>
      <c r="R11" s="326"/>
      <c r="S11" s="326"/>
      <c r="T11" s="326"/>
      <c r="U11" s="326"/>
      <c r="V11" s="326"/>
    </row>
    <row r="12" spans="1:22" ht="15.75" x14ac:dyDescent="0.25">
      <c r="A12" s="596"/>
      <c r="B12" s="550"/>
      <c r="C12" s="326"/>
      <c r="D12" s="326"/>
      <c r="E12" s="326"/>
      <c r="F12" s="326"/>
      <c r="G12" s="326"/>
      <c r="H12" s="352"/>
      <c r="I12" s="355"/>
      <c r="J12" s="352"/>
      <c r="K12" s="355"/>
      <c r="L12" s="352"/>
      <c r="M12" s="355"/>
      <c r="N12" s="352"/>
      <c r="O12" s="355"/>
      <c r="P12" s="404">
        <f t="shared" si="0"/>
        <v>0</v>
      </c>
      <c r="Q12" s="402">
        <f t="shared" si="0"/>
        <v>0</v>
      </c>
      <c r="R12" s="326"/>
      <c r="S12" s="326"/>
      <c r="T12" s="326"/>
      <c r="U12" s="326"/>
      <c r="V12" s="72"/>
    </row>
    <row r="13" spans="1:22" ht="15.75" x14ac:dyDescent="0.25">
      <c r="A13" s="596"/>
      <c r="B13" s="550"/>
      <c r="C13" s="326"/>
      <c r="D13" s="326"/>
      <c r="E13" s="326"/>
      <c r="F13" s="326"/>
      <c r="G13" s="277"/>
      <c r="H13" s="358"/>
      <c r="I13" s="355"/>
      <c r="J13" s="358"/>
      <c r="K13" s="355"/>
      <c r="L13" s="358"/>
      <c r="M13" s="355"/>
      <c r="N13" s="358"/>
      <c r="O13" s="355"/>
      <c r="P13" s="404">
        <f t="shared" si="0"/>
        <v>0</v>
      </c>
      <c r="Q13" s="402">
        <f t="shared" si="0"/>
        <v>0</v>
      </c>
      <c r="R13" s="326"/>
      <c r="S13" s="326"/>
      <c r="T13" s="326"/>
      <c r="U13" s="326"/>
      <c r="V13" s="277"/>
    </row>
    <row r="14" spans="1:22" ht="15.75" x14ac:dyDescent="0.25">
      <c r="A14" s="596"/>
      <c r="B14" s="550"/>
      <c r="C14" s="326"/>
      <c r="D14" s="326"/>
      <c r="E14" s="326"/>
      <c r="F14" s="326"/>
      <c r="G14" s="326"/>
      <c r="H14" s="352"/>
      <c r="I14" s="355"/>
      <c r="J14" s="352"/>
      <c r="K14" s="355"/>
      <c r="L14" s="352"/>
      <c r="M14" s="355"/>
      <c r="N14" s="352"/>
      <c r="O14" s="355"/>
      <c r="P14" s="404">
        <f t="shared" si="0"/>
        <v>0</v>
      </c>
      <c r="Q14" s="402">
        <f t="shared" si="0"/>
        <v>0</v>
      </c>
      <c r="R14" s="326"/>
      <c r="S14" s="326"/>
      <c r="T14" s="326"/>
      <c r="U14" s="326"/>
      <c r="V14" s="326"/>
    </row>
    <row r="15" spans="1:22" ht="15.75" x14ac:dyDescent="0.25">
      <c r="A15" s="596"/>
      <c r="B15" s="550"/>
      <c r="C15" s="326"/>
      <c r="D15" s="326"/>
      <c r="E15" s="326"/>
      <c r="F15" s="326"/>
      <c r="G15" s="73"/>
      <c r="H15" s="352"/>
      <c r="I15" s="355"/>
      <c r="J15" s="352"/>
      <c r="K15" s="355"/>
      <c r="L15" s="352"/>
      <c r="M15" s="355"/>
      <c r="N15" s="352"/>
      <c r="O15" s="355"/>
      <c r="P15" s="404">
        <f t="shared" si="0"/>
        <v>0</v>
      </c>
      <c r="Q15" s="402">
        <f t="shared" si="0"/>
        <v>0</v>
      </c>
      <c r="R15" s="326"/>
      <c r="S15" s="326"/>
      <c r="T15" s="326"/>
      <c r="U15" s="326"/>
      <c r="V15" s="326"/>
    </row>
    <row r="16" spans="1:22" ht="15.75" x14ac:dyDescent="0.25">
      <c r="A16" s="596"/>
      <c r="B16" s="550"/>
      <c r="C16" s="326"/>
      <c r="D16" s="326"/>
      <c r="E16" s="326"/>
      <c r="F16" s="326"/>
      <c r="G16" s="326"/>
      <c r="H16" s="352"/>
      <c r="I16" s="355"/>
      <c r="J16" s="352"/>
      <c r="K16" s="355"/>
      <c r="L16" s="352"/>
      <c r="M16" s="355"/>
      <c r="N16" s="352"/>
      <c r="O16" s="355"/>
      <c r="P16" s="404">
        <f t="shared" si="0"/>
        <v>0</v>
      </c>
      <c r="Q16" s="402">
        <f t="shared" si="0"/>
        <v>0</v>
      </c>
      <c r="R16" s="326"/>
      <c r="S16" s="326"/>
      <c r="T16" s="326"/>
      <c r="U16" s="326"/>
      <c r="V16" s="326"/>
    </row>
    <row r="17" spans="1:22" ht="15.75" x14ac:dyDescent="0.25">
      <c r="A17" s="596"/>
      <c r="B17" s="550"/>
      <c r="C17" s="326"/>
      <c r="D17" s="326"/>
      <c r="E17" s="326"/>
      <c r="F17" s="326"/>
      <c r="G17" s="326"/>
      <c r="H17" s="358"/>
      <c r="I17" s="355"/>
      <c r="J17" s="358"/>
      <c r="K17" s="355"/>
      <c r="L17" s="358"/>
      <c r="M17" s="355"/>
      <c r="N17" s="358"/>
      <c r="O17" s="355"/>
      <c r="P17" s="404">
        <f t="shared" si="0"/>
        <v>0</v>
      </c>
      <c r="Q17" s="402">
        <f t="shared" si="0"/>
        <v>0</v>
      </c>
      <c r="R17" s="352"/>
      <c r="S17" s="352"/>
      <c r="T17" s="352"/>
      <c r="U17" s="352"/>
      <c r="V17" s="326"/>
    </row>
    <row r="18" spans="1:22" ht="15.75" x14ac:dyDescent="0.25">
      <c r="A18" s="596"/>
      <c r="B18" s="550"/>
      <c r="C18" s="326"/>
      <c r="D18" s="326"/>
      <c r="E18" s="326"/>
      <c r="F18" s="326"/>
      <c r="G18" s="326"/>
      <c r="H18" s="352"/>
      <c r="I18" s="355"/>
      <c r="J18" s="352"/>
      <c r="K18" s="355"/>
      <c r="L18" s="352"/>
      <c r="M18" s="355"/>
      <c r="N18" s="352"/>
      <c r="O18" s="355"/>
      <c r="P18" s="405">
        <f t="shared" si="0"/>
        <v>0</v>
      </c>
      <c r="Q18" s="406">
        <f t="shared" si="0"/>
        <v>0</v>
      </c>
      <c r="R18" s="326"/>
      <c r="S18" s="326"/>
      <c r="T18" s="326"/>
      <c r="U18" s="326"/>
      <c r="V18" s="326"/>
    </row>
    <row r="19" spans="1:22" ht="15.75" x14ac:dyDescent="0.25">
      <c r="A19" s="596"/>
      <c r="B19" s="550"/>
      <c r="C19" s="326"/>
      <c r="D19" s="326"/>
      <c r="E19" s="326"/>
      <c r="F19" s="326"/>
      <c r="G19" s="326"/>
      <c r="H19" s="352"/>
      <c r="I19" s="355"/>
      <c r="J19" s="352"/>
      <c r="K19" s="355"/>
      <c r="L19" s="352"/>
      <c r="M19" s="355"/>
      <c r="N19" s="352"/>
      <c r="O19" s="355"/>
      <c r="P19" s="405">
        <f t="shared" si="0"/>
        <v>0</v>
      </c>
      <c r="Q19" s="406">
        <f t="shared" si="0"/>
        <v>0</v>
      </c>
      <c r="R19" s="326"/>
      <c r="S19" s="326"/>
      <c r="T19" s="326"/>
      <c r="U19" s="326"/>
      <c r="V19" s="367"/>
    </row>
    <row r="20" spans="1:22" ht="15.75" x14ac:dyDescent="0.25">
      <c r="A20" s="597"/>
      <c r="B20" s="551"/>
      <c r="C20" s="326"/>
      <c r="D20" s="326"/>
      <c r="E20" s="326"/>
      <c r="F20" s="326"/>
      <c r="G20" s="326"/>
      <c r="H20" s="352"/>
      <c r="I20" s="355"/>
      <c r="J20" s="352"/>
      <c r="K20" s="355"/>
      <c r="L20" s="352"/>
      <c r="M20" s="355"/>
      <c r="N20" s="352"/>
      <c r="O20" s="355"/>
      <c r="P20" s="404">
        <f t="shared" si="0"/>
        <v>0</v>
      </c>
      <c r="Q20" s="402">
        <f t="shared" si="0"/>
        <v>0</v>
      </c>
      <c r="R20" s="352"/>
      <c r="S20" s="352"/>
      <c r="T20" s="352"/>
      <c r="U20" s="352"/>
      <c r="V20" s="326"/>
    </row>
    <row r="21" spans="1:22" ht="15.6" customHeight="1" x14ac:dyDescent="0.25">
      <c r="A21" s="301"/>
      <c r="B21" s="242"/>
      <c r="C21" s="301" t="s">
        <v>115</v>
      </c>
      <c r="D21" s="301"/>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x14ac:dyDescent="0.25">
      <c r="C23" s="465"/>
    </row>
    <row r="24" spans="1:22" x14ac:dyDescent="0.25">
      <c r="C24" s="465"/>
    </row>
  </sheetData>
  <mergeCells count="2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D14" sqref="D14"/>
    </sheetView>
  </sheetViews>
  <sheetFormatPr baseColWidth="10" defaultRowHeight="15" x14ac:dyDescent="0.25"/>
  <cols>
    <col min="1" max="1" width="34" customWidth="1"/>
    <col min="2" max="2" width="35.7109375" customWidth="1"/>
    <col min="3" max="3" width="27.42578125" customWidth="1"/>
    <col min="4" max="4" width="27.42578125" style="465"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03" t="s">
        <v>1344</v>
      </c>
      <c r="B1" s="603"/>
      <c r="C1" s="603"/>
      <c r="D1" s="603"/>
      <c r="E1" s="603"/>
      <c r="F1" s="603"/>
      <c r="G1" s="603"/>
      <c r="H1" s="603"/>
      <c r="I1" s="603"/>
      <c r="J1" s="603"/>
      <c r="K1" s="603"/>
      <c r="L1" s="603"/>
      <c r="M1" s="603"/>
      <c r="N1" s="603"/>
      <c r="O1" s="603"/>
      <c r="P1" s="603"/>
      <c r="Q1" s="603"/>
      <c r="R1" s="603"/>
      <c r="S1" s="603"/>
      <c r="T1" s="603"/>
      <c r="U1" s="603"/>
      <c r="V1" s="514" t="s">
        <v>1691</v>
      </c>
      <c r="W1" s="514" t="s">
        <v>1692</v>
      </c>
      <c r="X1" s="514" t="s">
        <v>1693</v>
      </c>
      <c r="Y1" s="514" t="s">
        <v>1694</v>
      </c>
      <c r="Z1" s="514" t="s">
        <v>1695</v>
      </c>
      <c r="AA1" s="514" t="s">
        <v>1696</v>
      </c>
      <c r="AB1" s="514" t="s">
        <v>1697</v>
      </c>
    </row>
    <row r="2" spans="1:28" x14ac:dyDescent="0.25">
      <c r="A2" s="604" t="s">
        <v>1425</v>
      </c>
      <c r="B2" s="604"/>
      <c r="C2" s="604"/>
      <c r="D2" s="604"/>
      <c r="E2" s="604"/>
      <c r="F2" s="604"/>
      <c r="G2" s="604"/>
      <c r="H2" s="604"/>
      <c r="I2" s="604"/>
      <c r="J2" s="604"/>
      <c r="K2" s="604"/>
      <c r="L2" s="604"/>
      <c r="M2" s="604"/>
      <c r="N2" s="604"/>
      <c r="O2" s="604"/>
      <c r="P2" s="604"/>
      <c r="Q2" s="604"/>
      <c r="R2" s="604"/>
      <c r="S2" s="604"/>
      <c r="T2" s="604"/>
      <c r="U2" s="604"/>
    </row>
    <row r="3" spans="1:28" ht="13.5" customHeight="1" x14ac:dyDescent="0.25">
      <c r="A3" s="313" t="s">
        <v>1426</v>
      </c>
      <c r="B3" s="314"/>
      <c r="C3" s="314"/>
      <c r="D3" s="314"/>
      <c r="E3" s="314"/>
      <c r="F3" s="314"/>
      <c r="G3" s="314"/>
      <c r="H3" s="314"/>
      <c r="I3" s="314"/>
      <c r="J3" s="314"/>
      <c r="K3" s="314"/>
      <c r="L3" s="314"/>
      <c r="M3" s="517" t="s">
        <v>1648</v>
      </c>
      <c r="N3" s="517" t="s">
        <v>1649</v>
      </c>
      <c r="O3" s="517" t="s">
        <v>1650</v>
      </c>
      <c r="P3" s="517" t="s">
        <v>1651</v>
      </c>
      <c r="Q3" s="314"/>
      <c r="R3" s="314"/>
      <c r="S3" s="314"/>
      <c r="T3" s="314"/>
      <c r="U3" s="314"/>
    </row>
    <row r="4" spans="1:28" ht="15" customHeight="1" x14ac:dyDescent="0.25">
      <c r="A4" s="546" t="s">
        <v>96</v>
      </c>
      <c r="B4" s="548" t="s">
        <v>110</v>
      </c>
      <c r="C4" s="558" t="s">
        <v>1537</v>
      </c>
      <c r="D4" s="558" t="s">
        <v>1538</v>
      </c>
      <c r="E4" s="558" t="s">
        <v>86</v>
      </c>
      <c r="F4" s="558" t="s">
        <v>391</v>
      </c>
      <c r="G4" s="558" t="s">
        <v>87</v>
      </c>
      <c r="H4" s="561" t="s">
        <v>99</v>
      </c>
      <c r="I4" s="563"/>
      <c r="J4" s="563"/>
      <c r="K4" s="563"/>
      <c r="L4" s="563"/>
      <c r="M4" s="563"/>
      <c r="N4" s="563"/>
      <c r="O4" s="562"/>
      <c r="P4" s="567" t="s">
        <v>100</v>
      </c>
      <c r="Q4" s="568"/>
      <c r="R4" s="548" t="s">
        <v>102</v>
      </c>
      <c r="S4" s="548" t="s">
        <v>109</v>
      </c>
      <c r="T4" s="548" t="s">
        <v>108</v>
      </c>
      <c r="U4" s="564" t="s">
        <v>88</v>
      </c>
    </row>
    <row r="5" spans="1:28" ht="15" customHeight="1" x14ac:dyDescent="0.25">
      <c r="A5" s="546"/>
      <c r="B5" s="546"/>
      <c r="C5" s="559"/>
      <c r="D5" s="559"/>
      <c r="E5" s="559"/>
      <c r="F5" s="559"/>
      <c r="G5" s="559"/>
      <c r="H5" s="561" t="s">
        <v>103</v>
      </c>
      <c r="I5" s="562"/>
      <c r="J5" s="561" t="s">
        <v>104</v>
      </c>
      <c r="K5" s="562"/>
      <c r="L5" s="561" t="s">
        <v>105</v>
      </c>
      <c r="M5" s="562"/>
      <c r="N5" s="561" t="s">
        <v>106</v>
      </c>
      <c r="O5" s="562"/>
      <c r="P5" s="569"/>
      <c r="Q5" s="570"/>
      <c r="R5" s="546"/>
      <c r="S5" s="546"/>
      <c r="T5" s="546"/>
      <c r="U5" s="565"/>
    </row>
    <row r="6" spans="1:28" ht="25.5" x14ac:dyDescent="0.25">
      <c r="A6" s="547"/>
      <c r="B6" s="54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47"/>
      <c r="S6" s="547"/>
      <c r="T6" s="547"/>
      <c r="U6" s="566"/>
    </row>
    <row r="7" spans="1:28" ht="15.75" x14ac:dyDescent="0.25">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552" t="s">
        <v>1517</v>
      </c>
      <c r="B8" s="599" t="s">
        <v>1518</v>
      </c>
      <c r="C8" s="277"/>
      <c r="D8" s="277"/>
      <c r="E8" s="309"/>
      <c r="F8" s="309"/>
      <c r="G8" s="277"/>
      <c r="H8" s="363"/>
      <c r="I8" s="364"/>
      <c r="J8" s="277"/>
      <c r="K8" s="364"/>
      <c r="L8" s="277"/>
      <c r="M8" s="364"/>
      <c r="N8" s="277"/>
      <c r="O8" s="364"/>
      <c r="P8" s="401">
        <f t="shared" ref="P8:Q8" si="0">H8+J8+L8+N8</f>
        <v>0</v>
      </c>
      <c r="Q8" s="402">
        <f t="shared" si="0"/>
        <v>0</v>
      </c>
      <c r="R8" s="277"/>
      <c r="S8" s="277"/>
      <c r="T8" s="277"/>
      <c r="U8" s="277"/>
    </row>
    <row r="9" spans="1:28" s="366" customFormat="1" ht="15.75" x14ac:dyDescent="0.25">
      <c r="A9" s="553"/>
      <c r="B9" s="599"/>
      <c r="C9" s="277"/>
      <c r="D9" s="277"/>
      <c r="E9" s="309"/>
      <c r="F9" s="309"/>
      <c r="G9" s="277"/>
      <c r="H9" s="363"/>
      <c r="I9" s="364"/>
      <c r="J9" s="277"/>
      <c r="K9" s="364"/>
      <c r="L9" s="277"/>
      <c r="M9" s="364"/>
      <c r="N9" s="277"/>
      <c r="O9" s="364"/>
      <c r="P9" s="401">
        <f t="shared" ref="P9:P11" si="1">H9+J9+L9+N9</f>
        <v>0</v>
      </c>
      <c r="Q9" s="402">
        <f t="shared" ref="Q9:Q11" si="2">I9+K9+M9+O9</f>
        <v>0</v>
      </c>
      <c r="R9" s="277"/>
      <c r="S9" s="277"/>
      <c r="T9" s="277"/>
      <c r="U9" s="277"/>
    </row>
    <row r="10" spans="1:28" s="366" customFormat="1" ht="15.75" x14ac:dyDescent="0.25">
      <c r="A10" s="553"/>
      <c r="B10" s="599"/>
      <c r="C10" s="277"/>
      <c r="D10" s="277"/>
      <c r="E10" s="309"/>
      <c r="F10" s="309"/>
      <c r="G10" s="277"/>
      <c r="H10" s="363"/>
      <c r="I10" s="364"/>
      <c r="J10" s="277"/>
      <c r="K10" s="364"/>
      <c r="L10" s="277"/>
      <c r="M10" s="364"/>
      <c r="N10" s="277"/>
      <c r="O10" s="364"/>
      <c r="P10" s="401">
        <f t="shared" si="1"/>
        <v>0</v>
      </c>
      <c r="Q10" s="402">
        <f t="shared" si="2"/>
        <v>0</v>
      </c>
      <c r="R10" s="277"/>
      <c r="S10" s="277"/>
      <c r="T10" s="277"/>
      <c r="U10" s="277"/>
    </row>
    <row r="11" spans="1:28" s="465" customFormat="1" ht="15.75" x14ac:dyDescent="0.25">
      <c r="A11" s="553"/>
      <c r="B11" s="599"/>
      <c r="C11" s="277"/>
      <c r="D11" s="277"/>
      <c r="E11" s="309"/>
      <c r="F11" s="309"/>
      <c r="G11" s="277"/>
      <c r="H11" s="363"/>
      <c r="I11" s="364"/>
      <c r="J11" s="277"/>
      <c r="K11" s="364"/>
      <c r="L11" s="277"/>
      <c r="M11" s="364"/>
      <c r="N11" s="277"/>
      <c r="O11" s="364"/>
      <c r="P11" s="401">
        <f t="shared" si="1"/>
        <v>0</v>
      </c>
      <c r="Q11" s="402">
        <f t="shared" si="2"/>
        <v>0</v>
      </c>
      <c r="R11" s="277"/>
      <c r="S11" s="277"/>
      <c r="T11" s="277"/>
      <c r="U11" s="277"/>
    </row>
    <row r="12" spans="1:28" s="366" customFormat="1" ht="15.75" x14ac:dyDescent="0.25">
      <c r="A12" s="553"/>
      <c r="B12" s="599"/>
      <c r="C12" s="277"/>
      <c r="D12" s="277"/>
      <c r="E12" s="309"/>
      <c r="F12" s="309"/>
      <c r="G12" s="277"/>
      <c r="H12" s="363"/>
      <c r="I12" s="364"/>
      <c r="J12" s="277"/>
      <c r="K12" s="364"/>
      <c r="L12" s="277"/>
      <c r="M12" s="364"/>
      <c r="N12" s="277"/>
      <c r="O12" s="364"/>
      <c r="P12" s="401">
        <f t="shared" ref="P12:P32" si="3">H12+J12+L12+N12</f>
        <v>0</v>
      </c>
      <c r="Q12" s="402">
        <f t="shared" ref="Q12:Q32" si="4">I12+K12+M12+O12</f>
        <v>0</v>
      </c>
      <c r="R12" s="277"/>
      <c r="S12" s="277"/>
      <c r="T12" s="277"/>
      <c r="U12" s="277"/>
    </row>
    <row r="13" spans="1:28" s="465" customFormat="1" ht="15.75" x14ac:dyDescent="0.25">
      <c r="A13" s="553"/>
      <c r="B13" s="599"/>
      <c r="C13" s="277"/>
      <c r="D13" s="277"/>
      <c r="E13" s="309"/>
      <c r="F13" s="309"/>
      <c r="G13" s="277"/>
      <c r="H13" s="363"/>
      <c r="I13" s="364"/>
      <c r="J13" s="277"/>
      <c r="K13" s="364"/>
      <c r="L13" s="277"/>
      <c r="M13" s="364"/>
      <c r="N13" s="277"/>
      <c r="O13" s="364"/>
      <c r="P13" s="401">
        <f t="shared" si="3"/>
        <v>0</v>
      </c>
      <c r="Q13" s="402">
        <f t="shared" si="4"/>
        <v>0</v>
      </c>
      <c r="R13" s="277"/>
      <c r="S13" s="277"/>
      <c r="T13" s="277"/>
      <c r="U13" s="277"/>
    </row>
    <row r="14" spans="1:28" s="465" customFormat="1" ht="15.75" x14ac:dyDescent="0.25">
      <c r="A14" s="553"/>
      <c r="B14" s="599"/>
      <c r="C14" s="277"/>
      <c r="D14" s="277"/>
      <c r="E14" s="309"/>
      <c r="F14" s="309"/>
      <c r="G14" s="277"/>
      <c r="H14" s="363"/>
      <c r="I14" s="364"/>
      <c r="J14" s="277"/>
      <c r="K14" s="364"/>
      <c r="L14" s="277"/>
      <c r="M14" s="364"/>
      <c r="N14" s="277"/>
      <c r="O14" s="364"/>
      <c r="P14" s="401">
        <f t="shared" si="3"/>
        <v>0</v>
      </c>
      <c r="Q14" s="402">
        <f t="shared" si="4"/>
        <v>0</v>
      </c>
      <c r="R14" s="277"/>
      <c r="S14" s="277"/>
      <c r="T14" s="277"/>
      <c r="U14" s="277"/>
    </row>
    <row r="15" spans="1:28" s="366" customFormat="1" ht="15.75" x14ac:dyDescent="0.25">
      <c r="A15" s="553"/>
      <c r="B15" s="599"/>
      <c r="C15" s="277"/>
      <c r="D15" s="277"/>
      <c r="E15" s="309"/>
      <c r="F15" s="309"/>
      <c r="G15" s="277"/>
      <c r="H15" s="363"/>
      <c r="I15" s="364"/>
      <c r="J15" s="277"/>
      <c r="K15" s="364"/>
      <c r="L15" s="277"/>
      <c r="M15" s="364"/>
      <c r="N15" s="277"/>
      <c r="O15" s="364"/>
      <c r="P15" s="401">
        <f t="shared" si="3"/>
        <v>0</v>
      </c>
      <c r="Q15" s="402">
        <f t="shared" si="4"/>
        <v>0</v>
      </c>
      <c r="R15" s="277"/>
      <c r="S15" s="277"/>
      <c r="T15" s="277"/>
      <c r="U15" s="277"/>
    </row>
    <row r="16" spans="1:28" s="465" customFormat="1" ht="15.75" x14ac:dyDescent="0.25">
      <c r="A16" s="553"/>
      <c r="B16" s="599"/>
      <c r="C16" s="277"/>
      <c r="D16" s="277"/>
      <c r="E16" s="309"/>
      <c r="F16" s="309"/>
      <c r="G16" s="277"/>
      <c r="H16" s="363"/>
      <c r="I16" s="364"/>
      <c r="J16" s="277"/>
      <c r="K16" s="364"/>
      <c r="L16" s="277"/>
      <c r="M16" s="364"/>
      <c r="N16" s="277"/>
      <c r="O16" s="364"/>
      <c r="P16" s="401">
        <f t="shared" si="3"/>
        <v>0</v>
      </c>
      <c r="Q16" s="402">
        <f t="shared" si="4"/>
        <v>0</v>
      </c>
      <c r="R16" s="277"/>
      <c r="S16" s="277"/>
      <c r="T16" s="277"/>
      <c r="U16" s="277"/>
    </row>
    <row r="17" spans="1:21" s="366" customFormat="1" ht="15.75" x14ac:dyDescent="0.25">
      <c r="A17" s="553"/>
      <c r="B17" s="599"/>
      <c r="C17" s="277"/>
      <c r="D17" s="277"/>
      <c r="E17" s="309"/>
      <c r="F17" s="309"/>
      <c r="G17" s="277"/>
      <c r="H17" s="363"/>
      <c r="I17" s="364"/>
      <c r="J17" s="277"/>
      <c r="K17" s="364"/>
      <c r="L17" s="277"/>
      <c r="M17" s="364"/>
      <c r="N17" s="277"/>
      <c r="O17" s="364"/>
      <c r="P17" s="401">
        <f t="shared" si="3"/>
        <v>0</v>
      </c>
      <c r="Q17" s="402">
        <f t="shared" si="4"/>
        <v>0</v>
      </c>
      <c r="R17" s="277"/>
      <c r="S17" s="277"/>
      <c r="T17" s="277"/>
      <c r="U17" s="277"/>
    </row>
    <row r="18" spans="1:21" ht="15.75" x14ac:dyDescent="0.25">
      <c r="A18" s="553"/>
      <c r="B18" s="599"/>
      <c r="C18" s="277"/>
      <c r="D18" s="277"/>
      <c r="E18" s="309"/>
      <c r="F18" s="309"/>
      <c r="G18" s="277"/>
      <c r="H18" s="363"/>
      <c r="I18" s="364"/>
      <c r="J18" s="277"/>
      <c r="K18" s="364"/>
      <c r="L18" s="277"/>
      <c r="M18" s="364"/>
      <c r="N18" s="277"/>
      <c r="O18" s="364"/>
      <c r="P18" s="401">
        <f t="shared" si="3"/>
        <v>0</v>
      </c>
      <c r="Q18" s="402">
        <f t="shared" si="4"/>
        <v>0</v>
      </c>
      <c r="R18" s="277"/>
      <c r="S18" s="277"/>
      <c r="T18" s="277"/>
      <c r="U18" s="277"/>
    </row>
    <row r="19" spans="1:21" ht="15.75" x14ac:dyDescent="0.25">
      <c r="A19" s="553"/>
      <c r="B19" s="598" t="s">
        <v>1519</v>
      </c>
      <c r="C19" s="277"/>
      <c r="D19" s="277"/>
      <c r="E19" s="309"/>
      <c r="F19" s="277"/>
      <c r="G19" s="277"/>
      <c r="H19" s="277"/>
      <c r="I19" s="364"/>
      <c r="J19" s="277"/>
      <c r="K19" s="364"/>
      <c r="L19" s="277"/>
      <c r="M19" s="364"/>
      <c r="N19" s="277"/>
      <c r="O19" s="364"/>
      <c r="P19" s="401">
        <f t="shared" si="3"/>
        <v>0</v>
      </c>
      <c r="Q19" s="402">
        <f t="shared" si="4"/>
        <v>0</v>
      </c>
      <c r="R19" s="277"/>
      <c r="S19" s="277"/>
      <c r="T19" s="277"/>
      <c r="U19" s="277"/>
    </row>
    <row r="20" spans="1:21" ht="15.75" x14ac:dyDescent="0.25">
      <c r="A20" s="553"/>
      <c r="B20" s="598"/>
      <c r="C20" s="277"/>
      <c r="D20" s="277"/>
      <c r="E20" s="309"/>
      <c r="F20" s="277"/>
      <c r="G20" s="277"/>
      <c r="H20" s="363"/>
      <c r="I20" s="364"/>
      <c r="J20" s="277"/>
      <c r="K20" s="364"/>
      <c r="L20" s="277"/>
      <c r="M20" s="364"/>
      <c r="N20" s="277"/>
      <c r="O20" s="364"/>
      <c r="P20" s="401">
        <f t="shared" si="3"/>
        <v>0</v>
      </c>
      <c r="Q20" s="402">
        <f t="shared" si="4"/>
        <v>0</v>
      </c>
      <c r="R20" s="277"/>
      <c r="S20" s="277"/>
      <c r="T20" s="277"/>
      <c r="U20" s="277"/>
    </row>
    <row r="21" spans="1:21" s="366" customFormat="1" ht="15.75" x14ac:dyDescent="0.25">
      <c r="A21" s="553"/>
      <c r="B21" s="598"/>
      <c r="C21" s="277"/>
      <c r="D21" s="277"/>
      <c r="E21" s="309"/>
      <c r="F21" s="277"/>
      <c r="G21" s="277"/>
      <c r="H21" s="363"/>
      <c r="I21" s="364"/>
      <c r="J21" s="277"/>
      <c r="K21" s="364"/>
      <c r="L21" s="277"/>
      <c r="M21" s="364"/>
      <c r="N21" s="277"/>
      <c r="O21" s="364"/>
      <c r="P21" s="401">
        <f t="shared" si="3"/>
        <v>0</v>
      </c>
      <c r="Q21" s="402">
        <f t="shared" si="4"/>
        <v>0</v>
      </c>
      <c r="R21" s="277"/>
      <c r="S21" s="277"/>
      <c r="T21" s="277"/>
      <c r="U21" s="277"/>
    </row>
    <row r="22" spans="1:21" s="366" customFormat="1" ht="15.75" x14ac:dyDescent="0.25">
      <c r="A22" s="553"/>
      <c r="B22" s="598"/>
      <c r="C22" s="277"/>
      <c r="D22" s="277"/>
      <c r="E22" s="309"/>
      <c r="F22" s="277"/>
      <c r="G22" s="277"/>
      <c r="H22" s="363"/>
      <c r="I22" s="364"/>
      <c r="J22" s="277"/>
      <c r="K22" s="364"/>
      <c r="L22" s="277"/>
      <c r="M22" s="364"/>
      <c r="N22" s="277"/>
      <c r="O22" s="364"/>
      <c r="P22" s="401">
        <f t="shared" si="3"/>
        <v>0</v>
      </c>
      <c r="Q22" s="402">
        <f t="shared" si="4"/>
        <v>0</v>
      </c>
      <c r="R22" s="277"/>
      <c r="S22" s="277"/>
      <c r="T22" s="277"/>
      <c r="U22" s="277"/>
    </row>
    <row r="23" spans="1:21" s="366" customFormat="1" ht="15.75" x14ac:dyDescent="0.25">
      <c r="A23" s="553"/>
      <c r="B23" s="598"/>
      <c r="C23" s="277"/>
      <c r="D23" s="277"/>
      <c r="E23" s="309"/>
      <c r="F23" s="277"/>
      <c r="G23" s="277"/>
      <c r="H23" s="363"/>
      <c r="I23" s="364"/>
      <c r="J23" s="277"/>
      <c r="K23" s="364"/>
      <c r="L23" s="277"/>
      <c r="M23" s="364"/>
      <c r="N23" s="277"/>
      <c r="O23" s="364"/>
      <c r="P23" s="401">
        <f t="shared" si="3"/>
        <v>0</v>
      </c>
      <c r="Q23" s="402">
        <f t="shared" si="4"/>
        <v>0</v>
      </c>
      <c r="R23" s="277"/>
      <c r="S23" s="277"/>
      <c r="T23" s="277"/>
      <c r="U23" s="277"/>
    </row>
    <row r="24" spans="1:21" s="366" customFormat="1" ht="15.75" x14ac:dyDescent="0.25">
      <c r="A24" s="553"/>
      <c r="B24" s="598"/>
      <c r="C24" s="277"/>
      <c r="D24" s="277"/>
      <c r="E24" s="309"/>
      <c r="F24" s="277"/>
      <c r="G24" s="277"/>
      <c r="H24" s="363"/>
      <c r="I24" s="364"/>
      <c r="J24" s="277"/>
      <c r="K24" s="364"/>
      <c r="L24" s="277"/>
      <c r="M24" s="364"/>
      <c r="N24" s="277"/>
      <c r="O24" s="364"/>
      <c r="P24" s="401">
        <f t="shared" si="3"/>
        <v>0</v>
      </c>
      <c r="Q24" s="402">
        <f t="shared" si="4"/>
        <v>0</v>
      </c>
      <c r="R24" s="277"/>
      <c r="S24" s="277"/>
      <c r="T24" s="277"/>
      <c r="U24" s="277"/>
    </row>
    <row r="25" spans="1:21" s="366" customFormat="1" ht="15.75" x14ac:dyDescent="0.25">
      <c r="A25" s="553"/>
      <c r="B25" s="598"/>
      <c r="C25" s="277"/>
      <c r="D25" s="277"/>
      <c r="E25" s="309"/>
      <c r="F25" s="277"/>
      <c r="G25" s="277"/>
      <c r="H25" s="363"/>
      <c r="I25" s="364"/>
      <c r="J25" s="277"/>
      <c r="K25" s="364"/>
      <c r="L25" s="277"/>
      <c r="M25" s="364"/>
      <c r="N25" s="277"/>
      <c r="O25" s="364"/>
      <c r="P25" s="401">
        <f t="shared" si="3"/>
        <v>0</v>
      </c>
      <c r="Q25" s="402">
        <f t="shared" si="4"/>
        <v>0</v>
      </c>
      <c r="R25" s="277"/>
      <c r="S25" s="277"/>
      <c r="T25" s="277"/>
      <c r="U25" s="277"/>
    </row>
    <row r="26" spans="1:21" ht="15.75" x14ac:dyDescent="0.25">
      <c r="A26" s="553"/>
      <c r="B26" s="598"/>
      <c r="C26" s="277"/>
      <c r="D26" s="277"/>
      <c r="E26" s="309"/>
      <c r="F26" s="277"/>
      <c r="G26" s="277"/>
      <c r="H26" s="277"/>
      <c r="I26" s="364"/>
      <c r="J26" s="277"/>
      <c r="K26" s="364"/>
      <c r="L26" s="277"/>
      <c r="M26" s="364"/>
      <c r="N26" s="277"/>
      <c r="O26" s="364"/>
      <c r="P26" s="401">
        <f t="shared" si="3"/>
        <v>0</v>
      </c>
      <c r="Q26" s="402">
        <f t="shared" si="4"/>
        <v>0</v>
      </c>
      <c r="R26" s="277"/>
      <c r="S26" s="277"/>
      <c r="T26" s="277"/>
      <c r="U26" s="360"/>
    </row>
    <row r="27" spans="1:21" ht="15.75" x14ac:dyDescent="0.25">
      <c r="A27" s="553"/>
      <c r="B27" s="598"/>
      <c r="C27" s="277"/>
      <c r="D27" s="277"/>
      <c r="E27" s="309"/>
      <c r="F27" s="277"/>
      <c r="G27" s="277"/>
      <c r="H27" s="277"/>
      <c r="I27" s="364"/>
      <c r="J27" s="277"/>
      <c r="K27" s="364"/>
      <c r="L27" s="277"/>
      <c r="M27" s="364"/>
      <c r="N27" s="277"/>
      <c r="O27" s="364"/>
      <c r="P27" s="401">
        <f t="shared" si="3"/>
        <v>0</v>
      </c>
      <c r="Q27" s="402">
        <f t="shared" si="4"/>
        <v>0</v>
      </c>
      <c r="R27" s="277"/>
      <c r="S27" s="277"/>
      <c r="T27" s="277"/>
      <c r="U27" s="360"/>
    </row>
    <row r="28" spans="1:21" ht="15.75" x14ac:dyDescent="0.25">
      <c r="A28" s="553"/>
      <c r="B28" s="598"/>
      <c r="C28" s="277"/>
      <c r="D28" s="277"/>
      <c r="E28" s="309"/>
      <c r="F28" s="277"/>
      <c r="G28" s="277"/>
      <c r="H28" s="277"/>
      <c r="I28" s="364"/>
      <c r="J28" s="277"/>
      <c r="K28" s="364"/>
      <c r="L28" s="277"/>
      <c r="M28" s="364"/>
      <c r="N28" s="277"/>
      <c r="O28" s="364"/>
      <c r="P28" s="401">
        <f t="shared" si="3"/>
        <v>0</v>
      </c>
      <c r="Q28" s="402">
        <f t="shared" si="4"/>
        <v>0</v>
      </c>
      <c r="R28" s="277"/>
      <c r="S28" s="277"/>
      <c r="T28" s="277"/>
      <c r="U28" s="360"/>
    </row>
    <row r="29" spans="1:21" ht="15.75" x14ac:dyDescent="0.25">
      <c r="A29" s="553"/>
      <c r="B29" s="598"/>
      <c r="C29" s="277"/>
      <c r="D29" s="277"/>
      <c r="E29" s="309"/>
      <c r="F29" s="277"/>
      <c r="G29" s="277"/>
      <c r="H29" s="277"/>
      <c r="I29" s="364"/>
      <c r="J29" s="277"/>
      <c r="K29" s="364"/>
      <c r="L29" s="277"/>
      <c r="M29" s="364"/>
      <c r="N29" s="277"/>
      <c r="O29" s="364"/>
      <c r="P29" s="401">
        <f t="shared" si="3"/>
        <v>0</v>
      </c>
      <c r="Q29" s="402">
        <f t="shared" si="4"/>
        <v>0</v>
      </c>
      <c r="R29" s="277"/>
      <c r="S29" s="277"/>
      <c r="T29" s="277"/>
      <c r="U29" s="360"/>
    </row>
    <row r="30" spans="1:21" ht="15.75" x14ac:dyDescent="0.25">
      <c r="A30" s="553"/>
      <c r="B30" s="598" t="s">
        <v>1520</v>
      </c>
      <c r="C30" s="277"/>
      <c r="D30" s="277"/>
      <c r="E30" s="309"/>
      <c r="F30" s="277"/>
      <c r="G30" s="277"/>
      <c r="H30" s="277"/>
      <c r="I30" s="364"/>
      <c r="J30" s="277"/>
      <c r="K30" s="364"/>
      <c r="L30" s="277"/>
      <c r="M30" s="364"/>
      <c r="N30" s="277"/>
      <c r="O30" s="364"/>
      <c r="P30" s="401">
        <f t="shared" si="3"/>
        <v>0</v>
      </c>
      <c r="Q30" s="402">
        <f t="shared" si="4"/>
        <v>0</v>
      </c>
      <c r="R30" s="277"/>
      <c r="S30" s="277"/>
      <c r="T30" s="277"/>
      <c r="U30" s="360"/>
    </row>
    <row r="31" spans="1:21" ht="15.75" x14ac:dyDescent="0.25">
      <c r="A31" s="553"/>
      <c r="B31" s="598"/>
      <c r="C31" s="368"/>
      <c r="D31" s="368"/>
      <c r="E31" s="309"/>
      <c r="F31" s="312"/>
      <c r="G31" s="312"/>
      <c r="H31" s="277"/>
      <c r="I31" s="364"/>
      <c r="J31" s="277"/>
      <c r="K31" s="364"/>
      <c r="L31" s="277"/>
      <c r="M31" s="364"/>
      <c r="N31" s="277"/>
      <c r="O31" s="364"/>
      <c r="P31" s="401">
        <f t="shared" si="3"/>
        <v>0</v>
      </c>
      <c r="Q31" s="402">
        <f t="shared" si="4"/>
        <v>0</v>
      </c>
      <c r="R31" s="277"/>
      <c r="S31" s="277"/>
      <c r="T31" s="277"/>
      <c r="U31" s="360"/>
    </row>
    <row r="32" spans="1:21" s="366" customFormat="1" ht="15.75" x14ac:dyDescent="0.25">
      <c r="A32" s="553"/>
      <c r="B32" s="598"/>
      <c r="C32" s="368"/>
      <c r="D32" s="368"/>
      <c r="E32" s="309"/>
      <c r="F32" s="312"/>
      <c r="G32" s="312"/>
      <c r="H32" s="277"/>
      <c r="I32" s="364"/>
      <c r="J32" s="277"/>
      <c r="K32" s="364"/>
      <c r="L32" s="277"/>
      <c r="M32" s="364"/>
      <c r="N32" s="277"/>
      <c r="O32" s="364"/>
      <c r="P32" s="401">
        <f t="shared" si="3"/>
        <v>0</v>
      </c>
      <c r="Q32" s="402">
        <f t="shared" si="4"/>
        <v>0</v>
      </c>
      <c r="R32" s="277"/>
      <c r="S32" s="277"/>
      <c r="T32" s="277"/>
      <c r="U32" s="360"/>
    </row>
    <row r="33" spans="1:21" s="366" customFormat="1" ht="15.75" x14ac:dyDescent="0.25">
      <c r="A33" s="553"/>
      <c r="B33" s="598"/>
      <c r="C33" s="368"/>
      <c r="D33" s="368"/>
      <c r="E33" s="309"/>
      <c r="F33" s="312"/>
      <c r="G33" s="312"/>
      <c r="H33" s="277"/>
      <c r="I33" s="364"/>
      <c r="J33" s="277"/>
      <c r="K33" s="364"/>
      <c r="L33" s="277"/>
      <c r="M33" s="364"/>
      <c r="N33" s="277"/>
      <c r="O33" s="364"/>
      <c r="P33" s="401">
        <f t="shared" ref="P33:P35" si="5">H33+J33+L33+N33</f>
        <v>0</v>
      </c>
      <c r="Q33" s="402">
        <f t="shared" ref="Q33:Q35" si="6">I33+K33+M33+O33</f>
        <v>0</v>
      </c>
      <c r="R33" s="277"/>
      <c r="S33" s="277"/>
      <c r="T33" s="277"/>
      <c r="U33" s="360"/>
    </row>
    <row r="34" spans="1:21" ht="15.75" x14ac:dyDescent="0.25">
      <c r="A34" s="553"/>
      <c r="B34" s="598"/>
      <c r="C34" s="368"/>
      <c r="D34" s="368"/>
      <c r="E34" s="309"/>
      <c r="F34" s="308"/>
      <c r="G34" s="312"/>
      <c r="H34" s="277"/>
      <c r="I34" s="364"/>
      <c r="J34" s="277"/>
      <c r="K34" s="364"/>
      <c r="L34" s="277"/>
      <c r="M34" s="364"/>
      <c r="N34" s="277"/>
      <c r="O34" s="364"/>
      <c r="P34" s="401">
        <f t="shared" si="5"/>
        <v>0</v>
      </c>
      <c r="Q34" s="402">
        <f t="shared" si="6"/>
        <v>0</v>
      </c>
      <c r="R34" s="277"/>
      <c r="S34" s="277"/>
      <c r="T34" s="277"/>
      <c r="U34" s="360"/>
    </row>
    <row r="35" spans="1:21" s="366" customFormat="1" ht="15.75" x14ac:dyDescent="0.25">
      <c r="A35" s="553"/>
      <c r="B35" s="598"/>
      <c r="C35" s="368"/>
      <c r="D35" s="368"/>
      <c r="E35" s="309"/>
      <c r="F35" s="308"/>
      <c r="G35" s="312"/>
      <c r="H35" s="277"/>
      <c r="I35" s="364"/>
      <c r="J35" s="277"/>
      <c r="K35" s="364"/>
      <c r="L35" s="277"/>
      <c r="M35" s="364"/>
      <c r="N35" s="277"/>
      <c r="O35" s="364"/>
      <c r="P35" s="401">
        <f t="shared" si="5"/>
        <v>0</v>
      </c>
      <c r="Q35" s="402">
        <f t="shared" si="6"/>
        <v>0</v>
      </c>
      <c r="R35" s="277"/>
      <c r="S35" s="277"/>
      <c r="T35" s="277"/>
      <c r="U35" s="360"/>
    </row>
    <row r="36" spans="1:21" ht="15.75" x14ac:dyDescent="0.25">
      <c r="A36" s="600" t="s">
        <v>1345</v>
      </c>
      <c r="B36" s="601"/>
      <c r="C36" s="601"/>
      <c r="D36" s="601"/>
      <c r="E36" s="601"/>
      <c r="F36" s="601"/>
      <c r="G36" s="602"/>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4"/>
      <c r="S36" s="264"/>
      <c r="T36" s="264"/>
      <c r="U36" s="278"/>
    </row>
    <row r="39" spans="1:21" x14ac:dyDescent="0.25">
      <c r="B39" s="465"/>
    </row>
    <row r="40" spans="1:21" x14ac:dyDescent="0.25">
      <c r="B40" s="465"/>
    </row>
    <row r="41" spans="1:21" x14ac:dyDescent="0.25">
      <c r="B41" s="465"/>
    </row>
    <row r="42" spans="1:21" x14ac:dyDescent="0.25">
      <c r="B42" s="465"/>
    </row>
  </sheetData>
  <mergeCells count="24">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 ref="B19:B29"/>
    <mergeCell ref="B8:B18"/>
    <mergeCell ref="G4:G6"/>
    <mergeCell ref="B4:B6"/>
    <mergeCell ref="C4:C6"/>
    <mergeCell ref="E4:E6"/>
    <mergeCell ref="F4:F6"/>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14" t="s">
        <v>1652</v>
      </c>
      <c r="C1" s="514" t="s">
        <v>1653</v>
      </c>
      <c r="D1" s="514" t="s">
        <v>1654</v>
      </c>
      <c r="E1" s="514" t="s">
        <v>1655</v>
      </c>
      <c r="F1" s="606" t="s">
        <v>1355</v>
      </c>
      <c r="G1" s="606"/>
      <c r="H1" s="606"/>
      <c r="I1" s="606"/>
      <c r="J1" s="606"/>
      <c r="K1" s="606"/>
      <c r="L1" s="606"/>
      <c r="M1" s="606"/>
      <c r="N1" s="290"/>
      <c r="O1" s="290"/>
      <c r="P1" s="290"/>
      <c r="Q1" s="290"/>
      <c r="R1" s="290"/>
      <c r="S1" s="290"/>
      <c r="T1" s="290"/>
      <c r="U1" s="290"/>
      <c r="V1" s="290"/>
      <c r="W1" s="290"/>
      <c r="X1" s="290"/>
      <c r="Y1" s="290"/>
      <c r="Z1" s="290"/>
      <c r="AA1" s="290"/>
      <c r="AB1" s="290"/>
    </row>
    <row r="2" spans="1:28" ht="18.75" x14ac:dyDescent="0.25">
      <c r="A2" s="318" t="s">
        <v>1354</v>
      </c>
      <c r="H2" s="290"/>
      <c r="J2" s="290"/>
      <c r="K2" s="290"/>
      <c r="L2" s="290"/>
      <c r="M2" s="290"/>
      <c r="N2" s="290"/>
      <c r="O2" s="290"/>
      <c r="P2" s="290"/>
      <c r="Q2" s="290"/>
      <c r="R2" s="290"/>
      <c r="S2" s="290"/>
      <c r="T2" s="290"/>
      <c r="U2" s="290"/>
      <c r="V2" s="290"/>
      <c r="W2" s="290"/>
      <c r="X2" s="290"/>
      <c r="Y2" s="290"/>
      <c r="Z2" s="290"/>
      <c r="AA2" s="290"/>
      <c r="AB2" s="290"/>
    </row>
    <row r="3" spans="1:28" s="366" customFormat="1" ht="18.75" x14ac:dyDescent="0.25">
      <c r="A3" s="318" t="s">
        <v>1427</v>
      </c>
      <c r="D3" s="465"/>
      <c r="H3" s="290"/>
      <c r="I3" s="233"/>
      <c r="J3" s="290"/>
      <c r="K3" s="290"/>
      <c r="L3" s="290"/>
      <c r="M3" s="290"/>
      <c r="N3" s="290"/>
      <c r="O3" s="290"/>
      <c r="P3" s="290"/>
      <c r="Q3" s="290"/>
      <c r="R3" s="290"/>
      <c r="S3" s="290"/>
      <c r="T3" s="290"/>
      <c r="U3" s="290"/>
      <c r="V3" s="290"/>
      <c r="W3" s="290"/>
      <c r="X3" s="290"/>
      <c r="Y3" s="290"/>
      <c r="Z3" s="290"/>
      <c r="AA3" s="290"/>
      <c r="AB3" s="290"/>
    </row>
    <row r="4" spans="1:28" s="366" customFormat="1" ht="18.75" x14ac:dyDescent="0.25">
      <c r="A4" s="318" t="s">
        <v>1428</v>
      </c>
      <c r="D4" s="465"/>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594" t="s">
        <v>1429</v>
      </c>
      <c r="B5" s="607"/>
      <c r="C5" s="607"/>
      <c r="D5" s="607"/>
      <c r="E5" s="607"/>
      <c r="F5" s="607"/>
      <c r="G5" s="607"/>
      <c r="H5" s="607"/>
      <c r="I5" s="607"/>
      <c r="J5" s="607"/>
      <c r="K5" s="607"/>
      <c r="L5" s="607"/>
      <c r="M5" s="607"/>
      <c r="N5" s="607"/>
      <c r="O5" s="607"/>
      <c r="P5" s="607"/>
      <c r="Q5" s="607"/>
      <c r="R5" s="607"/>
      <c r="S5" s="607"/>
      <c r="T5" s="607"/>
      <c r="U5" s="607"/>
      <c r="V5" s="607"/>
    </row>
    <row r="6" spans="1:28" ht="15" customHeight="1" x14ac:dyDescent="0.25">
      <c r="A6" s="546" t="s">
        <v>96</v>
      </c>
      <c r="B6" s="548" t="s">
        <v>110</v>
      </c>
      <c r="C6" s="558" t="s">
        <v>1537</v>
      </c>
      <c r="D6" s="558" t="s">
        <v>1538</v>
      </c>
      <c r="E6" s="558" t="s">
        <v>86</v>
      </c>
      <c r="F6" s="558" t="s">
        <v>391</v>
      </c>
      <c r="G6" s="558" t="s">
        <v>87</v>
      </c>
      <c r="H6" s="561" t="s">
        <v>99</v>
      </c>
      <c r="I6" s="563"/>
      <c r="J6" s="563"/>
      <c r="K6" s="563"/>
      <c r="L6" s="563"/>
      <c r="M6" s="563"/>
      <c r="N6" s="563"/>
      <c r="O6" s="562"/>
      <c r="P6" s="567" t="s">
        <v>100</v>
      </c>
      <c r="Q6" s="568"/>
      <c r="R6" s="548" t="s">
        <v>101</v>
      </c>
      <c r="S6" s="548" t="s">
        <v>102</v>
      </c>
      <c r="T6" s="548" t="s">
        <v>109</v>
      </c>
      <c r="U6" s="548" t="s">
        <v>108</v>
      </c>
      <c r="V6" s="564" t="s">
        <v>88</v>
      </c>
    </row>
    <row r="7" spans="1:28" ht="15" customHeight="1" x14ac:dyDescent="0.25">
      <c r="A7" s="546"/>
      <c r="B7" s="546"/>
      <c r="C7" s="559"/>
      <c r="D7" s="559"/>
      <c r="E7" s="559"/>
      <c r="F7" s="559"/>
      <c r="G7" s="559"/>
      <c r="H7" s="561" t="s">
        <v>103</v>
      </c>
      <c r="I7" s="562"/>
      <c r="J7" s="561" t="s">
        <v>104</v>
      </c>
      <c r="K7" s="562"/>
      <c r="L7" s="561" t="s">
        <v>105</v>
      </c>
      <c r="M7" s="562"/>
      <c r="N7" s="561" t="s">
        <v>106</v>
      </c>
      <c r="O7" s="562"/>
      <c r="P7" s="569"/>
      <c r="Q7" s="570"/>
      <c r="R7" s="546"/>
      <c r="S7" s="546"/>
      <c r="T7" s="546"/>
      <c r="U7" s="546"/>
      <c r="V7" s="565"/>
    </row>
    <row r="8" spans="1:28" ht="25.5" x14ac:dyDescent="0.25">
      <c r="A8" s="547"/>
      <c r="B8" s="547"/>
      <c r="C8" s="560"/>
      <c r="D8" s="560"/>
      <c r="E8" s="560"/>
      <c r="F8" s="560"/>
      <c r="G8" s="560"/>
      <c r="H8" s="441" t="s">
        <v>107</v>
      </c>
      <c r="I8" s="441" t="s">
        <v>12</v>
      </c>
      <c r="J8" s="441" t="s">
        <v>107</v>
      </c>
      <c r="K8" s="441" t="s">
        <v>12</v>
      </c>
      <c r="L8" s="441" t="s">
        <v>107</v>
      </c>
      <c r="M8" s="441" t="s">
        <v>12</v>
      </c>
      <c r="N8" s="441" t="s">
        <v>107</v>
      </c>
      <c r="O8" s="441" t="s">
        <v>12</v>
      </c>
      <c r="P8" s="441" t="s">
        <v>107</v>
      </c>
      <c r="Q8" s="441" t="s">
        <v>12</v>
      </c>
      <c r="R8" s="547"/>
      <c r="S8" s="547"/>
      <c r="T8" s="547"/>
      <c r="U8" s="547"/>
      <c r="V8" s="566"/>
    </row>
    <row r="9" spans="1:28" s="366" customFormat="1" ht="15.75" x14ac:dyDescent="0.25">
      <c r="A9" s="442"/>
      <c r="B9" s="443"/>
      <c r="C9" s="444"/>
      <c r="D9" s="444"/>
      <c r="E9" s="444"/>
      <c r="F9" s="445"/>
      <c r="G9" s="444"/>
      <c r="H9" s="446"/>
      <c r="I9" s="446"/>
      <c r="J9" s="446"/>
      <c r="K9" s="446"/>
      <c r="L9" s="446"/>
      <c r="M9" s="446"/>
      <c r="N9" s="446"/>
      <c r="O9" s="446"/>
      <c r="P9" s="446"/>
      <c r="Q9" s="446"/>
      <c r="R9" s="447"/>
      <c r="S9" s="447"/>
      <c r="T9" s="447"/>
      <c r="U9" s="447"/>
      <c r="V9" s="448"/>
    </row>
    <row r="10" spans="1:28" ht="15.75" x14ac:dyDescent="0.25">
      <c r="A10" s="605" t="s">
        <v>1431</v>
      </c>
      <c r="B10" s="605" t="s">
        <v>1430</v>
      </c>
      <c r="C10" s="326"/>
      <c r="D10" s="326"/>
      <c r="E10" s="326"/>
      <c r="F10" s="326"/>
      <c r="G10" s="326"/>
      <c r="H10" s="356"/>
      <c r="I10" s="357"/>
      <c r="J10" s="356"/>
      <c r="K10" s="357"/>
      <c r="L10" s="356"/>
      <c r="M10" s="357"/>
      <c r="N10" s="356"/>
      <c r="O10" s="357"/>
      <c r="P10" s="404">
        <f t="shared" ref="P10:Q10" si="0">H10+J10+L10+N10</f>
        <v>0</v>
      </c>
      <c r="Q10" s="402">
        <f t="shared" si="0"/>
        <v>0</v>
      </c>
      <c r="R10" s="326"/>
      <c r="S10" s="326"/>
      <c r="T10" s="326"/>
      <c r="U10" s="326"/>
      <c r="V10" s="326"/>
    </row>
    <row r="11" spans="1:28" s="366" customFormat="1" ht="15.75" x14ac:dyDescent="0.25">
      <c r="A11" s="605"/>
      <c r="B11" s="605"/>
      <c r="C11" s="326"/>
      <c r="D11" s="326"/>
      <c r="E11" s="326"/>
      <c r="F11" s="326"/>
      <c r="G11" s="326"/>
      <c r="H11" s="356"/>
      <c r="I11" s="357"/>
      <c r="J11" s="356"/>
      <c r="K11" s="357"/>
      <c r="L11" s="356"/>
      <c r="M11" s="357"/>
      <c r="N11" s="356"/>
      <c r="O11" s="357"/>
      <c r="P11" s="404">
        <f t="shared" ref="P11:P28" si="1">H11+J11+L11+N11</f>
        <v>0</v>
      </c>
      <c r="Q11" s="402">
        <f t="shared" ref="Q11:Q28" si="2">I11+K11+M11+O11</f>
        <v>0</v>
      </c>
      <c r="R11" s="326"/>
      <c r="S11" s="326"/>
      <c r="T11" s="326"/>
      <c r="U11" s="326"/>
      <c r="V11" s="326"/>
    </row>
    <row r="12" spans="1:28" s="366" customFormat="1" ht="15.75" x14ac:dyDescent="0.25">
      <c r="A12" s="605"/>
      <c r="B12" s="605"/>
      <c r="C12" s="326"/>
      <c r="D12" s="326"/>
      <c r="E12" s="326"/>
      <c r="F12" s="326"/>
      <c r="G12" s="326"/>
      <c r="H12" s="356"/>
      <c r="I12" s="357"/>
      <c r="J12" s="356"/>
      <c r="K12" s="357"/>
      <c r="L12" s="356"/>
      <c r="M12" s="357"/>
      <c r="N12" s="356"/>
      <c r="O12" s="357"/>
      <c r="P12" s="404">
        <f t="shared" si="1"/>
        <v>0</v>
      </c>
      <c r="Q12" s="402">
        <f t="shared" si="2"/>
        <v>0</v>
      </c>
      <c r="R12" s="326"/>
      <c r="S12" s="326"/>
      <c r="T12" s="326"/>
      <c r="U12" s="326"/>
      <c r="V12" s="326"/>
    </row>
    <row r="13" spans="1:28" s="366" customFormat="1" ht="15.75" x14ac:dyDescent="0.25">
      <c r="A13" s="605"/>
      <c r="B13" s="605"/>
      <c r="C13" s="326"/>
      <c r="D13" s="326"/>
      <c r="E13" s="326"/>
      <c r="F13" s="326"/>
      <c r="G13" s="326"/>
      <c r="H13" s="356"/>
      <c r="I13" s="357"/>
      <c r="J13" s="356"/>
      <c r="K13" s="357"/>
      <c r="L13" s="356"/>
      <c r="M13" s="357"/>
      <c r="N13" s="356"/>
      <c r="O13" s="357"/>
      <c r="P13" s="404">
        <f t="shared" si="1"/>
        <v>0</v>
      </c>
      <c r="Q13" s="402">
        <f t="shared" si="2"/>
        <v>0</v>
      </c>
      <c r="R13" s="326"/>
      <c r="S13" s="326"/>
      <c r="T13" s="326"/>
      <c r="U13" s="326"/>
      <c r="V13" s="326"/>
    </row>
    <row r="14" spans="1:28" s="366" customFormat="1" ht="15.75" x14ac:dyDescent="0.25">
      <c r="A14" s="605"/>
      <c r="B14" s="605"/>
      <c r="C14" s="326"/>
      <c r="D14" s="326"/>
      <c r="E14" s="326"/>
      <c r="F14" s="326"/>
      <c r="G14" s="326"/>
      <c r="H14" s="356"/>
      <c r="I14" s="357"/>
      <c r="J14" s="356"/>
      <c r="K14" s="357"/>
      <c r="L14" s="356"/>
      <c r="M14" s="357"/>
      <c r="N14" s="356"/>
      <c r="O14" s="357"/>
      <c r="P14" s="404">
        <f t="shared" si="1"/>
        <v>0</v>
      </c>
      <c r="Q14" s="402">
        <f t="shared" si="2"/>
        <v>0</v>
      </c>
      <c r="R14" s="326"/>
      <c r="S14" s="326"/>
      <c r="T14" s="326"/>
      <c r="U14" s="326"/>
      <c r="V14" s="326"/>
    </row>
    <row r="15" spans="1:28" s="366" customFormat="1" ht="15.75" x14ac:dyDescent="0.25">
      <c r="A15" s="605"/>
      <c r="B15" s="605"/>
      <c r="C15" s="326"/>
      <c r="D15" s="326"/>
      <c r="E15" s="326"/>
      <c r="F15" s="326"/>
      <c r="G15" s="326"/>
      <c r="H15" s="356"/>
      <c r="I15" s="357"/>
      <c r="J15" s="356"/>
      <c r="K15" s="357"/>
      <c r="L15" s="356"/>
      <c r="M15" s="357"/>
      <c r="N15" s="356"/>
      <c r="O15" s="357"/>
      <c r="P15" s="404">
        <f t="shared" si="1"/>
        <v>0</v>
      </c>
      <c r="Q15" s="402">
        <f t="shared" si="2"/>
        <v>0</v>
      </c>
      <c r="R15" s="326"/>
      <c r="S15" s="326"/>
      <c r="T15" s="326"/>
      <c r="U15" s="326"/>
      <c r="V15" s="326"/>
    </row>
    <row r="16" spans="1:28" ht="15.75" x14ac:dyDescent="0.25">
      <c r="A16" s="605"/>
      <c r="B16" s="605"/>
      <c r="C16" s="326"/>
      <c r="D16" s="326"/>
      <c r="E16" s="326"/>
      <c r="F16" s="326"/>
      <c r="G16" s="326"/>
      <c r="H16" s="356"/>
      <c r="I16" s="357"/>
      <c r="J16" s="356"/>
      <c r="K16" s="357"/>
      <c r="L16" s="356"/>
      <c r="M16" s="357"/>
      <c r="N16" s="356"/>
      <c r="O16" s="357"/>
      <c r="P16" s="404">
        <f t="shared" si="1"/>
        <v>0</v>
      </c>
      <c r="Q16" s="402">
        <f t="shared" si="2"/>
        <v>0</v>
      </c>
      <c r="R16" s="326"/>
      <c r="S16" s="326"/>
      <c r="T16" s="326"/>
      <c r="U16" s="326"/>
      <c r="V16" s="326"/>
    </row>
    <row r="17" spans="1:22" s="366" customFormat="1" ht="15.75" x14ac:dyDescent="0.25">
      <c r="A17" s="549" t="s">
        <v>1433</v>
      </c>
      <c r="B17" s="549" t="s">
        <v>116</v>
      </c>
      <c r="C17" s="326"/>
      <c r="D17" s="326"/>
      <c r="E17" s="326"/>
      <c r="F17" s="326"/>
      <c r="G17" s="326"/>
      <c r="H17" s="356"/>
      <c r="I17" s="357"/>
      <c r="J17" s="356"/>
      <c r="K17" s="357"/>
      <c r="L17" s="356"/>
      <c r="M17" s="357"/>
      <c r="N17" s="356"/>
      <c r="O17" s="357"/>
      <c r="P17" s="404">
        <f t="shared" si="1"/>
        <v>0</v>
      </c>
      <c r="Q17" s="402">
        <f t="shared" si="2"/>
        <v>0</v>
      </c>
      <c r="R17" s="326"/>
      <c r="S17" s="326"/>
      <c r="T17" s="326"/>
      <c r="U17" s="326"/>
      <c r="V17" s="326"/>
    </row>
    <row r="18" spans="1:22" s="366" customFormat="1" ht="15.75" x14ac:dyDescent="0.25">
      <c r="A18" s="550"/>
      <c r="B18" s="550"/>
      <c r="C18" s="326"/>
      <c r="D18" s="326"/>
      <c r="E18" s="326"/>
      <c r="F18" s="326"/>
      <c r="G18" s="326"/>
      <c r="H18" s="356"/>
      <c r="I18" s="357"/>
      <c r="J18" s="356"/>
      <c r="K18" s="357"/>
      <c r="L18" s="356"/>
      <c r="M18" s="357"/>
      <c r="N18" s="356"/>
      <c r="O18" s="357"/>
      <c r="P18" s="404">
        <f t="shared" si="1"/>
        <v>0</v>
      </c>
      <c r="Q18" s="402">
        <f t="shared" si="2"/>
        <v>0</v>
      </c>
      <c r="R18" s="326"/>
      <c r="S18" s="326"/>
      <c r="T18" s="326"/>
      <c r="U18" s="326"/>
      <c r="V18" s="326"/>
    </row>
    <row r="19" spans="1:22" s="366" customFormat="1" ht="15.75" x14ac:dyDescent="0.25">
      <c r="A19" s="550"/>
      <c r="B19" s="550"/>
      <c r="C19" s="326"/>
      <c r="D19" s="326"/>
      <c r="E19" s="326"/>
      <c r="F19" s="326"/>
      <c r="G19" s="326"/>
      <c r="H19" s="356"/>
      <c r="I19" s="357"/>
      <c r="J19" s="356"/>
      <c r="K19" s="357"/>
      <c r="L19" s="356"/>
      <c r="M19" s="357"/>
      <c r="N19" s="356"/>
      <c r="O19" s="357"/>
      <c r="P19" s="404">
        <f t="shared" si="1"/>
        <v>0</v>
      </c>
      <c r="Q19" s="402">
        <f t="shared" si="2"/>
        <v>0</v>
      </c>
      <c r="R19" s="326"/>
      <c r="S19" s="326"/>
      <c r="T19" s="326"/>
      <c r="U19" s="326"/>
      <c r="V19" s="326"/>
    </row>
    <row r="20" spans="1:22" s="366" customFormat="1" ht="15.75" x14ac:dyDescent="0.25">
      <c r="A20" s="550"/>
      <c r="B20" s="550"/>
      <c r="C20" s="326"/>
      <c r="D20" s="326"/>
      <c r="E20" s="326"/>
      <c r="F20" s="326"/>
      <c r="G20" s="326"/>
      <c r="H20" s="356"/>
      <c r="I20" s="357"/>
      <c r="J20" s="356"/>
      <c r="K20" s="357"/>
      <c r="L20" s="356"/>
      <c r="M20" s="357"/>
      <c r="N20" s="356"/>
      <c r="O20" s="357"/>
      <c r="P20" s="404">
        <f t="shared" si="1"/>
        <v>0</v>
      </c>
      <c r="Q20" s="402">
        <f t="shared" si="2"/>
        <v>0</v>
      </c>
      <c r="R20" s="326"/>
      <c r="S20" s="326"/>
      <c r="T20" s="326"/>
      <c r="U20" s="326"/>
      <c r="V20" s="326"/>
    </row>
    <row r="21" spans="1:22" s="366" customFormat="1" ht="15.75" x14ac:dyDescent="0.25">
      <c r="A21" s="550"/>
      <c r="B21" s="550"/>
      <c r="C21" s="326"/>
      <c r="D21" s="326"/>
      <c r="E21" s="326"/>
      <c r="F21" s="326"/>
      <c r="G21" s="326"/>
      <c r="H21" s="356"/>
      <c r="I21" s="357"/>
      <c r="J21" s="356"/>
      <c r="K21" s="357"/>
      <c r="L21" s="356"/>
      <c r="M21" s="357"/>
      <c r="N21" s="356"/>
      <c r="O21" s="357"/>
      <c r="P21" s="404">
        <f t="shared" si="1"/>
        <v>0</v>
      </c>
      <c r="Q21" s="402">
        <f t="shared" si="2"/>
        <v>0</v>
      </c>
      <c r="R21" s="326"/>
      <c r="S21" s="326"/>
      <c r="T21" s="326"/>
      <c r="U21" s="326"/>
      <c r="V21" s="326"/>
    </row>
    <row r="22" spans="1:22" s="366" customFormat="1" ht="15.75" x14ac:dyDescent="0.25">
      <c r="A22" s="551"/>
      <c r="B22" s="551"/>
      <c r="C22" s="326"/>
      <c r="D22" s="326"/>
      <c r="E22" s="326"/>
      <c r="F22" s="326"/>
      <c r="G22" s="326"/>
      <c r="H22" s="356"/>
      <c r="I22" s="357"/>
      <c r="J22" s="356"/>
      <c r="K22" s="357"/>
      <c r="L22" s="356"/>
      <c r="M22" s="357"/>
      <c r="N22" s="356"/>
      <c r="O22" s="357"/>
      <c r="P22" s="404">
        <f t="shared" si="1"/>
        <v>0</v>
      </c>
      <c r="Q22" s="402">
        <f t="shared" si="2"/>
        <v>0</v>
      </c>
      <c r="R22" s="326"/>
      <c r="S22" s="326"/>
      <c r="T22" s="326"/>
      <c r="U22" s="326"/>
      <c r="V22" s="326"/>
    </row>
    <row r="23" spans="1:22" s="366" customFormat="1" ht="15.75" x14ac:dyDescent="0.25">
      <c r="A23" s="605" t="s">
        <v>1434</v>
      </c>
      <c r="B23" s="549"/>
      <c r="C23" s="326"/>
      <c r="D23" s="326"/>
      <c r="E23" s="326"/>
      <c r="F23" s="326"/>
      <c r="G23" s="326"/>
      <c r="H23" s="356"/>
      <c r="I23" s="357"/>
      <c r="J23" s="356"/>
      <c r="K23" s="357"/>
      <c r="L23" s="356"/>
      <c r="M23" s="357"/>
      <c r="N23" s="356"/>
      <c r="O23" s="357"/>
      <c r="P23" s="404">
        <f t="shared" si="1"/>
        <v>0</v>
      </c>
      <c r="Q23" s="402">
        <f t="shared" si="2"/>
        <v>0</v>
      </c>
      <c r="R23" s="326"/>
      <c r="S23" s="326"/>
      <c r="T23" s="326"/>
      <c r="U23" s="326"/>
      <c r="V23" s="326"/>
    </row>
    <row r="24" spans="1:22" s="366" customFormat="1" ht="15.75" x14ac:dyDescent="0.25">
      <c r="A24" s="605"/>
      <c r="B24" s="550"/>
      <c r="C24" s="326"/>
      <c r="D24" s="326"/>
      <c r="E24" s="326"/>
      <c r="F24" s="326"/>
      <c r="G24" s="326"/>
      <c r="H24" s="356"/>
      <c r="I24" s="357"/>
      <c r="J24" s="356"/>
      <c r="K24" s="357"/>
      <c r="L24" s="356"/>
      <c r="M24" s="357"/>
      <c r="N24" s="356"/>
      <c r="O24" s="357"/>
      <c r="P24" s="404">
        <f t="shared" si="1"/>
        <v>0</v>
      </c>
      <c r="Q24" s="402">
        <f t="shared" si="2"/>
        <v>0</v>
      </c>
      <c r="R24" s="326"/>
      <c r="S24" s="326"/>
      <c r="T24" s="326"/>
      <c r="U24" s="326"/>
      <c r="V24" s="326"/>
    </row>
    <row r="25" spans="1:22" s="366" customFormat="1" ht="15.75" x14ac:dyDescent="0.25">
      <c r="A25" s="605"/>
      <c r="B25" s="550"/>
      <c r="C25" s="326"/>
      <c r="D25" s="326"/>
      <c r="E25" s="326"/>
      <c r="F25" s="326"/>
      <c r="G25" s="326"/>
      <c r="H25" s="356"/>
      <c r="I25" s="357"/>
      <c r="J25" s="356"/>
      <c r="K25" s="357"/>
      <c r="L25" s="356"/>
      <c r="M25" s="357"/>
      <c r="N25" s="356"/>
      <c r="O25" s="357"/>
      <c r="P25" s="404">
        <f t="shared" si="1"/>
        <v>0</v>
      </c>
      <c r="Q25" s="402">
        <f t="shared" si="2"/>
        <v>0</v>
      </c>
      <c r="R25" s="326"/>
      <c r="S25" s="326"/>
      <c r="T25" s="326"/>
      <c r="U25" s="326"/>
      <c r="V25" s="326"/>
    </row>
    <row r="26" spans="1:22" s="366" customFormat="1" ht="15.75" x14ac:dyDescent="0.25">
      <c r="A26" s="605"/>
      <c r="B26" s="550"/>
      <c r="C26" s="326"/>
      <c r="D26" s="326"/>
      <c r="E26" s="326"/>
      <c r="F26" s="326"/>
      <c r="G26" s="326"/>
      <c r="H26" s="356"/>
      <c r="I26" s="357"/>
      <c r="J26" s="356"/>
      <c r="K26" s="357"/>
      <c r="L26" s="356"/>
      <c r="M26" s="357"/>
      <c r="N26" s="356"/>
      <c r="O26" s="357"/>
      <c r="P26" s="404">
        <f t="shared" si="1"/>
        <v>0</v>
      </c>
      <c r="Q26" s="402">
        <f t="shared" si="2"/>
        <v>0</v>
      </c>
      <c r="R26" s="326"/>
      <c r="S26" s="326"/>
      <c r="T26" s="326"/>
      <c r="U26" s="326"/>
      <c r="V26" s="326"/>
    </row>
    <row r="27" spans="1:22" s="366" customFormat="1" ht="15.75" x14ac:dyDescent="0.25">
      <c r="A27" s="605"/>
      <c r="B27" s="550"/>
      <c r="C27" s="326"/>
      <c r="D27" s="326"/>
      <c r="E27" s="326"/>
      <c r="F27" s="326"/>
      <c r="G27" s="326"/>
      <c r="H27" s="356"/>
      <c r="I27" s="357"/>
      <c r="J27" s="356"/>
      <c r="K27" s="357"/>
      <c r="L27" s="356"/>
      <c r="M27" s="357"/>
      <c r="N27" s="356"/>
      <c r="O27" s="357"/>
      <c r="P27" s="404">
        <f t="shared" si="1"/>
        <v>0</v>
      </c>
      <c r="Q27" s="402">
        <f t="shared" si="2"/>
        <v>0</v>
      </c>
      <c r="R27" s="326"/>
      <c r="S27" s="326"/>
      <c r="T27" s="326"/>
      <c r="U27" s="326"/>
      <c r="V27" s="326"/>
    </row>
    <row r="28" spans="1:22" ht="15.75" x14ac:dyDescent="0.25">
      <c r="A28" s="605"/>
      <c r="B28" s="551"/>
      <c r="C28" s="326"/>
      <c r="D28" s="326"/>
      <c r="E28" s="326"/>
      <c r="F28" s="326"/>
      <c r="G28" s="326"/>
      <c r="H28" s="326"/>
      <c r="I28" s="357"/>
      <c r="J28" s="326"/>
      <c r="K28" s="357"/>
      <c r="L28" s="326"/>
      <c r="M28" s="357"/>
      <c r="N28" s="326"/>
      <c r="O28" s="357"/>
      <c r="P28" s="404">
        <f t="shared" si="1"/>
        <v>0</v>
      </c>
      <c r="Q28" s="402">
        <f t="shared" si="2"/>
        <v>0</v>
      </c>
      <c r="R28" s="326"/>
      <c r="S28" s="71"/>
      <c r="T28" s="326"/>
      <c r="U28" s="326"/>
      <c r="V28" s="326"/>
    </row>
    <row r="29" spans="1:22" ht="15.75" x14ac:dyDescent="0.25">
      <c r="A29" s="295"/>
      <c r="B29" s="296"/>
      <c r="C29" s="296"/>
      <c r="D29" s="296"/>
      <c r="E29" s="295" t="s">
        <v>1432</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65"/>
    </row>
    <row r="33" spans="3:3" x14ac:dyDescent="0.25">
      <c r="C33" s="465"/>
    </row>
    <row r="34" spans="3:3" x14ac:dyDescent="0.25">
      <c r="C34" s="465"/>
    </row>
    <row r="35" spans="3:3" x14ac:dyDescent="0.25">
      <c r="C35" s="465"/>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RowHeight="15" x14ac:dyDescent="0.25"/>
  <cols>
    <col min="1" max="1" width="35.7109375" style="366" customWidth="1"/>
    <col min="2" max="2" width="35.85546875" style="366" customWidth="1"/>
    <col min="3" max="3" width="27.42578125" style="366" customWidth="1"/>
    <col min="4" max="4" width="27.42578125" style="465" customWidth="1"/>
    <col min="5" max="7" width="27.42578125" style="366" customWidth="1"/>
    <col min="8" max="8" width="15.28515625" style="366" customWidth="1"/>
    <col min="9" max="9" width="11.42578125" style="233"/>
    <col min="10" max="10" width="15.28515625" style="366" customWidth="1"/>
    <col min="11" max="11" width="18.85546875" style="233" customWidth="1"/>
    <col min="12" max="12" width="11.42578125" style="366"/>
    <col min="13" max="13" width="11.42578125" style="233"/>
    <col min="14" max="14" width="11.42578125" style="366"/>
    <col min="15" max="15" width="11.42578125" style="233"/>
    <col min="16" max="16" width="15.28515625" style="366" customWidth="1"/>
    <col min="17" max="17" width="18.28515625" style="233" customWidth="1"/>
    <col min="18" max="20" width="14.140625" style="366" customWidth="1"/>
    <col min="21" max="21" width="17" style="366" customWidth="1"/>
    <col min="22" max="16384" width="11.42578125" style="366"/>
  </cols>
  <sheetData>
    <row r="1" spans="1:42" ht="24.75" customHeight="1" x14ac:dyDescent="0.25">
      <c r="A1" s="410"/>
      <c r="B1" s="410"/>
      <c r="C1" s="410"/>
      <c r="D1" s="410"/>
      <c r="E1" s="410"/>
      <c r="F1" s="608" t="s">
        <v>1479</v>
      </c>
      <c r="G1" s="608"/>
      <c r="H1" s="608"/>
      <c r="I1" s="608"/>
      <c r="J1" s="608"/>
      <c r="K1" s="608"/>
      <c r="L1" s="608"/>
      <c r="M1" s="608"/>
      <c r="N1" s="411"/>
      <c r="O1" s="465" t="s">
        <v>1656</v>
      </c>
      <c r="P1" s="465" t="s">
        <v>1657</v>
      </c>
      <c r="Q1" s="465" t="s">
        <v>1658</v>
      </c>
      <c r="R1" s="465" t="s">
        <v>1659</v>
      </c>
      <c r="S1" s="465" t="s">
        <v>1660</v>
      </c>
      <c r="T1" s="465" t="s">
        <v>1661</v>
      </c>
      <c r="U1" s="465" t="s">
        <v>1662</v>
      </c>
      <c r="V1" s="465" t="s">
        <v>1663</v>
      </c>
      <c r="W1" s="465" t="s">
        <v>1664</v>
      </c>
      <c r="X1" s="465" t="s">
        <v>1665</v>
      </c>
      <c r="Y1" s="465" t="s">
        <v>1666</v>
      </c>
      <c r="Z1" s="465" t="s">
        <v>1667</v>
      </c>
      <c r="AA1" s="465" t="s">
        <v>1668</v>
      </c>
      <c r="AB1" s="465" t="s">
        <v>1669</v>
      </c>
      <c r="AC1" s="465" t="s">
        <v>1670</v>
      </c>
      <c r="AD1" s="465" t="s">
        <v>1671</v>
      </c>
      <c r="AE1" s="465" t="s">
        <v>1672</v>
      </c>
      <c r="AF1" s="410"/>
      <c r="AG1" s="410"/>
      <c r="AH1" s="410"/>
      <c r="AI1" s="410"/>
      <c r="AJ1" s="410"/>
      <c r="AK1" s="410"/>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1485</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1496</v>
      </c>
      <c r="H4" s="411"/>
      <c r="I4" s="412"/>
      <c r="J4" s="411"/>
      <c r="K4" s="411"/>
      <c r="L4" s="411"/>
      <c r="M4" s="411"/>
      <c r="N4" s="411"/>
      <c r="O4" s="411"/>
      <c r="P4" s="411"/>
      <c r="Q4" s="411"/>
      <c r="R4" s="411"/>
      <c r="S4" s="411"/>
      <c r="T4" s="411"/>
      <c r="U4" s="411"/>
      <c r="V4" s="411"/>
      <c r="W4" s="411"/>
      <c r="X4" s="411"/>
      <c r="Y4" s="411"/>
      <c r="Z4" s="411"/>
      <c r="AA4" s="411"/>
    </row>
    <row r="5" spans="1:42" s="410" customFormat="1" ht="18.75" customHeight="1" x14ac:dyDescent="0.25">
      <c r="A5" s="413" t="s">
        <v>1486</v>
      </c>
      <c r="B5" s="414"/>
      <c r="C5" s="414"/>
      <c r="D5" s="414"/>
      <c r="E5" s="414"/>
      <c r="F5" s="414"/>
      <c r="G5" s="414"/>
      <c r="H5" s="414"/>
      <c r="I5" s="414"/>
      <c r="J5" s="414"/>
      <c r="K5" s="414"/>
      <c r="L5" s="414"/>
      <c r="M5" s="414"/>
      <c r="N5" s="414"/>
      <c r="O5" s="414"/>
      <c r="P5" s="414"/>
      <c r="Q5" s="414"/>
      <c r="R5" s="414"/>
      <c r="S5" s="414"/>
      <c r="T5" s="414"/>
      <c r="U5" s="414"/>
    </row>
    <row r="6" spans="1:42" ht="15" customHeight="1" x14ac:dyDescent="0.25">
      <c r="A6" s="546" t="s">
        <v>96</v>
      </c>
      <c r="B6" s="548" t="s">
        <v>110</v>
      </c>
      <c r="C6" s="558" t="s">
        <v>1537</v>
      </c>
      <c r="D6" s="558" t="s">
        <v>1538</v>
      </c>
      <c r="E6" s="558" t="s">
        <v>86</v>
      </c>
      <c r="F6" s="558" t="s">
        <v>391</v>
      </c>
      <c r="G6" s="558" t="s">
        <v>87</v>
      </c>
      <c r="H6" s="561" t="s">
        <v>99</v>
      </c>
      <c r="I6" s="563"/>
      <c r="J6" s="563"/>
      <c r="K6" s="563"/>
      <c r="L6" s="563"/>
      <c r="M6" s="563"/>
      <c r="N6" s="563"/>
      <c r="O6" s="562"/>
      <c r="P6" s="567" t="s">
        <v>100</v>
      </c>
      <c r="Q6" s="568"/>
      <c r="R6" s="548" t="s">
        <v>102</v>
      </c>
      <c r="S6" s="548" t="s">
        <v>109</v>
      </c>
      <c r="T6" s="548" t="s">
        <v>108</v>
      </c>
      <c r="U6" s="564" t="s">
        <v>88</v>
      </c>
    </row>
    <row r="7" spans="1:42" ht="15" customHeight="1" x14ac:dyDescent="0.25">
      <c r="A7" s="546"/>
      <c r="B7" s="546"/>
      <c r="C7" s="559"/>
      <c r="D7" s="559"/>
      <c r="E7" s="559"/>
      <c r="F7" s="559"/>
      <c r="G7" s="559"/>
      <c r="H7" s="561" t="s">
        <v>103</v>
      </c>
      <c r="I7" s="562"/>
      <c r="J7" s="561" t="s">
        <v>104</v>
      </c>
      <c r="K7" s="562"/>
      <c r="L7" s="561" t="s">
        <v>105</v>
      </c>
      <c r="M7" s="562"/>
      <c r="N7" s="561" t="s">
        <v>106</v>
      </c>
      <c r="O7" s="562"/>
      <c r="P7" s="569"/>
      <c r="Q7" s="570"/>
      <c r="R7" s="546"/>
      <c r="S7" s="546"/>
      <c r="T7" s="546"/>
      <c r="U7" s="565"/>
    </row>
    <row r="8" spans="1:42" ht="25.5" x14ac:dyDescent="0.25">
      <c r="A8" s="547"/>
      <c r="B8" s="547"/>
      <c r="C8" s="560"/>
      <c r="D8" s="560"/>
      <c r="E8" s="560"/>
      <c r="F8" s="560"/>
      <c r="G8" s="560"/>
      <c r="H8" s="441" t="s">
        <v>107</v>
      </c>
      <c r="I8" s="441" t="s">
        <v>12</v>
      </c>
      <c r="J8" s="441" t="s">
        <v>107</v>
      </c>
      <c r="K8" s="441" t="s">
        <v>12</v>
      </c>
      <c r="L8" s="441" t="s">
        <v>107</v>
      </c>
      <c r="M8" s="441" t="s">
        <v>12</v>
      </c>
      <c r="N8" s="441" t="s">
        <v>107</v>
      </c>
      <c r="O8" s="441" t="s">
        <v>12</v>
      </c>
      <c r="P8" s="441" t="s">
        <v>107</v>
      </c>
      <c r="Q8" s="441" t="s">
        <v>12</v>
      </c>
      <c r="R8" s="547"/>
      <c r="S8" s="547"/>
      <c r="T8" s="547"/>
      <c r="U8" s="566"/>
    </row>
    <row r="9" spans="1:42" ht="15.75" x14ac:dyDescent="0.25">
      <c r="A9" s="442"/>
      <c r="B9" s="443"/>
      <c r="C9" s="444"/>
      <c r="D9" s="444"/>
      <c r="E9" s="444"/>
      <c r="F9" s="445"/>
      <c r="G9" s="444"/>
      <c r="H9" s="446"/>
      <c r="I9" s="446"/>
      <c r="J9" s="446"/>
      <c r="K9" s="446"/>
      <c r="L9" s="446"/>
      <c r="M9" s="446"/>
      <c r="N9" s="446"/>
      <c r="O9" s="446"/>
      <c r="P9" s="446"/>
      <c r="Q9" s="446"/>
      <c r="R9" s="447"/>
      <c r="S9" s="447"/>
      <c r="T9" s="447"/>
      <c r="U9" s="448"/>
    </row>
    <row r="10" spans="1:42" ht="15.75" customHeight="1" x14ac:dyDescent="0.25">
      <c r="A10" s="549" t="s">
        <v>1487</v>
      </c>
      <c r="B10" s="549" t="s">
        <v>1488</v>
      </c>
      <c r="C10" s="326"/>
      <c r="D10" s="326"/>
      <c r="E10" s="326"/>
      <c r="F10" s="326"/>
      <c r="G10" s="326"/>
      <c r="H10" s="356"/>
      <c r="I10" s="357"/>
      <c r="J10" s="356"/>
      <c r="K10" s="357"/>
      <c r="L10" s="356"/>
      <c r="M10" s="357"/>
      <c r="N10" s="356"/>
      <c r="O10" s="357"/>
      <c r="P10" s="404">
        <f t="shared" ref="P10:Q62" si="0">H10+J10+L10+N10</f>
        <v>0</v>
      </c>
      <c r="Q10" s="402">
        <f t="shared" si="0"/>
        <v>0</v>
      </c>
      <c r="R10" s="326"/>
      <c r="S10" s="326"/>
      <c r="T10" s="326"/>
      <c r="U10" s="326"/>
    </row>
    <row r="11" spans="1:42" ht="15.75" x14ac:dyDescent="0.25">
      <c r="A11" s="550"/>
      <c r="B11" s="550"/>
      <c r="C11" s="326"/>
      <c r="D11" s="326"/>
      <c r="E11" s="326"/>
      <c r="F11" s="326"/>
      <c r="G11" s="326"/>
      <c r="H11" s="356"/>
      <c r="I11" s="357"/>
      <c r="J11" s="356"/>
      <c r="K11" s="357"/>
      <c r="L11" s="356"/>
      <c r="M11" s="357"/>
      <c r="N11" s="356"/>
      <c r="O11" s="357"/>
      <c r="P11" s="404">
        <f t="shared" si="0"/>
        <v>0</v>
      </c>
      <c r="Q11" s="402">
        <f t="shared" si="0"/>
        <v>0</v>
      </c>
      <c r="R11" s="326"/>
      <c r="S11" s="326"/>
      <c r="T11" s="326"/>
      <c r="U11" s="326"/>
    </row>
    <row r="12" spans="1:42" ht="15.75" x14ac:dyDescent="0.25">
      <c r="A12" s="550"/>
      <c r="B12" s="550"/>
      <c r="C12" s="326"/>
      <c r="D12" s="326"/>
      <c r="E12" s="326"/>
      <c r="F12" s="326"/>
      <c r="G12" s="326"/>
      <c r="H12" s="356"/>
      <c r="I12" s="357"/>
      <c r="J12" s="356"/>
      <c r="K12" s="357"/>
      <c r="L12" s="356"/>
      <c r="M12" s="357"/>
      <c r="N12" s="356"/>
      <c r="O12" s="357"/>
      <c r="P12" s="404">
        <f t="shared" si="0"/>
        <v>0</v>
      </c>
      <c r="Q12" s="402">
        <f t="shared" si="0"/>
        <v>0</v>
      </c>
      <c r="R12" s="326"/>
      <c r="S12" s="326"/>
      <c r="T12" s="326"/>
      <c r="U12" s="326"/>
    </row>
    <row r="13" spans="1:42" ht="15.75" x14ac:dyDescent="0.25">
      <c r="A13" s="550"/>
      <c r="B13" s="550"/>
      <c r="C13" s="326"/>
      <c r="D13" s="326"/>
      <c r="E13" s="326"/>
      <c r="F13" s="326"/>
      <c r="G13" s="326"/>
      <c r="H13" s="356"/>
      <c r="I13" s="357"/>
      <c r="J13" s="356"/>
      <c r="K13" s="357"/>
      <c r="L13" s="356"/>
      <c r="M13" s="357"/>
      <c r="N13" s="356"/>
      <c r="O13" s="357"/>
      <c r="P13" s="404">
        <f t="shared" ref="P13:P25" si="1">H13+J13+L13+N13</f>
        <v>0</v>
      </c>
      <c r="Q13" s="402">
        <f t="shared" ref="Q13:Q25" si="2">I13+K13+M13+O13</f>
        <v>0</v>
      </c>
      <c r="R13" s="326"/>
      <c r="S13" s="326"/>
      <c r="T13" s="326"/>
      <c r="U13" s="326"/>
    </row>
    <row r="14" spans="1:42" ht="15.75" x14ac:dyDescent="0.25">
      <c r="A14" s="550"/>
      <c r="B14" s="550"/>
      <c r="C14" s="326"/>
      <c r="D14" s="326"/>
      <c r="E14" s="326"/>
      <c r="F14" s="326"/>
      <c r="G14" s="326"/>
      <c r="H14" s="356"/>
      <c r="I14" s="357"/>
      <c r="J14" s="356"/>
      <c r="K14" s="357"/>
      <c r="L14" s="356"/>
      <c r="M14" s="357"/>
      <c r="N14" s="356"/>
      <c r="O14" s="357"/>
      <c r="P14" s="404">
        <f t="shared" si="1"/>
        <v>0</v>
      </c>
      <c r="Q14" s="402">
        <f t="shared" si="2"/>
        <v>0</v>
      </c>
      <c r="R14" s="326"/>
      <c r="S14" s="326"/>
      <c r="T14" s="326"/>
      <c r="U14" s="326"/>
    </row>
    <row r="15" spans="1:42" ht="15.75" x14ac:dyDescent="0.25">
      <c r="A15" s="550"/>
      <c r="B15" s="550"/>
      <c r="C15" s="326"/>
      <c r="D15" s="326"/>
      <c r="E15" s="326"/>
      <c r="F15" s="326"/>
      <c r="G15" s="326"/>
      <c r="H15" s="356"/>
      <c r="I15" s="357"/>
      <c r="J15" s="356"/>
      <c r="K15" s="357"/>
      <c r="L15" s="356"/>
      <c r="M15" s="357"/>
      <c r="N15" s="356"/>
      <c r="O15" s="357"/>
      <c r="P15" s="404">
        <f t="shared" si="1"/>
        <v>0</v>
      </c>
      <c r="Q15" s="402">
        <f t="shared" si="2"/>
        <v>0</v>
      </c>
      <c r="R15" s="326"/>
      <c r="S15" s="326"/>
      <c r="T15" s="326"/>
      <c r="U15" s="326"/>
    </row>
    <row r="16" spans="1:42" ht="15.75" x14ac:dyDescent="0.25">
      <c r="A16" s="550"/>
      <c r="B16" s="550"/>
      <c r="C16" s="326"/>
      <c r="D16" s="326"/>
      <c r="E16" s="326"/>
      <c r="F16" s="326"/>
      <c r="G16" s="326"/>
      <c r="H16" s="356"/>
      <c r="I16" s="357"/>
      <c r="J16" s="356"/>
      <c r="K16" s="357"/>
      <c r="L16" s="356"/>
      <c r="M16" s="357"/>
      <c r="N16" s="356"/>
      <c r="O16" s="357"/>
      <c r="P16" s="404">
        <f t="shared" si="1"/>
        <v>0</v>
      </c>
      <c r="Q16" s="402">
        <f t="shared" si="2"/>
        <v>0</v>
      </c>
      <c r="R16" s="326"/>
      <c r="S16" s="326"/>
      <c r="T16" s="326"/>
      <c r="U16" s="326"/>
    </row>
    <row r="17" spans="1:21" ht="15.75" x14ac:dyDescent="0.25">
      <c r="A17" s="550"/>
      <c r="B17" s="551"/>
      <c r="C17" s="326"/>
      <c r="D17" s="326"/>
      <c r="E17" s="326"/>
      <c r="F17" s="326"/>
      <c r="G17" s="326"/>
      <c r="H17" s="356"/>
      <c r="I17" s="357"/>
      <c r="J17" s="356"/>
      <c r="K17" s="357"/>
      <c r="L17" s="356"/>
      <c r="M17" s="357"/>
      <c r="N17" s="356"/>
      <c r="O17" s="357"/>
      <c r="P17" s="404">
        <f t="shared" si="1"/>
        <v>0</v>
      </c>
      <c r="Q17" s="402">
        <f t="shared" si="2"/>
        <v>0</v>
      </c>
      <c r="R17" s="326"/>
      <c r="S17" s="326"/>
      <c r="T17" s="326"/>
      <c r="U17" s="326"/>
    </row>
    <row r="18" spans="1:21" ht="15.75" x14ac:dyDescent="0.25">
      <c r="A18" s="550"/>
      <c r="B18" s="549" t="s">
        <v>1489</v>
      </c>
      <c r="C18" s="326"/>
      <c r="D18" s="326"/>
      <c r="E18" s="326"/>
      <c r="F18" s="326"/>
      <c r="G18" s="326"/>
      <c r="H18" s="356"/>
      <c r="I18" s="357"/>
      <c r="J18" s="356"/>
      <c r="K18" s="357"/>
      <c r="L18" s="356"/>
      <c r="M18" s="357"/>
      <c r="N18" s="356"/>
      <c r="O18" s="357"/>
      <c r="P18" s="404">
        <f t="shared" si="1"/>
        <v>0</v>
      </c>
      <c r="Q18" s="402">
        <f t="shared" si="2"/>
        <v>0</v>
      </c>
      <c r="R18" s="326"/>
      <c r="S18" s="326"/>
      <c r="T18" s="326"/>
      <c r="U18" s="326"/>
    </row>
    <row r="19" spans="1:21" ht="15.75" x14ac:dyDescent="0.25">
      <c r="A19" s="550"/>
      <c r="B19" s="550"/>
      <c r="C19" s="326"/>
      <c r="D19" s="326"/>
      <c r="E19" s="326"/>
      <c r="F19" s="326"/>
      <c r="G19" s="326"/>
      <c r="H19" s="356"/>
      <c r="I19" s="357"/>
      <c r="J19" s="356"/>
      <c r="K19" s="357"/>
      <c r="L19" s="356"/>
      <c r="M19" s="357"/>
      <c r="N19" s="356"/>
      <c r="O19" s="357"/>
      <c r="P19" s="404"/>
      <c r="Q19" s="402"/>
      <c r="R19" s="326"/>
      <c r="S19" s="326"/>
      <c r="T19" s="326"/>
      <c r="U19" s="326"/>
    </row>
    <row r="20" spans="1:21" ht="15.75" x14ac:dyDescent="0.25">
      <c r="A20" s="550"/>
      <c r="B20" s="550"/>
      <c r="C20" s="326"/>
      <c r="D20" s="326"/>
      <c r="E20" s="326"/>
      <c r="F20" s="326"/>
      <c r="G20" s="326"/>
      <c r="H20" s="356"/>
      <c r="I20" s="357"/>
      <c r="J20" s="356"/>
      <c r="K20" s="357"/>
      <c r="L20" s="356"/>
      <c r="M20" s="357"/>
      <c r="N20" s="356"/>
      <c r="O20" s="357"/>
      <c r="P20" s="404"/>
      <c r="Q20" s="402"/>
      <c r="R20" s="326"/>
      <c r="S20" s="326"/>
      <c r="T20" s="326"/>
      <c r="U20" s="326"/>
    </row>
    <row r="21" spans="1:21" ht="15.75" x14ac:dyDescent="0.25">
      <c r="A21" s="550"/>
      <c r="B21" s="550"/>
      <c r="C21" s="326"/>
      <c r="D21" s="326"/>
      <c r="E21" s="326"/>
      <c r="F21" s="326"/>
      <c r="G21" s="326"/>
      <c r="H21" s="356"/>
      <c r="I21" s="357"/>
      <c r="J21" s="356"/>
      <c r="K21" s="357"/>
      <c r="L21" s="356"/>
      <c r="M21" s="357"/>
      <c r="N21" s="356"/>
      <c r="O21" s="357"/>
      <c r="P21" s="404"/>
      <c r="Q21" s="402"/>
      <c r="R21" s="326"/>
      <c r="S21" s="326"/>
      <c r="T21" s="326"/>
      <c r="U21" s="326"/>
    </row>
    <row r="22" spans="1:21" ht="15.75" x14ac:dyDescent="0.25">
      <c r="A22" s="550"/>
      <c r="B22" s="550"/>
      <c r="C22" s="326"/>
      <c r="D22" s="326"/>
      <c r="E22" s="326"/>
      <c r="F22" s="326"/>
      <c r="G22" s="326"/>
      <c r="H22" s="356"/>
      <c r="I22" s="357"/>
      <c r="J22" s="356"/>
      <c r="K22" s="357"/>
      <c r="L22" s="356"/>
      <c r="M22" s="357"/>
      <c r="N22" s="356"/>
      <c r="O22" s="357"/>
      <c r="P22" s="404"/>
      <c r="Q22" s="402"/>
      <c r="R22" s="326"/>
      <c r="S22" s="326"/>
      <c r="T22" s="326"/>
      <c r="U22" s="326"/>
    </row>
    <row r="23" spans="1:21" ht="15.75" x14ac:dyDescent="0.25">
      <c r="A23" s="550"/>
      <c r="B23" s="550"/>
      <c r="C23" s="326"/>
      <c r="D23" s="326"/>
      <c r="E23" s="326"/>
      <c r="F23" s="326"/>
      <c r="G23" s="326"/>
      <c r="H23" s="356"/>
      <c r="I23" s="357"/>
      <c r="J23" s="356"/>
      <c r="K23" s="357"/>
      <c r="L23" s="356"/>
      <c r="M23" s="357"/>
      <c r="N23" s="356"/>
      <c r="O23" s="357"/>
      <c r="P23" s="404">
        <f t="shared" si="1"/>
        <v>0</v>
      </c>
      <c r="Q23" s="402">
        <f t="shared" si="2"/>
        <v>0</v>
      </c>
      <c r="R23" s="326"/>
      <c r="S23" s="326"/>
      <c r="T23" s="326"/>
      <c r="U23" s="326"/>
    </row>
    <row r="24" spans="1:21" ht="15.75" x14ac:dyDescent="0.25">
      <c r="A24" s="550"/>
      <c r="B24" s="551"/>
      <c r="C24" s="326"/>
      <c r="D24" s="326"/>
      <c r="E24" s="326"/>
      <c r="F24" s="326"/>
      <c r="G24" s="326"/>
      <c r="H24" s="356"/>
      <c r="I24" s="357"/>
      <c r="J24" s="356"/>
      <c r="K24" s="357"/>
      <c r="L24" s="356"/>
      <c r="M24" s="357"/>
      <c r="N24" s="356"/>
      <c r="O24" s="357"/>
      <c r="P24" s="404">
        <f t="shared" si="1"/>
        <v>0</v>
      </c>
      <c r="Q24" s="402">
        <f t="shared" si="2"/>
        <v>0</v>
      </c>
      <c r="R24" s="326"/>
      <c r="S24" s="326"/>
      <c r="T24" s="326"/>
      <c r="U24" s="326"/>
    </row>
    <row r="25" spans="1:21" ht="15.75" x14ac:dyDescent="0.25">
      <c r="A25" s="550"/>
      <c r="B25" s="549" t="s">
        <v>1490</v>
      </c>
      <c r="C25" s="326"/>
      <c r="D25" s="326"/>
      <c r="E25" s="326"/>
      <c r="F25" s="326"/>
      <c r="G25" s="326"/>
      <c r="H25" s="356"/>
      <c r="I25" s="357"/>
      <c r="J25" s="356"/>
      <c r="K25" s="357"/>
      <c r="L25" s="356"/>
      <c r="M25" s="357"/>
      <c r="N25" s="356"/>
      <c r="O25" s="357"/>
      <c r="P25" s="404">
        <f t="shared" si="1"/>
        <v>0</v>
      </c>
      <c r="Q25" s="402">
        <f t="shared" si="2"/>
        <v>0</v>
      </c>
      <c r="R25" s="326"/>
      <c r="S25" s="326"/>
      <c r="T25" s="326"/>
      <c r="U25" s="326"/>
    </row>
    <row r="26" spans="1:21" ht="15.75" x14ac:dyDescent="0.25">
      <c r="A26" s="550"/>
      <c r="B26" s="550"/>
      <c r="C26" s="326"/>
      <c r="D26" s="326"/>
      <c r="E26" s="326"/>
      <c r="F26" s="326"/>
      <c r="G26" s="326"/>
      <c r="H26" s="356"/>
      <c r="I26" s="357"/>
      <c r="J26" s="356"/>
      <c r="K26" s="357"/>
      <c r="L26" s="356"/>
      <c r="M26" s="357"/>
      <c r="N26" s="356"/>
      <c r="O26" s="357"/>
      <c r="P26" s="404">
        <f t="shared" si="0"/>
        <v>0</v>
      </c>
      <c r="Q26" s="402">
        <f t="shared" si="0"/>
        <v>0</v>
      </c>
      <c r="R26" s="326"/>
      <c r="S26" s="326"/>
      <c r="T26" s="326"/>
      <c r="U26" s="326"/>
    </row>
    <row r="27" spans="1:21" ht="15.75" x14ac:dyDescent="0.25">
      <c r="A27" s="550"/>
      <c r="B27" s="550"/>
      <c r="C27" s="326"/>
      <c r="D27" s="326"/>
      <c r="E27" s="326"/>
      <c r="F27" s="326"/>
      <c r="G27" s="326"/>
      <c r="H27" s="356"/>
      <c r="I27" s="357"/>
      <c r="J27" s="356"/>
      <c r="K27" s="357"/>
      <c r="L27" s="356"/>
      <c r="M27" s="357"/>
      <c r="N27" s="356"/>
      <c r="O27" s="357"/>
      <c r="P27" s="404">
        <f t="shared" si="0"/>
        <v>0</v>
      </c>
      <c r="Q27" s="402">
        <f t="shared" si="0"/>
        <v>0</v>
      </c>
      <c r="R27" s="326"/>
      <c r="S27" s="326"/>
      <c r="T27" s="326"/>
      <c r="U27" s="326"/>
    </row>
    <row r="28" spans="1:21" ht="15.75" x14ac:dyDescent="0.25">
      <c r="A28" s="550"/>
      <c r="B28" s="551"/>
      <c r="C28" s="326"/>
      <c r="D28" s="326"/>
      <c r="E28" s="326"/>
      <c r="F28" s="326"/>
      <c r="G28" s="326"/>
      <c r="H28" s="356"/>
      <c r="I28" s="357"/>
      <c r="J28" s="356"/>
      <c r="K28" s="357"/>
      <c r="L28" s="356"/>
      <c r="M28" s="357"/>
      <c r="N28" s="356"/>
      <c r="O28" s="357"/>
      <c r="P28" s="404">
        <f t="shared" si="0"/>
        <v>0</v>
      </c>
      <c r="Q28" s="402">
        <f t="shared" si="0"/>
        <v>0</v>
      </c>
      <c r="R28" s="326"/>
      <c r="S28" s="326"/>
      <c r="T28" s="326"/>
      <c r="U28" s="326"/>
    </row>
    <row r="29" spans="1:21" ht="15.75" x14ac:dyDescent="0.25">
      <c r="A29" s="550"/>
      <c r="B29" s="549" t="s">
        <v>1491</v>
      </c>
      <c r="C29" s="326"/>
      <c r="D29" s="326"/>
      <c r="E29" s="326"/>
      <c r="F29" s="326"/>
      <c r="G29" s="326"/>
      <c r="H29" s="356"/>
      <c r="I29" s="357"/>
      <c r="J29" s="356"/>
      <c r="K29" s="357"/>
      <c r="L29" s="356"/>
      <c r="M29" s="357"/>
      <c r="N29" s="356"/>
      <c r="O29" s="357"/>
      <c r="P29" s="404">
        <f t="shared" si="0"/>
        <v>0</v>
      </c>
      <c r="Q29" s="402">
        <f t="shared" si="0"/>
        <v>0</v>
      </c>
      <c r="R29" s="326"/>
      <c r="S29" s="326"/>
      <c r="T29" s="326"/>
      <c r="U29" s="326"/>
    </row>
    <row r="30" spans="1:21" ht="15.75" x14ac:dyDescent="0.25">
      <c r="A30" s="550"/>
      <c r="B30" s="550"/>
      <c r="C30" s="326"/>
      <c r="D30" s="326"/>
      <c r="E30" s="326"/>
      <c r="F30" s="326"/>
      <c r="G30" s="326"/>
      <c r="H30" s="356"/>
      <c r="I30" s="357"/>
      <c r="J30" s="356"/>
      <c r="K30" s="357"/>
      <c r="L30" s="356"/>
      <c r="M30" s="357"/>
      <c r="N30" s="356"/>
      <c r="O30" s="357"/>
      <c r="P30" s="404">
        <f t="shared" si="0"/>
        <v>0</v>
      </c>
      <c r="Q30" s="402">
        <f t="shared" si="0"/>
        <v>0</v>
      </c>
      <c r="R30" s="326"/>
      <c r="S30" s="326"/>
      <c r="T30" s="326"/>
      <c r="U30" s="326"/>
    </row>
    <row r="31" spans="1:21" ht="15.75" x14ac:dyDescent="0.25">
      <c r="A31" s="550"/>
      <c r="B31" s="550"/>
      <c r="C31" s="326"/>
      <c r="D31" s="326"/>
      <c r="E31" s="326"/>
      <c r="F31" s="326"/>
      <c r="G31" s="326"/>
      <c r="H31" s="356"/>
      <c r="I31" s="357"/>
      <c r="J31" s="356"/>
      <c r="K31" s="357"/>
      <c r="L31" s="356"/>
      <c r="M31" s="357"/>
      <c r="N31" s="356"/>
      <c r="O31" s="357"/>
      <c r="P31" s="404"/>
      <c r="Q31" s="402"/>
      <c r="R31" s="326"/>
      <c r="S31" s="326"/>
      <c r="T31" s="326"/>
      <c r="U31" s="326"/>
    </row>
    <row r="32" spans="1:21" ht="15.75" x14ac:dyDescent="0.25">
      <c r="A32" s="550"/>
      <c r="B32" s="550"/>
      <c r="C32" s="326"/>
      <c r="D32" s="326"/>
      <c r="E32" s="326"/>
      <c r="F32" s="326"/>
      <c r="G32" s="326"/>
      <c r="H32" s="356"/>
      <c r="I32" s="357"/>
      <c r="J32" s="356"/>
      <c r="K32" s="357"/>
      <c r="L32" s="356"/>
      <c r="M32" s="357"/>
      <c r="N32" s="356"/>
      <c r="O32" s="357"/>
      <c r="P32" s="404"/>
      <c r="Q32" s="402"/>
      <c r="R32" s="326"/>
      <c r="S32" s="326"/>
      <c r="T32" s="326"/>
      <c r="U32" s="326"/>
    </row>
    <row r="33" spans="1:21" ht="15.75" x14ac:dyDescent="0.25">
      <c r="A33" s="550"/>
      <c r="B33" s="550"/>
      <c r="C33" s="326"/>
      <c r="D33" s="326"/>
      <c r="E33" s="326"/>
      <c r="F33" s="326"/>
      <c r="G33" s="326"/>
      <c r="H33" s="356"/>
      <c r="I33" s="357"/>
      <c r="J33" s="356"/>
      <c r="K33" s="357"/>
      <c r="L33" s="356"/>
      <c r="M33" s="357"/>
      <c r="N33" s="356"/>
      <c r="O33" s="357"/>
      <c r="P33" s="404"/>
      <c r="Q33" s="402"/>
      <c r="R33" s="326"/>
      <c r="S33" s="326"/>
      <c r="T33" s="326"/>
      <c r="U33" s="326"/>
    </row>
    <row r="34" spans="1:21" ht="15.75" x14ac:dyDescent="0.25">
      <c r="A34" s="550"/>
      <c r="B34" s="550"/>
      <c r="C34" s="326"/>
      <c r="D34" s="326"/>
      <c r="E34" s="326"/>
      <c r="F34" s="326"/>
      <c r="G34" s="326"/>
      <c r="H34" s="356"/>
      <c r="I34" s="357"/>
      <c r="J34" s="356"/>
      <c r="K34" s="357"/>
      <c r="L34" s="356"/>
      <c r="M34" s="357"/>
      <c r="N34" s="356"/>
      <c r="O34" s="357"/>
      <c r="P34" s="404"/>
      <c r="Q34" s="402"/>
      <c r="R34" s="326"/>
      <c r="S34" s="326"/>
      <c r="T34" s="326"/>
      <c r="U34" s="326"/>
    </row>
    <row r="35" spans="1:21" ht="15.75" x14ac:dyDescent="0.25">
      <c r="A35" s="550"/>
      <c r="B35" s="550"/>
      <c r="C35" s="326"/>
      <c r="D35" s="326"/>
      <c r="E35" s="326"/>
      <c r="F35" s="326"/>
      <c r="G35" s="326"/>
      <c r="H35" s="356"/>
      <c r="I35" s="357"/>
      <c r="J35" s="356"/>
      <c r="K35" s="357"/>
      <c r="L35" s="356"/>
      <c r="M35" s="357"/>
      <c r="N35" s="356"/>
      <c r="O35" s="357"/>
      <c r="P35" s="404">
        <f t="shared" si="0"/>
        <v>0</v>
      </c>
      <c r="Q35" s="402">
        <f t="shared" si="0"/>
        <v>0</v>
      </c>
      <c r="R35" s="326"/>
      <c r="S35" s="326"/>
      <c r="T35" s="326"/>
      <c r="U35" s="326"/>
    </row>
    <row r="36" spans="1:21" ht="15.75" x14ac:dyDescent="0.25">
      <c r="A36" s="550"/>
      <c r="B36" s="550"/>
      <c r="C36" s="326"/>
      <c r="D36" s="326"/>
      <c r="E36" s="326"/>
      <c r="F36" s="326"/>
      <c r="G36" s="326"/>
      <c r="H36" s="356"/>
      <c r="I36" s="357"/>
      <c r="J36" s="356"/>
      <c r="K36" s="357"/>
      <c r="L36" s="356"/>
      <c r="M36" s="357"/>
      <c r="N36" s="356"/>
      <c r="O36" s="357"/>
      <c r="P36" s="404"/>
      <c r="Q36" s="402"/>
      <c r="R36" s="326"/>
      <c r="S36" s="326"/>
      <c r="T36" s="326"/>
      <c r="U36" s="326"/>
    </row>
    <row r="37" spans="1:21" ht="15.75" x14ac:dyDescent="0.25">
      <c r="A37" s="550"/>
      <c r="B37" s="550"/>
      <c r="C37" s="326"/>
      <c r="D37" s="326"/>
      <c r="E37" s="326"/>
      <c r="F37" s="326"/>
      <c r="G37" s="326"/>
      <c r="H37" s="356"/>
      <c r="I37" s="357"/>
      <c r="J37" s="356"/>
      <c r="K37" s="357"/>
      <c r="L37" s="356"/>
      <c r="M37" s="357"/>
      <c r="N37" s="356"/>
      <c r="O37" s="357"/>
      <c r="P37" s="404"/>
      <c r="Q37" s="402"/>
      <c r="R37" s="326"/>
      <c r="S37" s="326"/>
      <c r="T37" s="326"/>
      <c r="U37" s="326"/>
    </row>
    <row r="38" spans="1:21" ht="15.75" x14ac:dyDescent="0.25">
      <c r="A38" s="550"/>
      <c r="B38" s="550"/>
      <c r="C38" s="326"/>
      <c r="D38" s="326"/>
      <c r="E38" s="326"/>
      <c r="F38" s="326"/>
      <c r="G38" s="326"/>
      <c r="H38" s="356"/>
      <c r="I38" s="357"/>
      <c r="J38" s="356"/>
      <c r="K38" s="357"/>
      <c r="L38" s="356"/>
      <c r="M38" s="357"/>
      <c r="N38" s="356"/>
      <c r="O38" s="357"/>
      <c r="P38" s="404"/>
      <c r="Q38" s="402"/>
      <c r="R38" s="326"/>
      <c r="S38" s="326"/>
      <c r="T38" s="326"/>
      <c r="U38" s="326"/>
    </row>
    <row r="39" spans="1:21" ht="15.75" x14ac:dyDescent="0.25">
      <c r="A39" s="550"/>
      <c r="B39" s="550"/>
      <c r="C39" s="326"/>
      <c r="D39" s="326"/>
      <c r="E39" s="326"/>
      <c r="F39" s="326"/>
      <c r="G39" s="326"/>
      <c r="H39" s="356"/>
      <c r="I39" s="357"/>
      <c r="J39" s="356"/>
      <c r="K39" s="357"/>
      <c r="L39" s="356"/>
      <c r="M39" s="357"/>
      <c r="N39" s="356"/>
      <c r="O39" s="357"/>
      <c r="P39" s="404"/>
      <c r="Q39" s="402"/>
      <c r="R39" s="326"/>
      <c r="S39" s="326"/>
      <c r="T39" s="326"/>
      <c r="U39" s="326"/>
    </row>
    <row r="40" spans="1:21" ht="15.75" x14ac:dyDescent="0.25">
      <c r="A40" s="551"/>
      <c r="B40" s="551"/>
      <c r="C40" s="326"/>
      <c r="D40" s="326"/>
      <c r="E40" s="326"/>
      <c r="F40" s="326"/>
      <c r="G40" s="326"/>
      <c r="H40" s="356"/>
      <c r="I40" s="357"/>
      <c r="J40" s="356"/>
      <c r="K40" s="357"/>
      <c r="L40" s="356"/>
      <c r="M40" s="357"/>
      <c r="N40" s="356"/>
      <c r="O40" s="357"/>
      <c r="P40" s="404"/>
      <c r="Q40" s="402"/>
      <c r="R40" s="326"/>
      <c r="S40" s="326"/>
      <c r="T40" s="326"/>
      <c r="U40" s="326"/>
    </row>
    <row r="41" spans="1:21" ht="15.75" x14ac:dyDescent="0.25">
      <c r="A41" s="549" t="s">
        <v>1492</v>
      </c>
      <c r="B41" s="549" t="s">
        <v>1493</v>
      </c>
      <c r="C41" s="326"/>
      <c r="D41" s="326"/>
      <c r="E41" s="326"/>
      <c r="F41" s="326"/>
      <c r="G41" s="326"/>
      <c r="H41" s="356"/>
      <c r="I41" s="357"/>
      <c r="J41" s="356"/>
      <c r="K41" s="357"/>
      <c r="L41" s="356"/>
      <c r="M41" s="357"/>
      <c r="N41" s="356"/>
      <c r="O41" s="357"/>
      <c r="P41" s="404"/>
      <c r="Q41" s="402"/>
      <c r="R41" s="326"/>
      <c r="S41" s="326"/>
      <c r="T41" s="326"/>
      <c r="U41" s="326"/>
    </row>
    <row r="42" spans="1:21" ht="15.75" x14ac:dyDescent="0.25">
      <c r="A42" s="550"/>
      <c r="B42" s="550"/>
      <c r="C42" s="326"/>
      <c r="D42" s="326"/>
      <c r="E42" s="326"/>
      <c r="F42" s="326"/>
      <c r="G42" s="326"/>
      <c r="H42" s="356"/>
      <c r="I42" s="357"/>
      <c r="J42" s="356"/>
      <c r="K42" s="357"/>
      <c r="L42" s="356"/>
      <c r="M42" s="357"/>
      <c r="N42" s="356"/>
      <c r="O42" s="357"/>
      <c r="P42" s="404"/>
      <c r="Q42" s="402"/>
      <c r="R42" s="326"/>
      <c r="S42" s="326"/>
      <c r="T42" s="326"/>
      <c r="U42" s="326"/>
    </row>
    <row r="43" spans="1:21" ht="15.75" x14ac:dyDescent="0.25">
      <c r="A43" s="550"/>
      <c r="B43" s="550"/>
      <c r="C43" s="326"/>
      <c r="D43" s="326"/>
      <c r="E43" s="326"/>
      <c r="F43" s="326"/>
      <c r="G43" s="326"/>
      <c r="H43" s="356"/>
      <c r="I43" s="357"/>
      <c r="J43" s="356"/>
      <c r="K43" s="357"/>
      <c r="L43" s="356"/>
      <c r="M43" s="357"/>
      <c r="N43" s="356"/>
      <c r="O43" s="357"/>
      <c r="P43" s="404"/>
      <c r="Q43" s="402"/>
      <c r="R43" s="326"/>
      <c r="S43" s="326"/>
      <c r="T43" s="326"/>
      <c r="U43" s="326"/>
    </row>
    <row r="44" spans="1:21" ht="15.75" x14ac:dyDescent="0.25">
      <c r="A44" s="550"/>
      <c r="B44" s="550"/>
      <c r="C44" s="326"/>
      <c r="D44" s="326"/>
      <c r="E44" s="326"/>
      <c r="F44" s="326"/>
      <c r="G44" s="326"/>
      <c r="H44" s="356"/>
      <c r="I44" s="357"/>
      <c r="J44" s="356"/>
      <c r="K44" s="357"/>
      <c r="L44" s="356"/>
      <c r="M44" s="357"/>
      <c r="N44" s="356"/>
      <c r="O44" s="357"/>
      <c r="P44" s="404"/>
      <c r="Q44" s="402"/>
      <c r="R44" s="326"/>
      <c r="S44" s="326"/>
      <c r="T44" s="326"/>
      <c r="U44" s="326"/>
    </row>
    <row r="45" spans="1:21" ht="15.75" x14ac:dyDescent="0.25">
      <c r="A45" s="550"/>
      <c r="B45" s="550"/>
      <c r="C45" s="326"/>
      <c r="D45" s="326"/>
      <c r="E45" s="326"/>
      <c r="F45" s="326"/>
      <c r="G45" s="326"/>
      <c r="H45" s="356"/>
      <c r="I45" s="357"/>
      <c r="J45" s="356"/>
      <c r="K45" s="357"/>
      <c r="L45" s="356"/>
      <c r="M45" s="357"/>
      <c r="N45" s="356"/>
      <c r="O45" s="357"/>
      <c r="P45" s="404"/>
      <c r="Q45" s="402"/>
      <c r="R45" s="326"/>
      <c r="S45" s="326"/>
      <c r="T45" s="326"/>
      <c r="U45" s="326"/>
    </row>
    <row r="46" spans="1:21" ht="15.75" x14ac:dyDescent="0.25">
      <c r="A46" s="550"/>
      <c r="B46" s="550"/>
      <c r="C46" s="326"/>
      <c r="D46" s="326"/>
      <c r="E46" s="326"/>
      <c r="F46" s="326"/>
      <c r="G46" s="326"/>
      <c r="H46" s="356"/>
      <c r="I46" s="357"/>
      <c r="J46" s="356"/>
      <c r="K46" s="357"/>
      <c r="L46" s="356"/>
      <c r="M46" s="357"/>
      <c r="N46" s="356"/>
      <c r="O46" s="357"/>
      <c r="P46" s="404"/>
      <c r="Q46" s="402"/>
      <c r="R46" s="326"/>
      <c r="S46" s="326"/>
      <c r="T46" s="326"/>
      <c r="U46" s="326"/>
    </row>
    <row r="47" spans="1:21" ht="15.75" x14ac:dyDescent="0.25">
      <c r="A47" s="550"/>
      <c r="B47" s="550"/>
      <c r="C47" s="326"/>
      <c r="D47" s="326"/>
      <c r="E47" s="326"/>
      <c r="F47" s="326"/>
      <c r="G47" s="326"/>
      <c r="H47" s="356"/>
      <c r="I47" s="357"/>
      <c r="J47" s="356"/>
      <c r="K47" s="357"/>
      <c r="L47" s="356"/>
      <c r="M47" s="357"/>
      <c r="N47" s="356"/>
      <c r="O47" s="357"/>
      <c r="P47" s="404">
        <f t="shared" si="0"/>
        <v>0</v>
      </c>
      <c r="Q47" s="402">
        <f t="shared" si="0"/>
        <v>0</v>
      </c>
      <c r="R47" s="326"/>
      <c r="S47" s="326"/>
      <c r="T47" s="326"/>
      <c r="U47" s="326"/>
    </row>
    <row r="48" spans="1:21" ht="15.75" x14ac:dyDescent="0.25">
      <c r="A48" s="550"/>
      <c r="B48" s="550"/>
      <c r="C48" s="326"/>
      <c r="D48" s="326"/>
      <c r="E48" s="326"/>
      <c r="F48" s="326"/>
      <c r="G48" s="326"/>
      <c r="H48" s="356"/>
      <c r="I48" s="357"/>
      <c r="J48" s="356"/>
      <c r="K48" s="357"/>
      <c r="L48" s="356"/>
      <c r="M48" s="357"/>
      <c r="N48" s="356"/>
      <c r="O48" s="357"/>
      <c r="P48" s="404">
        <f t="shared" si="0"/>
        <v>0</v>
      </c>
      <c r="Q48" s="402">
        <f t="shared" si="0"/>
        <v>0</v>
      </c>
      <c r="R48" s="326"/>
      <c r="S48" s="326"/>
      <c r="T48" s="326"/>
      <c r="U48" s="326"/>
    </row>
    <row r="49" spans="1:21" ht="15.75" x14ac:dyDescent="0.25">
      <c r="A49" s="550"/>
      <c r="B49" s="551"/>
      <c r="C49" s="326"/>
      <c r="D49" s="326"/>
      <c r="E49" s="326"/>
      <c r="F49" s="326"/>
      <c r="G49" s="326"/>
      <c r="H49" s="356"/>
      <c r="I49" s="357"/>
      <c r="J49" s="356"/>
      <c r="K49" s="357"/>
      <c r="L49" s="356"/>
      <c r="M49" s="357"/>
      <c r="N49" s="356"/>
      <c r="O49" s="357"/>
      <c r="P49" s="404">
        <f t="shared" si="0"/>
        <v>0</v>
      </c>
      <c r="Q49" s="402">
        <f t="shared" si="0"/>
        <v>0</v>
      </c>
      <c r="R49" s="326"/>
      <c r="S49" s="326"/>
      <c r="T49" s="326"/>
      <c r="U49" s="326"/>
    </row>
    <row r="50" spans="1:21" ht="15.75" x14ac:dyDescent="0.25">
      <c r="A50" s="550"/>
      <c r="B50" s="549" t="s">
        <v>1494</v>
      </c>
      <c r="C50" s="326"/>
      <c r="D50" s="326"/>
      <c r="E50" s="326"/>
      <c r="F50" s="326"/>
      <c r="G50" s="326"/>
      <c r="H50" s="356"/>
      <c r="I50" s="357"/>
      <c r="J50" s="356"/>
      <c r="K50" s="357"/>
      <c r="L50" s="356"/>
      <c r="M50" s="357"/>
      <c r="N50" s="356"/>
      <c r="O50" s="357"/>
      <c r="P50" s="404">
        <f t="shared" si="0"/>
        <v>0</v>
      </c>
      <c r="Q50" s="402">
        <f t="shared" si="0"/>
        <v>0</v>
      </c>
      <c r="R50" s="326"/>
      <c r="S50" s="326"/>
      <c r="T50" s="326"/>
      <c r="U50" s="326"/>
    </row>
    <row r="51" spans="1:21" ht="15.75" x14ac:dyDescent="0.25">
      <c r="A51" s="550"/>
      <c r="B51" s="550"/>
      <c r="C51" s="326"/>
      <c r="D51" s="326"/>
      <c r="E51" s="326"/>
      <c r="F51" s="326"/>
      <c r="G51" s="326"/>
      <c r="H51" s="356"/>
      <c r="I51" s="357"/>
      <c r="J51" s="356"/>
      <c r="K51" s="357"/>
      <c r="L51" s="356"/>
      <c r="M51" s="357"/>
      <c r="N51" s="356"/>
      <c r="O51" s="357"/>
      <c r="P51" s="404"/>
      <c r="Q51" s="402"/>
      <c r="R51" s="326"/>
      <c r="S51" s="326"/>
      <c r="T51" s="326"/>
      <c r="U51" s="326"/>
    </row>
    <row r="52" spans="1:21" ht="15.75" x14ac:dyDescent="0.25">
      <c r="A52" s="550"/>
      <c r="B52" s="550"/>
      <c r="C52" s="326"/>
      <c r="D52" s="326"/>
      <c r="E52" s="326"/>
      <c r="F52" s="326"/>
      <c r="G52" s="326"/>
      <c r="H52" s="356"/>
      <c r="I52" s="357"/>
      <c r="J52" s="356"/>
      <c r="K52" s="357"/>
      <c r="L52" s="356"/>
      <c r="M52" s="357"/>
      <c r="N52" s="356"/>
      <c r="O52" s="357"/>
      <c r="P52" s="404"/>
      <c r="Q52" s="402"/>
      <c r="R52" s="326"/>
      <c r="S52" s="326"/>
      <c r="T52" s="326"/>
      <c r="U52" s="326"/>
    </row>
    <row r="53" spans="1:21" ht="15.75" x14ac:dyDescent="0.25">
      <c r="A53" s="550"/>
      <c r="B53" s="550"/>
      <c r="C53" s="326"/>
      <c r="D53" s="326"/>
      <c r="E53" s="326"/>
      <c r="F53" s="326"/>
      <c r="G53" s="326"/>
      <c r="H53" s="356"/>
      <c r="I53" s="357"/>
      <c r="J53" s="356"/>
      <c r="K53" s="357"/>
      <c r="L53" s="356"/>
      <c r="M53" s="357"/>
      <c r="N53" s="356"/>
      <c r="O53" s="357"/>
      <c r="P53" s="404"/>
      <c r="Q53" s="402"/>
      <c r="R53" s="326"/>
      <c r="S53" s="326"/>
      <c r="T53" s="326"/>
      <c r="U53" s="326"/>
    </row>
    <row r="54" spans="1:21" ht="15.75" x14ac:dyDescent="0.25">
      <c r="A54" s="550"/>
      <c r="B54" s="550"/>
      <c r="C54" s="326"/>
      <c r="D54" s="326"/>
      <c r="E54" s="326"/>
      <c r="F54" s="326"/>
      <c r="G54" s="326"/>
      <c r="H54" s="356"/>
      <c r="I54" s="357"/>
      <c r="J54" s="356"/>
      <c r="K54" s="357"/>
      <c r="L54" s="356"/>
      <c r="M54" s="357"/>
      <c r="N54" s="356"/>
      <c r="O54" s="357"/>
      <c r="P54" s="404"/>
      <c r="Q54" s="402"/>
      <c r="R54" s="326"/>
      <c r="S54" s="326"/>
      <c r="T54" s="326"/>
      <c r="U54" s="326"/>
    </row>
    <row r="55" spans="1:21" ht="15.75" x14ac:dyDescent="0.25">
      <c r="A55" s="550"/>
      <c r="B55" s="550"/>
      <c r="C55" s="326"/>
      <c r="D55" s="326"/>
      <c r="E55" s="326"/>
      <c r="F55" s="326"/>
      <c r="G55" s="326"/>
      <c r="H55" s="356"/>
      <c r="I55" s="357"/>
      <c r="J55" s="356"/>
      <c r="K55" s="357"/>
      <c r="L55" s="356"/>
      <c r="M55" s="357"/>
      <c r="N55" s="356"/>
      <c r="O55" s="357"/>
      <c r="P55" s="404"/>
      <c r="Q55" s="402"/>
      <c r="R55" s="326"/>
      <c r="S55" s="326"/>
      <c r="T55" s="326"/>
      <c r="U55" s="326"/>
    </row>
    <row r="56" spans="1:21" ht="15.75" x14ac:dyDescent="0.25">
      <c r="A56" s="550"/>
      <c r="B56" s="550"/>
      <c r="C56" s="326"/>
      <c r="D56" s="326"/>
      <c r="E56" s="326"/>
      <c r="F56" s="326"/>
      <c r="G56" s="326"/>
      <c r="H56" s="356"/>
      <c r="I56" s="357"/>
      <c r="J56" s="356"/>
      <c r="K56" s="357"/>
      <c r="L56" s="356"/>
      <c r="M56" s="357"/>
      <c r="N56" s="356"/>
      <c r="O56" s="357"/>
      <c r="P56" s="404"/>
      <c r="Q56" s="402"/>
      <c r="R56" s="326"/>
      <c r="S56" s="326"/>
      <c r="T56" s="326"/>
      <c r="U56" s="326"/>
    </row>
    <row r="57" spans="1:21" ht="15.75" x14ac:dyDescent="0.25">
      <c r="A57" s="550"/>
      <c r="B57" s="550"/>
      <c r="C57" s="326"/>
      <c r="D57" s="326"/>
      <c r="E57" s="326"/>
      <c r="F57" s="326"/>
      <c r="G57" s="326"/>
      <c r="H57" s="356"/>
      <c r="I57" s="357"/>
      <c r="J57" s="356"/>
      <c r="K57" s="357"/>
      <c r="L57" s="356"/>
      <c r="M57" s="357"/>
      <c r="N57" s="356"/>
      <c r="O57" s="357"/>
      <c r="P57" s="404"/>
      <c r="Q57" s="402"/>
      <c r="R57" s="326"/>
      <c r="S57" s="326"/>
      <c r="T57" s="326"/>
      <c r="U57" s="326"/>
    </row>
    <row r="58" spans="1:21" ht="15.75" x14ac:dyDescent="0.25">
      <c r="A58" s="550"/>
      <c r="B58" s="550"/>
      <c r="C58" s="326"/>
      <c r="D58" s="326"/>
      <c r="E58" s="326"/>
      <c r="F58" s="326"/>
      <c r="G58" s="326"/>
      <c r="H58" s="356"/>
      <c r="I58" s="357"/>
      <c r="J58" s="356"/>
      <c r="K58" s="357"/>
      <c r="L58" s="356"/>
      <c r="M58" s="357"/>
      <c r="N58" s="356"/>
      <c r="O58" s="357"/>
      <c r="P58" s="404"/>
      <c r="Q58" s="402"/>
      <c r="R58" s="326"/>
      <c r="S58" s="326"/>
      <c r="T58" s="326"/>
      <c r="U58" s="326"/>
    </row>
    <row r="59" spans="1:21" ht="15.75" x14ac:dyDescent="0.25">
      <c r="A59" s="550"/>
      <c r="B59" s="550"/>
      <c r="C59" s="326"/>
      <c r="D59" s="326"/>
      <c r="E59" s="326"/>
      <c r="F59" s="326"/>
      <c r="G59" s="326"/>
      <c r="H59" s="356"/>
      <c r="I59" s="357"/>
      <c r="J59" s="356"/>
      <c r="K59" s="357"/>
      <c r="L59" s="356"/>
      <c r="M59" s="357"/>
      <c r="N59" s="356"/>
      <c r="O59" s="357"/>
      <c r="P59" s="404"/>
      <c r="Q59" s="402"/>
      <c r="R59" s="326"/>
      <c r="S59" s="326"/>
      <c r="T59" s="326"/>
      <c r="U59" s="326"/>
    </row>
    <row r="60" spans="1:21" ht="15.75" x14ac:dyDescent="0.25">
      <c r="A60" s="550"/>
      <c r="B60" s="550"/>
      <c r="C60" s="326"/>
      <c r="D60" s="326"/>
      <c r="E60" s="326"/>
      <c r="F60" s="326"/>
      <c r="G60" s="326"/>
      <c r="H60" s="356"/>
      <c r="I60" s="357"/>
      <c r="J60" s="356"/>
      <c r="K60" s="357"/>
      <c r="L60" s="356"/>
      <c r="M60" s="357"/>
      <c r="N60" s="356"/>
      <c r="O60" s="357"/>
      <c r="P60" s="404"/>
      <c r="Q60" s="402"/>
      <c r="R60" s="326"/>
      <c r="S60" s="326"/>
      <c r="T60" s="326"/>
      <c r="U60" s="326"/>
    </row>
    <row r="61" spans="1:21" ht="15.75" x14ac:dyDescent="0.25">
      <c r="A61" s="550"/>
      <c r="B61" s="550"/>
      <c r="C61" s="326"/>
      <c r="D61" s="326"/>
      <c r="E61" s="326"/>
      <c r="F61" s="326"/>
      <c r="G61" s="326"/>
      <c r="H61" s="356"/>
      <c r="I61" s="357"/>
      <c r="J61" s="356"/>
      <c r="K61" s="357"/>
      <c r="L61" s="356"/>
      <c r="M61" s="357"/>
      <c r="N61" s="356"/>
      <c r="O61" s="357"/>
      <c r="P61" s="404"/>
      <c r="Q61" s="402"/>
      <c r="R61" s="326"/>
      <c r="S61" s="326"/>
      <c r="T61" s="326"/>
      <c r="U61" s="326"/>
    </row>
    <row r="62" spans="1:21" ht="15.75" x14ac:dyDescent="0.25">
      <c r="A62" s="551"/>
      <c r="B62" s="551"/>
      <c r="C62" s="326"/>
      <c r="D62" s="326"/>
      <c r="E62" s="326"/>
      <c r="F62" s="326"/>
      <c r="G62" s="326"/>
      <c r="H62" s="356"/>
      <c r="I62" s="357"/>
      <c r="J62" s="356"/>
      <c r="K62" s="357"/>
      <c r="L62" s="356"/>
      <c r="M62" s="357"/>
      <c r="N62" s="356"/>
      <c r="O62" s="357"/>
      <c r="P62" s="404">
        <f t="shared" si="0"/>
        <v>0</v>
      </c>
      <c r="Q62" s="402">
        <f t="shared" si="0"/>
        <v>0</v>
      </c>
      <c r="R62" s="326"/>
      <c r="S62" s="326"/>
      <c r="T62" s="326"/>
      <c r="U62" s="326"/>
    </row>
    <row r="63" spans="1:21" ht="15.75" x14ac:dyDescent="0.25">
      <c r="A63" s="549" t="s">
        <v>1495</v>
      </c>
      <c r="B63" s="415"/>
      <c r="C63" s="326"/>
      <c r="D63" s="326"/>
      <c r="E63" s="326"/>
      <c r="F63" s="326"/>
      <c r="G63" s="326"/>
      <c r="H63" s="356"/>
      <c r="I63" s="357"/>
      <c r="J63" s="356"/>
      <c r="K63" s="357"/>
      <c r="L63" s="356"/>
      <c r="M63" s="357"/>
      <c r="N63" s="356"/>
      <c r="O63" s="357"/>
      <c r="P63" s="404">
        <f t="shared" ref="P63:Q69" si="3">H63+J63+L63+N63</f>
        <v>0</v>
      </c>
      <c r="Q63" s="402">
        <f t="shared" si="3"/>
        <v>0</v>
      </c>
      <c r="R63" s="326"/>
      <c r="S63" s="326"/>
      <c r="T63" s="326"/>
      <c r="U63" s="326"/>
    </row>
    <row r="64" spans="1:21" ht="15.75" x14ac:dyDescent="0.25">
      <c r="A64" s="550"/>
      <c r="B64" s="415"/>
      <c r="C64" s="326"/>
      <c r="D64" s="326"/>
      <c r="E64" s="326"/>
      <c r="F64" s="326"/>
      <c r="G64" s="326"/>
      <c r="H64" s="356"/>
      <c r="I64" s="357"/>
      <c r="J64" s="356"/>
      <c r="K64" s="357"/>
      <c r="L64" s="356"/>
      <c r="M64" s="357"/>
      <c r="N64" s="356"/>
      <c r="O64" s="357"/>
      <c r="P64" s="404"/>
      <c r="Q64" s="402"/>
      <c r="R64" s="326"/>
      <c r="S64" s="326"/>
      <c r="T64" s="326"/>
      <c r="U64" s="326"/>
    </row>
    <row r="65" spans="1:21" ht="15.75" x14ac:dyDescent="0.25">
      <c r="A65" s="550"/>
      <c r="B65" s="415"/>
      <c r="C65" s="326"/>
      <c r="D65" s="326"/>
      <c r="E65" s="326"/>
      <c r="F65" s="326"/>
      <c r="G65" s="326"/>
      <c r="H65" s="356"/>
      <c r="I65" s="357"/>
      <c r="J65" s="356"/>
      <c r="K65" s="357"/>
      <c r="L65" s="356"/>
      <c r="M65" s="357"/>
      <c r="N65" s="356"/>
      <c r="O65" s="357"/>
      <c r="P65" s="404"/>
      <c r="Q65" s="402"/>
      <c r="R65" s="326"/>
      <c r="S65" s="326"/>
      <c r="T65" s="326"/>
      <c r="U65" s="326"/>
    </row>
    <row r="66" spans="1:21" ht="15.75" x14ac:dyDescent="0.25">
      <c r="A66" s="550"/>
      <c r="B66" s="415"/>
      <c r="C66" s="326"/>
      <c r="D66" s="326"/>
      <c r="E66" s="326"/>
      <c r="F66" s="326"/>
      <c r="G66" s="326"/>
      <c r="H66" s="356"/>
      <c r="I66" s="357"/>
      <c r="J66" s="356"/>
      <c r="K66" s="357"/>
      <c r="L66" s="356"/>
      <c r="M66" s="357"/>
      <c r="N66" s="356"/>
      <c r="O66" s="357"/>
      <c r="P66" s="404"/>
      <c r="Q66" s="402"/>
      <c r="R66" s="326"/>
      <c r="S66" s="326"/>
      <c r="T66" s="326"/>
      <c r="U66" s="326"/>
    </row>
    <row r="67" spans="1:21" ht="15.75" x14ac:dyDescent="0.25">
      <c r="A67" s="550"/>
      <c r="B67" s="415"/>
      <c r="C67" s="326"/>
      <c r="D67" s="326"/>
      <c r="E67" s="326"/>
      <c r="F67" s="326"/>
      <c r="G67" s="326"/>
      <c r="H67" s="356"/>
      <c r="I67" s="357"/>
      <c r="J67" s="356"/>
      <c r="K67" s="357"/>
      <c r="L67" s="356"/>
      <c r="M67" s="357"/>
      <c r="N67" s="356"/>
      <c r="O67" s="357"/>
      <c r="P67" s="404"/>
      <c r="Q67" s="402"/>
      <c r="R67" s="326"/>
      <c r="S67" s="326"/>
      <c r="T67" s="326"/>
      <c r="U67" s="326"/>
    </row>
    <row r="68" spans="1:21" ht="15.75" x14ac:dyDescent="0.25">
      <c r="A68" s="550"/>
      <c r="B68" s="415"/>
      <c r="C68" s="326"/>
      <c r="D68" s="326"/>
      <c r="E68" s="326"/>
      <c r="F68" s="326"/>
      <c r="G68" s="326"/>
      <c r="H68" s="356"/>
      <c r="I68" s="357"/>
      <c r="J68" s="356"/>
      <c r="K68" s="357"/>
      <c r="L68" s="356"/>
      <c r="M68" s="357"/>
      <c r="N68" s="356"/>
      <c r="O68" s="357"/>
      <c r="P68" s="404">
        <f t="shared" si="3"/>
        <v>0</v>
      </c>
      <c r="Q68" s="402">
        <f t="shared" si="3"/>
        <v>0</v>
      </c>
      <c r="R68" s="326"/>
      <c r="S68" s="326"/>
      <c r="T68" s="326"/>
      <c r="U68" s="326"/>
    </row>
    <row r="69" spans="1:21" ht="15.75" x14ac:dyDescent="0.25">
      <c r="A69" s="551"/>
      <c r="B69" s="415"/>
      <c r="C69" s="326"/>
      <c r="D69" s="326"/>
      <c r="E69" s="326"/>
      <c r="F69" s="326"/>
      <c r="G69" s="326"/>
      <c r="H69" s="326"/>
      <c r="I69" s="357"/>
      <c r="J69" s="326"/>
      <c r="K69" s="357"/>
      <c r="L69" s="326"/>
      <c r="M69" s="357"/>
      <c r="N69" s="326"/>
      <c r="O69" s="357"/>
      <c r="P69" s="404">
        <f t="shared" si="3"/>
        <v>0</v>
      </c>
      <c r="Q69" s="402">
        <f t="shared" si="3"/>
        <v>0</v>
      </c>
      <c r="R69" s="71"/>
      <c r="S69" s="326"/>
      <c r="T69" s="326"/>
      <c r="U69" s="326"/>
    </row>
    <row r="70" spans="1:21" ht="15.75" x14ac:dyDescent="0.25">
      <c r="A70" s="295"/>
      <c r="B70" s="296"/>
      <c r="C70" s="296"/>
      <c r="D70" s="296"/>
      <c r="E70" s="295" t="s">
        <v>1480</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65"/>
    </row>
    <row r="78" spans="1:21" x14ac:dyDescent="0.25">
      <c r="C78" s="465"/>
    </row>
    <row r="79" spans="1:21" x14ac:dyDescent="0.25">
      <c r="C79" s="465"/>
    </row>
    <row r="80" spans="1:21" x14ac:dyDescent="0.25">
      <c r="C80" s="465"/>
    </row>
    <row r="81" spans="3:3" x14ac:dyDescent="0.25">
      <c r="C81" s="465"/>
    </row>
    <row r="82" spans="3:3" x14ac:dyDescent="0.25">
      <c r="C82" s="465"/>
    </row>
    <row r="83" spans="3:3" x14ac:dyDescent="0.25">
      <c r="C83" s="465"/>
    </row>
    <row r="84" spans="3:3" x14ac:dyDescent="0.25">
      <c r="C84" s="465"/>
    </row>
    <row r="85" spans="3:3" x14ac:dyDescent="0.25">
      <c r="C85" s="465"/>
    </row>
    <row r="86" spans="3:3" x14ac:dyDescent="0.25">
      <c r="C86" s="465"/>
    </row>
    <row r="87" spans="3:3" x14ac:dyDescent="0.25">
      <c r="C87" s="465"/>
    </row>
    <row r="88" spans="3:3" x14ac:dyDescent="0.25">
      <c r="C88" s="465"/>
    </row>
    <row r="89" spans="3:3" x14ac:dyDescent="0.25">
      <c r="C89" s="465"/>
    </row>
    <row r="90" spans="3:3" x14ac:dyDescent="0.25">
      <c r="C90" s="465"/>
    </row>
    <row r="91" spans="3:3" x14ac:dyDescent="0.25">
      <c r="C91" s="465"/>
    </row>
    <row r="92" spans="3:3" x14ac:dyDescent="0.25">
      <c r="C92" s="465"/>
    </row>
    <row r="93" spans="3:3" x14ac:dyDescent="0.25">
      <c r="C93" s="465"/>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AL110" sqref="AK110:AL112"/>
    </sheetView>
  </sheetViews>
  <sheetFormatPr baseColWidth="10" defaultRowHeight="15" x14ac:dyDescent="0.25"/>
  <cols>
    <col min="1" max="1" width="35.7109375" style="465" customWidth="1"/>
    <col min="2" max="2" width="35.85546875" style="465" customWidth="1"/>
    <col min="3" max="7" width="27.42578125" style="465" customWidth="1"/>
    <col min="8" max="8" width="15.28515625" style="465" customWidth="1"/>
    <col min="9" max="9" width="11.42578125" style="233"/>
    <col min="10" max="10" width="15.28515625" style="465" customWidth="1"/>
    <col min="11" max="11" width="18.85546875" style="233" customWidth="1"/>
    <col min="12" max="12" width="11.42578125" style="465"/>
    <col min="13" max="13" width="11.42578125" style="233"/>
    <col min="14" max="14" width="11.42578125" style="465"/>
    <col min="15" max="15" width="11.42578125" style="233"/>
    <col min="16" max="16" width="15.28515625" style="465" customWidth="1"/>
    <col min="17" max="17" width="18.28515625" style="233" customWidth="1"/>
    <col min="18" max="20" width="14.140625" style="465" customWidth="1"/>
    <col min="21" max="21" width="17" style="465" customWidth="1"/>
    <col min="22" max="16384" width="11.42578125" style="465"/>
  </cols>
  <sheetData>
    <row r="1" spans="1:42" ht="21" x14ac:dyDescent="0.25">
      <c r="A1" s="410"/>
      <c r="B1" s="410"/>
      <c r="C1" s="410"/>
      <c r="D1" s="410"/>
      <c r="E1" s="410"/>
      <c r="F1" s="608" t="s">
        <v>1511</v>
      </c>
      <c r="G1" s="608"/>
      <c r="H1" s="608"/>
      <c r="I1" s="608"/>
      <c r="J1" s="608"/>
      <c r="K1" s="608"/>
      <c r="L1" s="608"/>
      <c r="M1" s="608"/>
      <c r="N1" s="411"/>
      <c r="O1" s="411"/>
      <c r="P1" s="514" t="s">
        <v>1673</v>
      </c>
      <c r="Q1" s="514" t="s">
        <v>1674</v>
      </c>
      <c r="R1" s="514" t="s">
        <v>1675</v>
      </c>
      <c r="S1" s="514" t="s">
        <v>1676</v>
      </c>
      <c r="T1" s="514" t="s">
        <v>1677</v>
      </c>
      <c r="U1" s="514" t="s">
        <v>1678</v>
      </c>
      <c r="V1" s="514" t="s">
        <v>1679</v>
      </c>
      <c r="W1" s="514" t="s">
        <v>1680</v>
      </c>
      <c r="X1" s="514" t="s">
        <v>1681</v>
      </c>
      <c r="Y1" s="514" t="s">
        <v>1682</v>
      </c>
      <c r="Z1" s="514" t="s">
        <v>1683</v>
      </c>
      <c r="AA1" s="514" t="s">
        <v>1684</v>
      </c>
      <c r="AB1" s="514" t="s">
        <v>1685</v>
      </c>
      <c r="AC1" s="514" t="s">
        <v>1686</v>
      </c>
      <c r="AD1" s="514" t="s">
        <v>1687</v>
      </c>
      <c r="AE1" s="518"/>
      <c r="AF1" s="518"/>
      <c r="AG1" s="518"/>
      <c r="AH1" s="518"/>
      <c r="AI1" s="518"/>
      <c r="AJ1" s="518"/>
      <c r="AK1" s="518"/>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1507</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1508</v>
      </c>
      <c r="H4" s="411"/>
      <c r="I4" s="412"/>
      <c r="J4" s="411"/>
      <c r="K4" s="411"/>
      <c r="L4" s="411"/>
      <c r="M4" s="411"/>
      <c r="N4" s="411"/>
      <c r="O4" s="411"/>
      <c r="P4" s="411"/>
      <c r="Q4" s="411"/>
      <c r="R4" s="411"/>
      <c r="S4" s="411"/>
      <c r="T4" s="411"/>
      <c r="U4" s="411"/>
      <c r="V4" s="411"/>
      <c r="W4" s="411"/>
      <c r="X4" s="411"/>
      <c r="Y4" s="411"/>
      <c r="Z4" s="411"/>
      <c r="AA4" s="411"/>
    </row>
    <row r="5" spans="1:42" s="410" customFormat="1" ht="18.75" x14ac:dyDescent="0.25">
      <c r="A5" s="409" t="s">
        <v>1509</v>
      </c>
      <c r="H5" s="411"/>
      <c r="I5" s="412"/>
      <c r="J5" s="411"/>
      <c r="K5" s="411"/>
      <c r="L5" s="411"/>
      <c r="M5" s="411"/>
      <c r="N5" s="411"/>
      <c r="O5" s="411"/>
      <c r="P5" s="411"/>
      <c r="Q5" s="411"/>
      <c r="R5" s="411"/>
      <c r="S5" s="411"/>
      <c r="T5" s="411"/>
      <c r="U5" s="411"/>
      <c r="V5" s="411"/>
      <c r="W5" s="411"/>
      <c r="X5" s="411"/>
      <c r="Y5" s="411"/>
      <c r="Z5" s="411"/>
      <c r="AA5" s="411"/>
    </row>
    <row r="6" spans="1:42" s="410" customFormat="1" x14ac:dyDescent="0.25">
      <c r="A6" s="414" t="s">
        <v>1510</v>
      </c>
      <c r="B6" s="414"/>
      <c r="C6" s="414"/>
      <c r="D6" s="414"/>
      <c r="E6" s="414"/>
      <c r="F6" s="414"/>
      <c r="G6" s="414"/>
      <c r="H6" s="414"/>
      <c r="I6" s="414"/>
      <c r="J6" s="414"/>
      <c r="K6" s="414"/>
      <c r="L6" s="414"/>
      <c r="M6" s="414"/>
      <c r="N6" s="414"/>
      <c r="O6" s="414"/>
      <c r="P6" s="414"/>
      <c r="Q6" s="414"/>
      <c r="R6" s="414"/>
      <c r="S6" s="414"/>
      <c r="T6" s="414"/>
      <c r="U6" s="414"/>
    </row>
    <row r="7" spans="1:42" ht="15" customHeight="1" x14ac:dyDescent="0.25">
      <c r="A7" s="546" t="s">
        <v>96</v>
      </c>
      <c r="B7" s="548" t="s">
        <v>110</v>
      </c>
      <c r="C7" s="558" t="s">
        <v>1537</v>
      </c>
      <c r="D7" s="558" t="s">
        <v>1538</v>
      </c>
      <c r="E7" s="558" t="s">
        <v>86</v>
      </c>
      <c r="F7" s="558" t="s">
        <v>391</v>
      </c>
      <c r="G7" s="558" t="s">
        <v>87</v>
      </c>
      <c r="H7" s="561" t="s">
        <v>99</v>
      </c>
      <c r="I7" s="563"/>
      <c r="J7" s="563"/>
      <c r="K7" s="563"/>
      <c r="L7" s="563"/>
      <c r="M7" s="563"/>
      <c r="N7" s="563"/>
      <c r="O7" s="562"/>
      <c r="P7" s="567" t="s">
        <v>100</v>
      </c>
      <c r="Q7" s="568"/>
      <c r="R7" s="548" t="s">
        <v>102</v>
      </c>
      <c r="S7" s="548" t="s">
        <v>109</v>
      </c>
      <c r="T7" s="548" t="s">
        <v>108</v>
      </c>
      <c r="U7" s="564" t="s">
        <v>88</v>
      </c>
    </row>
    <row r="8" spans="1:42" ht="15" customHeight="1" x14ac:dyDescent="0.25">
      <c r="A8" s="546"/>
      <c r="B8" s="546"/>
      <c r="C8" s="559"/>
      <c r="D8" s="559"/>
      <c r="E8" s="559"/>
      <c r="F8" s="559"/>
      <c r="G8" s="559"/>
      <c r="H8" s="561" t="s">
        <v>103</v>
      </c>
      <c r="I8" s="562"/>
      <c r="J8" s="561" t="s">
        <v>104</v>
      </c>
      <c r="K8" s="562"/>
      <c r="L8" s="561" t="s">
        <v>105</v>
      </c>
      <c r="M8" s="562"/>
      <c r="N8" s="561" t="s">
        <v>106</v>
      </c>
      <c r="O8" s="562"/>
      <c r="P8" s="569"/>
      <c r="Q8" s="570"/>
      <c r="R8" s="546"/>
      <c r="S8" s="546"/>
      <c r="T8" s="546"/>
      <c r="U8" s="565"/>
    </row>
    <row r="9" spans="1:42" ht="25.5" x14ac:dyDescent="0.25">
      <c r="A9" s="547"/>
      <c r="B9" s="547"/>
      <c r="C9" s="560"/>
      <c r="D9" s="560"/>
      <c r="E9" s="560"/>
      <c r="F9" s="560"/>
      <c r="G9" s="560"/>
      <c r="H9" s="441" t="s">
        <v>107</v>
      </c>
      <c r="I9" s="441" t="s">
        <v>12</v>
      </c>
      <c r="J9" s="441" t="s">
        <v>107</v>
      </c>
      <c r="K9" s="441" t="s">
        <v>12</v>
      </c>
      <c r="L9" s="441" t="s">
        <v>107</v>
      </c>
      <c r="M9" s="441" t="s">
        <v>12</v>
      </c>
      <c r="N9" s="441" t="s">
        <v>107</v>
      </c>
      <c r="O9" s="441" t="s">
        <v>12</v>
      </c>
      <c r="P9" s="441" t="s">
        <v>107</v>
      </c>
      <c r="Q9" s="441" t="s">
        <v>12</v>
      </c>
      <c r="R9" s="547"/>
      <c r="S9" s="547"/>
      <c r="T9" s="547"/>
      <c r="U9" s="566"/>
    </row>
    <row r="10" spans="1:42" ht="15.75" x14ac:dyDescent="0.25">
      <c r="A10" s="504"/>
      <c r="B10" s="505"/>
      <c r="C10" s="444"/>
      <c r="D10" s="444"/>
      <c r="E10" s="444"/>
      <c r="F10" s="445"/>
      <c r="G10" s="444"/>
      <c r="H10" s="446"/>
      <c r="I10" s="446"/>
      <c r="J10" s="446"/>
      <c r="K10" s="446"/>
      <c r="L10" s="446"/>
      <c r="M10" s="446"/>
      <c r="N10" s="446"/>
      <c r="O10" s="446"/>
      <c r="P10" s="446"/>
      <c r="Q10" s="446"/>
      <c r="R10" s="447"/>
      <c r="S10" s="447"/>
      <c r="T10" s="447"/>
      <c r="U10" s="448"/>
    </row>
    <row r="11" spans="1:42" s="503" customFormat="1" ht="15.75" x14ac:dyDescent="0.25">
      <c r="A11" s="556" t="s">
        <v>1507</v>
      </c>
      <c r="B11" s="609" t="s">
        <v>1535</v>
      </c>
      <c r="C11" s="498"/>
      <c r="D11" s="498"/>
      <c r="E11" s="498"/>
      <c r="F11" s="499"/>
      <c r="G11" s="498"/>
      <c r="H11" s="500"/>
      <c r="I11" s="500"/>
      <c r="J11" s="500"/>
      <c r="K11" s="500"/>
      <c r="L11" s="500"/>
      <c r="M11" s="500"/>
      <c r="N11" s="500"/>
      <c r="O11" s="500"/>
      <c r="P11" s="500"/>
      <c r="Q11" s="500"/>
      <c r="R11" s="501"/>
      <c r="S11" s="501"/>
      <c r="T11" s="501"/>
      <c r="U11" s="502"/>
    </row>
    <row r="12" spans="1:42" s="503" customFormat="1" ht="15.75" x14ac:dyDescent="0.25">
      <c r="A12" s="556"/>
      <c r="B12" s="610"/>
      <c r="C12" s="498"/>
      <c r="D12" s="498"/>
      <c r="E12" s="498"/>
      <c r="F12" s="499"/>
      <c r="G12" s="498"/>
      <c r="H12" s="500"/>
      <c r="I12" s="500"/>
      <c r="J12" s="500"/>
      <c r="K12" s="500"/>
      <c r="L12" s="500"/>
      <c r="M12" s="500"/>
      <c r="N12" s="500"/>
      <c r="O12" s="500"/>
      <c r="P12" s="500"/>
      <c r="Q12" s="500"/>
      <c r="R12" s="501"/>
      <c r="S12" s="501"/>
      <c r="T12" s="501"/>
      <c r="U12" s="502"/>
    </row>
    <row r="13" spans="1:42" s="503" customFormat="1" ht="15.75" x14ac:dyDescent="0.25">
      <c r="A13" s="556"/>
      <c r="B13" s="610"/>
      <c r="C13" s="498"/>
      <c r="D13" s="498"/>
      <c r="E13" s="498"/>
      <c r="F13" s="499"/>
      <c r="G13" s="498"/>
      <c r="H13" s="500"/>
      <c r="I13" s="500"/>
      <c r="J13" s="500"/>
      <c r="K13" s="500"/>
      <c r="L13" s="500"/>
      <c r="M13" s="500"/>
      <c r="N13" s="500"/>
      <c r="O13" s="500"/>
      <c r="P13" s="500"/>
      <c r="Q13" s="500"/>
      <c r="R13" s="501"/>
      <c r="S13" s="501"/>
      <c r="T13" s="501"/>
      <c r="U13" s="502"/>
    </row>
    <row r="14" spans="1:42" s="503" customFormat="1" ht="15.75" x14ac:dyDescent="0.25">
      <c r="A14" s="556"/>
      <c r="B14" s="610"/>
      <c r="C14" s="498"/>
      <c r="D14" s="498"/>
      <c r="E14" s="498"/>
      <c r="F14" s="499"/>
      <c r="G14" s="498"/>
      <c r="H14" s="500"/>
      <c r="I14" s="500"/>
      <c r="J14" s="500"/>
      <c r="K14" s="500"/>
      <c r="L14" s="500"/>
      <c r="M14" s="500"/>
      <c r="N14" s="500"/>
      <c r="O14" s="500"/>
      <c r="P14" s="500"/>
      <c r="Q14" s="500"/>
      <c r="R14" s="501"/>
      <c r="S14" s="501"/>
      <c r="T14" s="501"/>
      <c r="U14" s="502"/>
    </row>
    <row r="15" spans="1:42" s="503" customFormat="1" ht="15.75" x14ac:dyDescent="0.25">
      <c r="A15" s="556"/>
      <c r="B15" s="610"/>
      <c r="C15" s="498"/>
      <c r="D15" s="498"/>
      <c r="E15" s="498"/>
      <c r="F15" s="499"/>
      <c r="G15" s="498"/>
      <c r="H15" s="500"/>
      <c r="I15" s="500"/>
      <c r="J15" s="500"/>
      <c r="K15" s="500"/>
      <c r="L15" s="500"/>
      <c r="M15" s="500"/>
      <c r="N15" s="500"/>
      <c r="O15" s="500"/>
      <c r="P15" s="500"/>
      <c r="Q15" s="500"/>
      <c r="R15" s="501"/>
      <c r="S15" s="501"/>
      <c r="T15" s="501"/>
      <c r="U15" s="502"/>
    </row>
    <row r="16" spans="1:42" s="503" customFormat="1" ht="15.75" x14ac:dyDescent="0.25">
      <c r="A16" s="556"/>
      <c r="B16" s="610"/>
      <c r="C16" s="498"/>
      <c r="D16" s="498"/>
      <c r="E16" s="498"/>
      <c r="F16" s="499"/>
      <c r="G16" s="498"/>
      <c r="H16" s="500"/>
      <c r="I16" s="500"/>
      <c r="J16" s="500"/>
      <c r="K16" s="500"/>
      <c r="L16" s="500"/>
      <c r="M16" s="500"/>
      <c r="N16" s="500"/>
      <c r="O16" s="500"/>
      <c r="P16" s="500"/>
      <c r="Q16" s="500"/>
      <c r="R16" s="501"/>
      <c r="S16" s="501"/>
      <c r="T16" s="501"/>
      <c r="U16" s="502"/>
    </row>
    <row r="17" spans="1:21" s="503" customFormat="1" ht="15.75" hidden="1" x14ac:dyDescent="0.25">
      <c r="A17" s="556"/>
      <c r="B17" s="611"/>
      <c r="C17" s="498"/>
      <c r="D17" s="498"/>
      <c r="E17" s="498"/>
      <c r="F17" s="499"/>
      <c r="G17" s="498"/>
      <c r="H17" s="500"/>
      <c r="I17" s="500"/>
      <c r="J17" s="500"/>
      <c r="K17" s="500"/>
      <c r="L17" s="500"/>
      <c r="M17" s="500"/>
      <c r="N17" s="500"/>
      <c r="O17" s="500"/>
      <c r="P17" s="500"/>
      <c r="Q17" s="500"/>
      <c r="R17" s="501"/>
      <c r="S17" s="501"/>
      <c r="T17" s="501"/>
      <c r="U17" s="502"/>
    </row>
    <row r="18" spans="1:21" ht="15.75" customHeight="1" x14ac:dyDescent="0.25">
      <c r="A18" s="556"/>
      <c r="B18" s="549" t="s">
        <v>1521</v>
      </c>
      <c r="C18" s="490"/>
      <c r="D18" s="490"/>
      <c r="E18" s="490"/>
      <c r="F18" s="490"/>
      <c r="G18" s="362"/>
      <c r="H18" s="491"/>
      <c r="I18" s="492"/>
      <c r="J18" s="491"/>
      <c r="K18" s="492"/>
      <c r="L18" s="491"/>
      <c r="M18" s="492"/>
      <c r="N18" s="491"/>
      <c r="O18" s="492"/>
      <c r="P18" s="404">
        <f t="shared" ref="P18:Q22" si="0">H18+J18+L18+N18</f>
        <v>0</v>
      </c>
      <c r="Q18" s="402">
        <f t="shared" si="0"/>
        <v>0</v>
      </c>
      <c r="R18" s="362"/>
      <c r="S18" s="362"/>
      <c r="T18" s="362"/>
      <c r="U18" s="362"/>
    </row>
    <row r="19" spans="1:21" ht="15.75" x14ac:dyDescent="0.25">
      <c r="A19" s="556"/>
      <c r="B19" s="550"/>
      <c r="C19" s="490"/>
      <c r="D19" s="490"/>
      <c r="E19" s="490"/>
      <c r="F19" s="490"/>
      <c r="G19" s="362"/>
      <c r="H19" s="491"/>
      <c r="I19" s="492"/>
      <c r="J19" s="491"/>
      <c r="K19" s="492"/>
      <c r="L19" s="491"/>
      <c r="M19" s="492"/>
      <c r="N19" s="491"/>
      <c r="O19" s="492"/>
      <c r="P19" s="404">
        <f t="shared" si="0"/>
        <v>0</v>
      </c>
      <c r="Q19" s="402">
        <f t="shared" si="0"/>
        <v>0</v>
      </c>
      <c r="R19" s="362"/>
      <c r="S19" s="362"/>
      <c r="T19" s="362"/>
      <c r="U19" s="362"/>
    </row>
    <row r="20" spans="1:21" ht="15.75" x14ac:dyDescent="0.25">
      <c r="A20" s="556"/>
      <c r="B20" s="550"/>
      <c r="C20" s="490"/>
      <c r="D20" s="490"/>
      <c r="E20" s="490"/>
      <c r="F20" s="490"/>
      <c r="G20" s="362"/>
      <c r="H20" s="491"/>
      <c r="I20" s="492"/>
      <c r="J20" s="491"/>
      <c r="K20" s="492"/>
      <c r="L20" s="491"/>
      <c r="M20" s="492"/>
      <c r="N20" s="491"/>
      <c r="O20" s="492"/>
      <c r="P20" s="404">
        <f t="shared" si="0"/>
        <v>0</v>
      </c>
      <c r="Q20" s="402">
        <f t="shared" si="0"/>
        <v>0</v>
      </c>
      <c r="R20" s="362"/>
      <c r="S20" s="362"/>
      <c r="T20" s="362"/>
      <c r="U20" s="362"/>
    </row>
    <row r="21" spans="1:21" ht="15.75" x14ac:dyDescent="0.25">
      <c r="A21" s="556"/>
      <c r="B21" s="550"/>
      <c r="C21" s="490"/>
      <c r="D21" s="490"/>
      <c r="E21" s="490"/>
      <c r="F21" s="490"/>
      <c r="G21" s="362"/>
      <c r="H21" s="491"/>
      <c r="I21" s="492"/>
      <c r="J21" s="491"/>
      <c r="K21" s="492"/>
      <c r="L21" s="491"/>
      <c r="M21" s="492"/>
      <c r="N21" s="491"/>
      <c r="O21" s="492"/>
      <c r="P21" s="404">
        <f t="shared" si="0"/>
        <v>0</v>
      </c>
      <c r="Q21" s="402">
        <f t="shared" si="0"/>
        <v>0</v>
      </c>
      <c r="R21" s="362"/>
      <c r="S21" s="362"/>
      <c r="T21" s="362"/>
      <c r="U21" s="362"/>
    </row>
    <row r="22" spans="1:21" ht="15.75" x14ac:dyDescent="0.25">
      <c r="A22" s="556"/>
      <c r="B22" s="549" t="s">
        <v>1522</v>
      </c>
      <c r="C22" s="490"/>
      <c r="D22" s="490"/>
      <c r="E22" s="490"/>
      <c r="F22" s="490"/>
      <c r="G22" s="362"/>
      <c r="H22" s="491"/>
      <c r="I22" s="492"/>
      <c r="J22" s="491"/>
      <c r="K22" s="492"/>
      <c r="L22" s="491"/>
      <c r="M22" s="492"/>
      <c r="N22" s="491"/>
      <c r="O22" s="492"/>
      <c r="P22" s="404">
        <f t="shared" si="0"/>
        <v>0</v>
      </c>
      <c r="Q22" s="402">
        <f t="shared" si="0"/>
        <v>0</v>
      </c>
      <c r="R22" s="362"/>
      <c r="S22" s="362"/>
      <c r="T22" s="362"/>
      <c r="U22" s="362"/>
    </row>
    <row r="23" spans="1:21" ht="15.75" x14ac:dyDescent="0.25">
      <c r="A23" s="556"/>
      <c r="B23" s="550"/>
      <c r="C23" s="490"/>
      <c r="D23" s="490"/>
      <c r="E23" s="490"/>
      <c r="F23" s="490"/>
      <c r="G23" s="362"/>
      <c r="H23" s="491"/>
      <c r="I23" s="492"/>
      <c r="J23" s="491"/>
      <c r="K23" s="492"/>
      <c r="L23" s="491"/>
      <c r="M23" s="492"/>
      <c r="N23" s="491"/>
      <c r="O23" s="492"/>
      <c r="P23" s="404">
        <f t="shared" ref="P23:P72" si="1">H23+J23+L23+N23</f>
        <v>0</v>
      </c>
      <c r="Q23" s="402">
        <f t="shared" ref="Q23:Q72" si="2">I23+K23+M23+O23</f>
        <v>0</v>
      </c>
      <c r="R23" s="362"/>
      <c r="S23" s="362"/>
      <c r="T23" s="362"/>
      <c r="U23" s="362"/>
    </row>
    <row r="24" spans="1:21" ht="15.75" x14ac:dyDescent="0.25">
      <c r="A24" s="556"/>
      <c r="B24" s="550"/>
      <c r="C24" s="490"/>
      <c r="D24" s="490"/>
      <c r="E24" s="490"/>
      <c r="F24" s="490"/>
      <c r="G24" s="362"/>
      <c r="H24" s="491"/>
      <c r="I24" s="492"/>
      <c r="J24" s="491"/>
      <c r="K24" s="492"/>
      <c r="L24" s="491"/>
      <c r="M24" s="492"/>
      <c r="N24" s="491"/>
      <c r="O24" s="492"/>
      <c r="P24" s="404">
        <f t="shared" si="1"/>
        <v>0</v>
      </c>
      <c r="Q24" s="402">
        <f t="shared" si="2"/>
        <v>0</v>
      </c>
      <c r="R24" s="362"/>
      <c r="S24" s="362"/>
      <c r="T24" s="362"/>
      <c r="U24" s="362"/>
    </row>
    <row r="25" spans="1:21" ht="15.75" x14ac:dyDescent="0.25">
      <c r="A25" s="556"/>
      <c r="B25" s="551"/>
      <c r="C25" s="490"/>
      <c r="D25" s="490"/>
      <c r="E25" s="490"/>
      <c r="F25" s="490"/>
      <c r="G25" s="362"/>
      <c r="H25" s="491"/>
      <c r="I25" s="492"/>
      <c r="J25" s="491"/>
      <c r="K25" s="492"/>
      <c r="L25" s="491"/>
      <c r="M25" s="492"/>
      <c r="N25" s="491"/>
      <c r="O25" s="492"/>
      <c r="P25" s="404">
        <f t="shared" si="1"/>
        <v>0</v>
      </c>
      <c r="Q25" s="402">
        <f t="shared" si="2"/>
        <v>0</v>
      </c>
      <c r="R25" s="362"/>
      <c r="S25" s="362"/>
      <c r="T25" s="362"/>
      <c r="U25" s="362"/>
    </row>
    <row r="26" spans="1:21" ht="15.75" x14ac:dyDescent="0.25">
      <c r="A26" s="556"/>
      <c r="B26" s="549" t="s">
        <v>1523</v>
      </c>
      <c r="C26" s="490"/>
      <c r="D26" s="490"/>
      <c r="E26" s="490"/>
      <c r="F26" s="490"/>
      <c r="G26" s="362"/>
      <c r="H26" s="491"/>
      <c r="I26" s="492"/>
      <c r="J26" s="491"/>
      <c r="K26" s="492"/>
      <c r="L26" s="491"/>
      <c r="M26" s="492"/>
      <c r="N26" s="491"/>
      <c r="O26" s="492"/>
      <c r="P26" s="404">
        <f t="shared" si="1"/>
        <v>0</v>
      </c>
      <c r="Q26" s="402">
        <f t="shared" si="2"/>
        <v>0</v>
      </c>
      <c r="R26" s="362"/>
      <c r="S26" s="362"/>
      <c r="T26" s="362"/>
      <c r="U26" s="362"/>
    </row>
    <row r="27" spans="1:21" ht="15.75" x14ac:dyDescent="0.25">
      <c r="A27" s="556"/>
      <c r="B27" s="550"/>
      <c r="C27" s="490"/>
      <c r="D27" s="490"/>
      <c r="E27" s="490"/>
      <c r="F27" s="490"/>
      <c r="G27" s="362"/>
      <c r="H27" s="491"/>
      <c r="I27" s="492"/>
      <c r="J27" s="491"/>
      <c r="K27" s="492"/>
      <c r="L27" s="491"/>
      <c r="M27" s="492"/>
      <c r="N27" s="491"/>
      <c r="O27" s="492"/>
      <c r="P27" s="404">
        <f t="shared" si="1"/>
        <v>0</v>
      </c>
      <c r="Q27" s="402">
        <f t="shared" si="2"/>
        <v>0</v>
      </c>
      <c r="R27" s="362"/>
      <c r="S27" s="362"/>
      <c r="T27" s="362"/>
      <c r="U27" s="362"/>
    </row>
    <row r="28" spans="1:21" ht="15.75" x14ac:dyDescent="0.25">
      <c r="A28" s="556"/>
      <c r="B28" s="550"/>
      <c r="C28" s="490"/>
      <c r="D28" s="490"/>
      <c r="E28" s="490"/>
      <c r="F28" s="490"/>
      <c r="G28" s="362"/>
      <c r="H28" s="491"/>
      <c r="I28" s="492"/>
      <c r="J28" s="491"/>
      <c r="K28" s="492"/>
      <c r="L28" s="491"/>
      <c r="M28" s="492"/>
      <c r="N28" s="491"/>
      <c r="O28" s="492"/>
      <c r="P28" s="404">
        <f t="shared" si="1"/>
        <v>0</v>
      </c>
      <c r="Q28" s="402">
        <f t="shared" si="2"/>
        <v>0</v>
      </c>
      <c r="R28" s="362"/>
      <c r="S28" s="362"/>
      <c r="T28" s="362"/>
      <c r="U28" s="362"/>
    </row>
    <row r="29" spans="1:21" ht="15.75" x14ac:dyDescent="0.25">
      <c r="A29" s="556"/>
      <c r="B29" s="551"/>
      <c r="C29" s="490"/>
      <c r="D29" s="490"/>
      <c r="E29" s="490"/>
      <c r="F29" s="490"/>
      <c r="G29" s="362"/>
      <c r="H29" s="491"/>
      <c r="I29" s="492"/>
      <c r="J29" s="491"/>
      <c r="K29" s="492"/>
      <c r="L29" s="491"/>
      <c r="M29" s="492"/>
      <c r="N29" s="491"/>
      <c r="O29" s="492"/>
      <c r="P29" s="404">
        <f t="shared" si="1"/>
        <v>0</v>
      </c>
      <c r="Q29" s="402">
        <f t="shared" si="2"/>
        <v>0</v>
      </c>
      <c r="R29" s="362"/>
      <c r="S29" s="362"/>
      <c r="T29" s="362"/>
      <c r="U29" s="362"/>
    </row>
    <row r="30" spans="1:21" ht="15.75" x14ac:dyDescent="0.25">
      <c r="A30" s="556"/>
      <c r="B30" s="605" t="s">
        <v>1524</v>
      </c>
      <c r="C30" s="490"/>
      <c r="D30" s="490"/>
      <c r="E30" s="490"/>
      <c r="F30" s="490"/>
      <c r="G30" s="362"/>
      <c r="H30" s="491"/>
      <c r="I30" s="492"/>
      <c r="J30" s="491"/>
      <c r="K30" s="492"/>
      <c r="L30" s="491"/>
      <c r="M30" s="492"/>
      <c r="N30" s="491"/>
      <c r="O30" s="492"/>
      <c r="P30" s="404">
        <f t="shared" si="1"/>
        <v>0</v>
      </c>
      <c r="Q30" s="402">
        <f t="shared" si="2"/>
        <v>0</v>
      </c>
      <c r="R30" s="362"/>
      <c r="S30" s="362"/>
      <c r="T30" s="362"/>
      <c r="U30" s="362"/>
    </row>
    <row r="31" spans="1:21" ht="15.75" x14ac:dyDescent="0.25">
      <c r="A31" s="556"/>
      <c r="B31" s="605"/>
      <c r="C31" s="490"/>
      <c r="D31" s="490"/>
      <c r="E31" s="490"/>
      <c r="F31" s="490"/>
      <c r="G31" s="362"/>
      <c r="H31" s="491"/>
      <c r="I31" s="492"/>
      <c r="J31" s="491"/>
      <c r="K31" s="492"/>
      <c r="L31" s="491"/>
      <c r="M31" s="492"/>
      <c r="N31" s="491"/>
      <c r="O31" s="492"/>
      <c r="P31" s="404">
        <f t="shared" si="1"/>
        <v>0</v>
      </c>
      <c r="Q31" s="402">
        <f t="shared" si="2"/>
        <v>0</v>
      </c>
      <c r="R31" s="362"/>
      <c r="S31" s="362"/>
      <c r="T31" s="362"/>
      <c r="U31" s="362"/>
    </row>
    <row r="32" spans="1:21" ht="15.75" x14ac:dyDescent="0.25">
      <c r="A32" s="556"/>
      <c r="B32" s="605"/>
      <c r="C32" s="490"/>
      <c r="D32" s="490"/>
      <c r="E32" s="490"/>
      <c r="F32" s="490"/>
      <c r="G32" s="362"/>
      <c r="H32" s="491"/>
      <c r="I32" s="492"/>
      <c r="J32" s="491"/>
      <c r="K32" s="492"/>
      <c r="L32" s="491"/>
      <c r="M32" s="492"/>
      <c r="N32" s="491"/>
      <c r="O32" s="492"/>
      <c r="P32" s="404">
        <f t="shared" si="1"/>
        <v>0</v>
      </c>
      <c r="Q32" s="402">
        <f t="shared" si="2"/>
        <v>0</v>
      </c>
      <c r="R32" s="362"/>
      <c r="S32" s="362"/>
      <c r="T32" s="362"/>
      <c r="U32" s="362"/>
    </row>
    <row r="33" spans="1:21" ht="15.75" x14ac:dyDescent="0.25">
      <c r="A33" s="556"/>
      <c r="B33" s="605"/>
      <c r="C33" s="490"/>
      <c r="D33" s="490"/>
      <c r="E33" s="490"/>
      <c r="F33" s="490"/>
      <c r="G33" s="362"/>
      <c r="H33" s="491"/>
      <c r="I33" s="492"/>
      <c r="J33" s="491"/>
      <c r="K33" s="492"/>
      <c r="L33" s="491"/>
      <c r="M33" s="492"/>
      <c r="N33" s="491"/>
      <c r="O33" s="492"/>
      <c r="P33" s="404">
        <f t="shared" si="1"/>
        <v>0</v>
      </c>
      <c r="Q33" s="402">
        <f t="shared" si="2"/>
        <v>0</v>
      </c>
      <c r="R33" s="362"/>
      <c r="S33" s="362"/>
      <c r="T33" s="362"/>
      <c r="U33" s="362"/>
    </row>
    <row r="34" spans="1:21" ht="15.75" x14ac:dyDescent="0.25">
      <c r="A34" s="556"/>
      <c r="B34" s="605" t="s">
        <v>1525</v>
      </c>
      <c r="C34" s="490"/>
      <c r="D34" s="490"/>
      <c r="E34" s="490"/>
      <c r="F34" s="490"/>
      <c r="G34" s="362"/>
      <c r="H34" s="491"/>
      <c r="I34" s="492"/>
      <c r="J34" s="491"/>
      <c r="K34" s="492"/>
      <c r="L34" s="491"/>
      <c r="M34" s="492"/>
      <c r="N34" s="491"/>
      <c r="O34" s="492"/>
      <c r="P34" s="404">
        <f t="shared" si="1"/>
        <v>0</v>
      </c>
      <c r="Q34" s="402">
        <f t="shared" si="2"/>
        <v>0</v>
      </c>
      <c r="R34" s="362"/>
      <c r="S34" s="362"/>
      <c r="T34" s="362"/>
      <c r="U34" s="362"/>
    </row>
    <row r="35" spans="1:21" ht="15.75" x14ac:dyDescent="0.25">
      <c r="A35" s="556"/>
      <c r="B35" s="605"/>
      <c r="C35" s="490"/>
      <c r="D35" s="490"/>
      <c r="E35" s="490"/>
      <c r="F35" s="490"/>
      <c r="G35" s="362"/>
      <c r="H35" s="491"/>
      <c r="I35" s="492"/>
      <c r="J35" s="491"/>
      <c r="K35" s="492"/>
      <c r="L35" s="491"/>
      <c r="M35" s="492"/>
      <c r="N35" s="491"/>
      <c r="O35" s="492"/>
      <c r="P35" s="404">
        <f t="shared" si="1"/>
        <v>0</v>
      </c>
      <c r="Q35" s="402">
        <f t="shared" si="2"/>
        <v>0</v>
      </c>
      <c r="R35" s="362"/>
      <c r="S35" s="362"/>
      <c r="T35" s="362"/>
      <c r="U35" s="362"/>
    </row>
    <row r="36" spans="1:21" ht="15.75" x14ac:dyDescent="0.25">
      <c r="A36" s="556"/>
      <c r="B36" s="605"/>
      <c r="C36" s="490"/>
      <c r="D36" s="490"/>
      <c r="E36" s="490"/>
      <c r="F36" s="490"/>
      <c r="G36" s="362"/>
      <c r="H36" s="491"/>
      <c r="I36" s="492"/>
      <c r="J36" s="491"/>
      <c r="K36" s="492"/>
      <c r="L36" s="491"/>
      <c r="M36" s="492"/>
      <c r="N36" s="491"/>
      <c r="O36" s="492"/>
      <c r="P36" s="404">
        <f t="shared" si="1"/>
        <v>0</v>
      </c>
      <c r="Q36" s="402">
        <f t="shared" si="2"/>
        <v>0</v>
      </c>
      <c r="R36" s="362"/>
      <c r="S36" s="362"/>
      <c r="T36" s="362"/>
      <c r="U36" s="362"/>
    </row>
    <row r="37" spans="1:21" ht="15.75" x14ac:dyDescent="0.25">
      <c r="A37" s="557"/>
      <c r="B37" s="605"/>
      <c r="C37" s="490"/>
      <c r="D37" s="490"/>
      <c r="E37" s="490"/>
      <c r="F37" s="490"/>
      <c r="G37" s="362"/>
      <c r="H37" s="491"/>
      <c r="I37" s="492"/>
      <c r="J37" s="491"/>
      <c r="K37" s="492"/>
      <c r="L37" s="491"/>
      <c r="M37" s="492"/>
      <c r="N37" s="491"/>
      <c r="O37" s="492"/>
      <c r="P37" s="404">
        <f t="shared" si="1"/>
        <v>0</v>
      </c>
      <c r="Q37" s="402">
        <f t="shared" si="2"/>
        <v>0</v>
      </c>
      <c r="R37" s="362"/>
      <c r="S37" s="362"/>
      <c r="T37" s="362"/>
      <c r="U37" s="362"/>
    </row>
    <row r="38" spans="1:21" ht="15.75" customHeight="1" x14ac:dyDescent="0.25">
      <c r="A38" s="605" t="s">
        <v>1508</v>
      </c>
      <c r="B38" s="549" t="s">
        <v>1526</v>
      </c>
      <c r="C38" s="490"/>
      <c r="D38" s="490"/>
      <c r="E38" s="490"/>
      <c r="F38" s="490"/>
      <c r="G38" s="362"/>
      <c r="H38" s="491"/>
      <c r="I38" s="492"/>
      <c r="J38" s="491"/>
      <c r="K38" s="492"/>
      <c r="L38" s="491"/>
      <c r="M38" s="492"/>
      <c r="N38" s="491"/>
      <c r="O38" s="492"/>
      <c r="P38" s="404">
        <f t="shared" si="1"/>
        <v>0</v>
      </c>
      <c r="Q38" s="402">
        <f t="shared" si="2"/>
        <v>0</v>
      </c>
      <c r="R38" s="362"/>
      <c r="S38" s="362"/>
      <c r="T38" s="362"/>
      <c r="U38" s="362"/>
    </row>
    <row r="39" spans="1:21" ht="15.75" x14ac:dyDescent="0.25">
      <c r="A39" s="605"/>
      <c r="B39" s="550"/>
      <c r="C39" s="490"/>
      <c r="D39" s="490"/>
      <c r="E39" s="490"/>
      <c r="F39" s="490"/>
      <c r="G39" s="362"/>
      <c r="H39" s="491"/>
      <c r="I39" s="492"/>
      <c r="J39" s="491"/>
      <c r="K39" s="492"/>
      <c r="L39" s="491"/>
      <c r="M39" s="492"/>
      <c r="N39" s="491"/>
      <c r="O39" s="492"/>
      <c r="P39" s="404">
        <f t="shared" si="1"/>
        <v>0</v>
      </c>
      <c r="Q39" s="402">
        <f t="shared" si="2"/>
        <v>0</v>
      </c>
      <c r="R39" s="362"/>
      <c r="S39" s="362"/>
      <c r="T39" s="362"/>
      <c r="U39" s="362"/>
    </row>
    <row r="40" spans="1:21" ht="15.75" x14ac:dyDescent="0.25">
      <c r="A40" s="605"/>
      <c r="B40" s="550"/>
      <c r="C40" s="490"/>
      <c r="D40" s="490"/>
      <c r="E40" s="490"/>
      <c r="F40" s="490"/>
      <c r="G40" s="362"/>
      <c r="H40" s="491"/>
      <c r="I40" s="492"/>
      <c r="J40" s="491"/>
      <c r="K40" s="492"/>
      <c r="L40" s="491"/>
      <c r="M40" s="492"/>
      <c r="N40" s="491"/>
      <c r="O40" s="492"/>
      <c r="P40" s="404">
        <f t="shared" si="1"/>
        <v>0</v>
      </c>
      <c r="Q40" s="402">
        <f t="shared" si="2"/>
        <v>0</v>
      </c>
      <c r="R40" s="362"/>
      <c r="S40" s="362"/>
      <c r="T40" s="362"/>
      <c r="U40" s="362"/>
    </row>
    <row r="41" spans="1:21" ht="15.75" x14ac:dyDescent="0.25">
      <c r="A41" s="605"/>
      <c r="B41" s="551"/>
      <c r="C41" s="490"/>
      <c r="D41" s="490"/>
      <c r="E41" s="490"/>
      <c r="F41" s="490"/>
      <c r="G41" s="362"/>
      <c r="H41" s="491"/>
      <c r="I41" s="492"/>
      <c r="J41" s="491"/>
      <c r="K41" s="492"/>
      <c r="L41" s="491"/>
      <c r="M41" s="492"/>
      <c r="N41" s="491"/>
      <c r="O41" s="492"/>
      <c r="P41" s="404">
        <f t="shared" si="1"/>
        <v>0</v>
      </c>
      <c r="Q41" s="402">
        <f t="shared" si="2"/>
        <v>0</v>
      </c>
      <c r="R41" s="362"/>
      <c r="S41" s="362"/>
      <c r="T41" s="362"/>
      <c r="U41" s="362"/>
    </row>
    <row r="42" spans="1:21" ht="15.75" x14ac:dyDescent="0.25">
      <c r="A42" s="605"/>
      <c r="B42" s="549" t="s">
        <v>1527</v>
      </c>
      <c r="C42" s="490"/>
      <c r="D42" s="490"/>
      <c r="E42" s="490"/>
      <c r="F42" s="490"/>
      <c r="G42" s="362"/>
      <c r="H42" s="491"/>
      <c r="I42" s="492"/>
      <c r="J42" s="491"/>
      <c r="K42" s="492"/>
      <c r="L42" s="491"/>
      <c r="M42" s="492"/>
      <c r="N42" s="491"/>
      <c r="O42" s="492"/>
      <c r="P42" s="404">
        <f t="shared" si="1"/>
        <v>0</v>
      </c>
      <c r="Q42" s="402">
        <f t="shared" si="2"/>
        <v>0</v>
      </c>
      <c r="R42" s="362"/>
      <c r="S42" s="362"/>
      <c r="T42" s="362"/>
      <c r="U42" s="362"/>
    </row>
    <row r="43" spans="1:21" ht="15.75" x14ac:dyDescent="0.25">
      <c r="A43" s="605"/>
      <c r="B43" s="550"/>
      <c r="C43" s="490"/>
      <c r="D43" s="490"/>
      <c r="E43" s="490"/>
      <c r="F43" s="490"/>
      <c r="G43" s="362"/>
      <c r="H43" s="491"/>
      <c r="I43" s="492"/>
      <c r="J43" s="491"/>
      <c r="K43" s="492"/>
      <c r="L43" s="491"/>
      <c r="M43" s="492"/>
      <c r="N43" s="491"/>
      <c r="O43" s="492"/>
      <c r="P43" s="404">
        <f t="shared" si="1"/>
        <v>0</v>
      </c>
      <c r="Q43" s="402">
        <f t="shared" si="2"/>
        <v>0</v>
      </c>
      <c r="R43" s="362"/>
      <c r="S43" s="362"/>
      <c r="T43" s="362"/>
      <c r="U43" s="362"/>
    </row>
    <row r="44" spans="1:21" ht="15.75" x14ac:dyDescent="0.25">
      <c r="A44" s="605"/>
      <c r="B44" s="550"/>
      <c r="C44" s="490"/>
      <c r="D44" s="490"/>
      <c r="E44" s="490"/>
      <c r="F44" s="490"/>
      <c r="G44" s="362"/>
      <c r="H44" s="491"/>
      <c r="I44" s="492"/>
      <c r="J44" s="491"/>
      <c r="K44" s="492"/>
      <c r="L44" s="491"/>
      <c r="M44" s="492"/>
      <c r="N44" s="491"/>
      <c r="O44" s="492"/>
      <c r="P44" s="404">
        <f t="shared" si="1"/>
        <v>0</v>
      </c>
      <c r="Q44" s="402">
        <f t="shared" si="2"/>
        <v>0</v>
      </c>
      <c r="R44" s="362"/>
      <c r="S44" s="362"/>
      <c r="T44" s="362"/>
      <c r="U44" s="362"/>
    </row>
    <row r="45" spans="1:21" ht="15.75" x14ac:dyDescent="0.25">
      <c r="A45" s="605"/>
      <c r="B45" s="551"/>
      <c r="C45" s="490"/>
      <c r="D45" s="490"/>
      <c r="E45" s="490"/>
      <c r="F45" s="490"/>
      <c r="G45" s="362"/>
      <c r="H45" s="491"/>
      <c r="I45" s="492"/>
      <c r="J45" s="491"/>
      <c r="K45" s="492"/>
      <c r="L45" s="491"/>
      <c r="M45" s="492"/>
      <c r="N45" s="491"/>
      <c r="O45" s="492"/>
      <c r="P45" s="404">
        <f t="shared" si="1"/>
        <v>0</v>
      </c>
      <c r="Q45" s="402">
        <f t="shared" si="2"/>
        <v>0</v>
      </c>
      <c r="R45" s="362"/>
      <c r="S45" s="362"/>
      <c r="T45" s="362"/>
      <c r="U45" s="362"/>
    </row>
    <row r="46" spans="1:21" ht="15.75" x14ac:dyDescent="0.25">
      <c r="A46" s="549" t="s">
        <v>1509</v>
      </c>
      <c r="B46" s="605" t="s">
        <v>1528</v>
      </c>
      <c r="C46" s="490"/>
      <c r="D46" s="490"/>
      <c r="E46" s="490"/>
      <c r="F46" s="490"/>
      <c r="G46" s="362"/>
      <c r="H46" s="491"/>
      <c r="I46" s="492"/>
      <c r="J46" s="491"/>
      <c r="K46" s="492"/>
      <c r="L46" s="491"/>
      <c r="M46" s="492"/>
      <c r="N46" s="491"/>
      <c r="O46" s="492"/>
      <c r="P46" s="404">
        <f t="shared" si="1"/>
        <v>0</v>
      </c>
      <c r="Q46" s="402">
        <f t="shared" si="2"/>
        <v>0</v>
      </c>
      <c r="R46" s="362"/>
      <c r="S46" s="362"/>
      <c r="T46" s="362"/>
      <c r="U46" s="362"/>
    </row>
    <row r="47" spans="1:21" ht="15.75" x14ac:dyDescent="0.25">
      <c r="A47" s="550"/>
      <c r="B47" s="605"/>
      <c r="C47" s="490"/>
      <c r="D47" s="490"/>
      <c r="E47" s="490"/>
      <c r="F47" s="490"/>
      <c r="G47" s="362"/>
      <c r="H47" s="491"/>
      <c r="I47" s="492"/>
      <c r="J47" s="491"/>
      <c r="K47" s="492"/>
      <c r="L47" s="491"/>
      <c r="M47" s="492"/>
      <c r="N47" s="491"/>
      <c r="O47" s="492"/>
      <c r="P47" s="404">
        <f t="shared" si="1"/>
        <v>0</v>
      </c>
      <c r="Q47" s="402">
        <f t="shared" si="2"/>
        <v>0</v>
      </c>
      <c r="R47" s="362"/>
      <c r="S47" s="362"/>
      <c r="T47" s="362"/>
      <c r="U47" s="362"/>
    </row>
    <row r="48" spans="1:21" ht="15.75" x14ac:dyDescent="0.25">
      <c r="A48" s="550"/>
      <c r="B48" s="605"/>
      <c r="C48" s="490"/>
      <c r="D48" s="490"/>
      <c r="E48" s="490"/>
      <c r="F48" s="490"/>
      <c r="G48" s="362"/>
      <c r="H48" s="491"/>
      <c r="I48" s="492"/>
      <c r="J48" s="491"/>
      <c r="K48" s="492"/>
      <c r="L48" s="491"/>
      <c r="M48" s="492"/>
      <c r="N48" s="491"/>
      <c r="O48" s="492"/>
      <c r="P48" s="404">
        <f t="shared" si="1"/>
        <v>0</v>
      </c>
      <c r="Q48" s="402">
        <f t="shared" si="2"/>
        <v>0</v>
      </c>
      <c r="R48" s="362"/>
      <c r="S48" s="362"/>
      <c r="T48" s="362"/>
      <c r="U48" s="362"/>
    </row>
    <row r="49" spans="1:21" ht="15.75" x14ac:dyDescent="0.25">
      <c r="A49" s="550"/>
      <c r="B49" s="605"/>
      <c r="C49" s="490"/>
      <c r="D49" s="490"/>
      <c r="E49" s="490"/>
      <c r="F49" s="490"/>
      <c r="G49" s="362"/>
      <c r="H49" s="491"/>
      <c r="I49" s="492"/>
      <c r="J49" s="491"/>
      <c r="K49" s="492"/>
      <c r="L49" s="491"/>
      <c r="M49" s="492"/>
      <c r="N49" s="491"/>
      <c r="O49" s="492"/>
      <c r="P49" s="404">
        <f t="shared" si="1"/>
        <v>0</v>
      </c>
      <c r="Q49" s="402">
        <f t="shared" si="2"/>
        <v>0</v>
      </c>
      <c r="R49" s="362"/>
      <c r="S49" s="362"/>
      <c r="T49" s="362"/>
      <c r="U49" s="362"/>
    </row>
    <row r="50" spans="1:21" ht="15.75" x14ac:dyDescent="0.25">
      <c r="A50" s="550"/>
      <c r="B50" s="605" t="s">
        <v>1529</v>
      </c>
      <c r="C50" s="490"/>
      <c r="D50" s="490"/>
      <c r="E50" s="490"/>
      <c r="F50" s="490"/>
      <c r="G50" s="362"/>
      <c r="H50" s="491"/>
      <c r="I50" s="492"/>
      <c r="J50" s="491"/>
      <c r="K50" s="492"/>
      <c r="L50" s="491"/>
      <c r="M50" s="492"/>
      <c r="N50" s="491"/>
      <c r="O50" s="492"/>
      <c r="P50" s="404">
        <f t="shared" si="1"/>
        <v>0</v>
      </c>
      <c r="Q50" s="402">
        <f t="shared" si="2"/>
        <v>0</v>
      </c>
      <c r="R50" s="362"/>
      <c r="S50" s="362"/>
      <c r="T50" s="362"/>
      <c r="U50" s="362"/>
    </row>
    <row r="51" spans="1:21" ht="15.75" x14ac:dyDescent="0.25">
      <c r="A51" s="550"/>
      <c r="B51" s="605"/>
      <c r="C51" s="490"/>
      <c r="D51" s="490"/>
      <c r="E51" s="490"/>
      <c r="F51" s="490"/>
      <c r="G51" s="362"/>
      <c r="H51" s="491"/>
      <c r="I51" s="492"/>
      <c r="J51" s="491"/>
      <c r="K51" s="492"/>
      <c r="L51" s="491"/>
      <c r="M51" s="492"/>
      <c r="N51" s="491"/>
      <c r="O51" s="492"/>
      <c r="P51" s="404">
        <f t="shared" si="1"/>
        <v>0</v>
      </c>
      <c r="Q51" s="402">
        <f t="shared" si="2"/>
        <v>0</v>
      </c>
      <c r="R51" s="362"/>
      <c r="S51" s="362"/>
      <c r="T51" s="362"/>
      <c r="U51" s="362"/>
    </row>
    <row r="52" spans="1:21" ht="15.75" x14ac:dyDescent="0.25">
      <c r="A52" s="550"/>
      <c r="B52" s="605"/>
      <c r="C52" s="490"/>
      <c r="D52" s="490"/>
      <c r="E52" s="490"/>
      <c r="F52" s="490"/>
      <c r="G52" s="362"/>
      <c r="H52" s="491"/>
      <c r="I52" s="492"/>
      <c r="J52" s="491"/>
      <c r="K52" s="492"/>
      <c r="L52" s="491"/>
      <c r="M52" s="492"/>
      <c r="N52" s="491"/>
      <c r="O52" s="492"/>
      <c r="P52" s="404">
        <f t="shared" si="1"/>
        <v>0</v>
      </c>
      <c r="Q52" s="402">
        <f t="shared" si="2"/>
        <v>0</v>
      </c>
      <c r="R52" s="362"/>
      <c r="S52" s="362"/>
      <c r="T52" s="362"/>
      <c r="U52" s="362"/>
    </row>
    <row r="53" spans="1:21" ht="15.75" x14ac:dyDescent="0.25">
      <c r="A53" s="550"/>
      <c r="B53" s="605"/>
      <c r="C53" s="490"/>
      <c r="D53" s="490"/>
      <c r="E53" s="490"/>
      <c r="F53" s="490"/>
      <c r="G53" s="362"/>
      <c r="H53" s="491"/>
      <c r="I53" s="492"/>
      <c r="J53" s="491"/>
      <c r="K53" s="492"/>
      <c r="L53" s="491"/>
      <c r="M53" s="492"/>
      <c r="N53" s="491"/>
      <c r="O53" s="492"/>
      <c r="P53" s="404">
        <f t="shared" si="1"/>
        <v>0</v>
      </c>
      <c r="Q53" s="402">
        <f t="shared" si="2"/>
        <v>0</v>
      </c>
      <c r="R53" s="362"/>
      <c r="S53" s="362"/>
      <c r="T53" s="362"/>
      <c r="U53" s="362"/>
    </row>
    <row r="54" spans="1:21" ht="15.75" x14ac:dyDescent="0.25">
      <c r="A54" s="550"/>
      <c r="B54" s="549" t="s">
        <v>1530</v>
      </c>
      <c r="C54" s="490"/>
      <c r="D54" s="490"/>
      <c r="E54" s="490"/>
      <c r="F54" s="490"/>
      <c r="G54" s="362"/>
      <c r="H54" s="491"/>
      <c r="I54" s="492"/>
      <c r="J54" s="491"/>
      <c r="K54" s="492"/>
      <c r="L54" s="491"/>
      <c r="M54" s="492"/>
      <c r="N54" s="491"/>
      <c r="O54" s="492"/>
      <c r="P54" s="404">
        <f t="shared" si="1"/>
        <v>0</v>
      </c>
      <c r="Q54" s="402">
        <f t="shared" si="2"/>
        <v>0</v>
      </c>
      <c r="R54" s="362"/>
      <c r="S54" s="362"/>
      <c r="T54" s="362"/>
      <c r="U54" s="362"/>
    </row>
    <row r="55" spans="1:21" ht="15.75" x14ac:dyDescent="0.25">
      <c r="A55" s="550"/>
      <c r="B55" s="550"/>
      <c r="C55" s="490"/>
      <c r="D55" s="490"/>
      <c r="E55" s="490"/>
      <c r="F55" s="490"/>
      <c r="G55" s="362"/>
      <c r="H55" s="491"/>
      <c r="I55" s="492"/>
      <c r="J55" s="491"/>
      <c r="K55" s="492"/>
      <c r="L55" s="491"/>
      <c r="M55" s="492"/>
      <c r="N55" s="491"/>
      <c r="O55" s="492"/>
      <c r="P55" s="404">
        <f t="shared" si="1"/>
        <v>0</v>
      </c>
      <c r="Q55" s="402">
        <f t="shared" si="2"/>
        <v>0</v>
      </c>
      <c r="R55" s="362"/>
      <c r="S55" s="362"/>
      <c r="T55" s="362"/>
      <c r="U55" s="362"/>
    </row>
    <row r="56" spans="1:21" ht="15.75" x14ac:dyDescent="0.25">
      <c r="A56" s="550"/>
      <c r="B56" s="550"/>
      <c r="C56" s="490"/>
      <c r="D56" s="490"/>
      <c r="E56" s="490"/>
      <c r="F56" s="490"/>
      <c r="G56" s="362"/>
      <c r="H56" s="491"/>
      <c r="I56" s="492"/>
      <c r="J56" s="491"/>
      <c r="K56" s="492"/>
      <c r="L56" s="491"/>
      <c r="M56" s="492"/>
      <c r="N56" s="491"/>
      <c r="O56" s="492"/>
      <c r="P56" s="404">
        <f t="shared" si="1"/>
        <v>0</v>
      </c>
      <c r="Q56" s="402">
        <f t="shared" si="2"/>
        <v>0</v>
      </c>
      <c r="R56" s="362"/>
      <c r="S56" s="362"/>
      <c r="T56" s="362"/>
      <c r="U56" s="362"/>
    </row>
    <row r="57" spans="1:21" ht="15.75" x14ac:dyDescent="0.25">
      <c r="A57" s="551"/>
      <c r="B57" s="551"/>
      <c r="C57" s="490"/>
      <c r="D57" s="490"/>
      <c r="E57" s="490"/>
      <c r="F57" s="490"/>
      <c r="G57" s="362"/>
      <c r="H57" s="491"/>
      <c r="I57" s="492"/>
      <c r="J57" s="491"/>
      <c r="K57" s="492"/>
      <c r="L57" s="491"/>
      <c r="M57" s="492"/>
      <c r="N57" s="491"/>
      <c r="O57" s="492"/>
      <c r="P57" s="404">
        <f t="shared" si="1"/>
        <v>0</v>
      </c>
      <c r="Q57" s="402">
        <f t="shared" si="2"/>
        <v>0</v>
      </c>
      <c r="R57" s="362"/>
      <c r="S57" s="362"/>
      <c r="T57" s="362"/>
      <c r="U57" s="362"/>
    </row>
    <row r="58" spans="1:21" ht="15.75" x14ac:dyDescent="0.25">
      <c r="A58" s="549" t="s">
        <v>1510</v>
      </c>
      <c r="B58" s="549" t="s">
        <v>1531</v>
      </c>
      <c r="C58" s="490"/>
      <c r="D58" s="490"/>
      <c r="E58" s="490"/>
      <c r="F58" s="490"/>
      <c r="G58" s="362"/>
      <c r="H58" s="491"/>
      <c r="I58" s="492"/>
      <c r="J58" s="491"/>
      <c r="K58" s="492"/>
      <c r="L58" s="491"/>
      <c r="M58" s="492"/>
      <c r="N58" s="491"/>
      <c r="O58" s="492"/>
      <c r="P58" s="404">
        <f t="shared" si="1"/>
        <v>0</v>
      </c>
      <c r="Q58" s="402">
        <f t="shared" si="2"/>
        <v>0</v>
      </c>
      <c r="R58" s="362"/>
      <c r="S58" s="362"/>
      <c r="T58" s="362"/>
      <c r="U58" s="362"/>
    </row>
    <row r="59" spans="1:21" ht="15.75" x14ac:dyDescent="0.25">
      <c r="A59" s="550"/>
      <c r="B59" s="550"/>
      <c r="C59" s="490"/>
      <c r="D59" s="490"/>
      <c r="E59" s="490"/>
      <c r="F59" s="490"/>
      <c r="G59" s="362"/>
      <c r="H59" s="491"/>
      <c r="I59" s="492"/>
      <c r="J59" s="491"/>
      <c r="K59" s="492"/>
      <c r="L59" s="491"/>
      <c r="M59" s="492"/>
      <c r="N59" s="491"/>
      <c r="O59" s="492"/>
      <c r="P59" s="404">
        <f t="shared" si="1"/>
        <v>0</v>
      </c>
      <c r="Q59" s="402">
        <f t="shared" si="2"/>
        <v>0</v>
      </c>
      <c r="R59" s="362"/>
      <c r="S59" s="362"/>
      <c r="T59" s="362"/>
      <c r="U59" s="362"/>
    </row>
    <row r="60" spans="1:21" ht="15.75" x14ac:dyDescent="0.25">
      <c r="A60" s="550"/>
      <c r="B60" s="550"/>
      <c r="C60" s="490"/>
      <c r="D60" s="490"/>
      <c r="E60" s="490"/>
      <c r="F60" s="490"/>
      <c r="G60" s="362"/>
      <c r="H60" s="491"/>
      <c r="I60" s="492"/>
      <c r="J60" s="491"/>
      <c r="K60" s="492"/>
      <c r="L60" s="491"/>
      <c r="M60" s="492"/>
      <c r="N60" s="491"/>
      <c r="O60" s="492"/>
      <c r="P60" s="404">
        <f t="shared" si="1"/>
        <v>0</v>
      </c>
      <c r="Q60" s="402">
        <f t="shared" si="2"/>
        <v>0</v>
      </c>
      <c r="R60" s="362"/>
      <c r="S60" s="362"/>
      <c r="T60" s="362"/>
      <c r="U60" s="362"/>
    </row>
    <row r="61" spans="1:21" ht="15.75" x14ac:dyDescent="0.25">
      <c r="A61" s="550"/>
      <c r="B61" s="551"/>
      <c r="C61" s="490"/>
      <c r="D61" s="490"/>
      <c r="E61" s="490"/>
      <c r="F61" s="490"/>
      <c r="G61" s="362"/>
      <c r="H61" s="491"/>
      <c r="I61" s="492"/>
      <c r="J61" s="491"/>
      <c r="K61" s="492"/>
      <c r="L61" s="491"/>
      <c r="M61" s="492"/>
      <c r="N61" s="491"/>
      <c r="O61" s="492"/>
      <c r="P61" s="404">
        <f t="shared" si="1"/>
        <v>0</v>
      </c>
      <c r="Q61" s="402">
        <f t="shared" si="2"/>
        <v>0</v>
      </c>
      <c r="R61" s="362"/>
      <c r="S61" s="362"/>
      <c r="T61" s="362"/>
      <c r="U61" s="362"/>
    </row>
    <row r="62" spans="1:21" ht="15.75" x14ac:dyDescent="0.25">
      <c r="A62" s="550"/>
      <c r="B62" s="549" t="s">
        <v>1532</v>
      </c>
      <c r="C62" s="490"/>
      <c r="D62" s="490"/>
      <c r="E62" s="490"/>
      <c r="F62" s="490"/>
      <c r="G62" s="362"/>
      <c r="H62" s="491"/>
      <c r="I62" s="492"/>
      <c r="J62" s="491"/>
      <c r="K62" s="492"/>
      <c r="L62" s="491"/>
      <c r="M62" s="492"/>
      <c r="N62" s="491"/>
      <c r="O62" s="492"/>
      <c r="P62" s="404">
        <f t="shared" si="1"/>
        <v>0</v>
      </c>
      <c r="Q62" s="402">
        <f t="shared" si="2"/>
        <v>0</v>
      </c>
      <c r="R62" s="362"/>
      <c r="S62" s="362"/>
      <c r="T62" s="362"/>
      <c r="U62" s="362"/>
    </row>
    <row r="63" spans="1:21" ht="15.75" x14ac:dyDescent="0.25">
      <c r="A63" s="550"/>
      <c r="B63" s="550"/>
      <c r="C63" s="490"/>
      <c r="D63" s="490"/>
      <c r="E63" s="490"/>
      <c r="F63" s="490"/>
      <c r="G63" s="362"/>
      <c r="H63" s="491"/>
      <c r="I63" s="492"/>
      <c r="J63" s="491"/>
      <c r="K63" s="492"/>
      <c r="L63" s="491"/>
      <c r="M63" s="492"/>
      <c r="N63" s="491"/>
      <c r="O63" s="492"/>
      <c r="P63" s="404">
        <f t="shared" si="1"/>
        <v>0</v>
      </c>
      <c r="Q63" s="402">
        <f t="shared" si="2"/>
        <v>0</v>
      </c>
      <c r="R63" s="362"/>
      <c r="S63" s="362"/>
      <c r="T63" s="362"/>
      <c r="U63" s="362"/>
    </row>
    <row r="64" spans="1:21" ht="15.75" x14ac:dyDescent="0.25">
      <c r="A64" s="550"/>
      <c r="B64" s="550"/>
      <c r="C64" s="490"/>
      <c r="D64" s="490"/>
      <c r="E64" s="490"/>
      <c r="F64" s="490"/>
      <c r="G64" s="362"/>
      <c r="H64" s="491"/>
      <c r="I64" s="492"/>
      <c r="J64" s="491"/>
      <c r="K64" s="492"/>
      <c r="L64" s="491"/>
      <c r="M64" s="492"/>
      <c r="N64" s="491"/>
      <c r="O64" s="492"/>
      <c r="P64" s="404">
        <f t="shared" si="1"/>
        <v>0</v>
      </c>
      <c r="Q64" s="402">
        <f t="shared" si="2"/>
        <v>0</v>
      </c>
      <c r="R64" s="362"/>
      <c r="S64" s="362"/>
      <c r="T64" s="362"/>
      <c r="U64" s="362"/>
    </row>
    <row r="65" spans="1:21" ht="15.75" x14ac:dyDescent="0.25">
      <c r="A65" s="550"/>
      <c r="B65" s="551"/>
      <c r="C65" s="490"/>
      <c r="D65" s="490"/>
      <c r="E65" s="490"/>
      <c r="F65" s="490"/>
      <c r="G65" s="362"/>
      <c r="H65" s="491"/>
      <c r="I65" s="492"/>
      <c r="J65" s="491"/>
      <c r="K65" s="492"/>
      <c r="L65" s="491"/>
      <c r="M65" s="492"/>
      <c r="N65" s="491"/>
      <c r="O65" s="492"/>
      <c r="P65" s="404">
        <f t="shared" si="1"/>
        <v>0</v>
      </c>
      <c r="Q65" s="402">
        <f t="shared" si="2"/>
        <v>0</v>
      </c>
      <c r="R65" s="362"/>
      <c r="S65" s="362"/>
      <c r="T65" s="362"/>
      <c r="U65" s="362"/>
    </row>
    <row r="66" spans="1:21" ht="15.75" x14ac:dyDescent="0.25">
      <c r="A66" s="550"/>
      <c r="B66" s="549" t="s">
        <v>1533</v>
      </c>
      <c r="C66" s="490"/>
      <c r="D66" s="490"/>
      <c r="E66" s="490"/>
      <c r="F66" s="490"/>
      <c r="G66" s="362"/>
      <c r="H66" s="491"/>
      <c r="I66" s="492"/>
      <c r="J66" s="491"/>
      <c r="K66" s="492"/>
      <c r="L66" s="491"/>
      <c r="M66" s="492"/>
      <c r="N66" s="491"/>
      <c r="O66" s="492"/>
      <c r="P66" s="404">
        <f t="shared" si="1"/>
        <v>0</v>
      </c>
      <c r="Q66" s="402">
        <f t="shared" si="2"/>
        <v>0</v>
      </c>
      <c r="R66" s="362"/>
      <c r="S66" s="362"/>
      <c r="T66" s="362"/>
      <c r="U66" s="362"/>
    </row>
    <row r="67" spans="1:21" ht="15.75" x14ac:dyDescent="0.25">
      <c r="A67" s="550"/>
      <c r="B67" s="550"/>
      <c r="C67" s="490"/>
      <c r="D67" s="490"/>
      <c r="E67" s="490"/>
      <c r="F67" s="490"/>
      <c r="G67" s="362"/>
      <c r="H67" s="491"/>
      <c r="I67" s="492"/>
      <c r="J67" s="491"/>
      <c r="K67" s="492"/>
      <c r="L67" s="491"/>
      <c r="M67" s="492"/>
      <c r="N67" s="491"/>
      <c r="O67" s="492"/>
      <c r="P67" s="404">
        <f t="shared" si="1"/>
        <v>0</v>
      </c>
      <c r="Q67" s="402">
        <f t="shared" si="2"/>
        <v>0</v>
      </c>
      <c r="R67" s="362"/>
      <c r="S67" s="362"/>
      <c r="T67" s="362"/>
      <c r="U67" s="362"/>
    </row>
    <row r="68" spans="1:21" ht="15.75" x14ac:dyDescent="0.25">
      <c r="A68" s="550"/>
      <c r="B68" s="550"/>
      <c r="C68" s="490"/>
      <c r="D68" s="490"/>
      <c r="E68" s="490"/>
      <c r="F68" s="490"/>
      <c r="G68" s="362"/>
      <c r="H68" s="491"/>
      <c r="I68" s="492"/>
      <c r="J68" s="491"/>
      <c r="K68" s="492"/>
      <c r="L68" s="491"/>
      <c r="M68" s="492"/>
      <c r="N68" s="491"/>
      <c r="O68" s="492"/>
      <c r="P68" s="404">
        <f t="shared" si="1"/>
        <v>0</v>
      </c>
      <c r="Q68" s="402">
        <f t="shared" si="2"/>
        <v>0</v>
      </c>
      <c r="R68" s="362"/>
      <c r="S68" s="362"/>
      <c r="T68" s="362"/>
      <c r="U68" s="362"/>
    </row>
    <row r="69" spans="1:21" ht="15.75" x14ac:dyDescent="0.25">
      <c r="A69" s="550"/>
      <c r="B69" s="551"/>
      <c r="C69" s="490"/>
      <c r="D69" s="490"/>
      <c r="E69" s="490"/>
      <c r="F69" s="490"/>
      <c r="G69" s="362"/>
      <c r="H69" s="491"/>
      <c r="I69" s="492"/>
      <c r="J69" s="491"/>
      <c r="K69" s="492"/>
      <c r="L69" s="491"/>
      <c r="M69" s="492"/>
      <c r="N69" s="491"/>
      <c r="O69" s="492"/>
      <c r="P69" s="404">
        <f t="shared" si="1"/>
        <v>0</v>
      </c>
      <c r="Q69" s="402">
        <f t="shared" si="2"/>
        <v>0</v>
      </c>
      <c r="R69" s="362"/>
      <c r="S69" s="362"/>
      <c r="T69" s="362"/>
      <c r="U69" s="362"/>
    </row>
    <row r="70" spans="1:21" ht="15.75" x14ac:dyDescent="0.25">
      <c r="A70" s="550"/>
      <c r="B70" s="549" t="s">
        <v>1534</v>
      </c>
      <c r="C70" s="490"/>
      <c r="D70" s="490"/>
      <c r="E70" s="490"/>
      <c r="F70" s="490"/>
      <c r="G70" s="362"/>
      <c r="H70" s="491"/>
      <c r="I70" s="492"/>
      <c r="J70" s="491"/>
      <c r="K70" s="492"/>
      <c r="L70" s="491"/>
      <c r="M70" s="492"/>
      <c r="N70" s="491"/>
      <c r="O70" s="492"/>
      <c r="P70" s="404">
        <f t="shared" si="1"/>
        <v>0</v>
      </c>
      <c r="Q70" s="402">
        <f t="shared" si="2"/>
        <v>0</v>
      </c>
      <c r="R70" s="362"/>
      <c r="S70" s="362"/>
      <c r="T70" s="362"/>
      <c r="U70" s="362"/>
    </row>
    <row r="71" spans="1:21" ht="15.75" x14ac:dyDescent="0.25">
      <c r="A71" s="550"/>
      <c r="B71" s="550"/>
      <c r="C71" s="490"/>
      <c r="D71" s="490"/>
      <c r="E71" s="490"/>
      <c r="F71" s="490"/>
      <c r="G71" s="362"/>
      <c r="H71" s="491"/>
      <c r="I71" s="492"/>
      <c r="J71" s="491"/>
      <c r="K71" s="492"/>
      <c r="L71" s="491"/>
      <c r="M71" s="492"/>
      <c r="N71" s="491"/>
      <c r="O71" s="492"/>
      <c r="P71" s="404">
        <f t="shared" si="1"/>
        <v>0</v>
      </c>
      <c r="Q71" s="402">
        <f t="shared" si="2"/>
        <v>0</v>
      </c>
      <c r="R71" s="362"/>
      <c r="S71" s="362"/>
      <c r="T71" s="362"/>
      <c r="U71" s="362"/>
    </row>
    <row r="72" spans="1:21" ht="15.75" x14ac:dyDescent="0.25">
      <c r="A72" s="550"/>
      <c r="B72" s="550"/>
      <c r="C72" s="490"/>
      <c r="D72" s="490"/>
      <c r="E72" s="490"/>
      <c r="F72" s="490"/>
      <c r="G72" s="362"/>
      <c r="H72" s="491"/>
      <c r="I72" s="492"/>
      <c r="J72" s="491"/>
      <c r="K72" s="492"/>
      <c r="L72" s="491"/>
      <c r="M72" s="492"/>
      <c r="N72" s="491"/>
      <c r="O72" s="492"/>
      <c r="P72" s="404">
        <f t="shared" si="1"/>
        <v>0</v>
      </c>
      <c r="Q72" s="402">
        <f t="shared" si="2"/>
        <v>0</v>
      </c>
      <c r="R72" s="362"/>
      <c r="S72" s="362"/>
      <c r="T72" s="362"/>
      <c r="U72" s="362"/>
    </row>
    <row r="73" spans="1:21" ht="15.75" x14ac:dyDescent="0.25">
      <c r="A73" s="551"/>
      <c r="B73" s="551"/>
      <c r="C73" s="490"/>
      <c r="D73" s="490"/>
      <c r="E73" s="490"/>
      <c r="F73" s="490"/>
      <c r="G73" s="362"/>
      <c r="H73" s="362"/>
      <c r="I73" s="492"/>
      <c r="J73" s="362"/>
      <c r="K73" s="492"/>
      <c r="L73" s="362"/>
      <c r="M73" s="492"/>
      <c r="N73" s="362"/>
      <c r="O73" s="492"/>
      <c r="P73" s="404">
        <f t="shared" ref="P73:Q73" si="3">H73+J73+L73+N73</f>
        <v>0</v>
      </c>
      <c r="Q73" s="402">
        <f t="shared" si="3"/>
        <v>0</v>
      </c>
      <c r="R73" s="493"/>
      <c r="S73" s="362"/>
      <c r="T73" s="362"/>
      <c r="U73" s="362"/>
    </row>
    <row r="74" spans="1:21" ht="15.75" x14ac:dyDescent="0.25">
      <c r="A74" s="295"/>
      <c r="B74" s="296"/>
      <c r="C74" s="296"/>
      <c r="D74" s="296"/>
      <c r="E74" s="295" t="s">
        <v>1512</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B1" zoomScale="80" zoomScaleNormal="80" workbookViewId="0">
      <pane ySplit="11" topLeftCell="A12" activePane="bottomLeft" state="frozen"/>
      <selection activeCell="A11" sqref="A11"/>
      <selection pane="bottomLeft" activeCell="D19" sqref="D19"/>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70"/>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67"/>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43" t="s">
        <v>392</v>
      </c>
      <c r="L10" s="543"/>
      <c r="M10" s="543"/>
      <c r="N10" s="543"/>
      <c r="O10" s="543"/>
      <c r="P10" s="543"/>
      <c r="Q10" s="543"/>
      <c r="R10" s="543"/>
      <c r="S10" s="543"/>
      <c r="T10" s="543"/>
      <c r="U10" s="543"/>
      <c r="V10" s="543"/>
      <c r="W10" s="543"/>
      <c r="X10" s="543"/>
      <c r="Y10" s="543"/>
      <c r="Z10" s="543"/>
      <c r="AA10" s="543"/>
    </row>
    <row r="11" spans="1:571" ht="79.5" thickBot="1" x14ac:dyDescent="0.3">
      <c r="A11" s="375"/>
      <c r="B11" s="323" t="s">
        <v>132</v>
      </c>
      <c r="C11" s="193" t="s">
        <v>131</v>
      </c>
      <c r="D11" s="194" t="s">
        <v>128</v>
      </c>
      <c r="E11" s="211" t="s">
        <v>1698</v>
      </c>
      <c r="F11" s="194" t="s">
        <v>247</v>
      </c>
      <c r="G11" s="194" t="s">
        <v>459</v>
      </c>
      <c r="H11" s="194" t="s">
        <v>461</v>
      </c>
      <c r="I11" s="211" t="s">
        <v>462</v>
      </c>
      <c r="J11" s="194" t="s">
        <v>460</v>
      </c>
      <c r="K11" s="341" t="s">
        <v>1356</v>
      </c>
      <c r="L11" s="341" t="s">
        <v>1358</v>
      </c>
      <c r="M11" s="341" t="s">
        <v>470</v>
      </c>
      <c r="N11" s="341" t="s">
        <v>1357</v>
      </c>
      <c r="O11" s="341" t="s">
        <v>1359</v>
      </c>
      <c r="P11" s="341" t="s">
        <v>471</v>
      </c>
      <c r="Q11" s="341" t="s">
        <v>1360</v>
      </c>
      <c r="R11" s="341" t="s">
        <v>1361</v>
      </c>
      <c r="S11" s="341" t="s">
        <v>1362</v>
      </c>
      <c r="T11" s="341" t="s">
        <v>1453</v>
      </c>
      <c r="U11" s="341" t="s">
        <v>1363</v>
      </c>
      <c r="V11" s="341" t="s">
        <v>1364</v>
      </c>
      <c r="W11" s="341" t="s">
        <v>1365</v>
      </c>
      <c r="X11" s="341" t="s">
        <v>1366</v>
      </c>
      <c r="Y11" s="341" t="s">
        <v>1367</v>
      </c>
      <c r="Z11" s="341" t="s">
        <v>1478</v>
      </c>
      <c r="AA11" s="341" t="s">
        <v>1513</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4"/>
      <c r="B12" s="187" t="s">
        <v>250</v>
      </c>
      <c r="C12" s="188" t="s">
        <v>133</v>
      </c>
      <c r="D12" s="189">
        <f>D13+D47+D83+D89+D96</f>
        <v>0</v>
      </c>
      <c r="E12" s="189">
        <f>E13+E47+E83+E89+E96</f>
        <v>639600</v>
      </c>
      <c r="F12" s="189">
        <f t="shared" ref="F12:F106" si="0">D12+E12</f>
        <v>639600</v>
      </c>
      <c r="G12" s="189">
        <f>G13+G47+G83+G89+G96</f>
        <v>0</v>
      </c>
      <c r="H12" s="189">
        <f>F12-G12</f>
        <v>639600</v>
      </c>
      <c r="I12" s="189">
        <f>I13+I47+I83+I89+I96</f>
        <v>0</v>
      </c>
      <c r="J12" s="189">
        <f>F12-I12</f>
        <v>639600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664200</v>
      </c>
      <c r="V12" s="189">
        <f t="shared" si="1"/>
        <v>0</v>
      </c>
      <c r="W12" s="189">
        <f t="shared" si="1"/>
        <v>0</v>
      </c>
      <c r="X12" s="189">
        <f t="shared" si="1"/>
        <v>0</v>
      </c>
      <c r="Y12" s="189">
        <f t="shared" ref="Y12:Z12" si="3">Y13+Y47+Y83+Y89+Y96</f>
        <v>0</v>
      </c>
      <c r="Z12" s="189">
        <f t="shared" si="3"/>
        <v>0</v>
      </c>
      <c r="AA12" s="189">
        <f t="shared" si="1"/>
        <v>0</v>
      </c>
      <c r="AB12" s="189">
        <f t="shared" si="1"/>
        <v>590400</v>
      </c>
      <c r="AC12" s="189">
        <f t="shared" si="1"/>
        <v>0</v>
      </c>
      <c r="AD12" s="189">
        <f t="shared" si="1"/>
        <v>0</v>
      </c>
      <c r="AE12" s="189">
        <f>AB12+AC12+AD12</f>
        <v>590400</v>
      </c>
      <c r="AF12" s="189">
        <f>AF13+AF47+AF83+AF89+AF96</f>
        <v>0</v>
      </c>
      <c r="AG12" s="189">
        <f>AG13+AG47+AG83+AG89+AG96</f>
        <v>0</v>
      </c>
      <c r="AH12" s="189">
        <f>AH13+AH47+AH83+AH89+AH96</f>
        <v>24600</v>
      </c>
      <c r="AI12" s="189">
        <f>AF12+AG12+AH12</f>
        <v>24600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49200</v>
      </c>
      <c r="AQ12" s="189">
        <f>AN12+AO12+AP12</f>
        <v>49200</v>
      </c>
      <c r="AR12" s="189">
        <f>AE12+AI12+AM12+AQ12</f>
        <v>664200</v>
      </c>
    </row>
    <row r="13" spans="1:571" x14ac:dyDescent="0.25">
      <c r="B13" s="190" t="s">
        <v>251</v>
      </c>
      <c r="C13" s="191" t="s">
        <v>134</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0</v>
      </c>
      <c r="E47" s="192">
        <f>SUM(E48:E82)</f>
        <v>639600</v>
      </c>
      <c r="F47" s="192">
        <f t="shared" si="0"/>
        <v>639600</v>
      </c>
      <c r="G47" s="192">
        <f>SUM(G48:G82)</f>
        <v>0</v>
      </c>
      <c r="H47" s="192">
        <f t="shared" si="4"/>
        <v>639600</v>
      </c>
      <c r="I47" s="192">
        <f t="shared" ref="I47:AD47" si="102">SUM(I48:I82)</f>
        <v>0</v>
      </c>
      <c r="J47" s="192">
        <f t="shared" si="102"/>
        <v>639600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664200</v>
      </c>
      <c r="V47" s="192">
        <f t="shared" si="102"/>
        <v>0</v>
      </c>
      <c r="W47" s="192">
        <f t="shared" si="102"/>
        <v>0</v>
      </c>
      <c r="X47" s="192">
        <f t="shared" si="102"/>
        <v>0</v>
      </c>
      <c r="Y47" s="192">
        <f t="shared" ref="Y47:Z47" si="104">SUM(Y48:Y82)</f>
        <v>0</v>
      </c>
      <c r="Z47" s="192">
        <f t="shared" si="104"/>
        <v>0</v>
      </c>
      <c r="AA47" s="192">
        <f t="shared" si="102"/>
        <v>0</v>
      </c>
      <c r="AB47" s="192">
        <f t="shared" si="102"/>
        <v>590400</v>
      </c>
      <c r="AC47" s="192">
        <f t="shared" si="102"/>
        <v>0</v>
      </c>
      <c r="AD47" s="192">
        <f t="shared" si="102"/>
        <v>0</v>
      </c>
      <c r="AE47" s="192">
        <f t="shared" si="17"/>
        <v>590400</v>
      </c>
      <c r="AF47" s="192">
        <f>SUM(AF48:AF82)</f>
        <v>0</v>
      </c>
      <c r="AG47" s="192">
        <f>SUM(AG48:AG82)</f>
        <v>0</v>
      </c>
      <c r="AH47" s="192">
        <f>SUM(AH48:AH82)</f>
        <v>24600</v>
      </c>
      <c r="AI47" s="192">
        <f t="shared" si="10"/>
        <v>24600</v>
      </c>
      <c r="AJ47" s="192">
        <f>SUM(AJ48:AJ82)</f>
        <v>0</v>
      </c>
      <c r="AK47" s="192">
        <f>SUM(AK48:AK82)</f>
        <v>0</v>
      </c>
      <c r="AL47" s="192">
        <f>SUM(AL48:AL82)</f>
        <v>0</v>
      </c>
      <c r="AM47" s="192">
        <f t="shared" si="11"/>
        <v>0</v>
      </c>
      <c r="AN47" s="192">
        <f>SUM(AN48:AN82)</f>
        <v>0</v>
      </c>
      <c r="AO47" s="192">
        <f>SUM(AO48:AO82)</f>
        <v>0</v>
      </c>
      <c r="AP47" s="192">
        <f>SUM(AP48:AP82)</f>
        <v>49200</v>
      </c>
      <c r="AQ47" s="192">
        <f t="shared" si="12"/>
        <v>49200</v>
      </c>
      <c r="AR47" s="192">
        <f t="shared" si="13"/>
        <v>664200</v>
      </c>
    </row>
    <row r="48" spans="2:44"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639600</v>
      </c>
      <c r="F64" s="183">
        <f t="shared" ref="F64" si="161">D64+E64</f>
        <v>639600</v>
      </c>
      <c r="G64" s="183"/>
      <c r="H64" s="183">
        <f t="shared" ref="H64" si="162">F64-G64</f>
        <v>639600</v>
      </c>
      <c r="I64" s="183"/>
      <c r="J64" s="183">
        <f t="shared" ref="J64" si="163">F64-I64</f>
        <v>639600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664200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590400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590400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24600</v>
      </c>
      <c r="AI64" s="183">
        <f t="shared" ref="AI64" si="165">AF64+AG64+AH64</f>
        <v>24600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49200</v>
      </c>
      <c r="AQ64" s="183">
        <f t="shared" ref="AQ64" si="167">AN64+AO64+AP64</f>
        <v>49200</v>
      </c>
      <c r="AR64" s="183">
        <f t="shared" ref="AR64" si="168">AE64+AI64+AM64+AQ64</f>
        <v>664200</v>
      </c>
    </row>
    <row r="65" spans="2:44"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356800</v>
      </c>
      <c r="E106" s="180">
        <f>E107+E118+E133+E149+E164+E190+E207+E214</f>
        <v>0</v>
      </c>
      <c r="F106" s="180">
        <f t="shared" si="0"/>
        <v>356800</v>
      </c>
      <c r="G106" s="180">
        <f>G107+G118+G133+G149+G164+G190+G207+G214</f>
        <v>0</v>
      </c>
      <c r="H106" s="180">
        <f t="shared" si="4"/>
        <v>356800</v>
      </c>
      <c r="I106" s="180">
        <f>I107+I118+I133+I149+I164+I190+I207+I214</f>
        <v>0</v>
      </c>
      <c r="J106" s="180">
        <f t="shared" si="5"/>
        <v>356800</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248050</v>
      </c>
      <c r="V106" s="180">
        <f t="shared" si="297"/>
        <v>108750</v>
      </c>
      <c r="W106" s="180">
        <f t="shared" si="297"/>
        <v>0</v>
      </c>
      <c r="X106" s="180">
        <f t="shared" si="297"/>
        <v>0</v>
      </c>
      <c r="Y106" s="180">
        <f t="shared" ref="Y106:Z106" si="299">Y107+Y118+Y133+Y149+Y164+Y190+Y207+Y214</f>
        <v>0</v>
      </c>
      <c r="Z106" s="180">
        <f t="shared" si="299"/>
        <v>0</v>
      </c>
      <c r="AA106" s="180">
        <f t="shared" si="297"/>
        <v>0</v>
      </c>
      <c r="AB106" s="180">
        <f t="shared" si="297"/>
        <v>0</v>
      </c>
      <c r="AC106" s="180">
        <f t="shared" si="297"/>
        <v>17500</v>
      </c>
      <c r="AD106" s="180">
        <f t="shared" si="297"/>
        <v>0</v>
      </c>
      <c r="AE106" s="180">
        <f t="shared" si="9"/>
        <v>17500</v>
      </c>
      <c r="AF106" s="180">
        <f>AF107+AF118+AF133+AF149+AF164+AF190+AF207+AF214</f>
        <v>0</v>
      </c>
      <c r="AG106" s="180">
        <f>AG107+AG118+AG133+AG149+AG164+AG190+AG207+AG214</f>
        <v>157250</v>
      </c>
      <c r="AH106" s="180">
        <f>AH107+AH118+AH133+AH149+AH164+AH190+AH207+AH214</f>
        <v>0</v>
      </c>
      <c r="AI106" s="180">
        <f t="shared" si="10"/>
        <v>157250</v>
      </c>
      <c r="AJ106" s="180">
        <f>AJ107+AJ118+AJ133+AJ149+AJ164+AJ190+AJ207+AJ214</f>
        <v>15000</v>
      </c>
      <c r="AK106" s="180">
        <f>AK107+AK118+AK133+AK149+AK164+AK190+AK207+AK214</f>
        <v>0</v>
      </c>
      <c r="AL106" s="180">
        <f>AL107+AL118+AL133+AL149+AL164+AL190+AL207+AL214</f>
        <v>90800</v>
      </c>
      <c r="AM106" s="180">
        <f t="shared" si="11"/>
        <v>105800</v>
      </c>
      <c r="AN106" s="180">
        <f>AN107+AN118+AN133+AN149+AN164+AN190+AN207+AN214</f>
        <v>76250</v>
      </c>
      <c r="AO106" s="180">
        <f>AO107+AO118+AO133+AO149+AO164+AO190+AO207+AO214</f>
        <v>0</v>
      </c>
      <c r="AP106" s="180">
        <f>AP107+AP118+AP133+AP149+AP164+AP190+AP207+AP214</f>
        <v>0</v>
      </c>
      <c r="AQ106" s="180">
        <f t="shared" si="12"/>
        <v>76250</v>
      </c>
      <c r="AR106" s="180">
        <f t="shared" si="13"/>
        <v>356800</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55000</v>
      </c>
      <c r="E149" s="192">
        <f>SUM(E150:E163)</f>
        <v>0</v>
      </c>
      <c r="F149" s="192">
        <f t="shared" si="300"/>
        <v>55000</v>
      </c>
      <c r="G149" s="192">
        <f>SUM(G150:G163)</f>
        <v>0</v>
      </c>
      <c r="H149" s="192">
        <f t="shared" si="4"/>
        <v>55000</v>
      </c>
      <c r="I149" s="192">
        <f>SUM(I150:I163)</f>
        <v>0</v>
      </c>
      <c r="J149" s="192">
        <f t="shared" si="5"/>
        <v>55000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55000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15000</v>
      </c>
      <c r="AK149" s="192">
        <f>SUM(AK150:AK163)</f>
        <v>0</v>
      </c>
      <c r="AL149" s="192">
        <f>SUM(AL150:AL163)</f>
        <v>0</v>
      </c>
      <c r="AM149" s="192">
        <f t="shared" si="11"/>
        <v>15000</v>
      </c>
      <c r="AN149" s="192">
        <f>SUM(AN150:AN163)</f>
        <v>40000</v>
      </c>
      <c r="AO149" s="192">
        <f>SUM(AO150:AO163)</f>
        <v>0</v>
      </c>
      <c r="AP149" s="192">
        <f>SUM(AP150:AP163)</f>
        <v>0</v>
      </c>
      <c r="AQ149" s="192">
        <f t="shared" si="12"/>
        <v>40000</v>
      </c>
      <c r="AR149" s="192">
        <f t="shared" si="13"/>
        <v>55000</v>
      </c>
    </row>
    <row r="150" spans="2:44"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55000</v>
      </c>
      <c r="G158" s="183"/>
      <c r="H158" s="183">
        <f t="shared" si="432"/>
        <v>55000</v>
      </c>
      <c r="I158" s="183"/>
      <c r="J158" s="183">
        <f t="shared" si="433"/>
        <v>55000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55000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15000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40000</v>
      </c>
      <c r="AR158" s="183">
        <f t="shared" si="438"/>
        <v>55000</v>
      </c>
    </row>
    <row r="159" spans="2:44"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1250</v>
      </c>
      <c r="E164" s="192">
        <f>SUM(E165:E189)</f>
        <v>0</v>
      </c>
      <c r="F164" s="192">
        <f t="shared" si="300"/>
        <v>1250</v>
      </c>
      <c r="G164" s="192">
        <f>SUM(G165:G189)</f>
        <v>0</v>
      </c>
      <c r="H164" s="192">
        <f t="shared" si="4"/>
        <v>1250</v>
      </c>
      <c r="I164" s="192">
        <f>SUM(I165:I189)</f>
        <v>0</v>
      </c>
      <c r="J164" s="192">
        <f t="shared" si="5"/>
        <v>1250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1250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0</v>
      </c>
      <c r="AE164" s="192">
        <f t="shared" si="9"/>
        <v>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1250</v>
      </c>
      <c r="AO164" s="192">
        <f>SUM(AO165:AO189)</f>
        <v>0</v>
      </c>
      <c r="AP164" s="192">
        <f>SUM(AP165:AP189)</f>
        <v>0</v>
      </c>
      <c r="AQ164" s="192">
        <f t="shared" si="12"/>
        <v>1250</v>
      </c>
      <c r="AR164" s="192">
        <f t="shared" si="13"/>
        <v>1250</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1250</v>
      </c>
      <c r="G171" s="183"/>
      <c r="H171" s="183">
        <f t="shared" si="468"/>
        <v>1250</v>
      </c>
      <c r="I171" s="183"/>
      <c r="J171" s="183">
        <f t="shared" si="469"/>
        <v>1250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1250</v>
      </c>
      <c r="AR171" s="183">
        <f t="shared" si="474"/>
        <v>1250</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300550</v>
      </c>
      <c r="E190" s="192">
        <f>E191+E199</f>
        <v>0</v>
      </c>
      <c r="F190" s="192">
        <f t="shared" si="300"/>
        <v>300550</v>
      </c>
      <c r="G190" s="192">
        <f>G191+G199</f>
        <v>0</v>
      </c>
      <c r="H190" s="192">
        <f t="shared" si="4"/>
        <v>300550</v>
      </c>
      <c r="I190" s="192">
        <f>I191+I199</f>
        <v>0</v>
      </c>
      <c r="J190" s="192">
        <f t="shared" si="5"/>
        <v>300550</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248050</v>
      </c>
      <c r="V190" s="192">
        <f t="shared" si="491"/>
        <v>52500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17500</v>
      </c>
      <c r="AD190" s="192">
        <f t="shared" ref="AD190" si="495">AD191+AD199</f>
        <v>0</v>
      </c>
      <c r="AE190" s="192">
        <f t="shared" si="9"/>
        <v>17500</v>
      </c>
      <c r="AF190" s="192">
        <f t="shared" ref="AF190" si="496">AF191+AF199</f>
        <v>0</v>
      </c>
      <c r="AG190" s="192">
        <f t="shared" ref="AG190" si="497">AG191+AG199</f>
        <v>157250</v>
      </c>
      <c r="AH190" s="192">
        <f t="shared" ref="AH190" si="498">AH191+AH199</f>
        <v>0</v>
      </c>
      <c r="AI190" s="192">
        <f t="shared" si="10"/>
        <v>157250</v>
      </c>
      <c r="AJ190" s="192">
        <f t="shared" ref="AJ190" si="499">AJ191+AJ199</f>
        <v>0</v>
      </c>
      <c r="AK190" s="192">
        <f t="shared" ref="AK190" si="500">AK191+AK199</f>
        <v>0</v>
      </c>
      <c r="AL190" s="192">
        <f t="shared" ref="AL190" si="501">AL191+AL199</f>
        <v>90800</v>
      </c>
      <c r="AM190" s="192">
        <f t="shared" si="11"/>
        <v>90800</v>
      </c>
      <c r="AN190" s="192">
        <f t="shared" ref="AN190" si="502">AN191+AN199</f>
        <v>35000</v>
      </c>
      <c r="AO190" s="192">
        <f t="shared" ref="AO190" si="503">AO191+AO199</f>
        <v>0</v>
      </c>
      <c r="AP190" s="192">
        <f t="shared" ref="AP190" si="504">AP191+AP199</f>
        <v>0</v>
      </c>
      <c r="AQ190" s="192">
        <f t="shared" si="12"/>
        <v>35000</v>
      </c>
      <c r="AR190" s="192">
        <f t="shared" si="13"/>
        <v>300550</v>
      </c>
    </row>
    <row r="191" spans="2:44" x14ac:dyDescent="0.25">
      <c r="B191" s="190" t="s">
        <v>299</v>
      </c>
      <c r="C191" s="191" t="s">
        <v>179</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300550</v>
      </c>
      <c r="E199" s="192">
        <f>SUM(E200:E206)</f>
        <v>0</v>
      </c>
      <c r="F199" s="192">
        <f>D199+E199</f>
        <v>300550</v>
      </c>
      <c r="G199" s="192">
        <f t="shared" ref="G199:I199" si="535">SUM(G200:G206)</f>
        <v>0</v>
      </c>
      <c r="H199" s="192">
        <f>F199-G199</f>
        <v>300550</v>
      </c>
      <c r="I199" s="192">
        <f t="shared" si="535"/>
        <v>0</v>
      </c>
      <c r="J199" s="192">
        <f>F199-I199</f>
        <v>300550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248050</v>
      </c>
      <c r="V199" s="192">
        <f t="shared" si="536"/>
        <v>52500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17500</v>
      </c>
      <c r="AD199" s="192">
        <f t="shared" si="536"/>
        <v>0</v>
      </c>
      <c r="AE199" s="192">
        <f>AB199+AC199+AD199</f>
        <v>17500</v>
      </c>
      <c r="AF199" s="192">
        <f t="shared" si="536"/>
        <v>0</v>
      </c>
      <c r="AG199" s="192">
        <f t="shared" si="536"/>
        <v>157250</v>
      </c>
      <c r="AH199" s="192">
        <f t="shared" si="536"/>
        <v>0</v>
      </c>
      <c r="AI199" s="192">
        <f>AF199+AG199+AH199</f>
        <v>157250</v>
      </c>
      <c r="AJ199" s="192">
        <f t="shared" si="536"/>
        <v>0</v>
      </c>
      <c r="AK199" s="192">
        <f t="shared" si="536"/>
        <v>0</v>
      </c>
      <c r="AL199" s="192">
        <f t="shared" si="536"/>
        <v>90800</v>
      </c>
      <c r="AM199" s="192">
        <f>AJ199+AK199+AL199</f>
        <v>90800</v>
      </c>
      <c r="AN199" s="192">
        <f t="shared" si="536"/>
        <v>35000</v>
      </c>
      <c r="AO199" s="192">
        <f t="shared" si="536"/>
        <v>0</v>
      </c>
      <c r="AP199" s="192">
        <f t="shared" si="536"/>
        <v>0</v>
      </c>
      <c r="AQ199" s="192">
        <f>AN199+AO199+AP199</f>
        <v>35000</v>
      </c>
      <c r="AR199" s="192">
        <f>AE199+AI199+AM199+AQ199</f>
        <v>300550</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300550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300550</v>
      </c>
      <c r="G201" s="183"/>
      <c r="H201" s="183">
        <f t="shared" si="541"/>
        <v>300550</v>
      </c>
      <c r="I201" s="183"/>
      <c r="J201" s="183">
        <f t="shared" si="542"/>
        <v>300550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248050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52500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17500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157250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157250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90800</v>
      </c>
      <c r="AM201" s="183">
        <f t="shared" si="545"/>
        <v>90800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35000</v>
      </c>
      <c r="AR201" s="183">
        <f t="shared" si="547"/>
        <v>300550</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37460</v>
      </c>
      <c r="E222" s="180">
        <f>E223+E235+E243+E260+E267+E312</f>
        <v>12500</v>
      </c>
      <c r="F222" s="180">
        <f t="shared" ref="F222:F382" si="622">D222+E222</f>
        <v>49960</v>
      </c>
      <c r="G222" s="180">
        <f>G223+G235+G243+G260+G267+G312</f>
        <v>0</v>
      </c>
      <c r="H222" s="180">
        <f t="shared" ref="H222:H498" si="623">F222-G222</f>
        <v>49960</v>
      </c>
      <c r="I222" s="180">
        <f>I223+I235+I243+I260+I267+I312</f>
        <v>0</v>
      </c>
      <c r="J222" s="180">
        <f t="shared" ref="J222:J498" si="624">F222-I222</f>
        <v>49960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37500</v>
      </c>
      <c r="V222" s="180">
        <f t="shared" si="625"/>
        <v>12460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0</v>
      </c>
      <c r="AD222" s="180">
        <f t="shared" si="625"/>
        <v>7500</v>
      </c>
      <c r="AE222" s="180">
        <f t="shared" ref="AE222:AE498" si="628">AB222+AC222+AD222</f>
        <v>7500</v>
      </c>
      <c r="AF222" s="180">
        <f>AF223+AF235+AF243+AF260+AF267+AF312</f>
        <v>16500</v>
      </c>
      <c r="AG222" s="180">
        <f>AG223+AG235+AG243+AG260+AG267+AG312</f>
        <v>10000</v>
      </c>
      <c r="AH222" s="180">
        <f>AH223+AH235+AH243+AH260+AH267+AH312</f>
        <v>5000</v>
      </c>
      <c r="AI222" s="180">
        <f t="shared" ref="AI222:AI498" si="629">AF222+AG222+AH222</f>
        <v>31500</v>
      </c>
      <c r="AJ222" s="180">
        <f>AJ223+AJ235+AJ243+AJ260+AJ267+AJ312</f>
        <v>0</v>
      </c>
      <c r="AK222" s="180">
        <f>AK223+AK235+AK243+AK260+AK267+AK312</f>
        <v>0</v>
      </c>
      <c r="AL222" s="180">
        <f>AL223+AL235+AL243+AL260+AL267+AL312</f>
        <v>0</v>
      </c>
      <c r="AM222" s="180">
        <f t="shared" ref="AM222:AM498" si="630">AJ222+AK222+AL222</f>
        <v>0</v>
      </c>
      <c r="AN222" s="180">
        <f>AN223+AN235+AN243+AN260+AN267+AN312</f>
        <v>10960</v>
      </c>
      <c r="AO222" s="180">
        <f>AO223+AO235+AO243+AO260+AO267+AO312</f>
        <v>0</v>
      </c>
      <c r="AP222" s="180">
        <f>AP223+AP235+AP243+AP260+AP267+AP312</f>
        <v>0</v>
      </c>
      <c r="AQ222" s="180">
        <f t="shared" ref="AQ222:AQ498" si="631">AN222+AO222+AP222</f>
        <v>10960</v>
      </c>
      <c r="AR222" s="180">
        <f t="shared" ref="AR222:AR498" si="632">AE222+AI222+AM222+AQ222</f>
        <v>49960</v>
      </c>
    </row>
    <row r="223" spans="2:44" x14ac:dyDescent="0.25">
      <c r="B223" s="190" t="s">
        <v>309</v>
      </c>
      <c r="C223" s="191" t="s">
        <v>188</v>
      </c>
      <c r="D223" s="192">
        <f>SUM(D224:D234)</f>
        <v>5250</v>
      </c>
      <c r="E223" s="192">
        <f>SUM(E224:E234)</f>
        <v>0</v>
      </c>
      <c r="F223" s="192">
        <f t="shared" si="622"/>
        <v>5250</v>
      </c>
      <c r="G223" s="192">
        <f>SUM(G224:G234)</f>
        <v>0</v>
      </c>
      <c r="H223" s="192">
        <f t="shared" si="623"/>
        <v>5250</v>
      </c>
      <c r="I223" s="192">
        <f>SUM(I224:I234)</f>
        <v>0</v>
      </c>
      <c r="J223" s="192">
        <f t="shared" si="624"/>
        <v>5250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5250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0</v>
      </c>
      <c r="AE223" s="192">
        <f t="shared" si="628"/>
        <v>0</v>
      </c>
      <c r="AF223" s="192">
        <f>SUM(AF224:AF234)</f>
        <v>1500</v>
      </c>
      <c r="AG223" s="192">
        <f>SUM(AG224:AG234)</f>
        <v>0</v>
      </c>
      <c r="AH223" s="192">
        <f>SUM(AH224:AH234)</f>
        <v>0</v>
      </c>
      <c r="AI223" s="192">
        <f t="shared" si="629"/>
        <v>1500</v>
      </c>
      <c r="AJ223" s="192">
        <f>SUM(AJ224:AJ234)</f>
        <v>0</v>
      </c>
      <c r="AK223" s="192">
        <f>SUM(AK224:AK234)</f>
        <v>0</v>
      </c>
      <c r="AL223" s="192">
        <f>SUM(AL224:AL234)</f>
        <v>0</v>
      </c>
      <c r="AM223" s="192">
        <f t="shared" si="630"/>
        <v>0</v>
      </c>
      <c r="AN223" s="192">
        <f>SUM(AN224:AN234)</f>
        <v>3750</v>
      </c>
      <c r="AO223" s="192">
        <f>SUM(AO224:AO234)</f>
        <v>0</v>
      </c>
      <c r="AP223" s="192">
        <f>SUM(AP224:AP234)</f>
        <v>0</v>
      </c>
      <c r="AQ223" s="192">
        <f t="shared" si="631"/>
        <v>3750</v>
      </c>
      <c r="AR223" s="192">
        <f t="shared" si="632"/>
        <v>5250</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5250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5250</v>
      </c>
      <c r="G225" s="183"/>
      <c r="H225" s="183">
        <f t="shared" si="623"/>
        <v>5250</v>
      </c>
      <c r="I225" s="183"/>
      <c r="J225" s="183">
        <f t="shared" si="624"/>
        <v>5250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5250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1500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3750</v>
      </c>
      <c r="AR225" s="183">
        <f t="shared" si="632"/>
        <v>5250</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6335</v>
      </c>
      <c r="E243" s="192">
        <f>SUM(E244:E259)</f>
        <v>0</v>
      </c>
      <c r="F243" s="192">
        <f t="shared" si="622"/>
        <v>6335</v>
      </c>
      <c r="G243" s="192">
        <f>SUM(G244:G259)</f>
        <v>0</v>
      </c>
      <c r="H243" s="192">
        <f t="shared" si="623"/>
        <v>6335</v>
      </c>
      <c r="I243" s="192">
        <f>SUM(I244:I259)</f>
        <v>0</v>
      </c>
      <c r="J243" s="192">
        <f t="shared" si="624"/>
        <v>6335</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6335</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6335</v>
      </c>
      <c r="AO243" s="192">
        <f>SUM(AO244:AO259)</f>
        <v>0</v>
      </c>
      <c r="AP243" s="192">
        <f>SUM(AP244:AP259)</f>
        <v>0</v>
      </c>
      <c r="AQ243" s="192">
        <f t="shared" si="631"/>
        <v>6335</v>
      </c>
      <c r="AR243" s="192">
        <f t="shared" si="632"/>
        <v>6335</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6335</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6335</v>
      </c>
      <c r="G248" s="183"/>
      <c r="H248" s="183">
        <f t="shared" si="695"/>
        <v>6335</v>
      </c>
      <c r="I248" s="183"/>
      <c r="J248" s="183">
        <f t="shared" si="696"/>
        <v>6335</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6335</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6335</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6335</v>
      </c>
      <c r="AR248" s="183">
        <f t="shared" si="701"/>
        <v>6335</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25875</v>
      </c>
      <c r="E312" s="192">
        <f>SUM(E313:E326)</f>
        <v>12500</v>
      </c>
      <c r="F312" s="192">
        <f t="shared" si="622"/>
        <v>38375</v>
      </c>
      <c r="G312" s="192">
        <f>SUM(G313:G326)</f>
        <v>0</v>
      </c>
      <c r="H312" s="192">
        <f t="shared" si="623"/>
        <v>38375</v>
      </c>
      <c r="I312" s="192">
        <f>SUM(I313:I326)</f>
        <v>0</v>
      </c>
      <c r="J312" s="192">
        <f t="shared" si="624"/>
        <v>38375</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37500</v>
      </c>
      <c r="V312" s="192">
        <f t="shared" si="744"/>
        <v>875</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0</v>
      </c>
      <c r="AD312" s="192">
        <f t="shared" si="744"/>
        <v>7500</v>
      </c>
      <c r="AE312" s="192">
        <f t="shared" si="628"/>
        <v>7500</v>
      </c>
      <c r="AF312" s="192">
        <f>SUM(AF313:AF326)</f>
        <v>15000</v>
      </c>
      <c r="AG312" s="192">
        <f>SUM(AG313:AG326)</f>
        <v>10000</v>
      </c>
      <c r="AH312" s="192">
        <f>SUM(AH313:AH326)</f>
        <v>5000</v>
      </c>
      <c r="AI312" s="192">
        <f t="shared" si="629"/>
        <v>30000</v>
      </c>
      <c r="AJ312" s="192">
        <f>SUM(AJ313:AJ326)</f>
        <v>0</v>
      </c>
      <c r="AK312" s="192">
        <f>SUM(AK313:AK326)</f>
        <v>0</v>
      </c>
      <c r="AL312" s="192">
        <f>SUM(AL313:AL326)</f>
        <v>0</v>
      </c>
      <c r="AM312" s="192">
        <f t="shared" si="630"/>
        <v>0</v>
      </c>
      <c r="AN312" s="192">
        <f>SUM(AN313:AN326)</f>
        <v>875</v>
      </c>
      <c r="AO312" s="192">
        <f>SUM(AO313:AO326)</f>
        <v>0</v>
      </c>
      <c r="AP312" s="192">
        <f>SUM(AP313:AP326)</f>
        <v>0</v>
      </c>
      <c r="AQ312" s="192">
        <f t="shared" si="631"/>
        <v>875</v>
      </c>
      <c r="AR312" s="192">
        <f t="shared" si="632"/>
        <v>38375</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875</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875</v>
      </c>
      <c r="G315" s="183"/>
      <c r="H315" s="183">
        <f t="shared" si="623"/>
        <v>875</v>
      </c>
      <c r="I315" s="183"/>
      <c r="J315" s="183">
        <f t="shared" si="624"/>
        <v>875</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875</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875</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875</v>
      </c>
      <c r="AR315" s="183">
        <f t="shared" si="632"/>
        <v>875</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22500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F317" s="183">
        <f t="shared" si="622"/>
        <v>30000</v>
      </c>
      <c r="G317" s="183"/>
      <c r="H317" s="183">
        <f t="shared" si="623"/>
        <v>30000</v>
      </c>
      <c r="I317" s="183"/>
      <c r="J317" s="183">
        <f t="shared" si="624"/>
        <v>30000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E317" s="183">
        <f t="shared" si="628"/>
        <v>7500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22500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30000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322" s="183">
        <f t="shared" si="757"/>
        <v>7500</v>
      </c>
      <c r="G322" s="183"/>
      <c r="H322" s="183">
        <f t="shared" si="758"/>
        <v>7500</v>
      </c>
      <c r="I322" s="183"/>
      <c r="J322" s="183">
        <f t="shared" si="759"/>
        <v>7500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I322" s="183">
        <f t="shared" si="761"/>
        <v>7500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7500</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186000</v>
      </c>
      <c r="E327" s="180">
        <f>E328+E345+E383+E389</f>
        <v>125500</v>
      </c>
      <c r="F327" s="180">
        <f t="shared" si="622"/>
        <v>311500</v>
      </c>
      <c r="G327" s="180">
        <f>G328+G345+G383+G389</f>
        <v>0</v>
      </c>
      <c r="H327" s="180">
        <f t="shared" si="623"/>
        <v>311500</v>
      </c>
      <c r="I327" s="180">
        <f>I328+I345+I383+I389</f>
        <v>0</v>
      </c>
      <c r="J327" s="180">
        <f t="shared" si="624"/>
        <v>311500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311500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40000</v>
      </c>
      <c r="AD327" s="180">
        <f t="shared" si="781"/>
        <v>0</v>
      </c>
      <c r="AE327" s="180">
        <f t="shared" si="628"/>
        <v>40000</v>
      </c>
      <c r="AF327" s="180">
        <f>AF328+AF345+AF383+AF389</f>
        <v>146000</v>
      </c>
      <c r="AG327" s="180">
        <f>AG328+AG345+AG383+AG389</f>
        <v>13500</v>
      </c>
      <c r="AH327" s="180">
        <f>AH328+AH345+AH383+AH389</f>
        <v>12000</v>
      </c>
      <c r="AI327" s="180">
        <f t="shared" si="629"/>
        <v>171500</v>
      </c>
      <c r="AJ327" s="180">
        <f>AJ328+AJ345+AJ383+AJ389</f>
        <v>0</v>
      </c>
      <c r="AK327" s="180">
        <f>AK328+AK345+AK383+AK389</f>
        <v>100000</v>
      </c>
      <c r="AL327" s="180">
        <f>AL328+AL345+AL383+AL389</f>
        <v>0</v>
      </c>
      <c r="AM327" s="180">
        <f t="shared" si="630"/>
        <v>100000</v>
      </c>
      <c r="AN327" s="180">
        <f>AN328+AN345+AN383+AN389</f>
        <v>0</v>
      </c>
      <c r="AO327" s="180">
        <f>AO328+AO345+AO383+AO389</f>
        <v>0</v>
      </c>
      <c r="AP327" s="180">
        <f>AP328+AP345+AP383+AP389</f>
        <v>0</v>
      </c>
      <c r="AQ327" s="180">
        <f t="shared" si="631"/>
        <v>0</v>
      </c>
      <c r="AR327" s="180">
        <f t="shared" si="632"/>
        <v>311500</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146000</v>
      </c>
      <c r="E345" s="192">
        <f>SUM(E346:E382)</f>
        <v>125500</v>
      </c>
      <c r="F345" s="192">
        <f t="shared" si="622"/>
        <v>271500</v>
      </c>
      <c r="G345" s="192">
        <f>SUM(G346:G382)</f>
        <v>0</v>
      </c>
      <c r="H345" s="192">
        <f t="shared" si="623"/>
        <v>271500</v>
      </c>
      <c r="I345" s="192">
        <f>SUM(I346:I382)</f>
        <v>0</v>
      </c>
      <c r="J345" s="192">
        <f t="shared" si="624"/>
        <v>271500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271500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146000</v>
      </c>
      <c r="AG345" s="192">
        <f>SUM(AG346:AG382)</f>
        <v>13500</v>
      </c>
      <c r="AH345" s="192">
        <f>SUM(AH346:AH382)</f>
        <v>12000</v>
      </c>
      <c r="AI345" s="192">
        <f t="shared" si="629"/>
        <v>171500</v>
      </c>
      <c r="AJ345" s="192">
        <f>SUM(AJ346:AJ382)</f>
        <v>0</v>
      </c>
      <c r="AK345" s="192">
        <f>SUM(AK346:AK382)</f>
        <v>100000</v>
      </c>
      <c r="AL345" s="192">
        <f>SUM(AL346:AL382)</f>
        <v>0</v>
      </c>
      <c r="AM345" s="192">
        <f t="shared" si="630"/>
        <v>100000</v>
      </c>
      <c r="AN345" s="192">
        <f>SUM(AN346:AN382)</f>
        <v>0</v>
      </c>
      <c r="AO345" s="192">
        <f>SUM(AO346:AO382)</f>
        <v>0</v>
      </c>
      <c r="AP345" s="192">
        <f>SUM(AP346:AP382)</f>
        <v>0</v>
      </c>
      <c r="AQ345" s="192">
        <f t="shared" si="631"/>
        <v>0</v>
      </c>
      <c r="AR345" s="192">
        <f t="shared" si="632"/>
        <v>271500</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100000</v>
      </c>
      <c r="G349" s="183"/>
      <c r="H349" s="183">
        <f t="shared" si="623"/>
        <v>100000</v>
      </c>
      <c r="I349" s="183"/>
      <c r="J349" s="183">
        <f t="shared" si="624"/>
        <v>100000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100000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100000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46000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125500</v>
      </c>
      <c r="F366" s="183">
        <f t="shared" si="822"/>
        <v>171500</v>
      </c>
      <c r="G366" s="183"/>
      <c r="H366" s="183">
        <f t="shared" si="823"/>
        <v>171500</v>
      </c>
      <c r="I366" s="183"/>
      <c r="J366" s="183">
        <f t="shared" si="824"/>
        <v>171500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171500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146000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13500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I366" s="183">
        <f t="shared" si="826"/>
        <v>171500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171500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40000</v>
      </c>
      <c r="E383" s="192">
        <f>SUM(E384:E388)</f>
        <v>0</v>
      </c>
      <c r="F383" s="192">
        <f t="shared" ref="F383:F498" si="830">D383+E383</f>
        <v>40000</v>
      </c>
      <c r="G383" s="192">
        <f>SUM(G384:G388)</f>
        <v>0</v>
      </c>
      <c r="H383" s="192">
        <f t="shared" si="623"/>
        <v>40000</v>
      </c>
      <c r="I383" s="192">
        <f>SUM(I384:I388)</f>
        <v>0</v>
      </c>
      <c r="J383" s="192">
        <f t="shared" si="624"/>
        <v>40000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40000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40000</v>
      </c>
      <c r="AD383" s="192">
        <f t="shared" si="831"/>
        <v>0</v>
      </c>
      <c r="AE383" s="192">
        <f t="shared" si="628"/>
        <v>40000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40000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40000</v>
      </c>
      <c r="G385" s="183"/>
      <c r="H385" s="183">
        <f t="shared" si="623"/>
        <v>40000</v>
      </c>
      <c r="I385" s="183"/>
      <c r="J385" s="183">
        <f t="shared" si="624"/>
        <v>40000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40000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40000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580260</v>
      </c>
      <c r="E566" s="186">
        <f>E12+E106+E222+E327+E397+E499+E526+E560</f>
        <v>777600</v>
      </c>
      <c r="F566" s="186">
        <f t="shared" si="1050"/>
        <v>1357860</v>
      </c>
      <c r="G566" s="186">
        <f>G12+G106+G222+G327+G397+G499+G526+G560</f>
        <v>0</v>
      </c>
      <c r="H566" s="186">
        <f t="shared" si="1052"/>
        <v>1357860</v>
      </c>
      <c r="I566" s="186">
        <f>I12+I106+I222+I327+I397+I499+I526+I560</f>
        <v>0</v>
      </c>
      <c r="J566" s="186">
        <f t="shared" si="1053"/>
        <v>1357860</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1261250</v>
      </c>
      <c r="V566" s="186">
        <f t="shared" si="1209"/>
        <v>121210</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590400</v>
      </c>
      <c r="AC566" s="186">
        <f t="shared" si="1209"/>
        <v>57500</v>
      </c>
      <c r="AD566" s="186">
        <f t="shared" si="1209"/>
        <v>7500</v>
      </c>
      <c r="AE566" s="186">
        <f t="shared" si="1059"/>
        <v>655400</v>
      </c>
      <c r="AF566" s="186">
        <f t="shared" ref="AF566:AH566" si="1214">AF12+AF106+AF222+AF327+AF397+AF499+AF526+AF560</f>
        <v>162500</v>
      </c>
      <c r="AG566" s="186">
        <f t="shared" si="1214"/>
        <v>180750</v>
      </c>
      <c r="AH566" s="186">
        <f t="shared" si="1214"/>
        <v>41600</v>
      </c>
      <c r="AI566" s="186">
        <f t="shared" si="1060"/>
        <v>384850</v>
      </c>
      <c r="AJ566" s="186">
        <f t="shared" ref="AJ566:AL566" si="1215">AJ12+AJ106+AJ222+AJ327+AJ397+AJ499+AJ526+AJ560</f>
        <v>15000</v>
      </c>
      <c r="AK566" s="186">
        <f t="shared" si="1215"/>
        <v>100000</v>
      </c>
      <c r="AL566" s="186">
        <f t="shared" si="1215"/>
        <v>90800</v>
      </c>
      <c r="AM566" s="186">
        <f t="shared" si="1061"/>
        <v>205800</v>
      </c>
      <c r="AN566" s="186">
        <f t="shared" ref="AN566:AP566" si="1216">AN12+AN106+AN222+AN327+AN397+AN499+AN526+AN560</f>
        <v>87210</v>
      </c>
      <c r="AO566" s="186">
        <f t="shared" si="1216"/>
        <v>0</v>
      </c>
      <c r="AP566" s="186">
        <f t="shared" si="1216"/>
        <v>49200</v>
      </c>
      <c r="AQ566" s="186">
        <f t="shared" si="1062"/>
        <v>136410</v>
      </c>
      <c r="AR566" s="186">
        <f t="shared" si="1063"/>
        <v>1382460</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D28" zoomScale="90" zoomScaleNormal="90" workbookViewId="0">
      <selection activeCell="K17" sqref="K17"/>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1478</v>
      </c>
      <c r="Q2" s="122" t="s">
        <v>1513</v>
      </c>
      <c r="S2" s="462" t="str">
        <f>+Presupuesto!D11</f>
        <v>Recurrente</v>
      </c>
      <c r="T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248</v>
      </c>
      <c r="D5" s="463">
        <f>SUMIF(C:C,$C$10,D:D)</f>
        <v>121210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34000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391</v>
      </c>
      <c r="D13" s="369" t="s">
        <v>1720</v>
      </c>
      <c r="E13" s="93"/>
      <c r="F13" s="93"/>
      <c r="G13" s="93"/>
      <c r="H13" s="76"/>
      <c r="I13" s="76"/>
      <c r="J13" s="76"/>
      <c r="K13" s="112"/>
      <c r="N13" s="153"/>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Capacitar al personal de la Tesoreria en tema de Impuestos</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7" t="s">
        <v>47</v>
      </c>
      <c r="D17" s="544">
        <v>10</v>
      </c>
      <c r="E17" s="328">
        <v>1</v>
      </c>
      <c r="F17" s="115">
        <v>15000</v>
      </c>
      <c r="G17" s="329">
        <f t="shared" ref="G17:G25" si="0">E17*F17</f>
        <v>15000</v>
      </c>
      <c r="H17" s="330" t="s">
        <v>128</v>
      </c>
      <c r="I17" s="116" t="s">
        <v>698</v>
      </c>
      <c r="J17" s="116" t="str">
        <f>VLOOKUP(I17,Presupuesto!$B$11:$C$566,2,0)</f>
        <v>SERVICIOS DE CAPACITACION.</v>
      </c>
      <c r="K17" s="331" t="s">
        <v>1364</v>
      </c>
      <c r="L17" s="116" t="s">
        <v>398</v>
      </c>
      <c r="N17" s="153"/>
    </row>
    <row r="18" spans="2:14" x14ac:dyDescent="0.25">
      <c r="B18" s="93"/>
      <c r="C18" s="99" t="s">
        <v>48</v>
      </c>
      <c r="D18" s="545"/>
      <c r="E18" s="200">
        <f>D17</f>
        <v>10</v>
      </c>
      <c r="F18" s="100"/>
      <c r="G18" s="97">
        <f t="shared" si="0"/>
        <v>0</v>
      </c>
      <c r="H18" s="161" t="s">
        <v>128</v>
      </c>
      <c r="I18" s="98" t="s">
        <v>716</v>
      </c>
      <c r="J18" s="98" t="str">
        <f>VLOOKUP(I18,Presupuesto!$B$11:$C$566,2,0)</f>
        <v>SERVICIOS DE IMPRENTA PUBLIC.Y REPRODUCCION</v>
      </c>
      <c r="K18" s="98" t="str">
        <f t="shared" ref="K18:K26" si="1">$K$17</f>
        <v>Gestión del Talento Humano, Administrativo y Docente</v>
      </c>
      <c r="L18" s="98" t="s">
        <v>411</v>
      </c>
      <c r="N18" s="153"/>
    </row>
    <row r="19" spans="2:14" x14ac:dyDescent="0.25">
      <c r="B19" s="93"/>
      <c r="C19" s="99" t="s">
        <v>49</v>
      </c>
      <c r="D19" s="545"/>
      <c r="E19" s="200">
        <f>D17</f>
        <v>10</v>
      </c>
      <c r="F19" s="100">
        <v>150</v>
      </c>
      <c r="G19" s="97">
        <f t="shared" si="0"/>
        <v>1500</v>
      </c>
      <c r="H19" s="161" t="s">
        <v>128</v>
      </c>
      <c r="I19" s="98" t="s">
        <v>791</v>
      </c>
      <c r="J19" s="98" t="str">
        <f>VLOOKUP(I19,Presupuesto!$B$11:$C$566,2,0)</f>
        <v>ALIMENTOS B EBIDAS PARA PERSONAS</v>
      </c>
      <c r="K19" s="98" t="str">
        <f t="shared" si="1"/>
        <v>Gestión del Talento Humano, Administrativo y Docente</v>
      </c>
      <c r="L19" s="98" t="s">
        <v>395</v>
      </c>
      <c r="N19" s="153"/>
    </row>
    <row r="20" spans="2:14" x14ac:dyDescent="0.25">
      <c r="B20" s="93"/>
      <c r="C20" s="99" t="s">
        <v>50</v>
      </c>
      <c r="D20" s="545"/>
      <c r="E20" s="151">
        <v>0</v>
      </c>
      <c r="F20" s="118">
        <v>10000</v>
      </c>
      <c r="G20" s="97">
        <f t="shared" si="0"/>
        <v>0</v>
      </c>
      <c r="H20" s="161" t="s">
        <v>128</v>
      </c>
      <c r="I20" s="322" t="s">
        <v>299</v>
      </c>
      <c r="J20" s="98" t="str">
        <f>VLOOKUP(I20,Presupuesto!$B$11:$C$566,2,0)</f>
        <v>PASAJES (26100-00)</v>
      </c>
      <c r="K20" s="98" t="str">
        <f t="shared" si="1"/>
        <v>Gestión del Talento Humano, Administrativo y Docente</v>
      </c>
      <c r="L20" s="98" t="s">
        <v>398</v>
      </c>
      <c r="N20" s="153"/>
    </row>
    <row r="21" spans="2:14" x14ac:dyDescent="0.25">
      <c r="B21" s="93"/>
      <c r="C21" s="99" t="s">
        <v>416</v>
      </c>
      <c r="D21" s="545"/>
      <c r="E21" s="151">
        <v>0</v>
      </c>
      <c r="F21" s="118">
        <v>250</v>
      </c>
      <c r="G21" s="97">
        <f t="shared" si="0"/>
        <v>0</v>
      </c>
      <c r="H21" s="161" t="s">
        <v>128</v>
      </c>
      <c r="I21" s="98" t="s">
        <v>820</v>
      </c>
      <c r="J21" s="98" t="str">
        <f>VLOOKUP(I21,Presupuesto!$B$11:$C$566,2,0)</f>
        <v>PRODUCTOS PAPEL Y CARTON</v>
      </c>
      <c r="K21" s="98" t="str">
        <f t="shared" si="1"/>
        <v>Gestión del Talento Humano, Administrativo y Docente</v>
      </c>
      <c r="L21" s="98" t="s">
        <v>398</v>
      </c>
      <c r="N21" s="153"/>
    </row>
    <row r="22" spans="2:14" x14ac:dyDescent="0.25">
      <c r="B22" s="93"/>
      <c r="C22" s="99" t="s">
        <v>51</v>
      </c>
      <c r="D22" s="545"/>
      <c r="E22" s="200">
        <f>(D17*25)/500</f>
        <v>0.5</v>
      </c>
      <c r="F22" s="100">
        <v>0</v>
      </c>
      <c r="G22" s="97">
        <f t="shared" si="0"/>
        <v>0</v>
      </c>
      <c r="H22" s="161" t="s">
        <v>128</v>
      </c>
      <c r="I22" s="98" t="s">
        <v>820</v>
      </c>
      <c r="J22" s="98" t="str">
        <f>VLOOKUP(I22,Presupuesto!$B$11:$C$566,2,0)</f>
        <v>PRODUCTOS PAPEL Y CARTON</v>
      </c>
      <c r="K22" s="98" t="str">
        <f t="shared" si="1"/>
        <v>Gestión del Talento Humano, Administrativo y Docente</v>
      </c>
      <c r="L22" s="98" t="s">
        <v>411</v>
      </c>
      <c r="N22" s="153"/>
    </row>
    <row r="23" spans="2:14" x14ac:dyDescent="0.25">
      <c r="B23" s="93"/>
      <c r="C23" s="99" t="s">
        <v>122</v>
      </c>
      <c r="D23" s="545"/>
      <c r="E23" s="200">
        <f>D17/12</f>
        <v>0.83333333333333337</v>
      </c>
      <c r="F23" s="100">
        <v>0</v>
      </c>
      <c r="G23" s="97">
        <f t="shared" si="0"/>
        <v>0</v>
      </c>
      <c r="H23" s="161" t="s">
        <v>128</v>
      </c>
      <c r="I23" s="98" t="s">
        <v>941</v>
      </c>
      <c r="J23" s="98" t="str">
        <f>VLOOKUP(I23,Presupuesto!$B$11:$C$566,2,0)</f>
        <v>UTILES DE ESCRITORIO, OFICINA Y ENSE¥ANZA</v>
      </c>
      <c r="K23" s="98" t="str">
        <f t="shared" si="1"/>
        <v>Gestión del Talento Humano, Administrativo y Docente</v>
      </c>
      <c r="L23" s="98" t="s">
        <v>411</v>
      </c>
      <c r="N23" s="153"/>
    </row>
    <row r="24" spans="2:14" x14ac:dyDescent="0.25">
      <c r="B24" s="93"/>
      <c r="C24" s="99" t="s">
        <v>34</v>
      </c>
      <c r="D24" s="545"/>
      <c r="E24" s="200">
        <f>D17/12</f>
        <v>0.83333333333333337</v>
      </c>
      <c r="F24" s="100">
        <v>0</v>
      </c>
      <c r="G24" s="97">
        <f t="shared" si="0"/>
        <v>0</v>
      </c>
      <c r="H24" s="161" t="s">
        <v>128</v>
      </c>
      <c r="I24" s="98" t="s">
        <v>941</v>
      </c>
      <c r="J24" s="98" t="str">
        <f>VLOOKUP(I24,Presupuesto!$B$11:$C$566,2,0)</f>
        <v>UTILES DE ESCRITORIO, OFICINA Y ENSE¥ANZA</v>
      </c>
      <c r="K24" s="98" t="str">
        <f t="shared" si="1"/>
        <v>Gestión del Talento Humano, Administrativo y Docente</v>
      </c>
      <c r="L24" s="98" t="s">
        <v>411</v>
      </c>
      <c r="N24" s="153"/>
    </row>
    <row r="25" spans="2:14" x14ac:dyDescent="0.25">
      <c r="B25" s="93"/>
      <c r="C25" s="109" t="s">
        <v>52</v>
      </c>
      <c r="D25" s="545"/>
      <c r="E25" s="212">
        <v>0</v>
      </c>
      <c r="F25" s="119">
        <v>0</v>
      </c>
      <c r="G25" s="97">
        <f t="shared" si="0"/>
        <v>0</v>
      </c>
      <c r="H25" s="161" t="s">
        <v>128</v>
      </c>
      <c r="I25" s="98" t="s">
        <v>941</v>
      </c>
      <c r="J25" s="98" t="str">
        <f>VLOOKUP(I25,Presupuesto!$B$11:$C$566,2,0)</f>
        <v>UTILES DE ESCRITORIO, OFICINA Y ENSE¥ANZA</v>
      </c>
      <c r="K25" s="98" t="str">
        <f t="shared" si="1"/>
        <v>Gestión del Talento Humano, Administrativo y Docente</v>
      </c>
      <c r="L25" s="98" t="s">
        <v>411</v>
      </c>
      <c r="N25" s="153"/>
    </row>
    <row r="26" spans="2:14" ht="15.75" thickBot="1" x14ac:dyDescent="0.3">
      <c r="B26" s="93"/>
      <c r="C26" s="216" t="s">
        <v>431</v>
      </c>
      <c r="D26" s="217">
        <v>2</v>
      </c>
      <c r="E26" s="332">
        <v>2</v>
      </c>
      <c r="F26" s="104">
        <v>4375</v>
      </c>
      <c r="G26" s="105">
        <f>D26*E26*F26</f>
        <v>17500</v>
      </c>
      <c r="H26" s="333" t="s">
        <v>128</v>
      </c>
      <c r="I26" s="334" t="s">
        <v>760</v>
      </c>
      <c r="J26" s="106" t="str">
        <f>VLOOKUP(I26,Presupuesto!$B$11:$C$566,2,0)</f>
        <v>VIATICOS NACIONALES</v>
      </c>
      <c r="K26" s="335" t="str">
        <f t="shared" si="1"/>
        <v>Gestión del Talento Humano, Administrativo y Docente</v>
      </c>
      <c r="L26" s="335" t="s">
        <v>411</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87210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391</v>
      </c>
      <c r="D32" s="369" t="s">
        <v>1721</v>
      </c>
      <c r="E32" s="93"/>
      <c r="F32" s="93"/>
      <c r="G32" s="93"/>
      <c r="H32" s="76"/>
      <c r="I32" s="76"/>
      <c r="J32" s="76"/>
      <c r="K32" s="112"/>
    </row>
    <row r="33" spans="3:12" ht="18.75" x14ac:dyDescent="0.2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Capacitar a todo el personal de la Tesoreria General en temas de motivación, trabajo en equipo y servicio al cliente</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7" t="s">
        <v>47</v>
      </c>
      <c r="D36" s="544">
        <v>25</v>
      </c>
      <c r="E36" s="328">
        <v>1</v>
      </c>
      <c r="F36" s="115">
        <v>40000</v>
      </c>
      <c r="G36" s="329">
        <f t="shared" ref="G36:G45" si="2">E36*F36</f>
        <v>40000</v>
      </c>
      <c r="H36" s="330" t="s">
        <v>128</v>
      </c>
      <c r="I36" s="116" t="s">
        <v>698</v>
      </c>
      <c r="J36" s="116" t="str">
        <f>VLOOKUP(I36,Presupuesto!$B$11:$C$566,2,0)</f>
        <v>SERVICIOS DE CAPACITACION.</v>
      </c>
      <c r="K36" s="331" t="s">
        <v>1364</v>
      </c>
      <c r="L36" s="116" t="s">
        <v>401</v>
      </c>
    </row>
    <row r="37" spans="3:12" x14ac:dyDescent="0.25">
      <c r="C37" s="99" t="s">
        <v>48</v>
      </c>
      <c r="D37" s="545"/>
      <c r="E37" s="200">
        <f>D36</f>
        <v>25</v>
      </c>
      <c r="F37" s="100">
        <v>50</v>
      </c>
      <c r="G37" s="97">
        <f t="shared" si="2"/>
        <v>1250</v>
      </c>
      <c r="H37" s="161" t="s">
        <v>128</v>
      </c>
      <c r="I37" s="98" t="s">
        <v>716</v>
      </c>
      <c r="J37" s="98" t="str">
        <f>VLOOKUP(I37,Presupuesto!$B$11:$C$566,2,0)</f>
        <v>SERVICIOS DE IMPRENTA PUBLIC.Y REPRODUCCION</v>
      </c>
      <c r="K37" s="98" t="str">
        <f>$K$36</f>
        <v>Gestión del Talento Humano, Administrativo y Docente</v>
      </c>
      <c r="L37" s="98" t="s">
        <v>401</v>
      </c>
    </row>
    <row r="38" spans="3:12" x14ac:dyDescent="0.25">
      <c r="C38" s="99" t="s">
        <v>49</v>
      </c>
      <c r="D38" s="545"/>
      <c r="E38" s="200">
        <f>D36</f>
        <v>25</v>
      </c>
      <c r="F38" s="100">
        <v>150</v>
      </c>
      <c r="G38" s="97">
        <f t="shared" si="2"/>
        <v>3750</v>
      </c>
      <c r="H38" s="161" t="s">
        <v>128</v>
      </c>
      <c r="I38" s="98" t="s">
        <v>791</v>
      </c>
      <c r="J38" s="98" t="str">
        <f>VLOOKUP(I38,Presupuesto!$B$11:$C$566,2,0)</f>
        <v>ALIMENTOS B EBIDAS PARA PERSONAS</v>
      </c>
      <c r="K38" s="98" t="str">
        <f t="shared" ref="K38:K45" si="3">$K$36</f>
        <v>Gestión del Talento Humano, Administrativo y Docente</v>
      </c>
      <c r="L38" s="98" t="s">
        <v>401</v>
      </c>
    </row>
    <row r="39" spans="3:12" x14ac:dyDescent="0.25">
      <c r="C39" s="99" t="s">
        <v>50</v>
      </c>
      <c r="D39" s="545"/>
      <c r="E39" s="151">
        <v>0</v>
      </c>
      <c r="F39" s="118">
        <v>13000</v>
      </c>
      <c r="G39" s="97">
        <f t="shared" si="2"/>
        <v>0</v>
      </c>
      <c r="H39" s="161" t="s">
        <v>128</v>
      </c>
      <c r="I39" s="322" t="s">
        <v>299</v>
      </c>
      <c r="J39" s="98" t="str">
        <f>VLOOKUP(I39,Presupuesto!$B$11:$C$566,2,0)</f>
        <v>PASAJES (26100-00)</v>
      </c>
      <c r="K39" s="98" t="str">
        <f t="shared" si="3"/>
        <v>Gestión del Talento Humano, Administrativo y Docente</v>
      </c>
      <c r="L39" s="98" t="s">
        <v>411</v>
      </c>
    </row>
    <row r="40" spans="3:12" x14ac:dyDescent="0.25">
      <c r="C40" s="99" t="s">
        <v>416</v>
      </c>
      <c r="D40" s="545"/>
      <c r="E40" s="151">
        <v>25</v>
      </c>
      <c r="F40" s="118">
        <v>250</v>
      </c>
      <c r="G40" s="97">
        <f t="shared" si="2"/>
        <v>6250</v>
      </c>
      <c r="H40" s="161" t="s">
        <v>128</v>
      </c>
      <c r="I40" s="98" t="s">
        <v>820</v>
      </c>
      <c r="J40" s="98" t="str">
        <f>VLOOKUP(I40,Presupuesto!$B$11:$C$566,2,0)</f>
        <v>PRODUCTOS PAPEL Y CARTON</v>
      </c>
      <c r="K40" s="98" t="str">
        <f t="shared" si="3"/>
        <v>Gestión del Talento Humano, Administrativo y Docente</v>
      </c>
      <c r="L40" s="98" t="s">
        <v>401</v>
      </c>
    </row>
    <row r="41" spans="3:12" x14ac:dyDescent="0.25">
      <c r="C41" s="99" t="s">
        <v>51</v>
      </c>
      <c r="D41" s="545"/>
      <c r="E41" s="200">
        <v>1</v>
      </c>
      <c r="F41" s="100">
        <v>85</v>
      </c>
      <c r="G41" s="97">
        <f t="shared" si="2"/>
        <v>85</v>
      </c>
      <c r="H41" s="161" t="s">
        <v>128</v>
      </c>
      <c r="I41" s="98" t="s">
        <v>820</v>
      </c>
      <c r="J41" s="98" t="str">
        <f>VLOOKUP(I41,Presupuesto!$B$11:$C$566,2,0)</f>
        <v>PRODUCTOS PAPEL Y CARTON</v>
      </c>
      <c r="K41" s="98" t="str">
        <f t="shared" si="3"/>
        <v>Gestión del Talento Humano, Administrativo y Docente</v>
      </c>
      <c r="L41" s="98" t="s">
        <v>401</v>
      </c>
    </row>
    <row r="42" spans="3:12" x14ac:dyDescent="0.25">
      <c r="C42" s="99" t="s">
        <v>122</v>
      </c>
      <c r="D42" s="545"/>
      <c r="E42" s="200">
        <v>25</v>
      </c>
      <c r="F42" s="100">
        <v>5</v>
      </c>
      <c r="G42" s="97">
        <f t="shared" si="2"/>
        <v>125</v>
      </c>
      <c r="H42" s="161" t="s">
        <v>128</v>
      </c>
      <c r="I42" s="98" t="s">
        <v>941</v>
      </c>
      <c r="J42" s="98" t="str">
        <f>VLOOKUP(I42,Presupuesto!$B$11:$C$566,2,0)</f>
        <v>UTILES DE ESCRITORIO, OFICINA Y ENSE¥ANZA</v>
      </c>
      <c r="K42" s="98" t="str">
        <f t="shared" si="3"/>
        <v>Gestión del Talento Humano, Administrativo y Docente</v>
      </c>
      <c r="L42" s="98" t="s">
        <v>401</v>
      </c>
    </row>
    <row r="43" spans="3:12" x14ac:dyDescent="0.25">
      <c r="C43" s="99" t="s">
        <v>34</v>
      </c>
      <c r="D43" s="545"/>
      <c r="E43" s="200">
        <v>25</v>
      </c>
      <c r="F43" s="100">
        <v>20</v>
      </c>
      <c r="G43" s="97">
        <f t="shared" si="2"/>
        <v>500</v>
      </c>
      <c r="H43" s="161" t="s">
        <v>128</v>
      </c>
      <c r="I43" s="98" t="s">
        <v>941</v>
      </c>
      <c r="J43" s="98" t="str">
        <f>VLOOKUP(I43,Presupuesto!$B$11:$C$566,2,0)</f>
        <v>UTILES DE ESCRITORIO, OFICINA Y ENSE¥ANZA</v>
      </c>
      <c r="K43" s="98" t="str">
        <f t="shared" si="3"/>
        <v>Gestión del Talento Humano, Administrativo y Docente</v>
      </c>
      <c r="L43" s="98" t="s">
        <v>401</v>
      </c>
    </row>
    <row r="44" spans="3:12" x14ac:dyDescent="0.25">
      <c r="C44" s="109" t="s">
        <v>52</v>
      </c>
      <c r="D44" s="545"/>
      <c r="E44" s="212">
        <v>25</v>
      </c>
      <c r="F44" s="119">
        <v>10</v>
      </c>
      <c r="G44" s="97">
        <f t="shared" si="2"/>
        <v>250</v>
      </c>
      <c r="H44" s="161" t="s">
        <v>128</v>
      </c>
      <c r="I44" s="98" t="s">
        <v>941</v>
      </c>
      <c r="J44" s="98" t="str">
        <f>VLOOKUP(I44,Presupuesto!$B$11:$C$566,2,0)</f>
        <v>UTILES DE ESCRITORIO, OFICINA Y ENSE¥ANZA</v>
      </c>
      <c r="K44" s="98" t="str">
        <f t="shared" si="3"/>
        <v>Gestión del Talento Humano, Administrativo y Docente</v>
      </c>
      <c r="L44" s="98" t="s">
        <v>401</v>
      </c>
    </row>
    <row r="45" spans="3:12" ht="15.75" thickBot="1" x14ac:dyDescent="0.3">
      <c r="C45" s="216" t="s">
        <v>431</v>
      </c>
      <c r="D45" s="217">
        <v>8</v>
      </c>
      <c r="E45" s="332">
        <v>8</v>
      </c>
      <c r="F45" s="104">
        <v>4375</v>
      </c>
      <c r="G45" s="105">
        <f t="shared" si="2"/>
        <v>35000</v>
      </c>
      <c r="H45" s="333" t="s">
        <v>128</v>
      </c>
      <c r="I45" s="334" t="s">
        <v>760</v>
      </c>
      <c r="J45" s="106" t="str">
        <f>VLOOKUP(I45,Presupuesto!$B$11:$C$566,2,0)</f>
        <v>VIATICOS NACIONALES</v>
      </c>
      <c r="K45" s="335" t="str">
        <f t="shared" si="3"/>
        <v>Gestión del Talento Humano, Administrativo y Docente</v>
      </c>
      <c r="L45" s="335" t="s">
        <v>401</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369"/>
      <c r="E51" s="93"/>
      <c r="F51" s="93"/>
      <c r="G51" s="93"/>
      <c r="H51" s="76"/>
      <c r="I51" s="76"/>
      <c r="J51" s="76"/>
      <c r="K51" s="112"/>
    </row>
    <row r="52" spans="3:12"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7" t="s">
        <v>47</v>
      </c>
      <c r="D55" s="544"/>
      <c r="E55" s="328"/>
      <c r="F55" s="115">
        <v>30000</v>
      </c>
      <c r="G55" s="329">
        <f t="shared" ref="G55:G63" si="4">E55*F55</f>
        <v>0</v>
      </c>
      <c r="H55" s="330"/>
      <c r="I55" s="116" t="s">
        <v>698</v>
      </c>
      <c r="J55" s="116" t="str">
        <f>VLOOKUP(I55,Presupuesto!$B$11:$C$566,2,0)</f>
        <v>SERVICIOS DE CAPACITACION.</v>
      </c>
      <c r="K55" s="331" t="s">
        <v>1513</v>
      </c>
      <c r="L55" s="116" t="s">
        <v>393</v>
      </c>
    </row>
    <row r="56" spans="3:12" x14ac:dyDescent="0.25">
      <c r="C56" s="99" t="s">
        <v>48</v>
      </c>
      <c r="D56" s="545"/>
      <c r="E56" s="200">
        <f>D55</f>
        <v>0</v>
      </c>
      <c r="F56" s="100">
        <v>50</v>
      </c>
      <c r="G56" s="97">
        <f t="shared" si="4"/>
        <v>0</v>
      </c>
      <c r="H56" s="161"/>
      <c r="I56" s="98" t="s">
        <v>716</v>
      </c>
      <c r="J56" s="98" t="str">
        <f>VLOOKUP(I56,Presupuesto!$B$11:$C$566,2,0)</f>
        <v>SERVICIOS DE IMPRENTA PUBLIC.Y REPRODUCCION</v>
      </c>
      <c r="K56" s="98" t="str">
        <f t="shared" ref="K56:K57" si="5">$K$55</f>
        <v>Gestión Tecnologías de Información y Comunicación</v>
      </c>
      <c r="L56" s="98" t="s">
        <v>411</v>
      </c>
    </row>
    <row r="57" spans="3:12" x14ac:dyDescent="0.25">
      <c r="C57" s="99" t="s">
        <v>49</v>
      </c>
      <c r="D57" s="545"/>
      <c r="E57" s="200">
        <f>D55</f>
        <v>0</v>
      </c>
      <c r="F57" s="100">
        <v>150</v>
      </c>
      <c r="G57" s="97">
        <f t="shared" si="4"/>
        <v>0</v>
      </c>
      <c r="H57" s="161"/>
      <c r="I57" s="98" t="s">
        <v>791</v>
      </c>
      <c r="J57" s="98" t="str">
        <f>VLOOKUP(I57,Presupuesto!$B$11:$C$566,2,0)</f>
        <v>ALIMENTOS B EBIDAS PARA PERSONAS</v>
      </c>
      <c r="K57" s="98" t="str">
        <f t="shared" si="5"/>
        <v>Gestión Tecnologías de Información y Comunicación</v>
      </c>
      <c r="L57" s="98" t="s">
        <v>395</v>
      </c>
    </row>
    <row r="58" spans="3:12" x14ac:dyDescent="0.25">
      <c r="C58" s="99" t="s">
        <v>50</v>
      </c>
      <c r="D58" s="545"/>
      <c r="E58" s="151">
        <v>0</v>
      </c>
      <c r="F58" s="118">
        <v>10000</v>
      </c>
      <c r="G58" s="97">
        <f t="shared" si="4"/>
        <v>0</v>
      </c>
      <c r="H58" s="161"/>
      <c r="I58" s="322" t="s">
        <v>299</v>
      </c>
      <c r="J58" s="98" t="str">
        <f>VLOOKUP(I58,Presupuesto!$B$11:$C$566,2,0)</f>
        <v>PASAJES (26100-00)</v>
      </c>
      <c r="K58" s="98" t="str">
        <f>$K$55</f>
        <v>Gestión Tecnologías de Información y Comunicación</v>
      </c>
      <c r="L58" s="98" t="s">
        <v>411</v>
      </c>
    </row>
    <row r="59" spans="3:12" x14ac:dyDescent="0.25">
      <c r="C59" s="99" t="s">
        <v>416</v>
      </c>
      <c r="D59" s="545"/>
      <c r="E59" s="151">
        <v>0</v>
      </c>
      <c r="F59" s="118">
        <v>250</v>
      </c>
      <c r="G59" s="97">
        <f t="shared" si="4"/>
        <v>0</v>
      </c>
      <c r="H59" s="161"/>
      <c r="I59" s="98" t="s">
        <v>820</v>
      </c>
      <c r="J59" s="98" t="str">
        <f>VLOOKUP(I59,Presupuesto!$B$11:$C$566,2,0)</f>
        <v>PRODUCTOS PAPEL Y CARTON</v>
      </c>
      <c r="K59" s="98" t="str">
        <f t="shared" ref="K59:K64" si="6">$K$55</f>
        <v>Gestión Tecnologías de Información y Comunicación</v>
      </c>
      <c r="L59" s="98" t="s">
        <v>411</v>
      </c>
    </row>
    <row r="60" spans="3:12" x14ac:dyDescent="0.25">
      <c r="C60" s="99" t="s">
        <v>51</v>
      </c>
      <c r="D60" s="545"/>
      <c r="E60" s="200">
        <f>(D55*25)/500</f>
        <v>0</v>
      </c>
      <c r="F60" s="100">
        <v>85</v>
      </c>
      <c r="G60" s="97">
        <f t="shared" si="4"/>
        <v>0</v>
      </c>
      <c r="H60" s="161"/>
      <c r="I60" s="98" t="s">
        <v>820</v>
      </c>
      <c r="J60" s="98" t="str">
        <f>VLOOKUP(I60,Presupuesto!$B$11:$C$566,2,0)</f>
        <v>PRODUCTOS PAPEL Y CARTON</v>
      </c>
      <c r="K60" s="98" t="str">
        <f t="shared" si="6"/>
        <v>Gestión Tecnologías de Información y Comunicación</v>
      </c>
      <c r="L60" s="98" t="s">
        <v>411</v>
      </c>
    </row>
    <row r="61" spans="3:12" x14ac:dyDescent="0.25">
      <c r="C61" s="99" t="s">
        <v>122</v>
      </c>
      <c r="D61" s="545"/>
      <c r="E61" s="200">
        <f>D55/12</f>
        <v>0</v>
      </c>
      <c r="F61" s="100">
        <v>36</v>
      </c>
      <c r="G61" s="97">
        <f t="shared" si="4"/>
        <v>0</v>
      </c>
      <c r="H61" s="161"/>
      <c r="I61" s="98" t="s">
        <v>941</v>
      </c>
      <c r="J61" s="98" t="str">
        <f>VLOOKUP(I61,Presupuesto!$B$11:$C$566,2,0)</f>
        <v>UTILES DE ESCRITORIO, OFICINA Y ENSE¥ANZA</v>
      </c>
      <c r="K61" s="98" t="str">
        <f t="shared" si="6"/>
        <v>Gestión Tecnologías de Información y Comunicación</v>
      </c>
      <c r="L61" s="98" t="s">
        <v>411</v>
      </c>
    </row>
    <row r="62" spans="3:12" x14ac:dyDescent="0.25">
      <c r="C62" s="99" t="s">
        <v>34</v>
      </c>
      <c r="D62" s="545"/>
      <c r="E62" s="200">
        <f>D55/12</f>
        <v>0</v>
      </c>
      <c r="F62" s="100">
        <v>80</v>
      </c>
      <c r="G62" s="97">
        <f t="shared" si="4"/>
        <v>0</v>
      </c>
      <c r="H62" s="161"/>
      <c r="I62" s="98" t="s">
        <v>941</v>
      </c>
      <c r="J62" s="98" t="str">
        <f>VLOOKUP(I62,Presupuesto!$B$11:$C$566,2,0)</f>
        <v>UTILES DE ESCRITORIO, OFICINA Y ENSE¥ANZA</v>
      </c>
      <c r="K62" s="98" t="str">
        <f t="shared" si="6"/>
        <v>Gestión Tecnologías de Información y Comunicación</v>
      </c>
      <c r="L62" s="98" t="s">
        <v>411</v>
      </c>
    </row>
    <row r="63" spans="3:12" x14ac:dyDescent="0.25">
      <c r="C63" s="109" t="s">
        <v>52</v>
      </c>
      <c r="D63" s="545"/>
      <c r="E63" s="212">
        <v>0</v>
      </c>
      <c r="F63" s="119">
        <v>25</v>
      </c>
      <c r="G63" s="97">
        <f t="shared" si="4"/>
        <v>0</v>
      </c>
      <c r="H63" s="161"/>
      <c r="I63" s="98" t="s">
        <v>941</v>
      </c>
      <c r="J63" s="98" t="str">
        <f>VLOOKUP(I63,Presupuesto!$B$11:$C$566,2,0)</f>
        <v>UTILES DE ESCRITORIO, OFICINA Y ENSE¥ANZA</v>
      </c>
      <c r="K63" s="98" t="str">
        <f t="shared" si="6"/>
        <v>Gestión Tecnologías de Información y Comunicación</v>
      </c>
      <c r="L63" s="98" t="s">
        <v>411</v>
      </c>
    </row>
    <row r="64" spans="3:12" ht="15.75" thickBot="1" x14ac:dyDescent="0.3">
      <c r="C64" s="216" t="s">
        <v>429</v>
      </c>
      <c r="D64" s="217">
        <v>0</v>
      </c>
      <c r="E64" s="332">
        <v>0</v>
      </c>
      <c r="F64" s="104">
        <f>HLOOKUP(C64,$AH$2:$BU$3,2,0)</f>
        <v>1150</v>
      </c>
      <c r="G64" s="105">
        <f>D64*E64*F64</f>
        <v>0</v>
      </c>
      <c r="H64" s="333"/>
      <c r="I64" s="334" t="s">
        <v>300</v>
      </c>
      <c r="J64" s="106" t="str">
        <f>VLOOKUP(I64,Presupuesto!$B$11:$C$566,2,0)</f>
        <v>VIATICOS (26200-00)</v>
      </c>
      <c r="K64" s="335" t="str">
        <f t="shared" si="6"/>
        <v>Gestión Tecnologías de Información y Comunicación</v>
      </c>
      <c r="L64" s="335" t="s">
        <v>411</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369"/>
      <c r="E70" s="93"/>
      <c r="F70" s="93"/>
      <c r="G70" s="93"/>
      <c r="H70" s="76"/>
      <c r="I70" s="76"/>
      <c r="J70" s="76"/>
      <c r="K70" s="112"/>
    </row>
    <row r="71" spans="3:12"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7" t="s">
        <v>47</v>
      </c>
      <c r="D74" s="544"/>
      <c r="E74" s="328"/>
      <c r="F74" s="115">
        <v>30000</v>
      </c>
      <c r="G74" s="329">
        <f t="shared" ref="G74:G82" si="7">E74*F74</f>
        <v>0</v>
      </c>
      <c r="H74" s="330"/>
      <c r="I74" s="116" t="s">
        <v>698</v>
      </c>
      <c r="J74" s="116" t="str">
        <f>VLOOKUP(I74,Presupuesto!$B$11:$C$566,2,0)</f>
        <v>SERVICIOS DE CAPACITACION.</v>
      </c>
      <c r="K74" s="331" t="s">
        <v>1513</v>
      </c>
      <c r="L74" s="116" t="s">
        <v>393</v>
      </c>
    </row>
    <row r="75" spans="3:12" x14ac:dyDescent="0.25">
      <c r="C75" s="99" t="s">
        <v>48</v>
      </c>
      <c r="D75" s="545"/>
      <c r="E75" s="200">
        <f>D74</f>
        <v>0</v>
      </c>
      <c r="F75" s="100">
        <v>50</v>
      </c>
      <c r="G75" s="97">
        <f t="shared" si="7"/>
        <v>0</v>
      </c>
      <c r="H75" s="161"/>
      <c r="I75" s="98" t="s">
        <v>716</v>
      </c>
      <c r="J75" s="98" t="str">
        <f>VLOOKUP(I75,Presupuesto!$B$11:$C$566,2,0)</f>
        <v>SERVICIOS DE IMPRENTA PUBLIC.Y REPRODUCCION</v>
      </c>
      <c r="K75" s="98" t="str">
        <f>$K$74</f>
        <v>Gestión Tecnologías de Información y Comunicación</v>
      </c>
      <c r="L75" s="98" t="s">
        <v>411</v>
      </c>
    </row>
    <row r="76" spans="3:12" x14ac:dyDescent="0.25">
      <c r="C76" s="99" t="s">
        <v>49</v>
      </c>
      <c r="D76" s="545"/>
      <c r="E76" s="200">
        <f>D74</f>
        <v>0</v>
      </c>
      <c r="F76" s="100">
        <v>150</v>
      </c>
      <c r="G76" s="97">
        <f t="shared" si="7"/>
        <v>0</v>
      </c>
      <c r="H76" s="161"/>
      <c r="I76" s="98" t="s">
        <v>791</v>
      </c>
      <c r="J76" s="98" t="str">
        <f>VLOOKUP(I76,Presupuesto!$B$11:$C$566,2,0)</f>
        <v>ALIMENTOS B EBIDAS PARA PERSONAS</v>
      </c>
      <c r="K76" s="98" t="str">
        <f t="shared" ref="K76:K83" si="8">$K$74</f>
        <v>Gestión Tecnologías de Información y Comunicación</v>
      </c>
      <c r="L76" s="98" t="s">
        <v>395</v>
      </c>
    </row>
    <row r="77" spans="3:12" x14ac:dyDescent="0.25">
      <c r="C77" s="99" t="s">
        <v>50</v>
      </c>
      <c r="D77" s="545"/>
      <c r="E77" s="151">
        <v>0</v>
      </c>
      <c r="F77" s="118">
        <v>10000</v>
      </c>
      <c r="G77" s="97">
        <f t="shared" si="7"/>
        <v>0</v>
      </c>
      <c r="H77" s="161"/>
      <c r="I77" s="322" t="s">
        <v>299</v>
      </c>
      <c r="J77" s="98" t="str">
        <f>VLOOKUP(I77,Presupuesto!$B$11:$C$566,2,0)</f>
        <v>PASAJES (26100-00)</v>
      </c>
      <c r="K77" s="98" t="str">
        <f t="shared" si="8"/>
        <v>Gestión Tecnologías de Información y Comunicación</v>
      </c>
      <c r="L77" s="98" t="s">
        <v>411</v>
      </c>
    </row>
    <row r="78" spans="3:12" x14ac:dyDescent="0.25">
      <c r="C78" s="99" t="s">
        <v>416</v>
      </c>
      <c r="D78" s="545"/>
      <c r="E78" s="151">
        <v>0</v>
      </c>
      <c r="F78" s="118">
        <v>250</v>
      </c>
      <c r="G78" s="97">
        <f t="shared" si="7"/>
        <v>0</v>
      </c>
      <c r="H78" s="161"/>
      <c r="I78" s="98" t="s">
        <v>820</v>
      </c>
      <c r="J78" s="98" t="str">
        <f>VLOOKUP(I78,Presupuesto!$B$11:$C$566,2,0)</f>
        <v>PRODUCTOS PAPEL Y CARTON</v>
      </c>
      <c r="K78" s="98" t="str">
        <f t="shared" si="8"/>
        <v>Gestión Tecnologías de Información y Comunicación</v>
      </c>
      <c r="L78" s="98" t="s">
        <v>411</v>
      </c>
    </row>
    <row r="79" spans="3:12" x14ac:dyDescent="0.25">
      <c r="C79" s="99" t="s">
        <v>51</v>
      </c>
      <c r="D79" s="545"/>
      <c r="E79" s="200">
        <f>(D74*25)/500</f>
        <v>0</v>
      </c>
      <c r="F79" s="100">
        <v>85</v>
      </c>
      <c r="G79" s="97">
        <f t="shared" si="7"/>
        <v>0</v>
      </c>
      <c r="H79" s="161"/>
      <c r="I79" s="98" t="s">
        <v>820</v>
      </c>
      <c r="J79" s="98" t="str">
        <f>VLOOKUP(I79,Presupuesto!$B$11:$C$566,2,0)</f>
        <v>PRODUCTOS PAPEL Y CARTON</v>
      </c>
      <c r="K79" s="98" t="str">
        <f t="shared" si="8"/>
        <v>Gestión Tecnologías de Información y Comunicación</v>
      </c>
      <c r="L79" s="98" t="s">
        <v>411</v>
      </c>
    </row>
    <row r="80" spans="3:12" x14ac:dyDescent="0.25">
      <c r="C80" s="99" t="s">
        <v>122</v>
      </c>
      <c r="D80" s="545"/>
      <c r="E80" s="200">
        <f>D74/12</f>
        <v>0</v>
      </c>
      <c r="F80" s="100">
        <v>36</v>
      </c>
      <c r="G80" s="97">
        <f t="shared" si="7"/>
        <v>0</v>
      </c>
      <c r="H80" s="161"/>
      <c r="I80" s="98" t="s">
        <v>941</v>
      </c>
      <c r="J80" s="98" t="str">
        <f>VLOOKUP(I80,Presupuesto!$B$11:$C$566,2,0)</f>
        <v>UTILES DE ESCRITORIO, OFICINA Y ENSE¥ANZA</v>
      </c>
      <c r="K80" s="98" t="str">
        <f t="shared" si="8"/>
        <v>Gestión Tecnologías de Información y Comunicación</v>
      </c>
      <c r="L80" s="98" t="s">
        <v>411</v>
      </c>
    </row>
    <row r="81" spans="3:12" x14ac:dyDescent="0.25">
      <c r="C81" s="99" t="s">
        <v>34</v>
      </c>
      <c r="D81" s="545"/>
      <c r="E81" s="200">
        <f>D74/12</f>
        <v>0</v>
      </c>
      <c r="F81" s="100">
        <v>80</v>
      </c>
      <c r="G81" s="97">
        <f t="shared" si="7"/>
        <v>0</v>
      </c>
      <c r="H81" s="161"/>
      <c r="I81" s="98" t="s">
        <v>941</v>
      </c>
      <c r="J81" s="98" t="str">
        <f>VLOOKUP(I81,Presupuesto!$B$11:$C$566,2,0)</f>
        <v>UTILES DE ESCRITORIO, OFICINA Y ENSE¥ANZA</v>
      </c>
      <c r="K81" s="98" t="str">
        <f t="shared" si="8"/>
        <v>Gestión Tecnologías de Información y Comunicación</v>
      </c>
      <c r="L81" s="98" t="s">
        <v>411</v>
      </c>
    </row>
    <row r="82" spans="3:12" x14ac:dyDescent="0.25">
      <c r="C82" s="109" t="s">
        <v>52</v>
      </c>
      <c r="D82" s="545"/>
      <c r="E82" s="212">
        <v>0</v>
      </c>
      <c r="F82" s="119">
        <v>25</v>
      </c>
      <c r="G82" s="97">
        <f t="shared" si="7"/>
        <v>0</v>
      </c>
      <c r="H82" s="161"/>
      <c r="I82" s="98" t="s">
        <v>941</v>
      </c>
      <c r="J82" s="98" t="str">
        <f>VLOOKUP(I82,Presupuesto!$B$11:$C$566,2,0)</f>
        <v>UTILES DE ESCRITORIO, OFICINA Y ENSE¥ANZA</v>
      </c>
      <c r="K82" s="98" t="str">
        <f t="shared" si="8"/>
        <v>Gestión Tecnologías de Información y Comunicación</v>
      </c>
      <c r="L82" s="98" t="s">
        <v>411</v>
      </c>
    </row>
    <row r="83" spans="3:12" ht="15.75" thickBot="1" x14ac:dyDescent="0.3">
      <c r="C83" s="216" t="s">
        <v>429</v>
      </c>
      <c r="D83" s="217">
        <v>0</v>
      </c>
      <c r="E83" s="332">
        <v>0</v>
      </c>
      <c r="F83" s="104">
        <f>HLOOKUP(C83,$AH$2:$BU$3,2,0)</f>
        <v>1150</v>
      </c>
      <c r="G83" s="105">
        <f>D83*E83*F83</f>
        <v>0</v>
      </c>
      <c r="H83" s="333"/>
      <c r="I83" s="334" t="s">
        <v>300</v>
      </c>
      <c r="J83" s="106" t="str">
        <f>VLOOKUP(I83,Presupuesto!$B$11:$C$566,2,0)</f>
        <v>VIATICOS (26200-00)</v>
      </c>
      <c r="K83" s="335" t="str">
        <f t="shared" si="8"/>
        <v>Gestión Tecnologías de Información y Comunicación</v>
      </c>
      <c r="L83" s="335" t="s">
        <v>411</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369"/>
      <c r="E89" s="93"/>
      <c r="F89" s="93"/>
      <c r="G89" s="93"/>
      <c r="H89" s="76"/>
      <c r="I89" s="76"/>
      <c r="J89" s="76"/>
      <c r="K89" s="112"/>
    </row>
    <row r="90" spans="3:12"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7" t="s">
        <v>47</v>
      </c>
      <c r="D93" s="544"/>
      <c r="E93" s="328"/>
      <c r="F93" s="115">
        <v>30000</v>
      </c>
      <c r="G93" s="329">
        <f t="shared" ref="G93:G101" si="9">E93*F93</f>
        <v>0</v>
      </c>
      <c r="H93" s="330"/>
      <c r="I93" s="116" t="s">
        <v>698</v>
      </c>
      <c r="J93" s="116" t="str">
        <f>VLOOKUP(I93,Presupuesto!$B$11:$C$566,2,0)</f>
        <v>SERVICIOS DE CAPACITACION.</v>
      </c>
      <c r="K93" s="331" t="s">
        <v>1513</v>
      </c>
      <c r="L93" s="116" t="s">
        <v>393</v>
      </c>
    </row>
    <row r="94" spans="3:12" x14ac:dyDescent="0.25">
      <c r="C94" s="99" t="s">
        <v>48</v>
      </c>
      <c r="D94" s="545"/>
      <c r="E94" s="200">
        <f>D93</f>
        <v>0</v>
      </c>
      <c r="F94" s="100">
        <v>50</v>
      </c>
      <c r="G94" s="97">
        <f t="shared" si="9"/>
        <v>0</v>
      </c>
      <c r="H94" s="161"/>
      <c r="I94" s="98" t="s">
        <v>716</v>
      </c>
      <c r="J94" s="98" t="str">
        <f>VLOOKUP(I94,Presupuesto!$B$11:$C$566,2,0)</f>
        <v>SERVICIOS DE IMPRENTA PUBLIC.Y REPRODUCCION</v>
      </c>
      <c r="K94" s="98" t="str">
        <f>$K$93</f>
        <v>Gestión Tecnologías de Información y Comunicación</v>
      </c>
      <c r="L94" s="98" t="s">
        <v>411</v>
      </c>
    </row>
    <row r="95" spans="3:12" x14ac:dyDescent="0.25">
      <c r="C95" s="99" t="s">
        <v>49</v>
      </c>
      <c r="D95" s="545"/>
      <c r="E95" s="200">
        <f>D93</f>
        <v>0</v>
      </c>
      <c r="F95" s="100">
        <v>150</v>
      </c>
      <c r="G95" s="97">
        <f t="shared" si="9"/>
        <v>0</v>
      </c>
      <c r="H95" s="161"/>
      <c r="I95" s="98" t="s">
        <v>791</v>
      </c>
      <c r="J95" s="98" t="str">
        <f>VLOOKUP(I95,Presupuesto!$B$11:$C$566,2,0)</f>
        <v>ALIMENTOS B EBIDAS PARA PERSONAS</v>
      </c>
      <c r="K95" s="98" t="str">
        <f t="shared" ref="K95:K102" si="10">$K$93</f>
        <v>Gestión Tecnologías de Información y Comunicación</v>
      </c>
      <c r="L95" s="98" t="s">
        <v>395</v>
      </c>
    </row>
    <row r="96" spans="3:12" x14ac:dyDescent="0.25">
      <c r="C96" s="99" t="s">
        <v>50</v>
      </c>
      <c r="D96" s="545"/>
      <c r="E96" s="151">
        <v>0</v>
      </c>
      <c r="F96" s="118">
        <v>10000</v>
      </c>
      <c r="G96" s="97">
        <f t="shared" si="9"/>
        <v>0</v>
      </c>
      <c r="H96" s="161"/>
      <c r="I96" s="322" t="s">
        <v>299</v>
      </c>
      <c r="J96" s="98" t="str">
        <f>VLOOKUP(I96,Presupuesto!$B$11:$C$566,2,0)</f>
        <v>PASAJES (26100-00)</v>
      </c>
      <c r="K96" s="98" t="str">
        <f t="shared" si="10"/>
        <v>Gestión Tecnologías de Información y Comunicación</v>
      </c>
      <c r="L96" s="98" t="s">
        <v>411</v>
      </c>
    </row>
    <row r="97" spans="3:12" x14ac:dyDescent="0.25">
      <c r="C97" s="99" t="s">
        <v>416</v>
      </c>
      <c r="D97" s="545"/>
      <c r="E97" s="151">
        <v>0</v>
      </c>
      <c r="F97" s="118">
        <v>250</v>
      </c>
      <c r="G97" s="97">
        <f t="shared" si="9"/>
        <v>0</v>
      </c>
      <c r="H97" s="161"/>
      <c r="I97" s="98" t="s">
        <v>820</v>
      </c>
      <c r="J97" s="98" t="str">
        <f>VLOOKUP(I97,Presupuesto!$B$11:$C$566,2,0)</f>
        <v>PRODUCTOS PAPEL Y CARTON</v>
      </c>
      <c r="K97" s="98" t="str">
        <f t="shared" si="10"/>
        <v>Gestión Tecnologías de Información y Comunicación</v>
      </c>
      <c r="L97" s="98" t="s">
        <v>411</v>
      </c>
    </row>
    <row r="98" spans="3:12" x14ac:dyDescent="0.25">
      <c r="C98" s="99" t="s">
        <v>51</v>
      </c>
      <c r="D98" s="545"/>
      <c r="E98" s="200">
        <f>(D93*25)/500</f>
        <v>0</v>
      </c>
      <c r="F98" s="100">
        <v>85</v>
      </c>
      <c r="G98" s="97">
        <f t="shared" si="9"/>
        <v>0</v>
      </c>
      <c r="H98" s="161"/>
      <c r="I98" s="98" t="s">
        <v>820</v>
      </c>
      <c r="J98" s="98" t="str">
        <f>VLOOKUP(I98,Presupuesto!$B$11:$C$566,2,0)</f>
        <v>PRODUCTOS PAPEL Y CARTON</v>
      </c>
      <c r="K98" s="98" t="str">
        <f t="shared" si="10"/>
        <v>Gestión Tecnologías de Información y Comunicación</v>
      </c>
      <c r="L98" s="98" t="s">
        <v>411</v>
      </c>
    </row>
    <row r="99" spans="3:12" x14ac:dyDescent="0.25">
      <c r="C99" s="99" t="s">
        <v>122</v>
      </c>
      <c r="D99" s="545"/>
      <c r="E99" s="200">
        <f>D93/12</f>
        <v>0</v>
      </c>
      <c r="F99" s="100">
        <v>36</v>
      </c>
      <c r="G99" s="97">
        <f t="shared" si="9"/>
        <v>0</v>
      </c>
      <c r="H99" s="161"/>
      <c r="I99" s="98" t="s">
        <v>941</v>
      </c>
      <c r="J99" s="98" t="str">
        <f>VLOOKUP(I99,Presupuesto!$B$11:$C$566,2,0)</f>
        <v>UTILES DE ESCRITORIO, OFICINA Y ENSE¥ANZA</v>
      </c>
      <c r="K99" s="98" t="str">
        <f t="shared" si="10"/>
        <v>Gestión Tecnologías de Información y Comunicación</v>
      </c>
      <c r="L99" s="98" t="s">
        <v>411</v>
      </c>
    </row>
    <row r="100" spans="3:12" x14ac:dyDescent="0.25">
      <c r="C100" s="99" t="s">
        <v>34</v>
      </c>
      <c r="D100" s="545"/>
      <c r="E100" s="200">
        <f>D93/12</f>
        <v>0</v>
      </c>
      <c r="F100" s="100">
        <v>80</v>
      </c>
      <c r="G100" s="97">
        <f t="shared" si="9"/>
        <v>0</v>
      </c>
      <c r="H100" s="161"/>
      <c r="I100" s="98" t="s">
        <v>941</v>
      </c>
      <c r="J100" s="98" t="str">
        <f>VLOOKUP(I100,Presupuesto!$B$11:$C$566,2,0)</f>
        <v>UTILES DE ESCRITORIO, OFICINA Y ENSE¥ANZA</v>
      </c>
      <c r="K100" s="98" t="str">
        <f t="shared" si="10"/>
        <v>Gestión Tecnologías de Información y Comunicación</v>
      </c>
      <c r="L100" s="98" t="s">
        <v>411</v>
      </c>
    </row>
    <row r="101" spans="3:12" x14ac:dyDescent="0.25">
      <c r="C101" s="109" t="s">
        <v>52</v>
      </c>
      <c r="D101" s="545"/>
      <c r="E101" s="212">
        <v>0</v>
      </c>
      <c r="F101" s="119">
        <v>25</v>
      </c>
      <c r="G101" s="97">
        <f t="shared" si="9"/>
        <v>0</v>
      </c>
      <c r="H101" s="161"/>
      <c r="I101" s="98" t="s">
        <v>941</v>
      </c>
      <c r="J101" s="98" t="str">
        <f>VLOOKUP(I101,Presupuesto!$B$11:$C$566,2,0)</f>
        <v>UTILES DE ESCRITORIO, OFICINA Y ENSE¥ANZA</v>
      </c>
      <c r="K101" s="98" t="str">
        <f t="shared" si="10"/>
        <v>Gestión Tecnologías de Información y Comunicación</v>
      </c>
      <c r="L101" s="98" t="s">
        <v>411</v>
      </c>
    </row>
    <row r="102" spans="3:12" ht="15.75" thickBot="1" x14ac:dyDescent="0.3">
      <c r="C102" s="216" t="s">
        <v>429</v>
      </c>
      <c r="D102" s="217">
        <v>0</v>
      </c>
      <c r="E102" s="332">
        <v>0</v>
      </c>
      <c r="F102" s="104">
        <f>HLOOKUP(C102,$AH$2:$BU$3,2,0)</f>
        <v>1150</v>
      </c>
      <c r="G102" s="105">
        <f>D102*E102*F102</f>
        <v>0</v>
      </c>
      <c r="H102" s="333"/>
      <c r="I102" s="334" t="s">
        <v>300</v>
      </c>
      <c r="J102" s="106" t="str">
        <f>VLOOKUP(I102,Presupuesto!$B$11:$C$566,2,0)</f>
        <v>VIATICOS (26200-00)</v>
      </c>
      <c r="K102" s="335" t="str">
        <f t="shared" si="10"/>
        <v>Gestión Tecnologías de Información y Comunicación</v>
      </c>
      <c r="L102" s="335" t="s">
        <v>411</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69"/>
      <c r="E108" s="93"/>
      <c r="F108" s="93"/>
      <c r="G108" s="93"/>
      <c r="H108" s="76"/>
      <c r="I108" s="76"/>
      <c r="J108" s="76"/>
      <c r="K108" s="112"/>
    </row>
    <row r="109" spans="3:12"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27" t="s">
        <v>47</v>
      </c>
      <c r="D112" s="544"/>
      <c r="E112" s="328"/>
      <c r="F112" s="115">
        <v>30000</v>
      </c>
      <c r="G112" s="329">
        <f t="shared" ref="G112:G120" si="11">E112*F112</f>
        <v>0</v>
      </c>
      <c r="H112" s="330"/>
      <c r="I112" s="116" t="s">
        <v>698</v>
      </c>
      <c r="J112" s="116" t="str">
        <f>VLOOKUP(I112,Presupuesto!$B$11:$C$566,2,0)</f>
        <v>SERVICIOS DE CAPACITACION.</v>
      </c>
      <c r="K112" s="331" t="s">
        <v>1513</v>
      </c>
      <c r="L112" s="116" t="s">
        <v>393</v>
      </c>
    </row>
    <row r="113" spans="3:12" x14ac:dyDescent="0.25">
      <c r="C113" s="99" t="s">
        <v>48</v>
      </c>
      <c r="D113" s="545"/>
      <c r="E113" s="200">
        <f>D112</f>
        <v>0</v>
      </c>
      <c r="F113" s="100">
        <v>50</v>
      </c>
      <c r="G113" s="97">
        <f t="shared" si="11"/>
        <v>0</v>
      </c>
      <c r="H113" s="161"/>
      <c r="I113" s="98" t="s">
        <v>716</v>
      </c>
      <c r="J113" s="98" t="str">
        <f>VLOOKUP(I113,Presupuesto!$B$11:$C$566,2,0)</f>
        <v>SERVICIOS DE IMPRENTA PUBLIC.Y REPRODUCCION</v>
      </c>
      <c r="K113" s="98" t="str">
        <f>$K$112</f>
        <v>Gestión Tecnologías de Información y Comunicación</v>
      </c>
      <c r="L113" s="98" t="s">
        <v>411</v>
      </c>
    </row>
    <row r="114" spans="3:12" x14ac:dyDescent="0.25">
      <c r="C114" s="99" t="s">
        <v>49</v>
      </c>
      <c r="D114" s="545"/>
      <c r="E114" s="200">
        <f>D112</f>
        <v>0</v>
      </c>
      <c r="F114" s="100">
        <v>150</v>
      </c>
      <c r="G114" s="97">
        <f t="shared" si="11"/>
        <v>0</v>
      </c>
      <c r="H114" s="161"/>
      <c r="I114" s="98" t="s">
        <v>791</v>
      </c>
      <c r="J114" s="98" t="str">
        <f>VLOOKUP(I114,Presupuesto!$B$11:$C$566,2,0)</f>
        <v>ALIMENTOS B EBIDAS PARA PERSONAS</v>
      </c>
      <c r="K114" s="98" t="str">
        <f t="shared" ref="K114:K121" si="12">$K$112</f>
        <v>Gestión Tecnologías de Información y Comunicación</v>
      </c>
      <c r="L114" s="98" t="s">
        <v>395</v>
      </c>
    </row>
    <row r="115" spans="3:12" x14ac:dyDescent="0.25">
      <c r="C115" s="99" t="s">
        <v>50</v>
      </c>
      <c r="D115" s="545"/>
      <c r="E115" s="151">
        <v>0</v>
      </c>
      <c r="F115" s="118">
        <v>10000</v>
      </c>
      <c r="G115" s="97">
        <f t="shared" si="11"/>
        <v>0</v>
      </c>
      <c r="H115" s="161"/>
      <c r="I115" s="322" t="s">
        <v>299</v>
      </c>
      <c r="J115" s="98" t="str">
        <f>VLOOKUP(I115,Presupuesto!$B$11:$C$566,2,0)</f>
        <v>PASAJES (26100-00)</v>
      </c>
      <c r="K115" s="98" t="str">
        <f t="shared" si="12"/>
        <v>Gestión Tecnologías de Información y Comunicación</v>
      </c>
      <c r="L115" s="98" t="s">
        <v>411</v>
      </c>
    </row>
    <row r="116" spans="3:12" x14ac:dyDescent="0.25">
      <c r="C116" s="99" t="s">
        <v>416</v>
      </c>
      <c r="D116" s="545"/>
      <c r="E116" s="151">
        <v>0</v>
      </c>
      <c r="F116" s="118">
        <v>250</v>
      </c>
      <c r="G116" s="97">
        <f t="shared" si="11"/>
        <v>0</v>
      </c>
      <c r="H116" s="161"/>
      <c r="I116" s="98" t="s">
        <v>820</v>
      </c>
      <c r="J116" s="98" t="str">
        <f>VLOOKUP(I116,Presupuesto!$B$11:$C$566,2,0)</f>
        <v>PRODUCTOS PAPEL Y CARTON</v>
      </c>
      <c r="K116" s="98" t="str">
        <f t="shared" si="12"/>
        <v>Gestión Tecnologías de Información y Comunicación</v>
      </c>
      <c r="L116" s="98" t="s">
        <v>411</v>
      </c>
    </row>
    <row r="117" spans="3:12" x14ac:dyDescent="0.25">
      <c r="C117" s="99" t="s">
        <v>51</v>
      </c>
      <c r="D117" s="545"/>
      <c r="E117" s="200">
        <f>(D112*25)/500</f>
        <v>0</v>
      </c>
      <c r="F117" s="100">
        <v>85</v>
      </c>
      <c r="G117" s="97">
        <f t="shared" si="11"/>
        <v>0</v>
      </c>
      <c r="H117" s="161"/>
      <c r="I117" s="98" t="s">
        <v>820</v>
      </c>
      <c r="J117" s="98" t="str">
        <f>VLOOKUP(I117,Presupuesto!$B$11:$C$566,2,0)</f>
        <v>PRODUCTOS PAPEL Y CARTON</v>
      </c>
      <c r="K117" s="98" t="str">
        <f t="shared" si="12"/>
        <v>Gestión Tecnologías de Información y Comunicación</v>
      </c>
      <c r="L117" s="98" t="s">
        <v>411</v>
      </c>
    </row>
    <row r="118" spans="3:12" x14ac:dyDescent="0.25">
      <c r="C118" s="99" t="s">
        <v>122</v>
      </c>
      <c r="D118" s="545"/>
      <c r="E118" s="200">
        <f>D112/12</f>
        <v>0</v>
      </c>
      <c r="F118" s="100">
        <v>36</v>
      </c>
      <c r="G118" s="97">
        <f t="shared" si="11"/>
        <v>0</v>
      </c>
      <c r="H118" s="161"/>
      <c r="I118" s="98" t="s">
        <v>941</v>
      </c>
      <c r="J118" s="98" t="str">
        <f>VLOOKUP(I118,Presupuesto!$B$11:$C$566,2,0)</f>
        <v>UTILES DE ESCRITORIO, OFICINA Y ENSE¥ANZA</v>
      </c>
      <c r="K118" s="98" t="str">
        <f t="shared" si="12"/>
        <v>Gestión Tecnologías de Información y Comunicación</v>
      </c>
      <c r="L118" s="98" t="s">
        <v>411</v>
      </c>
    </row>
    <row r="119" spans="3:12" x14ac:dyDescent="0.25">
      <c r="C119" s="99" t="s">
        <v>34</v>
      </c>
      <c r="D119" s="545"/>
      <c r="E119" s="200">
        <f>D112/12</f>
        <v>0</v>
      </c>
      <c r="F119" s="100">
        <v>80</v>
      </c>
      <c r="G119" s="97">
        <f t="shared" si="11"/>
        <v>0</v>
      </c>
      <c r="H119" s="161"/>
      <c r="I119" s="98" t="s">
        <v>941</v>
      </c>
      <c r="J119" s="98" t="str">
        <f>VLOOKUP(I119,Presupuesto!$B$11:$C$566,2,0)</f>
        <v>UTILES DE ESCRITORIO, OFICINA Y ENSE¥ANZA</v>
      </c>
      <c r="K119" s="98" t="str">
        <f t="shared" si="12"/>
        <v>Gestión Tecnologías de Información y Comunicación</v>
      </c>
      <c r="L119" s="98" t="s">
        <v>411</v>
      </c>
    </row>
    <row r="120" spans="3:12" x14ac:dyDescent="0.25">
      <c r="C120" s="109" t="s">
        <v>52</v>
      </c>
      <c r="D120" s="545"/>
      <c r="E120" s="212">
        <v>0</v>
      </c>
      <c r="F120" s="119">
        <v>25</v>
      </c>
      <c r="G120" s="97">
        <f t="shared" si="11"/>
        <v>0</v>
      </c>
      <c r="H120" s="161"/>
      <c r="I120" s="98" t="s">
        <v>941</v>
      </c>
      <c r="J120" s="98" t="str">
        <f>VLOOKUP(I120,Presupuesto!$B$11:$C$566,2,0)</f>
        <v>UTILES DE ESCRITORIO, OFICINA Y ENSE¥ANZA</v>
      </c>
      <c r="K120" s="98" t="str">
        <f t="shared" si="12"/>
        <v>Gestión Tecnologías de Información y Comunicación</v>
      </c>
      <c r="L120" s="98" t="s">
        <v>411</v>
      </c>
    </row>
    <row r="121" spans="3:12" ht="15.75" thickBot="1" x14ac:dyDescent="0.3">
      <c r="C121" s="216" t="s">
        <v>429</v>
      </c>
      <c r="D121" s="217">
        <v>0</v>
      </c>
      <c r="E121" s="332">
        <v>0</v>
      </c>
      <c r="F121" s="104">
        <f>HLOOKUP(C121,$AH$2:$BU$3,2,0)</f>
        <v>1150</v>
      </c>
      <c r="G121" s="105">
        <f>D121*E121*F121</f>
        <v>0</v>
      </c>
      <c r="H121" s="333"/>
      <c r="I121" s="334" t="s">
        <v>300</v>
      </c>
      <c r="J121" s="106" t="str">
        <f>VLOOKUP(I121,Presupuesto!$B$11:$C$566,2,0)</f>
        <v>VIATICOS (26200-00)</v>
      </c>
      <c r="K121" s="335" t="str">
        <f t="shared" si="12"/>
        <v>Gestión Tecnologías de Información y Comunicación</v>
      </c>
      <c r="L121" s="335" t="s">
        <v>411</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369"/>
      <c r="E127" s="93"/>
      <c r="F127" s="93"/>
      <c r="G127" s="93"/>
      <c r="H127" s="76"/>
      <c r="I127" s="76"/>
      <c r="J127" s="76"/>
      <c r="K127" s="112"/>
    </row>
    <row r="128" spans="3:12"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27" t="s">
        <v>47</v>
      </c>
      <c r="D131" s="544"/>
      <c r="E131" s="328"/>
      <c r="F131" s="115">
        <v>30000</v>
      </c>
      <c r="G131" s="329">
        <f t="shared" ref="G131:G139" si="13">E131*F131</f>
        <v>0</v>
      </c>
      <c r="H131" s="330"/>
      <c r="I131" s="116" t="s">
        <v>698</v>
      </c>
      <c r="J131" s="116" t="str">
        <f>VLOOKUP(I131,Presupuesto!$B$11:$C$566,2,0)</f>
        <v>SERVICIOS DE CAPACITACION.</v>
      </c>
      <c r="K131" s="331" t="s">
        <v>1513</v>
      </c>
      <c r="L131" s="116" t="s">
        <v>393</v>
      </c>
    </row>
    <row r="132" spans="3:12" x14ac:dyDescent="0.25">
      <c r="C132" s="99" t="s">
        <v>48</v>
      </c>
      <c r="D132" s="545"/>
      <c r="E132" s="200">
        <f>D131</f>
        <v>0</v>
      </c>
      <c r="F132" s="100">
        <v>50</v>
      </c>
      <c r="G132" s="97">
        <f t="shared" si="13"/>
        <v>0</v>
      </c>
      <c r="H132" s="161"/>
      <c r="I132" s="98" t="s">
        <v>716</v>
      </c>
      <c r="J132" s="98" t="str">
        <f>VLOOKUP(I132,Presupuesto!$B$11:$C$566,2,0)</f>
        <v>SERVICIOS DE IMPRENTA PUBLIC.Y REPRODUCCION</v>
      </c>
      <c r="K132" s="98" t="str">
        <f>$K$131</f>
        <v>Gestión Tecnologías de Información y Comunicación</v>
      </c>
      <c r="L132" s="98" t="s">
        <v>411</v>
      </c>
    </row>
    <row r="133" spans="3:12" x14ac:dyDescent="0.25">
      <c r="C133" s="99" t="s">
        <v>49</v>
      </c>
      <c r="D133" s="545"/>
      <c r="E133" s="200">
        <f>D131</f>
        <v>0</v>
      </c>
      <c r="F133" s="100">
        <v>150</v>
      </c>
      <c r="G133" s="97">
        <f t="shared" si="13"/>
        <v>0</v>
      </c>
      <c r="H133" s="161"/>
      <c r="I133" s="98" t="s">
        <v>791</v>
      </c>
      <c r="J133" s="98" t="str">
        <f>VLOOKUP(I133,Presupuesto!$B$11:$C$566,2,0)</f>
        <v>ALIMENTOS B EBIDAS PARA PERSONAS</v>
      </c>
      <c r="K133" s="98" t="str">
        <f t="shared" ref="K133:K140" si="14">$K$131</f>
        <v>Gestión Tecnologías de Información y Comunicación</v>
      </c>
      <c r="L133" s="98" t="s">
        <v>395</v>
      </c>
    </row>
    <row r="134" spans="3:12" x14ac:dyDescent="0.25">
      <c r="C134" s="99" t="s">
        <v>50</v>
      </c>
      <c r="D134" s="545"/>
      <c r="E134" s="151">
        <v>0</v>
      </c>
      <c r="F134" s="118">
        <v>10000</v>
      </c>
      <c r="G134" s="97">
        <f t="shared" si="13"/>
        <v>0</v>
      </c>
      <c r="H134" s="161"/>
      <c r="I134" s="322" t="s">
        <v>299</v>
      </c>
      <c r="J134" s="98" t="str">
        <f>VLOOKUP(I134,Presupuesto!$B$11:$C$566,2,0)</f>
        <v>PASAJES (26100-00)</v>
      </c>
      <c r="K134" s="98" t="str">
        <f t="shared" si="14"/>
        <v>Gestión Tecnologías de Información y Comunicación</v>
      </c>
      <c r="L134" s="98" t="s">
        <v>411</v>
      </c>
    </row>
    <row r="135" spans="3:12" x14ac:dyDescent="0.25">
      <c r="C135" s="99" t="s">
        <v>416</v>
      </c>
      <c r="D135" s="545"/>
      <c r="E135" s="151">
        <v>0</v>
      </c>
      <c r="F135" s="118">
        <v>250</v>
      </c>
      <c r="G135" s="97">
        <f t="shared" si="13"/>
        <v>0</v>
      </c>
      <c r="H135" s="161"/>
      <c r="I135" s="98" t="s">
        <v>820</v>
      </c>
      <c r="J135" s="98" t="str">
        <f>VLOOKUP(I135,Presupuesto!$B$11:$C$566,2,0)</f>
        <v>PRODUCTOS PAPEL Y CARTON</v>
      </c>
      <c r="K135" s="98" t="str">
        <f t="shared" si="14"/>
        <v>Gestión Tecnologías de Información y Comunicación</v>
      </c>
      <c r="L135" s="98" t="s">
        <v>411</v>
      </c>
    </row>
    <row r="136" spans="3:12" x14ac:dyDescent="0.25">
      <c r="C136" s="99" t="s">
        <v>51</v>
      </c>
      <c r="D136" s="545"/>
      <c r="E136" s="200">
        <f>(D131*25)/500</f>
        <v>0</v>
      </c>
      <c r="F136" s="100">
        <v>85</v>
      </c>
      <c r="G136" s="97">
        <f t="shared" si="13"/>
        <v>0</v>
      </c>
      <c r="H136" s="161"/>
      <c r="I136" s="98" t="s">
        <v>820</v>
      </c>
      <c r="J136" s="98" t="str">
        <f>VLOOKUP(I136,Presupuesto!$B$11:$C$566,2,0)</f>
        <v>PRODUCTOS PAPEL Y CARTON</v>
      </c>
      <c r="K136" s="98" t="str">
        <f t="shared" si="14"/>
        <v>Gestión Tecnologías de Información y Comunicación</v>
      </c>
      <c r="L136" s="98" t="s">
        <v>411</v>
      </c>
    </row>
    <row r="137" spans="3:12" x14ac:dyDescent="0.25">
      <c r="C137" s="99" t="s">
        <v>122</v>
      </c>
      <c r="D137" s="545"/>
      <c r="E137" s="200">
        <f>D131/12</f>
        <v>0</v>
      </c>
      <c r="F137" s="100">
        <v>36</v>
      </c>
      <c r="G137" s="97">
        <f t="shared" si="13"/>
        <v>0</v>
      </c>
      <c r="H137" s="161"/>
      <c r="I137" s="98" t="s">
        <v>941</v>
      </c>
      <c r="J137" s="98" t="str">
        <f>VLOOKUP(I137,Presupuesto!$B$11:$C$566,2,0)</f>
        <v>UTILES DE ESCRITORIO, OFICINA Y ENSE¥ANZA</v>
      </c>
      <c r="K137" s="98" t="str">
        <f t="shared" si="14"/>
        <v>Gestión Tecnologías de Información y Comunicación</v>
      </c>
      <c r="L137" s="98" t="s">
        <v>411</v>
      </c>
    </row>
    <row r="138" spans="3:12" x14ac:dyDescent="0.25">
      <c r="C138" s="99" t="s">
        <v>34</v>
      </c>
      <c r="D138" s="545"/>
      <c r="E138" s="200">
        <f>D131/12</f>
        <v>0</v>
      </c>
      <c r="F138" s="100">
        <v>80</v>
      </c>
      <c r="G138" s="97">
        <f t="shared" si="13"/>
        <v>0</v>
      </c>
      <c r="H138" s="161"/>
      <c r="I138" s="98" t="s">
        <v>941</v>
      </c>
      <c r="J138" s="98" t="str">
        <f>VLOOKUP(I138,Presupuesto!$B$11:$C$566,2,0)</f>
        <v>UTILES DE ESCRITORIO, OFICINA Y ENSE¥ANZA</v>
      </c>
      <c r="K138" s="98" t="str">
        <f t="shared" si="14"/>
        <v>Gestión Tecnologías de Información y Comunicación</v>
      </c>
      <c r="L138" s="98" t="s">
        <v>411</v>
      </c>
    </row>
    <row r="139" spans="3:12" x14ac:dyDescent="0.25">
      <c r="C139" s="109" t="s">
        <v>52</v>
      </c>
      <c r="D139" s="545"/>
      <c r="E139" s="212">
        <v>0</v>
      </c>
      <c r="F139" s="119">
        <v>25</v>
      </c>
      <c r="G139" s="97">
        <f t="shared" si="13"/>
        <v>0</v>
      </c>
      <c r="H139" s="161"/>
      <c r="I139" s="98" t="s">
        <v>941</v>
      </c>
      <c r="J139" s="98" t="str">
        <f>VLOOKUP(I139,Presupuesto!$B$11:$C$566,2,0)</f>
        <v>UTILES DE ESCRITORIO, OFICINA Y ENSE¥ANZA</v>
      </c>
      <c r="K139" s="98" t="str">
        <f t="shared" si="14"/>
        <v>Gestión Tecnologías de Información y Comunicación</v>
      </c>
      <c r="L139" s="98" t="s">
        <v>411</v>
      </c>
    </row>
    <row r="140" spans="3:12" ht="15.75" thickBot="1" x14ac:dyDescent="0.3">
      <c r="C140" s="216" t="s">
        <v>429</v>
      </c>
      <c r="D140" s="217">
        <v>0</v>
      </c>
      <c r="E140" s="332">
        <v>0</v>
      </c>
      <c r="F140" s="104">
        <f>HLOOKUP(C140,$AH$2:$BU$3,2,0)</f>
        <v>1150</v>
      </c>
      <c r="G140" s="105">
        <f>D140*E140*F140</f>
        <v>0</v>
      </c>
      <c r="H140" s="333"/>
      <c r="I140" s="334" t="s">
        <v>300</v>
      </c>
      <c r="J140" s="106" t="str">
        <f>VLOOKUP(I140,Presupuesto!$B$11:$C$566,2,0)</f>
        <v>VIATICOS (26200-00)</v>
      </c>
      <c r="K140" s="335" t="str">
        <f t="shared" si="14"/>
        <v>Gestión Tecnologías de Información y Comunicación</v>
      </c>
      <c r="L140" s="335"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369"/>
      <c r="E146" s="93"/>
      <c r="F146" s="93"/>
      <c r="G146" s="93"/>
      <c r="H146" s="76"/>
      <c r="I146" s="76"/>
      <c r="J146" s="76"/>
      <c r="K146" s="112"/>
    </row>
    <row r="147" spans="3:12"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27" t="s">
        <v>47</v>
      </c>
      <c r="D150" s="544"/>
      <c r="E150" s="328"/>
      <c r="F150" s="115">
        <v>30000</v>
      </c>
      <c r="G150" s="329">
        <f t="shared" ref="G150:G158" si="15">E150*F150</f>
        <v>0</v>
      </c>
      <c r="H150" s="330"/>
      <c r="I150" s="116" t="s">
        <v>698</v>
      </c>
      <c r="J150" s="116" t="str">
        <f>VLOOKUP(I150,Presupuesto!$B$11:$C$566,2,0)</f>
        <v>SERVICIOS DE CAPACITACION.</v>
      </c>
      <c r="K150" s="331" t="s">
        <v>1513</v>
      </c>
      <c r="L150" s="116" t="s">
        <v>393</v>
      </c>
    </row>
    <row r="151" spans="3:12" x14ac:dyDescent="0.25">
      <c r="C151" s="99" t="s">
        <v>48</v>
      </c>
      <c r="D151" s="545"/>
      <c r="E151" s="200">
        <f>D150</f>
        <v>0</v>
      </c>
      <c r="F151" s="100">
        <v>50</v>
      </c>
      <c r="G151" s="97">
        <f t="shared" si="15"/>
        <v>0</v>
      </c>
      <c r="H151" s="161"/>
      <c r="I151" s="98" t="s">
        <v>716</v>
      </c>
      <c r="J151" s="98" t="str">
        <f>VLOOKUP(I151,Presupuesto!$B$11:$C$566,2,0)</f>
        <v>SERVICIOS DE IMPRENTA PUBLIC.Y REPRODUCCION</v>
      </c>
      <c r="K151" s="98" t="str">
        <f>$K$150</f>
        <v>Gestión Tecnologías de Información y Comunicación</v>
      </c>
      <c r="L151" s="98" t="s">
        <v>411</v>
      </c>
    </row>
    <row r="152" spans="3:12" x14ac:dyDescent="0.25">
      <c r="C152" s="99" t="s">
        <v>49</v>
      </c>
      <c r="D152" s="545"/>
      <c r="E152" s="200">
        <f>D150</f>
        <v>0</v>
      </c>
      <c r="F152" s="100">
        <v>150</v>
      </c>
      <c r="G152" s="97">
        <f t="shared" si="15"/>
        <v>0</v>
      </c>
      <c r="H152" s="161"/>
      <c r="I152" s="98" t="s">
        <v>791</v>
      </c>
      <c r="J152" s="98" t="str">
        <f>VLOOKUP(I152,Presupuesto!$B$11:$C$566,2,0)</f>
        <v>ALIMENTOS B EBIDAS PARA PERSONAS</v>
      </c>
      <c r="K152" s="98" t="str">
        <f t="shared" ref="K152:K159" si="16">$K$150</f>
        <v>Gestión Tecnologías de Información y Comunicación</v>
      </c>
      <c r="L152" s="98" t="s">
        <v>395</v>
      </c>
    </row>
    <row r="153" spans="3:12" x14ac:dyDescent="0.25">
      <c r="C153" s="99" t="s">
        <v>50</v>
      </c>
      <c r="D153" s="545"/>
      <c r="E153" s="151">
        <v>0</v>
      </c>
      <c r="F153" s="118">
        <v>10000</v>
      </c>
      <c r="G153" s="97">
        <f t="shared" si="15"/>
        <v>0</v>
      </c>
      <c r="H153" s="161"/>
      <c r="I153" s="322" t="s">
        <v>299</v>
      </c>
      <c r="J153" s="98" t="str">
        <f>VLOOKUP(I153,Presupuesto!$B$11:$C$566,2,0)</f>
        <v>PASAJES (26100-00)</v>
      </c>
      <c r="K153" s="98" t="str">
        <f t="shared" si="16"/>
        <v>Gestión Tecnologías de Información y Comunicación</v>
      </c>
      <c r="L153" s="98" t="s">
        <v>411</v>
      </c>
    </row>
    <row r="154" spans="3:12" x14ac:dyDescent="0.25">
      <c r="C154" s="99" t="s">
        <v>416</v>
      </c>
      <c r="D154" s="545"/>
      <c r="E154" s="151">
        <v>0</v>
      </c>
      <c r="F154" s="118">
        <v>250</v>
      </c>
      <c r="G154" s="97">
        <f t="shared" si="15"/>
        <v>0</v>
      </c>
      <c r="H154" s="161"/>
      <c r="I154" s="98" t="s">
        <v>820</v>
      </c>
      <c r="J154" s="98" t="str">
        <f>VLOOKUP(I154,Presupuesto!$B$11:$C$566,2,0)</f>
        <v>PRODUCTOS PAPEL Y CARTON</v>
      </c>
      <c r="K154" s="98" t="str">
        <f t="shared" si="16"/>
        <v>Gestión Tecnologías de Información y Comunicación</v>
      </c>
      <c r="L154" s="98" t="s">
        <v>411</v>
      </c>
    </row>
    <row r="155" spans="3:12" x14ac:dyDescent="0.25">
      <c r="C155" s="99" t="s">
        <v>51</v>
      </c>
      <c r="D155" s="545"/>
      <c r="E155" s="200">
        <f>(D150*25)/500</f>
        <v>0</v>
      </c>
      <c r="F155" s="100">
        <v>85</v>
      </c>
      <c r="G155" s="97">
        <f t="shared" si="15"/>
        <v>0</v>
      </c>
      <c r="H155" s="161"/>
      <c r="I155" s="98" t="s">
        <v>820</v>
      </c>
      <c r="J155" s="98" t="str">
        <f>VLOOKUP(I155,Presupuesto!$B$11:$C$566,2,0)</f>
        <v>PRODUCTOS PAPEL Y CARTON</v>
      </c>
      <c r="K155" s="98" t="str">
        <f t="shared" si="16"/>
        <v>Gestión Tecnologías de Información y Comunicación</v>
      </c>
      <c r="L155" s="98" t="s">
        <v>411</v>
      </c>
    </row>
    <row r="156" spans="3:12" x14ac:dyDescent="0.25">
      <c r="C156" s="99" t="s">
        <v>122</v>
      </c>
      <c r="D156" s="545"/>
      <c r="E156" s="200">
        <f>D150/12</f>
        <v>0</v>
      </c>
      <c r="F156" s="100">
        <v>36</v>
      </c>
      <c r="G156" s="97">
        <f t="shared" si="15"/>
        <v>0</v>
      </c>
      <c r="H156" s="161"/>
      <c r="I156" s="98" t="s">
        <v>941</v>
      </c>
      <c r="J156" s="98" t="str">
        <f>VLOOKUP(I156,Presupuesto!$B$11:$C$566,2,0)</f>
        <v>UTILES DE ESCRITORIO, OFICINA Y ENSE¥ANZA</v>
      </c>
      <c r="K156" s="98" t="str">
        <f t="shared" si="16"/>
        <v>Gestión Tecnologías de Información y Comunicación</v>
      </c>
      <c r="L156" s="98" t="s">
        <v>411</v>
      </c>
    </row>
    <row r="157" spans="3:12" x14ac:dyDescent="0.25">
      <c r="C157" s="99" t="s">
        <v>34</v>
      </c>
      <c r="D157" s="545"/>
      <c r="E157" s="200">
        <f>D150/12</f>
        <v>0</v>
      </c>
      <c r="F157" s="100">
        <v>80</v>
      </c>
      <c r="G157" s="97">
        <f t="shared" si="15"/>
        <v>0</v>
      </c>
      <c r="H157" s="161"/>
      <c r="I157" s="98" t="s">
        <v>941</v>
      </c>
      <c r="J157" s="98" t="str">
        <f>VLOOKUP(I157,Presupuesto!$B$11:$C$566,2,0)</f>
        <v>UTILES DE ESCRITORIO, OFICINA Y ENSE¥ANZA</v>
      </c>
      <c r="K157" s="98" t="str">
        <f t="shared" si="16"/>
        <v>Gestión Tecnologías de Información y Comunicación</v>
      </c>
      <c r="L157" s="98" t="s">
        <v>411</v>
      </c>
    </row>
    <row r="158" spans="3:12" x14ac:dyDescent="0.25">
      <c r="C158" s="109" t="s">
        <v>52</v>
      </c>
      <c r="D158" s="545"/>
      <c r="E158" s="212">
        <v>0</v>
      </c>
      <c r="F158" s="119">
        <v>25</v>
      </c>
      <c r="G158" s="97">
        <f t="shared" si="15"/>
        <v>0</v>
      </c>
      <c r="H158" s="161"/>
      <c r="I158" s="98" t="s">
        <v>941</v>
      </c>
      <c r="J158" s="98" t="str">
        <f>VLOOKUP(I158,Presupuesto!$B$11:$C$566,2,0)</f>
        <v>UTILES DE ESCRITORIO, OFICINA Y ENSE¥ANZA</v>
      </c>
      <c r="K158" s="98" t="str">
        <f t="shared" si="16"/>
        <v>Gestión Tecnologías de Información y Comunicación</v>
      </c>
      <c r="L158" s="98" t="s">
        <v>411</v>
      </c>
    </row>
    <row r="159" spans="3:12" ht="15.75" thickBot="1" x14ac:dyDescent="0.3">
      <c r="C159" s="216" t="s">
        <v>429</v>
      </c>
      <c r="D159" s="217">
        <v>0</v>
      </c>
      <c r="E159" s="332">
        <v>0</v>
      </c>
      <c r="F159" s="104">
        <f>HLOOKUP(C159,$AH$2:$BU$3,2,0)</f>
        <v>1150</v>
      </c>
      <c r="G159" s="105">
        <f>D159*E159*F159</f>
        <v>0</v>
      </c>
      <c r="H159" s="333"/>
      <c r="I159" s="334" t="s">
        <v>300</v>
      </c>
      <c r="J159" s="106" t="str">
        <f>VLOOKUP(I159,Presupuesto!$B$11:$C$566,2,0)</f>
        <v>VIATICOS (26200-00)</v>
      </c>
      <c r="K159" s="335" t="str">
        <f t="shared" si="16"/>
        <v>Gestión Tecnologías de Información y Comunicación</v>
      </c>
      <c r="L159" s="335" t="s">
        <v>411</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369"/>
      <c r="E165" s="93"/>
      <c r="F165" s="93"/>
      <c r="G165" s="93"/>
      <c r="H165" s="76"/>
      <c r="I165" s="76"/>
      <c r="J165" s="76"/>
      <c r="K165" s="112"/>
    </row>
    <row r="166" spans="3:12"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27" t="s">
        <v>47</v>
      </c>
      <c r="D169" s="544"/>
      <c r="E169" s="328"/>
      <c r="F169" s="115">
        <v>30000</v>
      </c>
      <c r="G169" s="329">
        <f t="shared" ref="G169:G177" si="17">E169*F169</f>
        <v>0</v>
      </c>
      <c r="H169" s="330"/>
      <c r="I169" s="116" t="s">
        <v>698</v>
      </c>
      <c r="J169" s="116" t="str">
        <f>VLOOKUP(I169,Presupuesto!$B$11:$C$566,2,0)</f>
        <v>SERVICIOS DE CAPACITACION.</v>
      </c>
      <c r="K169" s="331" t="s">
        <v>1513</v>
      </c>
      <c r="L169" s="116" t="s">
        <v>393</v>
      </c>
    </row>
    <row r="170" spans="3:12" x14ac:dyDescent="0.25">
      <c r="C170" s="99" t="s">
        <v>48</v>
      </c>
      <c r="D170" s="545"/>
      <c r="E170" s="200">
        <f>D169</f>
        <v>0</v>
      </c>
      <c r="F170" s="100">
        <v>50</v>
      </c>
      <c r="G170" s="97">
        <f t="shared" si="17"/>
        <v>0</v>
      </c>
      <c r="H170" s="161"/>
      <c r="I170" s="98" t="s">
        <v>716</v>
      </c>
      <c r="J170" s="98" t="str">
        <f>VLOOKUP(I170,Presupuesto!$B$11:$C$566,2,0)</f>
        <v>SERVICIOS DE IMPRENTA PUBLIC.Y REPRODUCCION</v>
      </c>
      <c r="K170" s="98" t="str">
        <f>$K$169</f>
        <v>Gestión Tecnologías de Información y Comunicación</v>
      </c>
      <c r="L170" s="98" t="s">
        <v>411</v>
      </c>
    </row>
    <row r="171" spans="3:12" x14ac:dyDescent="0.25">
      <c r="C171" s="99" t="s">
        <v>49</v>
      </c>
      <c r="D171" s="545"/>
      <c r="E171" s="200">
        <f>D169</f>
        <v>0</v>
      </c>
      <c r="F171" s="100">
        <v>150</v>
      </c>
      <c r="G171" s="97">
        <f t="shared" si="17"/>
        <v>0</v>
      </c>
      <c r="H171" s="161"/>
      <c r="I171" s="98" t="s">
        <v>791</v>
      </c>
      <c r="J171" s="98" t="str">
        <f>VLOOKUP(I171,Presupuesto!$B$11:$C$566,2,0)</f>
        <v>ALIMENTOS B EBIDAS PARA PERSONAS</v>
      </c>
      <c r="K171" s="98" t="str">
        <f t="shared" ref="K171:K178" si="18">$K$169</f>
        <v>Gestión Tecnologías de Información y Comunicación</v>
      </c>
      <c r="L171" s="98" t="s">
        <v>395</v>
      </c>
    </row>
    <row r="172" spans="3:12" x14ac:dyDescent="0.25">
      <c r="C172" s="99" t="s">
        <v>50</v>
      </c>
      <c r="D172" s="545"/>
      <c r="E172" s="151">
        <v>0</v>
      </c>
      <c r="F172" s="118">
        <v>10000</v>
      </c>
      <c r="G172" s="97">
        <f t="shared" si="17"/>
        <v>0</v>
      </c>
      <c r="H172" s="161"/>
      <c r="I172" s="322" t="s">
        <v>299</v>
      </c>
      <c r="J172" s="98" t="str">
        <f>VLOOKUP(I172,Presupuesto!$B$11:$C$566,2,0)</f>
        <v>PASAJES (26100-00)</v>
      </c>
      <c r="K172" s="98" t="str">
        <f t="shared" si="18"/>
        <v>Gestión Tecnologías de Información y Comunicación</v>
      </c>
      <c r="L172" s="98" t="s">
        <v>411</v>
      </c>
    </row>
    <row r="173" spans="3:12" x14ac:dyDescent="0.25">
      <c r="C173" s="99" t="s">
        <v>416</v>
      </c>
      <c r="D173" s="545"/>
      <c r="E173" s="151">
        <v>0</v>
      </c>
      <c r="F173" s="118">
        <v>250</v>
      </c>
      <c r="G173" s="97">
        <f t="shared" si="17"/>
        <v>0</v>
      </c>
      <c r="H173" s="161"/>
      <c r="I173" s="98" t="s">
        <v>820</v>
      </c>
      <c r="J173" s="98" t="str">
        <f>VLOOKUP(I173,Presupuesto!$B$11:$C$566,2,0)</f>
        <v>PRODUCTOS PAPEL Y CARTON</v>
      </c>
      <c r="K173" s="98" t="str">
        <f t="shared" si="18"/>
        <v>Gestión Tecnologías de Información y Comunicación</v>
      </c>
      <c r="L173" s="98" t="s">
        <v>411</v>
      </c>
    </row>
    <row r="174" spans="3:12" x14ac:dyDescent="0.25">
      <c r="C174" s="99" t="s">
        <v>51</v>
      </c>
      <c r="D174" s="545"/>
      <c r="E174" s="200">
        <f>(D169*25)/500</f>
        <v>0</v>
      </c>
      <c r="F174" s="100">
        <v>85</v>
      </c>
      <c r="G174" s="97">
        <f t="shared" si="17"/>
        <v>0</v>
      </c>
      <c r="H174" s="161"/>
      <c r="I174" s="98" t="s">
        <v>820</v>
      </c>
      <c r="J174" s="98" t="str">
        <f>VLOOKUP(I174,Presupuesto!$B$11:$C$566,2,0)</f>
        <v>PRODUCTOS PAPEL Y CARTON</v>
      </c>
      <c r="K174" s="98" t="str">
        <f t="shared" si="18"/>
        <v>Gestión Tecnologías de Información y Comunicación</v>
      </c>
      <c r="L174" s="98" t="s">
        <v>411</v>
      </c>
    </row>
    <row r="175" spans="3:12" x14ac:dyDescent="0.25">
      <c r="C175" s="99" t="s">
        <v>122</v>
      </c>
      <c r="D175" s="545"/>
      <c r="E175" s="200">
        <f>D169/12</f>
        <v>0</v>
      </c>
      <c r="F175" s="100">
        <v>36</v>
      </c>
      <c r="G175" s="97">
        <f t="shared" si="17"/>
        <v>0</v>
      </c>
      <c r="H175" s="161"/>
      <c r="I175" s="98" t="s">
        <v>941</v>
      </c>
      <c r="J175" s="98" t="str">
        <f>VLOOKUP(I175,Presupuesto!$B$11:$C$566,2,0)</f>
        <v>UTILES DE ESCRITORIO, OFICINA Y ENSE¥ANZA</v>
      </c>
      <c r="K175" s="98" t="str">
        <f t="shared" si="18"/>
        <v>Gestión Tecnologías de Información y Comunicación</v>
      </c>
      <c r="L175" s="98" t="s">
        <v>411</v>
      </c>
    </row>
    <row r="176" spans="3:12" x14ac:dyDescent="0.25">
      <c r="C176" s="99" t="s">
        <v>34</v>
      </c>
      <c r="D176" s="545"/>
      <c r="E176" s="200">
        <f>D169/12</f>
        <v>0</v>
      </c>
      <c r="F176" s="100">
        <v>80</v>
      </c>
      <c r="G176" s="97">
        <f t="shared" si="17"/>
        <v>0</v>
      </c>
      <c r="H176" s="161"/>
      <c r="I176" s="98" t="s">
        <v>941</v>
      </c>
      <c r="J176" s="98" t="str">
        <f>VLOOKUP(I176,Presupuesto!$B$11:$C$566,2,0)</f>
        <v>UTILES DE ESCRITORIO, OFICINA Y ENSE¥ANZA</v>
      </c>
      <c r="K176" s="98" t="str">
        <f t="shared" si="18"/>
        <v>Gestión Tecnologías de Información y Comunicación</v>
      </c>
      <c r="L176" s="98" t="s">
        <v>411</v>
      </c>
    </row>
    <row r="177" spans="3:12" x14ac:dyDescent="0.25">
      <c r="C177" s="109" t="s">
        <v>52</v>
      </c>
      <c r="D177" s="545"/>
      <c r="E177" s="212">
        <v>0</v>
      </c>
      <c r="F177" s="119">
        <v>25</v>
      </c>
      <c r="G177" s="97">
        <f t="shared" si="17"/>
        <v>0</v>
      </c>
      <c r="H177" s="161"/>
      <c r="I177" s="98" t="s">
        <v>941</v>
      </c>
      <c r="J177" s="98" t="str">
        <f>VLOOKUP(I177,Presupuesto!$B$11:$C$566,2,0)</f>
        <v>UTILES DE ESCRITORIO, OFICINA Y ENSE¥ANZA</v>
      </c>
      <c r="K177" s="98" t="str">
        <f t="shared" si="18"/>
        <v>Gestión Tecnologías de Información y Comunicación</v>
      </c>
      <c r="L177" s="98" t="s">
        <v>411</v>
      </c>
    </row>
    <row r="178" spans="3:12" ht="15.75" thickBot="1" x14ac:dyDescent="0.3">
      <c r="C178" s="216" t="s">
        <v>429</v>
      </c>
      <c r="D178" s="217">
        <v>0</v>
      </c>
      <c r="E178" s="332">
        <v>0</v>
      </c>
      <c r="F178" s="104">
        <f>HLOOKUP(C178,$AH$2:$BU$3,2,0)</f>
        <v>1150</v>
      </c>
      <c r="G178" s="105">
        <f>D178*E178*F178</f>
        <v>0</v>
      </c>
      <c r="H178" s="333"/>
      <c r="I178" s="334" t="s">
        <v>300</v>
      </c>
      <c r="J178" s="106" t="str">
        <f>VLOOKUP(I178,Presupuesto!$B$11:$C$566,2,0)</f>
        <v>VIATICOS (26200-00)</v>
      </c>
      <c r="K178" s="335" t="str">
        <f t="shared" si="18"/>
        <v>Gestión Tecnologías de Información y Comunicación</v>
      </c>
      <c r="L178" s="335"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369"/>
      <c r="E184" s="93"/>
      <c r="F184" s="93"/>
      <c r="G184" s="93"/>
      <c r="H184" s="76"/>
      <c r="I184" s="76"/>
      <c r="J184" s="76"/>
      <c r="K184" s="112"/>
    </row>
    <row r="185" spans="3:12"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27" t="s">
        <v>47</v>
      </c>
      <c r="D188" s="544"/>
      <c r="E188" s="328"/>
      <c r="F188" s="115">
        <v>30000</v>
      </c>
      <c r="G188" s="329">
        <f t="shared" ref="G188:G196" si="19">E188*F188</f>
        <v>0</v>
      </c>
      <c r="H188" s="330"/>
      <c r="I188" s="116" t="s">
        <v>698</v>
      </c>
      <c r="J188" s="116" t="str">
        <f>VLOOKUP(I188,Presupuesto!$B$11:$C$566,2,0)</f>
        <v>SERVICIOS DE CAPACITACION.</v>
      </c>
      <c r="K188" s="331" t="s">
        <v>1513</v>
      </c>
      <c r="L188" s="116" t="s">
        <v>393</v>
      </c>
    </row>
    <row r="189" spans="3:12" x14ac:dyDescent="0.25">
      <c r="C189" s="99" t="s">
        <v>48</v>
      </c>
      <c r="D189" s="545"/>
      <c r="E189" s="200">
        <f>D188</f>
        <v>0</v>
      </c>
      <c r="F189" s="100">
        <v>50</v>
      </c>
      <c r="G189" s="97">
        <f t="shared" si="19"/>
        <v>0</v>
      </c>
      <c r="H189" s="161"/>
      <c r="I189" s="98" t="s">
        <v>716</v>
      </c>
      <c r="J189" s="98" t="str">
        <f>VLOOKUP(I189,Presupuesto!$B$11:$C$566,2,0)</f>
        <v>SERVICIOS DE IMPRENTA PUBLIC.Y REPRODUCCION</v>
      </c>
      <c r="K189" s="98" t="str">
        <f>$K$188</f>
        <v>Gestión Tecnologías de Información y Comunicación</v>
      </c>
      <c r="L189" s="98" t="s">
        <v>411</v>
      </c>
    </row>
    <row r="190" spans="3:12" x14ac:dyDescent="0.25">
      <c r="C190" s="99" t="s">
        <v>49</v>
      </c>
      <c r="D190" s="545"/>
      <c r="E190" s="200">
        <f>D188</f>
        <v>0</v>
      </c>
      <c r="F190" s="100">
        <v>150</v>
      </c>
      <c r="G190" s="97">
        <f t="shared" si="19"/>
        <v>0</v>
      </c>
      <c r="H190" s="161"/>
      <c r="I190" s="98" t="s">
        <v>791</v>
      </c>
      <c r="J190" s="98" t="str">
        <f>VLOOKUP(I190,Presupuesto!$B$11:$C$566,2,0)</f>
        <v>ALIMENTOS B EBIDAS PARA PERSONAS</v>
      </c>
      <c r="K190" s="98" t="str">
        <f t="shared" ref="K190:K197" si="20">$K$188</f>
        <v>Gestión Tecnologías de Información y Comunicación</v>
      </c>
      <c r="L190" s="98" t="s">
        <v>395</v>
      </c>
    </row>
    <row r="191" spans="3:12" x14ac:dyDescent="0.25">
      <c r="C191" s="99" t="s">
        <v>50</v>
      </c>
      <c r="D191" s="545"/>
      <c r="E191" s="151">
        <v>0</v>
      </c>
      <c r="F191" s="118">
        <v>10000</v>
      </c>
      <c r="G191" s="97">
        <f t="shared" si="19"/>
        <v>0</v>
      </c>
      <c r="H191" s="161"/>
      <c r="I191" s="322" t="s">
        <v>299</v>
      </c>
      <c r="J191" s="98" t="str">
        <f>VLOOKUP(I191,Presupuesto!$B$11:$C$566,2,0)</f>
        <v>PASAJES (26100-00)</v>
      </c>
      <c r="K191" s="98" t="str">
        <f t="shared" si="20"/>
        <v>Gestión Tecnologías de Información y Comunicación</v>
      </c>
      <c r="L191" s="98" t="s">
        <v>411</v>
      </c>
    </row>
    <row r="192" spans="3:12" x14ac:dyDescent="0.25">
      <c r="C192" s="99" t="s">
        <v>416</v>
      </c>
      <c r="D192" s="545"/>
      <c r="E192" s="151">
        <v>0</v>
      </c>
      <c r="F192" s="118">
        <v>250</v>
      </c>
      <c r="G192" s="97">
        <f t="shared" si="19"/>
        <v>0</v>
      </c>
      <c r="H192" s="161"/>
      <c r="I192" s="98" t="s">
        <v>820</v>
      </c>
      <c r="J192" s="98" t="str">
        <f>VLOOKUP(I192,Presupuesto!$B$11:$C$566,2,0)</f>
        <v>PRODUCTOS PAPEL Y CARTON</v>
      </c>
      <c r="K192" s="98" t="str">
        <f t="shared" si="20"/>
        <v>Gestión Tecnologías de Información y Comunicación</v>
      </c>
      <c r="L192" s="98" t="s">
        <v>411</v>
      </c>
    </row>
    <row r="193" spans="3:12" x14ac:dyDescent="0.25">
      <c r="C193" s="99" t="s">
        <v>51</v>
      </c>
      <c r="D193" s="545"/>
      <c r="E193" s="200">
        <f>(D188*25)/500</f>
        <v>0</v>
      </c>
      <c r="F193" s="100">
        <v>85</v>
      </c>
      <c r="G193" s="97">
        <f t="shared" si="19"/>
        <v>0</v>
      </c>
      <c r="H193" s="161"/>
      <c r="I193" s="98" t="s">
        <v>820</v>
      </c>
      <c r="J193" s="98" t="str">
        <f>VLOOKUP(I193,Presupuesto!$B$11:$C$566,2,0)</f>
        <v>PRODUCTOS PAPEL Y CARTON</v>
      </c>
      <c r="K193" s="98" t="str">
        <f t="shared" si="20"/>
        <v>Gestión Tecnologías de Información y Comunicación</v>
      </c>
      <c r="L193" s="98" t="s">
        <v>411</v>
      </c>
    </row>
    <row r="194" spans="3:12" x14ac:dyDescent="0.25">
      <c r="C194" s="99" t="s">
        <v>122</v>
      </c>
      <c r="D194" s="545"/>
      <c r="E194" s="200">
        <f>D188/12</f>
        <v>0</v>
      </c>
      <c r="F194" s="100">
        <v>36</v>
      </c>
      <c r="G194" s="97">
        <f t="shared" si="19"/>
        <v>0</v>
      </c>
      <c r="H194" s="161"/>
      <c r="I194" s="98" t="s">
        <v>941</v>
      </c>
      <c r="J194" s="98" t="str">
        <f>VLOOKUP(I194,Presupuesto!$B$11:$C$566,2,0)</f>
        <v>UTILES DE ESCRITORIO, OFICINA Y ENSE¥ANZA</v>
      </c>
      <c r="K194" s="98" t="str">
        <f t="shared" si="20"/>
        <v>Gestión Tecnologías de Información y Comunicación</v>
      </c>
      <c r="L194" s="98" t="s">
        <v>411</v>
      </c>
    </row>
    <row r="195" spans="3:12" x14ac:dyDescent="0.25">
      <c r="C195" s="99" t="s">
        <v>34</v>
      </c>
      <c r="D195" s="545"/>
      <c r="E195" s="200">
        <f>D188/12</f>
        <v>0</v>
      </c>
      <c r="F195" s="100">
        <v>80</v>
      </c>
      <c r="G195" s="97">
        <f t="shared" si="19"/>
        <v>0</v>
      </c>
      <c r="H195" s="161"/>
      <c r="I195" s="98" t="s">
        <v>941</v>
      </c>
      <c r="J195" s="98" t="str">
        <f>VLOOKUP(I195,Presupuesto!$B$11:$C$566,2,0)</f>
        <v>UTILES DE ESCRITORIO, OFICINA Y ENSE¥ANZA</v>
      </c>
      <c r="K195" s="98" t="str">
        <f t="shared" si="20"/>
        <v>Gestión Tecnologías de Información y Comunicación</v>
      </c>
      <c r="L195" s="98" t="s">
        <v>411</v>
      </c>
    </row>
    <row r="196" spans="3:12" x14ac:dyDescent="0.25">
      <c r="C196" s="109" t="s">
        <v>52</v>
      </c>
      <c r="D196" s="545"/>
      <c r="E196" s="212">
        <v>0</v>
      </c>
      <c r="F196" s="119">
        <v>25</v>
      </c>
      <c r="G196" s="97">
        <f t="shared" si="19"/>
        <v>0</v>
      </c>
      <c r="H196" s="161"/>
      <c r="I196" s="98" t="s">
        <v>941</v>
      </c>
      <c r="J196" s="98" t="str">
        <f>VLOOKUP(I196,Presupuesto!$B$11:$C$566,2,0)</f>
        <v>UTILES DE ESCRITORIO, OFICINA Y ENSE¥ANZA</v>
      </c>
      <c r="K196" s="98" t="str">
        <f t="shared" si="20"/>
        <v>Gestión Tecnologías de Información y Comunicación</v>
      </c>
      <c r="L196" s="98" t="s">
        <v>411</v>
      </c>
    </row>
    <row r="197" spans="3:12" ht="15.75" thickBot="1" x14ac:dyDescent="0.3">
      <c r="C197" s="216" t="s">
        <v>429</v>
      </c>
      <c r="D197" s="217">
        <v>0</v>
      </c>
      <c r="E197" s="332">
        <v>0</v>
      </c>
      <c r="F197" s="104">
        <f>HLOOKUP(C197,$AH$2:$BU$3,2,0)</f>
        <v>1150</v>
      </c>
      <c r="G197" s="105">
        <f>D197*E197*F197</f>
        <v>0</v>
      </c>
      <c r="H197" s="333"/>
      <c r="I197" s="334" t="s">
        <v>300</v>
      </c>
      <c r="J197" s="106" t="str">
        <f>VLOOKUP(I197,Presupuesto!$B$11:$C$566,2,0)</f>
        <v>VIATICOS (26200-00)</v>
      </c>
      <c r="K197" s="335" t="str">
        <f t="shared" si="20"/>
        <v>Gestión Tecnologías de Información y Comunicación</v>
      </c>
      <c r="L197" s="335" t="s">
        <v>411</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369"/>
      <c r="E203" s="93"/>
      <c r="F203" s="93"/>
      <c r="G203" s="93"/>
      <c r="H203" s="76"/>
      <c r="I203" s="76"/>
      <c r="J203" s="76"/>
      <c r="K203" s="112"/>
    </row>
    <row r="204" spans="3:12"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27" t="s">
        <v>47</v>
      </c>
      <c r="D207" s="544"/>
      <c r="E207" s="328"/>
      <c r="F207" s="115">
        <v>30000</v>
      </c>
      <c r="G207" s="329">
        <f t="shared" ref="G207:G215" si="21">E207*F207</f>
        <v>0</v>
      </c>
      <c r="H207" s="330"/>
      <c r="I207" s="116" t="s">
        <v>698</v>
      </c>
      <c r="J207" s="116" t="str">
        <f>VLOOKUP(I207,Presupuesto!$B$11:$C$566,2,0)</f>
        <v>SERVICIOS DE CAPACITACION.</v>
      </c>
      <c r="K207" s="331" t="s">
        <v>1513</v>
      </c>
      <c r="L207" s="116" t="s">
        <v>393</v>
      </c>
    </row>
    <row r="208" spans="3:12" x14ac:dyDescent="0.25">
      <c r="C208" s="99" t="s">
        <v>48</v>
      </c>
      <c r="D208" s="545"/>
      <c r="E208" s="200">
        <f>D207</f>
        <v>0</v>
      </c>
      <c r="F208" s="100">
        <v>50</v>
      </c>
      <c r="G208" s="97">
        <f t="shared" si="21"/>
        <v>0</v>
      </c>
      <c r="H208" s="161"/>
      <c r="I208" s="98" t="s">
        <v>716</v>
      </c>
      <c r="J208" s="98" t="str">
        <f>VLOOKUP(I208,Presupuesto!$B$11:$C$566,2,0)</f>
        <v>SERVICIOS DE IMPRENTA PUBLIC.Y REPRODUCCION</v>
      </c>
      <c r="K208" s="98" t="str">
        <f>$K$207</f>
        <v>Gestión Tecnologías de Información y Comunicación</v>
      </c>
      <c r="L208" s="98" t="s">
        <v>411</v>
      </c>
    </row>
    <row r="209" spans="3:12" x14ac:dyDescent="0.25">
      <c r="C209" s="99" t="s">
        <v>49</v>
      </c>
      <c r="D209" s="545"/>
      <c r="E209" s="200">
        <f>D207</f>
        <v>0</v>
      </c>
      <c r="F209" s="100">
        <v>150</v>
      </c>
      <c r="G209" s="97">
        <f t="shared" si="21"/>
        <v>0</v>
      </c>
      <c r="H209" s="161"/>
      <c r="I209" s="98" t="s">
        <v>791</v>
      </c>
      <c r="J209" s="98" t="str">
        <f>VLOOKUP(I209,Presupuesto!$B$11:$C$566,2,0)</f>
        <v>ALIMENTOS B EBIDAS PARA PERSONAS</v>
      </c>
      <c r="K209" s="98" t="str">
        <f t="shared" ref="K209:K216" si="22">$K$207</f>
        <v>Gestión Tecnologías de Información y Comunicación</v>
      </c>
      <c r="L209" s="98" t="s">
        <v>395</v>
      </c>
    </row>
    <row r="210" spans="3:12" x14ac:dyDescent="0.25">
      <c r="C210" s="99" t="s">
        <v>50</v>
      </c>
      <c r="D210" s="545"/>
      <c r="E210" s="151">
        <v>0</v>
      </c>
      <c r="F210" s="118">
        <v>10000</v>
      </c>
      <c r="G210" s="97">
        <f t="shared" si="21"/>
        <v>0</v>
      </c>
      <c r="H210" s="161"/>
      <c r="I210" s="322" t="s">
        <v>299</v>
      </c>
      <c r="J210" s="98" t="str">
        <f>VLOOKUP(I210,Presupuesto!$B$11:$C$566,2,0)</f>
        <v>PASAJES (26100-00)</v>
      </c>
      <c r="K210" s="98" t="str">
        <f t="shared" si="22"/>
        <v>Gestión Tecnologías de Información y Comunicación</v>
      </c>
      <c r="L210" s="98" t="s">
        <v>411</v>
      </c>
    </row>
    <row r="211" spans="3:12" x14ac:dyDescent="0.25">
      <c r="C211" s="99" t="s">
        <v>416</v>
      </c>
      <c r="D211" s="545"/>
      <c r="E211" s="151">
        <v>0</v>
      </c>
      <c r="F211" s="118">
        <v>250</v>
      </c>
      <c r="G211" s="97">
        <f t="shared" si="21"/>
        <v>0</v>
      </c>
      <c r="H211" s="161"/>
      <c r="I211" s="98" t="s">
        <v>820</v>
      </c>
      <c r="J211" s="98" t="str">
        <f>VLOOKUP(I211,Presupuesto!$B$11:$C$566,2,0)</f>
        <v>PRODUCTOS PAPEL Y CARTON</v>
      </c>
      <c r="K211" s="98" t="str">
        <f t="shared" si="22"/>
        <v>Gestión Tecnologías de Información y Comunicación</v>
      </c>
      <c r="L211" s="98" t="s">
        <v>411</v>
      </c>
    </row>
    <row r="212" spans="3:12" x14ac:dyDescent="0.25">
      <c r="C212" s="99" t="s">
        <v>51</v>
      </c>
      <c r="D212" s="545"/>
      <c r="E212" s="200">
        <f>(D207*25)/500</f>
        <v>0</v>
      </c>
      <c r="F212" s="100">
        <v>85</v>
      </c>
      <c r="G212" s="97">
        <f t="shared" si="21"/>
        <v>0</v>
      </c>
      <c r="H212" s="161"/>
      <c r="I212" s="98" t="s">
        <v>820</v>
      </c>
      <c r="J212" s="98" t="str">
        <f>VLOOKUP(I212,Presupuesto!$B$11:$C$566,2,0)</f>
        <v>PRODUCTOS PAPEL Y CARTON</v>
      </c>
      <c r="K212" s="98" t="str">
        <f t="shared" si="22"/>
        <v>Gestión Tecnologías de Información y Comunicación</v>
      </c>
      <c r="L212" s="98" t="s">
        <v>411</v>
      </c>
    </row>
    <row r="213" spans="3:12" x14ac:dyDescent="0.25">
      <c r="C213" s="99" t="s">
        <v>122</v>
      </c>
      <c r="D213" s="545"/>
      <c r="E213" s="200">
        <f>D207/12</f>
        <v>0</v>
      </c>
      <c r="F213" s="100">
        <v>36</v>
      </c>
      <c r="G213" s="97">
        <f t="shared" si="21"/>
        <v>0</v>
      </c>
      <c r="H213" s="161"/>
      <c r="I213" s="98" t="s">
        <v>941</v>
      </c>
      <c r="J213" s="98" t="str">
        <f>VLOOKUP(I213,Presupuesto!$B$11:$C$566,2,0)</f>
        <v>UTILES DE ESCRITORIO, OFICINA Y ENSE¥ANZA</v>
      </c>
      <c r="K213" s="98" t="str">
        <f t="shared" si="22"/>
        <v>Gestión Tecnologías de Información y Comunicación</v>
      </c>
      <c r="L213" s="98" t="s">
        <v>411</v>
      </c>
    </row>
    <row r="214" spans="3:12" x14ac:dyDescent="0.25">
      <c r="C214" s="99" t="s">
        <v>34</v>
      </c>
      <c r="D214" s="545"/>
      <c r="E214" s="200">
        <f>D207/12</f>
        <v>0</v>
      </c>
      <c r="F214" s="100">
        <v>80</v>
      </c>
      <c r="G214" s="97">
        <f t="shared" si="21"/>
        <v>0</v>
      </c>
      <c r="H214" s="161"/>
      <c r="I214" s="98" t="s">
        <v>941</v>
      </c>
      <c r="J214" s="98" t="str">
        <f>VLOOKUP(I214,Presupuesto!$B$11:$C$566,2,0)</f>
        <v>UTILES DE ESCRITORIO, OFICINA Y ENSE¥ANZA</v>
      </c>
      <c r="K214" s="98" t="str">
        <f t="shared" si="22"/>
        <v>Gestión Tecnologías de Información y Comunicación</v>
      </c>
      <c r="L214" s="98" t="s">
        <v>411</v>
      </c>
    </row>
    <row r="215" spans="3:12" x14ac:dyDescent="0.25">
      <c r="C215" s="109" t="s">
        <v>52</v>
      </c>
      <c r="D215" s="545"/>
      <c r="E215" s="212">
        <v>0</v>
      </c>
      <c r="F215" s="119">
        <v>25</v>
      </c>
      <c r="G215" s="97">
        <f t="shared" si="21"/>
        <v>0</v>
      </c>
      <c r="H215" s="161"/>
      <c r="I215" s="98" t="s">
        <v>941</v>
      </c>
      <c r="J215" s="98" t="str">
        <f>VLOOKUP(I215,Presupuesto!$B$11:$C$566,2,0)</f>
        <v>UTILES DE ESCRITORIO, OFICINA Y ENSE¥ANZA</v>
      </c>
      <c r="K215" s="98" t="str">
        <f t="shared" si="22"/>
        <v>Gestión Tecnologías de Información y Comunicación</v>
      </c>
      <c r="L215" s="98" t="s">
        <v>411</v>
      </c>
    </row>
    <row r="216" spans="3:12" ht="15.75" thickBot="1" x14ac:dyDescent="0.3">
      <c r="C216" s="216" t="s">
        <v>429</v>
      </c>
      <c r="D216" s="217">
        <v>0</v>
      </c>
      <c r="E216" s="332">
        <v>0</v>
      </c>
      <c r="F216" s="104">
        <f>HLOOKUP(C216,$AH$2:$BU$3,2,0)</f>
        <v>1150</v>
      </c>
      <c r="G216" s="105">
        <f>D216*E216*F216</f>
        <v>0</v>
      </c>
      <c r="H216" s="333"/>
      <c r="I216" s="334" t="s">
        <v>300</v>
      </c>
      <c r="J216" s="106" t="str">
        <f>VLOOKUP(I216,Presupuesto!$B$11:$C$566,2,0)</f>
        <v>VIATICOS (26200-00)</v>
      </c>
      <c r="K216" s="335" t="str">
        <f t="shared" si="22"/>
        <v>Gestión Tecnologías de Información y Comunicación</v>
      </c>
      <c r="L216" s="335"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369"/>
      <c r="E222" s="93"/>
      <c r="F222" s="93"/>
      <c r="G222" s="93"/>
      <c r="H222" s="76"/>
      <c r="I222" s="76"/>
      <c r="J222" s="76"/>
      <c r="K222" s="112"/>
    </row>
    <row r="223" spans="3:12"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27" t="s">
        <v>47</v>
      </c>
      <c r="D226" s="544"/>
      <c r="E226" s="328"/>
      <c r="F226" s="115">
        <v>30000</v>
      </c>
      <c r="G226" s="329">
        <f t="shared" ref="G226:G234" si="23">E226*F226</f>
        <v>0</v>
      </c>
      <c r="H226" s="330"/>
      <c r="I226" s="116" t="s">
        <v>698</v>
      </c>
      <c r="J226" s="116" t="str">
        <f>VLOOKUP(I226,Presupuesto!$B$11:$C$566,2,0)</f>
        <v>SERVICIOS DE CAPACITACION.</v>
      </c>
      <c r="K226" s="331" t="s">
        <v>1513</v>
      </c>
      <c r="L226" s="116" t="s">
        <v>393</v>
      </c>
    </row>
    <row r="227" spans="3:12" x14ac:dyDescent="0.25">
      <c r="C227" s="99" t="s">
        <v>48</v>
      </c>
      <c r="D227" s="545"/>
      <c r="E227" s="200">
        <f>D226</f>
        <v>0</v>
      </c>
      <c r="F227" s="100">
        <v>50</v>
      </c>
      <c r="G227" s="97">
        <f t="shared" si="23"/>
        <v>0</v>
      </c>
      <c r="H227" s="161"/>
      <c r="I227" s="98" t="s">
        <v>716</v>
      </c>
      <c r="J227" s="98" t="str">
        <f>VLOOKUP(I227,Presupuesto!$B$11:$C$566,2,0)</f>
        <v>SERVICIOS DE IMPRENTA PUBLIC.Y REPRODUCCION</v>
      </c>
      <c r="K227" s="98" t="str">
        <f>$K$226</f>
        <v>Gestión Tecnologías de Información y Comunicación</v>
      </c>
      <c r="L227" s="98" t="s">
        <v>411</v>
      </c>
    </row>
    <row r="228" spans="3:12" x14ac:dyDescent="0.25">
      <c r="C228" s="99" t="s">
        <v>49</v>
      </c>
      <c r="D228" s="545"/>
      <c r="E228" s="200">
        <f>D226</f>
        <v>0</v>
      </c>
      <c r="F228" s="100">
        <v>150</v>
      </c>
      <c r="G228" s="97">
        <f t="shared" si="23"/>
        <v>0</v>
      </c>
      <c r="H228" s="161"/>
      <c r="I228" s="98" t="s">
        <v>791</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545"/>
      <c r="E229" s="151">
        <v>0</v>
      </c>
      <c r="F229" s="118">
        <v>10000</v>
      </c>
      <c r="G229" s="97">
        <f t="shared" si="23"/>
        <v>0</v>
      </c>
      <c r="H229" s="161"/>
      <c r="I229" s="322" t="s">
        <v>299</v>
      </c>
      <c r="J229" s="98" t="str">
        <f>VLOOKUP(I229,Presupuesto!$B$11:$C$566,2,0)</f>
        <v>PASAJES (26100-00)</v>
      </c>
      <c r="K229" s="98" t="str">
        <f t="shared" si="24"/>
        <v>Gestión Tecnologías de Información y Comunicación</v>
      </c>
      <c r="L229" s="98" t="s">
        <v>411</v>
      </c>
    </row>
    <row r="230" spans="3:12" x14ac:dyDescent="0.25">
      <c r="C230" s="99" t="s">
        <v>416</v>
      </c>
      <c r="D230" s="545"/>
      <c r="E230" s="151">
        <v>0</v>
      </c>
      <c r="F230" s="118">
        <v>250</v>
      </c>
      <c r="G230" s="97">
        <f t="shared" si="23"/>
        <v>0</v>
      </c>
      <c r="H230" s="161"/>
      <c r="I230" s="98" t="s">
        <v>820</v>
      </c>
      <c r="J230" s="98" t="str">
        <f>VLOOKUP(I230,Presupuesto!$B$11:$C$566,2,0)</f>
        <v>PRODUCTOS PAPEL Y CARTON</v>
      </c>
      <c r="K230" s="98" t="str">
        <f t="shared" si="24"/>
        <v>Gestión Tecnologías de Información y Comunicación</v>
      </c>
      <c r="L230" s="98" t="s">
        <v>411</v>
      </c>
    </row>
    <row r="231" spans="3:12" x14ac:dyDescent="0.25">
      <c r="C231" s="99" t="s">
        <v>51</v>
      </c>
      <c r="D231" s="545"/>
      <c r="E231" s="200">
        <f>(D226*25)/500</f>
        <v>0</v>
      </c>
      <c r="F231" s="100">
        <v>85</v>
      </c>
      <c r="G231" s="97">
        <f t="shared" si="23"/>
        <v>0</v>
      </c>
      <c r="H231" s="161"/>
      <c r="I231" s="98" t="s">
        <v>820</v>
      </c>
      <c r="J231" s="98" t="str">
        <f>VLOOKUP(I231,Presupuesto!$B$11:$C$566,2,0)</f>
        <v>PRODUCTOS PAPEL Y CARTON</v>
      </c>
      <c r="K231" s="98" t="str">
        <f t="shared" si="24"/>
        <v>Gestión Tecnologías de Información y Comunicación</v>
      </c>
      <c r="L231" s="98" t="s">
        <v>411</v>
      </c>
    </row>
    <row r="232" spans="3:12" x14ac:dyDescent="0.25">
      <c r="C232" s="99" t="s">
        <v>122</v>
      </c>
      <c r="D232" s="545"/>
      <c r="E232" s="200">
        <f>D226/12</f>
        <v>0</v>
      </c>
      <c r="F232" s="100">
        <v>36</v>
      </c>
      <c r="G232" s="97">
        <f t="shared" si="23"/>
        <v>0</v>
      </c>
      <c r="H232" s="161"/>
      <c r="I232" s="98" t="s">
        <v>941</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545"/>
      <c r="E233" s="200">
        <f>D226/12</f>
        <v>0</v>
      </c>
      <c r="F233" s="100">
        <v>80</v>
      </c>
      <c r="G233" s="97">
        <f t="shared" si="23"/>
        <v>0</v>
      </c>
      <c r="H233" s="161"/>
      <c r="I233" s="98" t="s">
        <v>941</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545"/>
      <c r="E234" s="212">
        <v>0</v>
      </c>
      <c r="F234" s="119">
        <v>25</v>
      </c>
      <c r="G234" s="97">
        <f t="shared" si="23"/>
        <v>0</v>
      </c>
      <c r="H234" s="161"/>
      <c r="I234" s="98" t="s">
        <v>941</v>
      </c>
      <c r="J234" s="98" t="str">
        <f>VLOOKUP(I234,Presupuesto!$B$11:$C$566,2,0)</f>
        <v>UTILES DE ESCRITORIO, OFICINA Y ENSE¥ANZA</v>
      </c>
      <c r="K234" s="98" t="str">
        <f t="shared" si="24"/>
        <v>Gestión Tecnologías de Información y Comunicación</v>
      </c>
      <c r="L234" s="98" t="s">
        <v>411</v>
      </c>
    </row>
    <row r="235" spans="3:12" ht="15.75" thickBot="1" x14ac:dyDescent="0.3">
      <c r="C235" s="216" t="s">
        <v>429</v>
      </c>
      <c r="D235" s="217">
        <v>0</v>
      </c>
      <c r="E235" s="332">
        <v>0</v>
      </c>
      <c r="F235" s="104">
        <f>HLOOKUP(C235,$AH$2:$BU$3,2,0)</f>
        <v>1150</v>
      </c>
      <c r="G235" s="105">
        <f>D235*E235*F235</f>
        <v>0</v>
      </c>
      <c r="H235" s="333"/>
      <c r="I235" s="334" t="s">
        <v>300</v>
      </c>
      <c r="J235" s="106" t="str">
        <f>VLOOKUP(I235,Presupuesto!$B$11:$C$566,2,0)</f>
        <v>VIATICOS (26200-00)</v>
      </c>
      <c r="K235" s="335" t="str">
        <f t="shared" si="24"/>
        <v>Gestión Tecnologías de Información y Comunicación</v>
      </c>
      <c r="L235" s="335" t="s">
        <v>411</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xWindow="1241" yWindow="746"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103" zoomScale="84" zoomScaleNormal="84" workbookViewId="0">
      <selection activeCell="K17" sqref="K17"/>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x14ac:dyDescent="0.25">
      <c r="C5" s="195" t="s">
        <v>127</v>
      </c>
      <c r="D5" s="463">
        <f>SUMIF(C:C,$C$10,D:D)</f>
        <v>664200</v>
      </c>
      <c r="CA5" s="303"/>
    </row>
    <row r="6" spans="1:555" x14ac:dyDescent="0.25">
      <c r="CA6" s="303"/>
    </row>
    <row r="7" spans="1:555" x14ac:dyDescent="0.25">
      <c r="CA7" s="303"/>
    </row>
    <row r="8" spans="1:555" x14ac:dyDescent="0.25">
      <c r="C8" s="70" t="s">
        <v>54</v>
      </c>
      <c r="D8" s="79"/>
      <c r="E8" s="70"/>
      <c r="F8" s="70"/>
      <c r="G8" s="70"/>
      <c r="H8" s="79"/>
      <c r="I8" s="70"/>
      <c r="J8" s="70"/>
      <c r="CA8" s="303"/>
    </row>
    <row r="9" spans="1:555" ht="15.75" thickBot="1" x14ac:dyDescent="0.3">
      <c r="C9" s="94"/>
      <c r="D9" s="79"/>
      <c r="E9" s="94"/>
      <c r="F9" s="94"/>
      <c r="G9" s="94"/>
      <c r="H9" s="79"/>
      <c r="I9" s="94"/>
      <c r="J9" s="121"/>
      <c r="CA9" s="303"/>
    </row>
    <row r="10" spans="1:555" ht="15.75" thickBot="1" x14ac:dyDescent="0.3">
      <c r="C10" s="69" t="s">
        <v>43</v>
      </c>
      <c r="D10" s="30">
        <f>SUM(G17:G67)</f>
        <v>513000</v>
      </c>
      <c r="E10" s="93"/>
      <c r="F10" s="93"/>
      <c r="G10" s="93"/>
      <c r="H10" s="76"/>
      <c r="I10" s="76"/>
      <c r="J10" s="76"/>
      <c r="K10" s="153"/>
      <c r="CA10" s="303"/>
    </row>
    <row r="11" spans="1:555" x14ac:dyDescent="0.25">
      <c r="B11" s="177"/>
      <c r="D11" s="31"/>
      <c r="E11" s="93"/>
      <c r="F11" s="93"/>
      <c r="G11" s="93"/>
      <c r="H11" s="76"/>
      <c r="I11" s="76"/>
      <c r="J11" s="76"/>
      <c r="K11" s="153"/>
      <c r="CA11" s="303"/>
    </row>
    <row r="12" spans="1:555" x14ac:dyDescent="0.25">
      <c r="B12" s="177"/>
      <c r="D12" s="31"/>
      <c r="E12" s="93"/>
      <c r="F12" s="93"/>
      <c r="G12" s="93"/>
      <c r="H12" s="76"/>
      <c r="I12" s="76"/>
      <c r="J12" s="76"/>
      <c r="K12" s="153"/>
      <c r="CA12" s="303"/>
    </row>
    <row r="13" spans="1:555" ht="15.75" x14ac:dyDescent="0.25">
      <c r="C13" s="202" t="s">
        <v>391</v>
      </c>
      <c r="D13" s="369" t="s">
        <v>1706</v>
      </c>
      <c r="E13" s="93"/>
      <c r="F13" s="93"/>
      <c r="G13" s="93"/>
      <c r="H13" s="76"/>
      <c r="I13" s="76"/>
      <c r="J13" s="76"/>
      <c r="K13" s="153"/>
      <c r="CA13" s="303"/>
    </row>
    <row r="14" spans="1:555" ht="18.75" x14ac:dyDescent="0.2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Digitalización de la documentación administrativa y recibida en la Tesorería General, como Ordenes de Pago y documentos varios</v>
      </c>
      <c r="D14" s="31"/>
      <c r="E14" s="93"/>
      <c r="F14" s="93"/>
      <c r="G14" s="93"/>
      <c r="H14" s="76"/>
      <c r="I14" s="76"/>
      <c r="J14" s="76"/>
      <c r="K14" s="153"/>
      <c r="CA14" s="303"/>
    </row>
    <row r="15" spans="1:555" ht="15.75" thickBot="1" x14ac:dyDescent="0.3">
      <c r="C15" s="94"/>
      <c r="D15" s="31"/>
      <c r="E15" s="93"/>
      <c r="F15" s="93"/>
      <c r="G15" s="93"/>
      <c r="H15" s="76"/>
      <c r="I15" s="76"/>
      <c r="J15" s="76"/>
      <c r="K15" s="153"/>
      <c r="CA15" s="303"/>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1363</v>
      </c>
      <c r="L17" s="98" t="s">
        <v>393</v>
      </c>
      <c r="CA17" s="303"/>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Administrativa y  financiera en apoyo al Desarrollo Académico</v>
      </c>
      <c r="L18" s="98" t="s">
        <v>411</v>
      </c>
      <c r="CA18" s="303"/>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Administrativa y  financiera en apoyo al Desarrollo Académico</v>
      </c>
      <c r="L19" s="98" t="s">
        <v>394</v>
      </c>
      <c r="CA19" s="303"/>
    </row>
    <row r="20" spans="3:79" ht="15.75" thickBot="1" x14ac:dyDescent="0.3">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Administrativa y  financiera en apoyo al Desarrollo Académico</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Administrativa y  financiera en apoyo al Desarrollo Académico</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Administrativa y  financiera en apoyo al Desarrollo Académico</v>
      </c>
      <c r="L22" s="98" t="s">
        <v>394</v>
      </c>
    </row>
    <row r="23" spans="3:79" ht="15.75" thickBot="1" x14ac:dyDescent="0.3">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Administrativa y  financiera en apoyo al Desarrollo Académico</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Administrativa y  financiera en apoyo al Desarrollo Académico</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Administrativa y  financiera en apoyo al Desarrollo Académico</v>
      </c>
      <c r="L25" s="98" t="s">
        <v>394</v>
      </c>
    </row>
    <row r="26" spans="3:79" ht="15.75" thickBot="1" x14ac:dyDescent="0.3">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Administrativa y  financiera en apoyo al Desarrollo Académico</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Administrativa y  financiera en apoyo al Desarrollo Académico</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Administrativa y  financiera en apoyo al Desarrollo Académico</v>
      </c>
      <c r="L28" s="98" t="s">
        <v>394</v>
      </c>
    </row>
    <row r="29" spans="3:79" ht="15.75" thickBot="1" x14ac:dyDescent="0.3">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Administrativa y  financiera en apoyo al Desarrollo Académico</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Administrativa y  financiera en apoyo al Desarrollo Académico</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Administrativa y  financiera en apoyo al Desarrollo Académico</v>
      </c>
      <c r="L31" s="98" t="s">
        <v>394</v>
      </c>
    </row>
    <row r="32" spans="3:79" ht="15.75" thickBot="1" x14ac:dyDescent="0.3">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Administrativa y  financiera en apoyo al Desarrollo Académico</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Administrativa y  financiera en apoyo al Desarrollo Académico</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Administrativa y  financiera en apoyo al Desarrollo Académico</v>
      </c>
      <c r="L34" s="98" t="s">
        <v>394</v>
      </c>
    </row>
    <row r="35" spans="3:12" ht="15.75" thickBot="1" x14ac:dyDescent="0.3">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Administrativa y  financiera en apoyo al Desarrollo Académico</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Administrativa y  financiera en apoyo al Desarrollo Académico</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Administrativa y  financiera en apoyo al Desarrollo Académico</v>
      </c>
      <c r="L37" s="98" t="s">
        <v>394</v>
      </c>
    </row>
    <row r="38" spans="3:12" ht="15.75" thickBot="1" x14ac:dyDescent="0.3">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Administrativa y  financiera en apoyo al Desarrollo Académico</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Administrativa y  financiera en apoyo al Desarrollo Académico</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Administrativa y  financiera en apoyo al Desarrollo Académico</v>
      </c>
      <c r="L40" s="98" t="s">
        <v>394</v>
      </c>
    </row>
    <row r="41" spans="3:12" ht="15.75" thickBot="1" x14ac:dyDescent="0.3">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Administrativa y  financiera en apoyo al Desarrollo Académico</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Administrativa y  financiera en apoyo al Desarrollo Académico</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Administrativa y  financiera en apoyo al Desarrollo Académico</v>
      </c>
      <c r="L43" s="98" t="s">
        <v>394</v>
      </c>
    </row>
    <row r="44" spans="3:12" ht="15.75" thickBot="1" x14ac:dyDescent="0.3">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Administrativa y  financiera en apoyo al Desarrollo Académico</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Administrativa y  financiera en apoyo al Desarrollo Académico</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Administrativa y  financiera en apoyo al Desarrollo Académico</v>
      </c>
      <c r="L46" s="98" t="s">
        <v>394</v>
      </c>
    </row>
    <row r="47" spans="3:12" ht="15.75" thickBot="1" x14ac:dyDescent="0.3">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Administrativa y  financiera en apoyo al Desarrollo Académico</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Administrativa y  financiera en apoyo al Desarrollo Académico</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Administrativa y  financiera en apoyo al Desarrollo Académico</v>
      </c>
      <c r="L49" s="98" t="s">
        <v>394</v>
      </c>
    </row>
    <row r="50" spans="3:12" ht="15.75" thickBot="1" x14ac:dyDescent="0.3">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Gestión Administrativa y  financiera en apoyo al Desarrollo Académico</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Administrativa y  financiera en apoyo al Desarrollo Académico</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Administrativa y  financiera en apoyo al Desarrollo Académico</v>
      </c>
      <c r="L52" s="98" t="s">
        <v>394</v>
      </c>
    </row>
    <row r="53" spans="3:12" ht="15.75" thickBot="1" x14ac:dyDescent="0.3">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Administrativa y  financiera en apoyo al Desarrollo Académico</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Administrativa y  financiera en apoyo al Desarrollo Académico</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Administrativa y  financiera en apoyo al Desarrollo Académico</v>
      </c>
      <c r="L55" s="98" t="s">
        <v>394</v>
      </c>
    </row>
    <row r="56" spans="3:12" ht="15.75"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Administrativa y  financiera en apoyo al Desarrollo Académico</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Administrativa y  financiera en apoyo al Desarrollo Académico</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Administrativa y  financiera en apoyo al Desarrollo Académico</v>
      </c>
      <c r="L58" s="98" t="s">
        <v>394</v>
      </c>
    </row>
    <row r="59" spans="3:12" ht="15.75" thickBot="1" x14ac:dyDescent="0.3">
      <c r="C59" s="140" t="s">
        <v>83</v>
      </c>
      <c r="D59" s="199">
        <v>4</v>
      </c>
      <c r="E59" s="152">
        <v>12</v>
      </c>
      <c r="F59" s="139">
        <v>9500</v>
      </c>
      <c r="G59" s="113">
        <f>D59*E59*F59</f>
        <v>456000</v>
      </c>
      <c r="H59" s="166" t="s">
        <v>1698</v>
      </c>
      <c r="I59" s="114" t="s">
        <v>563</v>
      </c>
      <c r="J59" s="114" t="str">
        <f>VLOOKUP(I59,Presupuesto!$B$11:$C$565,2,0)</f>
        <v>CONTRATOS ESPECIALES</v>
      </c>
      <c r="K59" s="98" t="str">
        <f t="shared" si="1"/>
        <v>Gestión Administrativa y  financiera en apoyo al Desarrollo Académico</v>
      </c>
      <c r="L59" s="98" t="s">
        <v>393</v>
      </c>
    </row>
    <row r="60" spans="3:12" x14ac:dyDescent="0.25">
      <c r="C60" s="171" t="s">
        <v>58</v>
      </c>
      <c r="D60" s="163"/>
      <c r="E60" s="154">
        <v>0</v>
      </c>
      <c r="F60" s="117">
        <f>IF(E59=0,"",(G59/E59)/12*E59)</f>
        <v>38000</v>
      </c>
      <c r="G60" s="97">
        <f>F60</f>
        <v>38000</v>
      </c>
      <c r="H60" s="164" t="s">
        <v>1698</v>
      </c>
      <c r="I60" s="101" t="s">
        <v>563</v>
      </c>
      <c r="J60" s="101" t="str">
        <f>VLOOKUP(I60,Presupuesto!$B$11:$C$565,2,0)</f>
        <v>CONTRATOS ESPECIALES</v>
      </c>
      <c r="K60" s="98" t="str">
        <f t="shared" si="1"/>
        <v>Gestión Administrativa y  financiera en apoyo al Desarrollo Académico</v>
      </c>
      <c r="L60" s="98" t="s">
        <v>403</v>
      </c>
    </row>
    <row r="61" spans="3:12" ht="15.75" thickBot="1" x14ac:dyDescent="0.3">
      <c r="C61" s="172" t="s">
        <v>59</v>
      </c>
      <c r="D61" s="163"/>
      <c r="E61" s="154">
        <v>0</v>
      </c>
      <c r="F61" s="100">
        <f>IF(E59&lt;6,"",((E59-6)/12)*(G59/E59))</f>
        <v>19000</v>
      </c>
      <c r="G61" s="97">
        <f>F61</f>
        <v>19000</v>
      </c>
      <c r="H61" s="164" t="s">
        <v>1733</v>
      </c>
      <c r="I61" s="101" t="s">
        <v>563</v>
      </c>
      <c r="J61" s="101" t="str">
        <f>VLOOKUP(I61,Presupuesto!$B$11:$C$565,2,0)</f>
        <v>CONTRATOS ESPECIALES</v>
      </c>
      <c r="K61" s="98" t="str">
        <f t="shared" si="1"/>
        <v>Gestión Administrativa y  financiera en apoyo al Desarrollo Académico</v>
      </c>
      <c r="L61" s="98" t="s">
        <v>397</v>
      </c>
    </row>
    <row r="62" spans="3:12" ht="15.75" thickBot="1" x14ac:dyDescent="0.3">
      <c r="C62" s="140" t="s">
        <v>60</v>
      </c>
      <c r="D62" s="199"/>
      <c r="E62" s="152">
        <v>12</v>
      </c>
      <c r="F62" s="118">
        <v>30000</v>
      </c>
      <c r="G62" s="113">
        <f>D62*E62*F62</f>
        <v>0</v>
      </c>
      <c r="H62" s="166"/>
      <c r="I62" s="114" t="s">
        <v>704</v>
      </c>
      <c r="J62" s="114" t="str">
        <f>VLOOKUP(I62,Presupuesto!$B$11:$C$565,2,0)</f>
        <v>OTROS SERVICIOS TECNICOS Y PROFESIONALES</v>
      </c>
      <c r="K62" s="98" t="str">
        <f t="shared" si="1"/>
        <v>Gestión Administrativa y  financiera en apoyo al Desarrollo Académico</v>
      </c>
      <c r="L62" s="98" t="s">
        <v>393</v>
      </c>
    </row>
    <row r="63" spans="3:12" x14ac:dyDescent="0.25">
      <c r="C63" s="171" t="s">
        <v>58</v>
      </c>
      <c r="D63" s="163"/>
      <c r="E63" s="154">
        <v>0</v>
      </c>
      <c r="F63" s="100">
        <v>0</v>
      </c>
      <c r="G63" s="97">
        <f>F63</f>
        <v>0</v>
      </c>
      <c r="H63" s="164"/>
      <c r="I63" s="101" t="s">
        <v>704</v>
      </c>
      <c r="J63" s="101" t="str">
        <f>VLOOKUP(I63,Presupuesto!$B$11:$C$565,2,0)</f>
        <v>OTROS SERVICIOS TECNICOS Y PROFESIONALES</v>
      </c>
      <c r="K63" s="98" t="str">
        <f t="shared" si="1"/>
        <v>Gestión Administrativa y  financiera en apoyo al Desarrollo Académico</v>
      </c>
      <c r="L63" s="98" t="s">
        <v>393</v>
      </c>
    </row>
    <row r="64" spans="3:12" ht="15.75" thickBot="1" x14ac:dyDescent="0.3">
      <c r="C64" s="172" t="s">
        <v>59</v>
      </c>
      <c r="D64" s="163"/>
      <c r="E64" s="154">
        <v>0</v>
      </c>
      <c r="F64" s="100">
        <v>0</v>
      </c>
      <c r="G64" s="97">
        <f>F64</f>
        <v>0</v>
      </c>
      <c r="H64" s="164"/>
      <c r="I64" s="101" t="s">
        <v>704</v>
      </c>
      <c r="J64" s="101" t="str">
        <f>VLOOKUP(I64,Presupuesto!$B$11:$C$565,2,0)</f>
        <v>OTROS SERVICIOS TECNICOS Y PROFESIONALES</v>
      </c>
      <c r="K64" s="98" t="str">
        <f t="shared" si="1"/>
        <v>Gestión Administrativa y  financiera en apoyo al Desarrollo Académico</v>
      </c>
      <c r="L64" s="98" t="s">
        <v>393</v>
      </c>
    </row>
    <row r="65" spans="3:12" ht="15.75" thickBot="1" x14ac:dyDescent="0.3">
      <c r="C65" s="140" t="s">
        <v>61</v>
      </c>
      <c r="D65" s="199"/>
      <c r="E65" s="152">
        <v>12</v>
      </c>
      <c r="F65" s="118">
        <v>30000</v>
      </c>
      <c r="G65" s="113">
        <f>D65*E65*F65</f>
        <v>0</v>
      </c>
      <c r="H65" s="166"/>
      <c r="I65" s="114" t="s">
        <v>495</v>
      </c>
      <c r="J65" s="114" t="str">
        <f>VLOOKUP(I65,Presupuesto!$B$11:$C$565,2,0)</f>
        <v>SUELDOS Y SALARIOS PERMANENTES</v>
      </c>
      <c r="K65" s="98" t="str">
        <f t="shared" si="1"/>
        <v>Gestión Administrativa y  financiera en apoyo al Desarrollo Académico</v>
      </c>
      <c r="L65" s="98" t="s">
        <v>393</v>
      </c>
    </row>
    <row r="66" spans="3:12" x14ac:dyDescent="0.25">
      <c r="C66" s="171" t="s">
        <v>58</v>
      </c>
      <c r="D66" s="169"/>
      <c r="E66" s="131">
        <v>0</v>
      </c>
      <c r="F66" s="119">
        <f>IF(E65=0,"",(G65/E65)/12*E65)</f>
        <v>0</v>
      </c>
      <c r="G66" s="120">
        <f>F66</f>
        <v>0</v>
      </c>
      <c r="H66" s="164"/>
      <c r="I66" s="101" t="s">
        <v>515</v>
      </c>
      <c r="J66" s="101" t="str">
        <f>VLOOKUP(I66,Presupuesto!$B$11:$C$565,2,0)</f>
        <v>AGUINALDO Y DECIMO CUARTO MES</v>
      </c>
      <c r="K66" s="98" t="str">
        <f t="shared" si="1"/>
        <v>Gestión Administrativa y  financiera en apoyo al Desarrollo Académico</v>
      </c>
      <c r="L66" s="98" t="s">
        <v>393</v>
      </c>
    </row>
    <row r="67" spans="3:12" ht="15.75" thickBot="1" x14ac:dyDescent="0.3">
      <c r="C67" s="173" t="s">
        <v>59</v>
      </c>
      <c r="D67" s="162"/>
      <c r="E67" s="132">
        <v>0</v>
      </c>
      <c r="F67" s="105">
        <f>IF(E65&lt;6,"",((E65-6)/12)*(G65/E65))</f>
        <v>0</v>
      </c>
      <c r="G67" s="105">
        <f>F67</f>
        <v>0</v>
      </c>
      <c r="H67" s="162"/>
      <c r="I67" s="106" t="s">
        <v>518</v>
      </c>
      <c r="J67" s="124" t="str">
        <f>VLOOKUP(I67,Presupuesto!$B$11:$C$565,2,0)</f>
        <v>DECIMOCUARTO MES</v>
      </c>
      <c r="K67" s="106" t="str">
        <f t="shared" si="1"/>
        <v>Gestión Administrativa y  financiera en apoyo al Desarrollo Académico</v>
      </c>
      <c r="L67" s="124" t="s">
        <v>393</v>
      </c>
    </row>
    <row r="69" spans="3:12" ht="15.75" thickBot="1" x14ac:dyDescent="0.3">
      <c r="K69" s="153"/>
    </row>
    <row r="70" spans="3:12" ht="15.75" thickBot="1" x14ac:dyDescent="0.3">
      <c r="C70" s="69" t="s">
        <v>43</v>
      </c>
      <c r="D70" s="30">
        <f>SUM(G77:G127)</f>
        <v>151200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c r="D73" s="369" t="s">
        <v>1706</v>
      </c>
      <c r="E73" s="93"/>
      <c r="F73" s="93"/>
      <c r="G73" s="93"/>
      <c r="H73" s="76"/>
      <c r="I73" s="76"/>
      <c r="J73" s="76"/>
      <c r="K73" s="153"/>
    </row>
    <row r="74" spans="3:12" ht="18.75" x14ac:dyDescent="0.25">
      <c r="C74" s="210"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Digitalización de la documentación administrativa y recibida en la Tesorería General, como Ordenes de Pago y documentos varios</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304">
        <f>HLOOKUP($C77,$BZ$2:$CM$3,2,0)</f>
        <v>43674.39</v>
      </c>
      <c r="G77" s="113">
        <f>D77*E77*F77</f>
        <v>0</v>
      </c>
      <c r="H77" s="166"/>
      <c r="I77" s="114" t="s">
        <v>495</v>
      </c>
      <c r="J77" s="114" t="str">
        <f>VLOOKUP(I77,Presupuesto!$B$11:$C$565,2,0)</f>
        <v>SUELDOS Y SALARIOS PERMANENTES</v>
      </c>
      <c r="K77" s="218" t="s">
        <v>1363</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Gestión Administrativa y  financiera en apoyo al Desarrollo Académico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Gestión Administrativa y  financiera en apoyo al Desarrollo Académico</v>
      </c>
      <c r="L79" s="98" t="s">
        <v>394</v>
      </c>
    </row>
    <row r="80" spans="3:12" ht="15.75" thickBot="1" x14ac:dyDescent="0.3">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Gestión Administrativa y  financiera en apoyo al Desarrollo Académico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Gestión Administrativa y  financiera en apoyo al Desarrollo Académico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Gestión Administrativa y  financiera en apoyo al Desarrollo Académico</v>
      </c>
      <c r="L82" s="98" t="s">
        <v>394</v>
      </c>
    </row>
    <row r="83" spans="3:12" ht="15.75" thickBot="1" x14ac:dyDescent="0.3">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Gestión Administrativa y  financiera en apoyo al Desarrollo Académico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Gestión Administrativa y  financiera en apoyo al Desarrollo Académico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Gestión Administrativa y  financiera en apoyo al Desarrollo Académico</v>
      </c>
      <c r="L85" s="98" t="s">
        <v>394</v>
      </c>
    </row>
    <row r="86" spans="3:12" ht="15.75" thickBot="1" x14ac:dyDescent="0.3">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Gestión Administrativa y  financiera en apoyo al Desarrollo Académico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Gestión Administrativa y  financiera en apoyo al Desarrollo Académico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Gestión Administrativa y  financiera en apoyo al Desarrollo Académico</v>
      </c>
      <c r="L88" s="98" t="s">
        <v>394</v>
      </c>
    </row>
    <row r="89" spans="3:12" ht="15.75" thickBot="1" x14ac:dyDescent="0.3">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Gestión Administrativa y  financiera en apoyo al Desarrollo Académico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Gestión Administrativa y  financiera en apoyo al Desarrollo Académico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Gestión Administrativa y  financiera en apoyo al Desarrollo Académico</v>
      </c>
      <c r="L91" s="98" t="s">
        <v>394</v>
      </c>
    </row>
    <row r="92" spans="3:12" ht="15.75" thickBot="1" x14ac:dyDescent="0.3">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Gestión Administrativa y  financiera en apoyo al Desarrollo Académico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Gestión Administrativa y  financiera en apoyo al Desarrollo Académico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Gestión Administrativa y  financiera en apoyo al Desarrollo Académico</v>
      </c>
      <c r="L94" s="98" t="s">
        <v>394</v>
      </c>
    </row>
    <row r="95" spans="3:12" ht="15.75" thickBot="1" x14ac:dyDescent="0.3">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Gestión Administrativa y  financiera en apoyo al Desarrollo Académico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Gestión Administrativa y  financiera en apoyo al Desarrollo Académico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Gestión Administrativa y  financiera en apoyo al Desarrollo Académico</v>
      </c>
      <c r="L97" s="98" t="s">
        <v>394</v>
      </c>
    </row>
    <row r="98" spans="3:12" ht="15.75" thickBot="1" x14ac:dyDescent="0.3">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Gestión Administrativa y  financiera en apoyo al Desarrollo Académico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Gestión Administrativa y  financiera en apoyo al Desarrollo Académico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Gestión Administrativa y  financiera en apoyo al Desarrollo Académico</v>
      </c>
      <c r="L100" s="98" t="s">
        <v>394</v>
      </c>
    </row>
    <row r="101" spans="3:12" ht="15.75" thickBot="1" x14ac:dyDescent="0.3">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Gestión Administrativa y  financiera en apoyo al Desarrollo Académico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Gestión Administrativa y  financiera en apoyo al Desarrollo Académico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Gestión Administrativa y  financiera en apoyo al Desarrollo Académico</v>
      </c>
      <c r="L103" s="98" t="s">
        <v>394</v>
      </c>
    </row>
    <row r="104" spans="3:12" ht="15.75" thickBot="1" x14ac:dyDescent="0.3">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Gestión Administrativa y  financiera en apoyo al Desarrollo Académico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Gestión Administrativa y  financiera en apoyo al Desarrollo Académico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Gestión Administrativa y  financiera en apoyo al Desarrollo Académico</v>
      </c>
      <c r="L106" s="98" t="s">
        <v>394</v>
      </c>
    </row>
    <row r="107" spans="3:12" ht="15.75" thickBot="1" x14ac:dyDescent="0.3">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Gestión Administrativa y  financiera en apoyo al Desarrollo Académico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Gestión Administrativa y  financiera en apoyo al Desarrollo Académico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Gestión Administrativa y  financiera en apoyo al Desarrollo Académico</v>
      </c>
      <c r="L109" s="98" t="s">
        <v>394</v>
      </c>
    </row>
    <row r="110" spans="3:12" ht="15.75" thickBot="1" x14ac:dyDescent="0.3">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Gestión Administrativa y  financiera en apoyo al Desarrollo Académico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Gestión Administrativa y  financiera en apoyo al Desarrollo Académico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Gestión Administrativa y  financiera en apoyo al Desarrollo Académico</v>
      </c>
      <c r="L112" s="98" t="s">
        <v>394</v>
      </c>
    </row>
    <row r="113" spans="3:12" ht="15.75" thickBot="1" x14ac:dyDescent="0.3">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Gestión Administrativa y  financiera en apoyo al Desarrollo Académico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Gestión Administrativa y  financiera en apoyo al Desarrollo Académico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Gestión Administrativa y  financiera en apoyo al Desarrollo Académico</v>
      </c>
      <c r="L115" s="98" t="s">
        <v>394</v>
      </c>
    </row>
    <row r="116" spans="3:12" ht="15.75"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Gestión Administrativa y  financiera en apoyo al Desarrollo Académico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Gestión Administrativa y  financiera en apoyo al Desarrollo Académico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Gestión Administrativa y  financiera en apoyo al Desarrollo Académico</v>
      </c>
      <c r="L118" s="98" t="s">
        <v>394</v>
      </c>
    </row>
    <row r="119" spans="3:12" ht="15.75" thickBot="1" x14ac:dyDescent="0.3">
      <c r="C119" s="140" t="s">
        <v>83</v>
      </c>
      <c r="D119" s="199">
        <v>1</v>
      </c>
      <c r="E119" s="152">
        <v>12</v>
      </c>
      <c r="F119" s="139">
        <v>11200</v>
      </c>
      <c r="G119" s="113">
        <f>D119*E119*F119</f>
        <v>134400</v>
      </c>
      <c r="H119" s="166" t="s">
        <v>1698</v>
      </c>
      <c r="I119" s="114" t="s">
        <v>563</v>
      </c>
      <c r="J119" s="114" t="str">
        <f>VLOOKUP(I119,Presupuesto!$B$11:$C$565,2,0)</f>
        <v>CONTRATOS ESPECIALES</v>
      </c>
      <c r="K119" s="98" t="str">
        <f t="shared" si="3"/>
        <v>Gestión Administrativa y  financiera en apoyo al Desarrollo Académico</v>
      </c>
      <c r="L119" s="98" t="s">
        <v>393</v>
      </c>
    </row>
    <row r="120" spans="3:12" x14ac:dyDescent="0.25">
      <c r="C120" s="171" t="s">
        <v>58</v>
      </c>
      <c r="D120" s="163"/>
      <c r="E120" s="154">
        <v>0</v>
      </c>
      <c r="F120" s="117">
        <f>IF(E119=0,"",(G119/E119)/12*E119)</f>
        <v>11200</v>
      </c>
      <c r="G120" s="97">
        <f>F120</f>
        <v>11200</v>
      </c>
      <c r="H120" s="164" t="s">
        <v>1698</v>
      </c>
      <c r="I120" s="101" t="s">
        <v>563</v>
      </c>
      <c r="J120" s="101" t="str">
        <f>VLOOKUP(I120,Presupuesto!$B$11:$C$565,2,0)</f>
        <v>CONTRATOS ESPECIALES</v>
      </c>
      <c r="K120" s="98" t="str">
        <f t="shared" si="3"/>
        <v>Gestión Administrativa y  financiera en apoyo al Desarrollo Académico</v>
      </c>
      <c r="L120" s="98" t="s">
        <v>403</v>
      </c>
    </row>
    <row r="121" spans="3:12" ht="15.75" thickBot="1" x14ac:dyDescent="0.3">
      <c r="C121" s="172" t="s">
        <v>59</v>
      </c>
      <c r="D121" s="163"/>
      <c r="E121" s="154">
        <v>0</v>
      </c>
      <c r="F121" s="100">
        <f>IF(E119&lt;6,"",((E119-6)/12)*(G119/E119))</f>
        <v>5600</v>
      </c>
      <c r="G121" s="97">
        <f>F121</f>
        <v>5600</v>
      </c>
      <c r="H121" s="164" t="s">
        <v>1733</v>
      </c>
      <c r="I121" s="101" t="s">
        <v>563</v>
      </c>
      <c r="J121" s="101" t="str">
        <f>VLOOKUP(I121,Presupuesto!$B$11:$C$565,2,0)</f>
        <v>CONTRATOS ESPECIALES</v>
      </c>
      <c r="K121" s="98" t="str">
        <f t="shared" si="3"/>
        <v>Gestión Administrativa y  financiera en apoyo al Desarrollo Académico</v>
      </c>
      <c r="L121" s="98" t="s">
        <v>397</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Gestión Administrativa y  financiera en apoyo al Desarrollo Académico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Gestión Administrativa y  financiera en apoyo al Desarrollo Académico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Gestión Administrativa y  financiera en apoyo al Desarrollo Académico</v>
      </c>
      <c r="L124" s="98" t="s">
        <v>393</v>
      </c>
    </row>
    <row r="125" spans="3:12" ht="15.75" thickBot="1" x14ac:dyDescent="0.3">
      <c r="C125" s="140" t="s">
        <v>61</v>
      </c>
      <c r="D125" s="199"/>
      <c r="E125" s="152">
        <v>12</v>
      </c>
      <c r="F125" s="118">
        <v>30000</v>
      </c>
      <c r="G125" s="113">
        <f>D125*E125*F125</f>
        <v>0</v>
      </c>
      <c r="H125" s="166"/>
      <c r="I125" s="114" t="s">
        <v>495</v>
      </c>
      <c r="J125" s="114" t="str">
        <f>VLOOKUP(I125,Presupuesto!$B$11:$C$565,2,0)</f>
        <v>SUELDOS Y SALARIOS PERMANENTES</v>
      </c>
      <c r="K125" s="98" t="str">
        <f t="shared" si="3"/>
        <v>Gestión Administrativa y  financiera en apoyo al Desarrollo Académico</v>
      </c>
      <c r="L125" s="98" t="s">
        <v>393</v>
      </c>
    </row>
    <row r="126" spans="3:12" x14ac:dyDescent="0.25">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Gestión Administrativa y  financiera en apoyo al Desarrollo Académico</v>
      </c>
      <c r="L126" s="98" t="s">
        <v>393</v>
      </c>
    </row>
    <row r="127" spans="3:12" ht="15.75" thickBot="1" x14ac:dyDescent="0.3">
      <c r="C127" s="173" t="s">
        <v>59</v>
      </c>
      <c r="D127" s="162"/>
      <c r="E127" s="132">
        <v>0</v>
      </c>
      <c r="F127" s="105">
        <f>IF(E125&lt;6,"",((E125-6)/12)*(G125/E125))</f>
        <v>0</v>
      </c>
      <c r="G127" s="105">
        <f>F127</f>
        <v>0</v>
      </c>
      <c r="H127" s="162"/>
      <c r="I127" s="106" t="s">
        <v>518</v>
      </c>
      <c r="J127" s="124" t="str">
        <f>VLOOKUP(I127,Presupuesto!$B$11:$C$565,2,0)</f>
        <v>DECIMOCUARTO MES</v>
      </c>
      <c r="K127" s="106" t="str">
        <f t="shared" si="3"/>
        <v>Gestión Administrativa y  financiera en apoyo al Desarrollo Académico</v>
      </c>
      <c r="L127" s="124" t="s">
        <v>393</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9"/>
      <c r="E133" s="93"/>
      <c r="F133" s="93"/>
      <c r="G133" s="93"/>
      <c r="H133" s="76"/>
      <c r="I133" s="76"/>
      <c r="J133" s="76"/>
      <c r="K133" s="153"/>
    </row>
    <row r="134" spans="3:12" ht="18.75" x14ac:dyDescent="0.2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1453</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x14ac:dyDescent="0.3">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9"/>
      <c r="E193" s="93"/>
      <c r="F193" s="93"/>
      <c r="G193" s="93"/>
      <c r="H193" s="76"/>
      <c r="I193" s="76"/>
      <c r="J193" s="76"/>
      <c r="K193" s="153"/>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1453</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9"/>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1453</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9"/>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1453</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9"/>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1453</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x14ac:dyDescent="0.3">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9"/>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1453</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9"/>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1453</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9"/>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1453</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9"/>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1453</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9"/>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1453</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9"/>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1453</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9"/>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1453</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9"/>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1453</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9"/>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1478</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917:H967 H17:H67 H137:H187 H197:H247 H257:H307 H317:H367 H377:H427 H437:H487 H497:H547 H557:H607 H617:H667 H677:H727 H737:H787 H797:H847 H857:H907 H77:H12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383</v>
      </c>
      <c r="D5" s="461">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c r="E17" s="96">
        <v>2800</v>
      </c>
      <c r="F17" s="97">
        <f>D17*E17</f>
        <v>0</v>
      </c>
      <c r="G17" s="161"/>
      <c r="H17" s="98" t="s">
        <v>984</v>
      </c>
      <c r="I17" s="98" t="str">
        <f>VLOOKUP(H17,Presupuesto!$B$11:$C$565,2,0)</f>
        <v>MUEBLES VARIOS DE OFICINA</v>
      </c>
      <c r="J17" s="218" t="s">
        <v>1453</v>
      </c>
      <c r="K17" s="98" t="s">
        <v>403</v>
      </c>
    </row>
    <row r="18" spans="2:11" ht="32.25" customHeight="1" x14ac:dyDescent="0.25">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x14ac:dyDescent="0.25">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x14ac:dyDescent="0.25">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x14ac:dyDescent="0.25">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x14ac:dyDescent="0.25">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x14ac:dyDescent="0.25">
      <c r="B23" s="93"/>
      <c r="C23" s="99" t="s">
        <v>69</v>
      </c>
      <c r="D23" s="151"/>
      <c r="E23" s="100">
        <v>8000</v>
      </c>
      <c r="F23" s="97">
        <f t="shared" si="1"/>
        <v>0</v>
      </c>
      <c r="G23" s="161"/>
      <c r="H23" s="101" t="s">
        <v>987</v>
      </c>
      <c r="I23" s="98" t="str">
        <f>VLOOKUP(H23,Presupuesto!$B$11:$C$565,2,0)</f>
        <v>EQUIPOS VARIOS DE OFICINA</v>
      </c>
      <c r="J23" s="98" t="str">
        <f t="shared" si="0"/>
        <v>Posgrado</v>
      </c>
      <c r="K23" s="98" t="s">
        <v>394</v>
      </c>
    </row>
    <row r="24" spans="2:11" x14ac:dyDescent="0.25">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x14ac:dyDescent="0.25">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thickBot="1" x14ac:dyDescent="0.3">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x14ac:dyDescent="0.25">
      <c r="B27" s="93"/>
    </row>
    <row r="28" spans="2:11" ht="15.75" thickBot="1" x14ac:dyDescent="0.3">
      <c r="B28" s="93"/>
      <c r="C28" s="336"/>
      <c r="D28" s="337"/>
      <c r="E28" s="338"/>
      <c r="F28" s="338"/>
      <c r="G28" s="339"/>
      <c r="H28" s="338"/>
      <c r="I28" s="338"/>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369"/>
      <c r="E32" s="93"/>
      <c r="F32" s="93"/>
      <c r="G32" s="93"/>
      <c r="H32" s="76"/>
      <c r="I32" s="76"/>
      <c r="J32" s="76"/>
      <c r="K32" s="112"/>
    </row>
    <row r="33" spans="3:11"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984</v>
      </c>
      <c r="I36" s="98" t="str">
        <f>VLOOKUP(H36,Presupuesto!$B$11:$C$565,2,0)</f>
        <v>MUEBLES VARIOS DE OFICINA</v>
      </c>
      <c r="J36" s="218" t="s">
        <v>1453</v>
      </c>
      <c r="K36" s="98" t="s">
        <v>403</v>
      </c>
    </row>
    <row r="37" spans="3:11" x14ac:dyDescent="0.25">
      <c r="C37" s="99" t="s">
        <v>64</v>
      </c>
      <c r="D37" s="151"/>
      <c r="E37" s="100">
        <v>2400</v>
      </c>
      <c r="F37" s="97">
        <f>D37*E37</f>
        <v>0</v>
      </c>
      <c r="G37" s="161"/>
      <c r="H37" s="101" t="s">
        <v>984</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x14ac:dyDescent="0.25">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369"/>
      <c r="E51" s="93"/>
      <c r="F51" s="93"/>
      <c r="G51" s="93"/>
      <c r="H51" s="76"/>
      <c r="I51" s="76"/>
      <c r="J51" s="76"/>
      <c r="K51" s="112"/>
    </row>
    <row r="52" spans="3:11"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984</v>
      </c>
      <c r="I55" s="98" t="str">
        <f>VLOOKUP(H55,Presupuesto!$B$11:$C$565,2,0)</f>
        <v>MUEBLES VARIOS DE OFICINA</v>
      </c>
      <c r="J55" s="218" t="s">
        <v>1453</v>
      </c>
      <c r="K55" s="98" t="s">
        <v>403</v>
      </c>
    </row>
    <row r="56" spans="3:11" x14ac:dyDescent="0.25">
      <c r="C56" s="99" t="s">
        <v>64</v>
      </c>
      <c r="D56" s="151"/>
      <c r="E56" s="100">
        <v>2400</v>
      </c>
      <c r="F56" s="97">
        <f>D56*E56</f>
        <v>0</v>
      </c>
      <c r="G56" s="161"/>
      <c r="H56" s="101" t="s">
        <v>984</v>
      </c>
      <c r="I56" s="98" t="str">
        <f>VLOOKUP(H56,Presupuesto!$B$11:$C$565,2,0)</f>
        <v>MUEBLES VARIOS DE OFICINA</v>
      </c>
      <c r="J56" s="98" t="str">
        <f>$J$55</f>
        <v>Posgrado</v>
      </c>
      <c r="K56" s="98" t="s">
        <v>411</v>
      </c>
    </row>
    <row r="57" spans="3:11" x14ac:dyDescent="0.25">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x14ac:dyDescent="0.25">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x14ac:dyDescent="0.25">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x14ac:dyDescent="0.25">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x14ac:dyDescent="0.25">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x14ac:dyDescent="0.25">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x14ac:dyDescent="0.25">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x14ac:dyDescent="0.3">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x14ac:dyDescent="0.3">
      <c r="C66" s="336"/>
      <c r="D66" s="337"/>
      <c r="E66" s="338"/>
      <c r="F66" s="338"/>
      <c r="G66" s="339"/>
      <c r="H66" s="338"/>
      <c r="I66" s="338"/>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9"/>
      <c r="E70" s="93"/>
      <c r="F70" s="93"/>
      <c r="G70" s="93"/>
      <c r="H70" s="76"/>
      <c r="I70" s="76"/>
      <c r="J70" s="76"/>
      <c r="K70" s="112"/>
    </row>
    <row r="71" spans="3:11"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984</v>
      </c>
      <c r="I74" s="98" t="str">
        <f>VLOOKUP(H74,Presupuesto!$B$11:$C$565,2,0)</f>
        <v>MUEBLES VARIOS DE OFICINA</v>
      </c>
      <c r="J74" s="218" t="s">
        <v>1453</v>
      </c>
      <c r="K74" s="98" t="s">
        <v>403</v>
      </c>
    </row>
    <row r="75" spans="3:11" x14ac:dyDescent="0.25">
      <c r="C75" s="99" t="s">
        <v>64</v>
      </c>
      <c r="D75" s="151"/>
      <c r="E75" s="100">
        <v>2400</v>
      </c>
      <c r="F75" s="97">
        <f>D75*E75</f>
        <v>0</v>
      </c>
      <c r="G75" s="161"/>
      <c r="H75" s="101" t="s">
        <v>984</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69"/>
      <c r="E89" s="93"/>
      <c r="F89" s="93"/>
      <c r="G89" s="93"/>
      <c r="H89" s="76"/>
      <c r="I89" s="76"/>
      <c r="J89" s="76"/>
      <c r="K89" s="112"/>
    </row>
    <row r="90" spans="3:11"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984</v>
      </c>
      <c r="I93" s="98" t="str">
        <f>VLOOKUP(H93,Presupuesto!$B$11:$C$565,2,0)</f>
        <v>MUEBLES VARIOS DE OFICINA</v>
      </c>
      <c r="J93" s="218" t="s">
        <v>1453</v>
      </c>
      <c r="K93" s="98" t="s">
        <v>403</v>
      </c>
    </row>
    <row r="94" spans="3:11" x14ac:dyDescent="0.25">
      <c r="C94" s="99" t="s">
        <v>64</v>
      </c>
      <c r="D94" s="151"/>
      <c r="E94" s="100">
        <v>2400</v>
      </c>
      <c r="F94" s="97">
        <f>D94*E94</f>
        <v>0</v>
      </c>
      <c r="G94" s="161"/>
      <c r="H94" s="101" t="s">
        <v>984</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x14ac:dyDescent="0.3">
      <c r="C104" s="336"/>
      <c r="D104" s="337"/>
      <c r="E104" s="338"/>
      <c r="F104" s="338"/>
      <c r="G104" s="339"/>
      <c r="H104" s="338"/>
      <c r="I104" s="338"/>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69"/>
      <c r="E108" s="93"/>
      <c r="F108" s="93"/>
      <c r="G108" s="93"/>
      <c r="H108" s="76"/>
      <c r="I108" s="76"/>
      <c r="J108" s="76"/>
      <c r="K108" s="112"/>
    </row>
    <row r="109" spans="3:11"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984</v>
      </c>
      <c r="I112" s="98" t="str">
        <f>VLOOKUP(H112,Presupuesto!$B$11:$C$565,2,0)</f>
        <v>MUEBLES VARIOS DE OFICINA</v>
      </c>
      <c r="J112" s="218" t="s">
        <v>1453</v>
      </c>
      <c r="K112" s="98" t="s">
        <v>403</v>
      </c>
    </row>
    <row r="113" spans="3:11" x14ac:dyDescent="0.25">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9"/>
      <c r="E127" s="93"/>
      <c r="F127" s="93"/>
      <c r="G127" s="93"/>
      <c r="H127" s="76"/>
      <c r="I127" s="76"/>
      <c r="J127" s="76"/>
      <c r="K127" s="112"/>
    </row>
    <row r="128" spans="3:11"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984</v>
      </c>
      <c r="I131" s="98" t="str">
        <f>VLOOKUP(H131,Presupuesto!$B$11:$C$565,2,0)</f>
        <v>MUEBLES VARIOS DE OFICINA</v>
      </c>
      <c r="J131" s="218" t="s">
        <v>1453</v>
      </c>
      <c r="K131" s="98" t="s">
        <v>403</v>
      </c>
    </row>
    <row r="132" spans="3:1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x14ac:dyDescent="0.3">
      <c r="C142" s="336"/>
      <c r="D142" s="337"/>
      <c r="E142" s="338"/>
      <c r="F142" s="338"/>
      <c r="G142" s="339"/>
      <c r="H142" s="338"/>
      <c r="I142" s="338"/>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9"/>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8" t="s">
        <v>1453</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9"/>
      <c r="E165" s="93"/>
      <c r="F165" s="93"/>
      <c r="G165" s="93"/>
      <c r="H165" s="76"/>
      <c r="I165" s="76"/>
      <c r="J165" s="76"/>
      <c r="K165" s="112"/>
    </row>
    <row r="166" spans="3:11"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984</v>
      </c>
      <c r="I169" s="98" t="str">
        <f>VLOOKUP(H169,Presupuesto!$B$11:$C$565,2,0)</f>
        <v>MUEBLES VARIOS DE OFICINA</v>
      </c>
      <c r="J169" s="218" t="s">
        <v>1453</v>
      </c>
      <c r="K169" s="98" t="s">
        <v>403</v>
      </c>
    </row>
    <row r="170" spans="3:1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x14ac:dyDescent="0.3">
      <c r="C180" s="336"/>
      <c r="D180" s="337"/>
      <c r="E180" s="338"/>
      <c r="F180" s="338"/>
      <c r="G180" s="339"/>
      <c r="H180" s="338"/>
      <c r="I180" s="338"/>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69"/>
      <c r="E184" s="93"/>
      <c r="F184" s="93"/>
      <c r="G184" s="93"/>
      <c r="H184" s="76"/>
      <c r="I184" s="76"/>
      <c r="J184" s="76"/>
      <c r="K184" s="112"/>
    </row>
    <row r="185" spans="3:11"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984</v>
      </c>
      <c r="I188" s="98" t="str">
        <f>VLOOKUP(H188,Presupuesto!$B$11:$C$565,2,0)</f>
        <v>MUEBLES VARIOS DE OFICINA</v>
      </c>
      <c r="J188" s="218" t="s">
        <v>1453</v>
      </c>
      <c r="K188" s="98" t="s">
        <v>403</v>
      </c>
    </row>
    <row r="189" spans="3:1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69"/>
      <c r="E203" s="93"/>
      <c r="F203" s="93"/>
      <c r="G203" s="93"/>
      <c r="H203" s="76"/>
      <c r="I203" s="76"/>
      <c r="J203" s="76"/>
      <c r="K203" s="112"/>
    </row>
    <row r="204" spans="3:11"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984</v>
      </c>
      <c r="I207" s="98" t="str">
        <f>VLOOKUP(H207,Presupuesto!$B$11:$C$565,2,0)</f>
        <v>MUEBLES VARIOS DE OFICINA</v>
      </c>
      <c r="J207" s="218" t="s">
        <v>1453</v>
      </c>
      <c r="K207" s="98" t="s">
        <v>403</v>
      </c>
    </row>
    <row r="208" spans="3:1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x14ac:dyDescent="0.3">
      <c r="C218" s="336"/>
      <c r="D218" s="337"/>
      <c r="E218" s="338"/>
      <c r="F218" s="338"/>
      <c r="G218" s="339"/>
      <c r="H218" s="338"/>
      <c r="I218" s="338"/>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69"/>
      <c r="E222" s="93"/>
      <c r="F222" s="93"/>
      <c r="G222" s="93"/>
      <c r="H222" s="76"/>
      <c r="I222" s="76"/>
      <c r="J222" s="76"/>
      <c r="K222" s="112"/>
    </row>
    <row r="223" spans="3:11"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984</v>
      </c>
      <c r="I226" s="98" t="str">
        <f>VLOOKUP(H226,Presupuesto!$B$11:$C$565,2,0)</f>
        <v>MUEBLES VARIOS DE OFICINA</v>
      </c>
      <c r="J226" s="218" t="s">
        <v>1478</v>
      </c>
      <c r="K226" s="98" t="s">
        <v>403</v>
      </c>
    </row>
    <row r="227" spans="3:1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D58" workbookViewId="0">
      <selection activeCell="J63" sqref="J63"/>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c r="CB2" s="122" t="s">
        <v>1336</v>
      </c>
      <c r="CC2" s="122" t="s">
        <v>1337</v>
      </c>
      <c r="CD2" s="122" t="s">
        <v>1335</v>
      </c>
      <c r="CE2" s="122" t="s">
        <v>1338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c r="CB3" s="86">
        <v>35000</v>
      </c>
      <c r="CC3" s="86">
        <v>15000</v>
      </c>
      <c r="CD3" s="86">
        <v>35000</v>
      </c>
      <c r="CE3" s="86">
        <v>15000</v>
      </c>
    </row>
    <row r="4" spans="1:555" ht="15.75" thickBot="1" x14ac:dyDescent="0.3"/>
    <row r="5" spans="1:555" ht="53.25" thickBot="1" x14ac:dyDescent="0.3">
      <c r="C5" s="87" t="s">
        <v>382</v>
      </c>
      <c r="D5" s="198">
        <f>SUMIF(C:C,$C$10,D:D)</f>
        <v>349000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61000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t="s">
        <v>1702</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Instalacion Software de caja para la automatizacion de cobro de los servicios del plan de Arbitrio y otros en los Centros Regionales</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t="15.75" thickBot="1" x14ac:dyDescent="0.3">
      <c r="B17" s="93"/>
      <c r="C17" s="305" t="s">
        <v>1338</v>
      </c>
      <c r="D17" s="158">
        <v>2</v>
      </c>
      <c r="E17" s="96">
        <f>HLOOKUP($C17,$CB$2:$CE$3,2,0)</f>
        <v>15000</v>
      </c>
      <c r="F17" s="97">
        <f>D17*E17</f>
        <v>30000</v>
      </c>
      <c r="G17" s="165" t="s">
        <v>128</v>
      </c>
      <c r="H17" s="98" t="s">
        <v>1013</v>
      </c>
      <c r="I17" s="98" t="str">
        <f>VLOOKUP(H17,Presupuesto!$B$11:$C$565,2,0)</f>
        <v>EQUIPO DE COMPUTACION</v>
      </c>
      <c r="J17" s="218" t="s">
        <v>1363</v>
      </c>
      <c r="K17" s="98" t="s">
        <v>395</v>
      </c>
      <c r="L17" s="98"/>
    </row>
    <row r="18" spans="2:12" x14ac:dyDescent="0.25">
      <c r="B18" s="93"/>
      <c r="C18" s="305" t="s">
        <v>1336</v>
      </c>
      <c r="D18" s="151"/>
      <c r="E18" s="96">
        <f>HLOOKUP($C18,$CB$2:$CE$3,2,0)</f>
        <v>35000</v>
      </c>
      <c r="F18" s="97">
        <f>D18*E18</f>
        <v>0</v>
      </c>
      <c r="G18" s="165"/>
      <c r="H18" s="101" t="s">
        <v>1013</v>
      </c>
      <c r="I18" s="101" t="str">
        <f>VLOOKUP(H18,Presupuesto!$B$11:$C$565,2,0)</f>
        <v>EQUIPO DE COMPUTACION</v>
      </c>
      <c r="J18" s="98" t="str">
        <f t="shared" ref="J18:J29" si="0">$J$17</f>
        <v>Gestión Administrativa y  financiera en apoyo al Desarrollo Académico</v>
      </c>
      <c r="K18" s="98" t="s">
        <v>411</v>
      </c>
      <c r="L18" s="98"/>
    </row>
    <row r="19" spans="2:12" x14ac:dyDescent="0.25">
      <c r="B19" s="93"/>
      <c r="C19" s="99" t="s">
        <v>73</v>
      </c>
      <c r="D19" s="151"/>
      <c r="E19" s="100">
        <v>4000</v>
      </c>
      <c r="F19" s="97">
        <f t="shared" ref="F19:F30" si="1">D19*E19</f>
        <v>0</v>
      </c>
      <c r="G19" s="165"/>
      <c r="H19" s="101" t="s">
        <v>985</v>
      </c>
      <c r="I19" s="101" t="str">
        <f>VLOOKUP(H19,Presupuesto!$B$11:$C$565,2,0)</f>
        <v>EQUIPOS VARIOS DE OFICINA</v>
      </c>
      <c r="J19" s="98" t="str">
        <f t="shared" si="0"/>
        <v>Gestión Administrativa y  financiera en apoyo al Desarrollo Académico</v>
      </c>
      <c r="K19" s="98" t="s">
        <v>394</v>
      </c>
      <c r="L19" s="98"/>
    </row>
    <row r="20" spans="2:12" x14ac:dyDescent="0.25">
      <c r="B20" s="93"/>
      <c r="C20" s="99" t="s">
        <v>74</v>
      </c>
      <c r="D20" s="151"/>
      <c r="E20" s="100">
        <v>8000</v>
      </c>
      <c r="F20" s="97">
        <f t="shared" si="1"/>
        <v>0</v>
      </c>
      <c r="G20" s="165"/>
      <c r="H20" s="101" t="s">
        <v>1013</v>
      </c>
      <c r="I20" s="101" t="str">
        <f>VLOOKUP(H20,Presupuesto!$B$11:$C$565,2,0)</f>
        <v>EQUIPO DE COMPUTACION</v>
      </c>
      <c r="J20" s="98" t="str">
        <f t="shared" si="0"/>
        <v>Gestión Administrativa y  financiera en apoyo al Desarrollo Académico</v>
      </c>
      <c r="K20" s="98" t="s">
        <v>394</v>
      </c>
      <c r="L20" s="98"/>
    </row>
    <row r="21" spans="2:12" x14ac:dyDescent="0.25">
      <c r="B21" s="93"/>
      <c r="C21" s="99" t="s">
        <v>75</v>
      </c>
      <c r="D21" s="151"/>
      <c r="E21" s="100">
        <v>5000</v>
      </c>
      <c r="F21" s="97">
        <f t="shared" si="1"/>
        <v>0</v>
      </c>
      <c r="G21" s="165"/>
      <c r="H21" s="101" t="s">
        <v>1013</v>
      </c>
      <c r="I21" s="101" t="str">
        <f>VLOOKUP(H21,Presupuesto!$B$11:$C$565,2,0)</f>
        <v>EQUIPO DE COMPUTACION</v>
      </c>
      <c r="J21" s="98" t="str">
        <f t="shared" si="0"/>
        <v>Gestión Administrativa y  financiera en apoyo al Desarrollo Académico</v>
      </c>
      <c r="K21" s="98" t="s">
        <v>394</v>
      </c>
      <c r="L21" s="98"/>
    </row>
    <row r="22" spans="2:12" x14ac:dyDescent="0.25">
      <c r="B22" s="93"/>
      <c r="C22" s="99" t="s">
        <v>35</v>
      </c>
      <c r="D22" s="151"/>
      <c r="E22" s="100">
        <v>13000</v>
      </c>
      <c r="F22" s="97">
        <f t="shared" si="1"/>
        <v>0</v>
      </c>
      <c r="G22" s="165"/>
      <c r="H22" s="101" t="s">
        <v>999</v>
      </c>
      <c r="I22" s="101" t="str">
        <f>VLOOKUP(H22,Presupuesto!$B$11:$C$565,2,0)</f>
        <v>EQUIPO DE TRANSPORTE TRACCION Y ELEVACION</v>
      </c>
      <c r="J22" s="98" t="str">
        <f t="shared" si="0"/>
        <v>Gestión Administrativa y  financiera en apoyo al Desarrollo Académico</v>
      </c>
      <c r="K22" s="98" t="s">
        <v>394</v>
      </c>
      <c r="L22" s="98"/>
    </row>
    <row r="23" spans="2:12" x14ac:dyDescent="0.25">
      <c r="B23" s="93"/>
      <c r="C23" s="99" t="s">
        <v>76</v>
      </c>
      <c r="D23" s="151"/>
      <c r="E23" s="100">
        <v>15000</v>
      </c>
      <c r="F23" s="97">
        <f t="shared" si="1"/>
        <v>0</v>
      </c>
      <c r="G23" s="165"/>
      <c r="H23" s="101" t="s">
        <v>999</v>
      </c>
      <c r="I23" s="101" t="str">
        <f>VLOOKUP(H23,Presupuesto!$B$11:$C$565,2,0)</f>
        <v>EQUIPO DE TRANSPORTE TRACCION Y ELEVACION</v>
      </c>
      <c r="J23" s="98" t="str">
        <f t="shared" si="0"/>
        <v>Gestión Administrativa y  financiera en apoyo al Desarrollo Académico</v>
      </c>
      <c r="K23" s="98" t="s">
        <v>394</v>
      </c>
      <c r="L23" s="98"/>
    </row>
    <row r="24" spans="2:12" x14ac:dyDescent="0.25">
      <c r="B24" s="93"/>
      <c r="C24" s="99" t="s">
        <v>77</v>
      </c>
      <c r="D24" s="151"/>
      <c r="E24" s="100">
        <v>10000</v>
      </c>
      <c r="F24" s="97">
        <f t="shared" si="1"/>
        <v>0</v>
      </c>
      <c r="G24" s="165"/>
      <c r="H24" s="101" t="s">
        <v>999</v>
      </c>
      <c r="I24" s="101" t="str">
        <f>VLOOKUP(H24,Presupuesto!$B$11:$C$565,2,0)</f>
        <v>EQUIPO DE TRANSPORTE TRACCION Y ELEVACION</v>
      </c>
      <c r="J24" s="98" t="str">
        <f t="shared" si="0"/>
        <v>Gestión Administrativa y  financiera en apoyo al Desarrollo Académico</v>
      </c>
      <c r="K24" s="98" t="s">
        <v>402</v>
      </c>
      <c r="L24" s="98"/>
    </row>
    <row r="25" spans="2:12" x14ac:dyDescent="0.25">
      <c r="C25" s="99" t="s">
        <v>78</v>
      </c>
      <c r="D25" s="151"/>
      <c r="E25" s="100">
        <v>10000</v>
      </c>
      <c r="F25" s="97">
        <f t="shared" si="1"/>
        <v>0</v>
      </c>
      <c r="G25" s="165"/>
      <c r="H25" s="101" t="s">
        <v>1045</v>
      </c>
      <c r="I25" s="101" t="str">
        <f>VLOOKUP(H25,Presupuesto!$B$11:$C$565,2,0)</f>
        <v>APLICACIONES INFORMATICAS</v>
      </c>
      <c r="J25" s="98" t="str">
        <f t="shared" si="0"/>
        <v>Gestión Administrativa y  financiera en apoyo al Desarrollo Académico</v>
      </c>
      <c r="K25" s="98" t="s">
        <v>398</v>
      </c>
      <c r="L25" s="98"/>
    </row>
    <row r="26" spans="2:12" x14ac:dyDescent="0.25">
      <c r="C26" s="109" t="s">
        <v>79</v>
      </c>
      <c r="D26" s="151">
        <v>8</v>
      </c>
      <c r="E26" s="100">
        <v>2000</v>
      </c>
      <c r="F26" s="97">
        <f t="shared" si="1"/>
        <v>16000</v>
      </c>
      <c r="G26" s="165" t="s">
        <v>128</v>
      </c>
      <c r="H26" s="110" t="s">
        <v>1013</v>
      </c>
      <c r="I26" s="110" t="str">
        <f>VLOOKUP(H26,Presupuesto!$B$11:$C$565,2,0)</f>
        <v>EQUIPO DE COMPUTACION</v>
      </c>
      <c r="J26" s="98" t="str">
        <f t="shared" si="0"/>
        <v>Gestión Administrativa y  financiera en apoyo al Desarrollo Académico</v>
      </c>
      <c r="K26" s="98" t="s">
        <v>395</v>
      </c>
      <c r="L26" s="98"/>
    </row>
    <row r="27" spans="2:12" x14ac:dyDescent="0.25">
      <c r="C27" s="109" t="s">
        <v>1481</v>
      </c>
      <c r="D27" s="151">
        <v>10</v>
      </c>
      <c r="E27" s="100">
        <v>1500</v>
      </c>
      <c r="F27" s="97">
        <f t="shared" si="1"/>
        <v>15000</v>
      </c>
      <c r="G27" s="165" t="s">
        <v>128</v>
      </c>
      <c r="H27" s="110" t="s">
        <v>945</v>
      </c>
      <c r="I27" s="110" t="str">
        <f>VLOOKUP(H27,Presupuesto!$B$11:$C$565,2,0)</f>
        <v>UTILES Y MATERIALES ELECTRICOS</v>
      </c>
      <c r="J27" s="98" t="str">
        <f t="shared" si="0"/>
        <v>Gestión Administrativa y  financiera en apoyo al Desarrollo Académico</v>
      </c>
      <c r="K27" s="98" t="s">
        <v>395</v>
      </c>
      <c r="L27" s="98"/>
    </row>
    <row r="28" spans="2:12" x14ac:dyDescent="0.25">
      <c r="C28" s="109" t="s">
        <v>80</v>
      </c>
      <c r="D28" s="151"/>
      <c r="E28" s="100">
        <v>1500</v>
      </c>
      <c r="F28" s="97">
        <f t="shared" si="1"/>
        <v>0</v>
      </c>
      <c r="G28" s="165"/>
      <c r="H28" s="110" t="s">
        <v>1013</v>
      </c>
      <c r="I28" s="110" t="str">
        <f>VLOOKUP(H28,Presupuesto!$B$11:$C$565,2,0)</f>
        <v>EQUIPO DE COMPUTACION</v>
      </c>
      <c r="J28" s="98" t="str">
        <f t="shared" si="0"/>
        <v>Gestión Administrativa y  financiera en apoyo al Desarrollo Académico</v>
      </c>
      <c r="K28" s="98" t="s">
        <v>394</v>
      </c>
      <c r="L28" s="98"/>
    </row>
    <row r="29" spans="2:12" x14ac:dyDescent="0.25">
      <c r="C29" s="109" t="s">
        <v>81</v>
      </c>
      <c r="D29" s="151"/>
      <c r="E29" s="100">
        <v>500</v>
      </c>
      <c r="F29" s="97">
        <f t="shared" si="1"/>
        <v>0</v>
      </c>
      <c r="G29" s="165"/>
      <c r="H29" s="110" t="s">
        <v>954</v>
      </c>
      <c r="I29" s="110" t="str">
        <f>VLOOKUP(H29,Presupuesto!$B$11:$C$565,2,0)</f>
        <v>OTROS RESPUESTOS Y ACCESORIOS MENORES</v>
      </c>
      <c r="J29" s="98" t="str">
        <f t="shared" si="0"/>
        <v>Gestión Administrativa y  financiera en apoyo al Desarrollo Académico</v>
      </c>
      <c r="K29" s="98" t="s">
        <v>394</v>
      </c>
      <c r="L29" s="98"/>
    </row>
    <row r="30" spans="2:12" ht="15.75" thickBot="1" x14ac:dyDescent="0.3">
      <c r="B30" s="93"/>
      <c r="C30" s="102" t="s">
        <v>82</v>
      </c>
      <c r="D30" s="159"/>
      <c r="E30" s="104">
        <v>20</v>
      </c>
      <c r="F30" s="105">
        <f t="shared" si="1"/>
        <v>0</v>
      </c>
      <c r="G30" s="162"/>
      <c r="H30" s="106" t="s">
        <v>954</v>
      </c>
      <c r="I30" s="106" t="str">
        <f>VLOOKUP(H30,Presupuesto!$B$11:$C$565,2,0)</f>
        <v>OTROS RESPUESTOS Y ACCESORIOS MENORES</v>
      </c>
      <c r="J30" s="106" t="str">
        <f t="shared" ref="J30" si="2">$J$17</f>
        <v>Gestión Administrativa y  financiera en apoyo al Desarrollo Académico</v>
      </c>
      <c r="K30" s="124" t="s">
        <v>393</v>
      </c>
      <c r="L30" s="124"/>
    </row>
    <row r="31" spans="2:12" x14ac:dyDescent="0.25">
      <c r="B31" s="93"/>
      <c r="F31" s="93"/>
      <c r="G31" s="76"/>
      <c r="H31" s="76"/>
      <c r="I31" s="76"/>
    </row>
    <row r="32" spans="2:12" ht="15.75" thickBot="1" x14ac:dyDescent="0.3"/>
    <row r="33" spans="3:12" ht="15.75" thickBot="1" x14ac:dyDescent="0.3">
      <c r="C33" s="29" t="s">
        <v>43</v>
      </c>
      <c r="D33" s="108">
        <f>SUM(F40:F53)</f>
        <v>150000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369" t="s">
        <v>1706</v>
      </c>
      <c r="E36" s="93"/>
      <c r="F36" s="93"/>
      <c r="G36" s="93"/>
      <c r="H36" s="76"/>
      <c r="I36" s="76"/>
      <c r="J36" s="76"/>
      <c r="K36" s="112"/>
    </row>
    <row r="37" spans="3:12" ht="18.75" x14ac:dyDescent="0.25">
      <c r="C37" s="210"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Digitalización de la documentación administrativa y recibida en la Tesorería General, como Ordenes de Pago y documentos varios</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5" t="s">
        <v>1338</v>
      </c>
      <c r="D40" s="158"/>
      <c r="E40" s="96">
        <f>HLOOKUP($C40,$CB$2:$CE$3,2,0)</f>
        <v>15000</v>
      </c>
      <c r="F40" s="97">
        <f>D40*E40</f>
        <v>0</v>
      </c>
      <c r="G40" s="165"/>
      <c r="H40" s="98" t="s">
        <v>1013</v>
      </c>
      <c r="I40" s="98" t="str">
        <f>VLOOKUP(H40,Presupuesto!$B$11:$C$565,2,0)</f>
        <v>EQUIPO DE COMPUTACION</v>
      </c>
      <c r="J40" s="218" t="s">
        <v>1363</v>
      </c>
      <c r="K40" s="98" t="s">
        <v>393</v>
      </c>
      <c r="L40" s="98"/>
    </row>
    <row r="41" spans="3:12" x14ac:dyDescent="0.25">
      <c r="C41" s="305" t="s">
        <v>1336</v>
      </c>
      <c r="D41" s="151"/>
      <c r="E41" s="96">
        <f>HLOOKUP($C41,$CB$2:$CE$3,2,0)</f>
        <v>35000</v>
      </c>
      <c r="F41" s="97">
        <f>D41*E41</f>
        <v>0</v>
      </c>
      <c r="G41" s="165"/>
      <c r="H41" s="101" t="s">
        <v>1013</v>
      </c>
      <c r="I41" s="101" t="str">
        <f>VLOOKUP(H41,Presupuesto!$B$11:$C$565,2,0)</f>
        <v>EQUIPO DE COMPUTACION</v>
      </c>
      <c r="J41" s="98" t="str">
        <f>$J$40</f>
        <v>Gestión Administrativa y  financiera en apoyo al Desarrollo Académico</v>
      </c>
      <c r="K41" s="98" t="s">
        <v>411</v>
      </c>
      <c r="L41" s="98"/>
    </row>
    <row r="42" spans="3:12" x14ac:dyDescent="0.25">
      <c r="C42" s="99" t="s">
        <v>1730</v>
      </c>
      <c r="D42" s="151">
        <v>1</v>
      </c>
      <c r="E42" s="100">
        <v>100000</v>
      </c>
      <c r="F42" s="97">
        <f t="shared" ref="F42:F53" si="3">D42*E42</f>
        <v>100000</v>
      </c>
      <c r="G42" s="165" t="s">
        <v>128</v>
      </c>
      <c r="H42" s="101" t="s">
        <v>985</v>
      </c>
      <c r="I42" s="101" t="str">
        <f>VLOOKUP(H42,Presupuesto!$B$11:$C$565,2,0)</f>
        <v>EQUIPOS VARIOS DE OFICINA</v>
      </c>
      <c r="J42" s="98" t="str">
        <f t="shared" ref="J42:J53" si="4">$J$40</f>
        <v>Gestión Administrativa y  financiera en apoyo al Desarrollo Académico</v>
      </c>
      <c r="K42" s="98" t="s">
        <v>399</v>
      </c>
      <c r="L42" s="98"/>
    </row>
    <row r="43" spans="3:12" x14ac:dyDescent="0.25">
      <c r="C43" s="99" t="s">
        <v>74</v>
      </c>
      <c r="D43" s="151"/>
      <c r="E43" s="100">
        <v>8000</v>
      </c>
      <c r="F43" s="97">
        <f t="shared" si="3"/>
        <v>0</v>
      </c>
      <c r="G43" s="165"/>
      <c r="H43" s="101" t="s">
        <v>1013</v>
      </c>
      <c r="I43" s="101" t="str">
        <f>VLOOKUP(H43,Presupuesto!$B$11:$C$565,2,0)</f>
        <v>EQUIPO DE COMPUTACION</v>
      </c>
      <c r="J43" s="98" t="str">
        <f t="shared" si="4"/>
        <v>Gestión Administrativa y  financiera en apoyo al Desarrollo Académico</v>
      </c>
      <c r="K43" s="98" t="s">
        <v>394</v>
      </c>
      <c r="L43" s="98"/>
    </row>
    <row r="44" spans="3:12" x14ac:dyDescent="0.25">
      <c r="C44" s="99" t="s">
        <v>75</v>
      </c>
      <c r="D44" s="151"/>
      <c r="E44" s="100">
        <v>5000</v>
      </c>
      <c r="F44" s="97">
        <f t="shared" si="3"/>
        <v>0</v>
      </c>
      <c r="G44" s="165"/>
      <c r="H44" s="101" t="s">
        <v>1013</v>
      </c>
      <c r="I44" s="101" t="str">
        <f>VLOOKUP(H44,Presupuesto!$B$11:$C$565,2,0)</f>
        <v>EQUIPO DE COMPUTACION</v>
      </c>
      <c r="J44" s="98" t="str">
        <f t="shared" si="4"/>
        <v>Gestión Administrativa y  financiera en apoyo al Desarrollo Académico</v>
      </c>
      <c r="K44" s="98" t="s">
        <v>394</v>
      </c>
      <c r="L44" s="98"/>
    </row>
    <row r="45" spans="3:12" x14ac:dyDescent="0.25">
      <c r="C45" s="99" t="s">
        <v>35</v>
      </c>
      <c r="D45" s="151"/>
      <c r="E45" s="100">
        <v>13000</v>
      </c>
      <c r="F45" s="97">
        <f t="shared" si="3"/>
        <v>0</v>
      </c>
      <c r="G45" s="165"/>
      <c r="H45" s="101" t="s">
        <v>999</v>
      </c>
      <c r="I45" s="101" t="str">
        <f>VLOOKUP(H45,Presupuesto!$B$11:$C$565,2,0)</f>
        <v>EQUIPO DE TRANSPORTE TRACCION Y ELEVACION</v>
      </c>
      <c r="J45" s="98" t="str">
        <f t="shared" si="4"/>
        <v>Gestión Administrativa y  financiera en apoyo al Desarrollo Académico</v>
      </c>
      <c r="K45" s="98" t="s">
        <v>394</v>
      </c>
      <c r="L45" s="98"/>
    </row>
    <row r="46" spans="3:12" x14ac:dyDescent="0.25">
      <c r="C46" s="99" t="s">
        <v>76</v>
      </c>
      <c r="D46" s="151"/>
      <c r="E46" s="100">
        <v>15000</v>
      </c>
      <c r="F46" s="97">
        <f t="shared" si="3"/>
        <v>0</v>
      </c>
      <c r="G46" s="165"/>
      <c r="H46" s="101" t="s">
        <v>999</v>
      </c>
      <c r="I46" s="101" t="str">
        <f>VLOOKUP(H46,Presupuesto!$B$11:$C$565,2,0)</f>
        <v>EQUIPO DE TRANSPORTE TRACCION Y ELEVACION</v>
      </c>
      <c r="J46" s="98" t="str">
        <f t="shared" si="4"/>
        <v>Gestión Administrativa y  financiera en apoyo al Desarrollo Académico</v>
      </c>
      <c r="K46" s="98" t="s">
        <v>394</v>
      </c>
      <c r="L46" s="98"/>
    </row>
    <row r="47" spans="3:12" x14ac:dyDescent="0.25">
      <c r="C47" s="99" t="s">
        <v>77</v>
      </c>
      <c r="D47" s="151"/>
      <c r="E47" s="100">
        <v>10000</v>
      </c>
      <c r="F47" s="97">
        <f t="shared" si="3"/>
        <v>0</v>
      </c>
      <c r="G47" s="165"/>
      <c r="H47" s="101" t="s">
        <v>999</v>
      </c>
      <c r="I47" s="101" t="str">
        <f>VLOOKUP(H47,Presupuesto!$B$11:$C$565,2,0)</f>
        <v>EQUIPO DE TRANSPORTE TRACCION Y ELEVACION</v>
      </c>
      <c r="J47" s="98" t="str">
        <f t="shared" si="4"/>
        <v>Gestión Administrativa y  financiera en apoyo al Desarrollo Académico</v>
      </c>
      <c r="K47" s="98" t="s">
        <v>402</v>
      </c>
      <c r="L47" s="98"/>
    </row>
    <row r="48" spans="3:12" x14ac:dyDescent="0.25">
      <c r="C48" s="99" t="s">
        <v>1731</v>
      </c>
      <c r="D48" s="151">
        <v>1</v>
      </c>
      <c r="E48" s="100">
        <v>40000</v>
      </c>
      <c r="F48" s="97">
        <f t="shared" si="3"/>
        <v>40000</v>
      </c>
      <c r="G48" s="165" t="s">
        <v>128</v>
      </c>
      <c r="H48" s="101" t="s">
        <v>1045</v>
      </c>
      <c r="I48" s="101" t="str">
        <f>VLOOKUP(H48,Presupuesto!$B$11:$C$565,2,0)</f>
        <v>APLICACIONES INFORMATICAS</v>
      </c>
      <c r="J48" s="98" t="str">
        <f t="shared" si="4"/>
        <v>Gestión Administrativa y  financiera en apoyo al Desarrollo Académico</v>
      </c>
      <c r="K48" s="98" t="s">
        <v>411</v>
      </c>
      <c r="L48" s="98"/>
    </row>
    <row r="49" spans="3:12" x14ac:dyDescent="0.25">
      <c r="C49" s="109" t="s">
        <v>79</v>
      </c>
      <c r="D49" s="151"/>
      <c r="E49" s="100">
        <v>2000</v>
      </c>
      <c r="F49" s="97">
        <f t="shared" si="3"/>
        <v>0</v>
      </c>
      <c r="G49" s="165"/>
      <c r="H49" s="110" t="s">
        <v>1013</v>
      </c>
      <c r="I49" s="110" t="str">
        <f>VLOOKUP(H49,Presupuesto!$B$11:$C$565,2,0)</f>
        <v>EQUIPO DE COMPUTACION</v>
      </c>
      <c r="J49" s="98" t="str">
        <f t="shared" si="4"/>
        <v>Gestión Administrativa y  financiera en apoyo al Desarrollo Académico</v>
      </c>
      <c r="K49" s="98" t="s">
        <v>394</v>
      </c>
      <c r="L49" s="98"/>
    </row>
    <row r="50" spans="3:12" x14ac:dyDescent="0.25">
      <c r="C50" s="109" t="s">
        <v>1481</v>
      </c>
      <c r="D50" s="151">
        <v>5</v>
      </c>
      <c r="E50" s="100">
        <v>1500</v>
      </c>
      <c r="F50" s="97">
        <f t="shared" si="3"/>
        <v>7500</v>
      </c>
      <c r="G50" s="165" t="s">
        <v>128</v>
      </c>
      <c r="H50" s="110" t="s">
        <v>945</v>
      </c>
      <c r="I50" s="110" t="str">
        <f>VLOOKUP(H50,Presupuesto!$B$11:$C$565,2,0)</f>
        <v>UTILES Y MATERIALES ELECTRICOS</v>
      </c>
      <c r="J50" s="98" t="str">
        <f t="shared" si="4"/>
        <v>Gestión Administrativa y  financiera en apoyo al Desarrollo Académico</v>
      </c>
      <c r="K50" s="98" t="s">
        <v>394</v>
      </c>
      <c r="L50" s="98"/>
    </row>
    <row r="51" spans="3:12" x14ac:dyDescent="0.25">
      <c r="C51" s="109" t="s">
        <v>80</v>
      </c>
      <c r="D51" s="151"/>
      <c r="E51" s="100">
        <v>1500</v>
      </c>
      <c r="F51" s="97">
        <f t="shared" si="3"/>
        <v>0</v>
      </c>
      <c r="G51" s="165"/>
      <c r="H51" s="110" t="s">
        <v>1013</v>
      </c>
      <c r="I51" s="110" t="str">
        <f>VLOOKUP(H51,Presupuesto!$B$11:$C$565,2,0)</f>
        <v>EQUIPO DE COMPUTACION</v>
      </c>
      <c r="J51" s="98" t="str">
        <f t="shared" si="4"/>
        <v>Gestión Administrativa y  financiera en apoyo al Desarrollo Académico</v>
      </c>
      <c r="K51" s="98" t="s">
        <v>394</v>
      </c>
      <c r="L51" s="98"/>
    </row>
    <row r="52" spans="3:12" x14ac:dyDescent="0.25">
      <c r="C52" s="109" t="s">
        <v>81</v>
      </c>
      <c r="D52" s="151">
        <v>5</v>
      </c>
      <c r="E52" s="100">
        <v>500</v>
      </c>
      <c r="F52" s="97">
        <f t="shared" si="3"/>
        <v>2500</v>
      </c>
      <c r="G52" s="165" t="s">
        <v>128</v>
      </c>
      <c r="H52" s="110" t="s">
        <v>954</v>
      </c>
      <c r="I52" s="110" t="str">
        <f>VLOOKUP(H52,Presupuesto!$B$11:$C$565,2,0)</f>
        <v>OTROS RESPUESTOS Y ACCESORIOS MENORES</v>
      </c>
      <c r="J52" s="98" t="str">
        <f t="shared" si="4"/>
        <v>Gestión Administrativa y  financiera en apoyo al Desarrollo Académico</v>
      </c>
      <c r="K52" s="98" t="s">
        <v>396</v>
      </c>
      <c r="L52" s="98"/>
    </row>
    <row r="53" spans="3:12" ht="15.75" thickBot="1" x14ac:dyDescent="0.3">
      <c r="C53" s="102" t="s">
        <v>82</v>
      </c>
      <c r="D53" s="159"/>
      <c r="E53" s="104">
        <v>20</v>
      </c>
      <c r="F53" s="105">
        <f t="shared" si="3"/>
        <v>0</v>
      </c>
      <c r="G53" s="162"/>
      <c r="H53" s="106" t="s">
        <v>954</v>
      </c>
      <c r="I53" s="106" t="str">
        <f>VLOOKUP(H53,Presupuesto!$B$11:$C$565,2,0)</f>
        <v>OTROS RESPUESTOS Y ACCESORIOS MENORES</v>
      </c>
      <c r="J53" s="106" t="str">
        <f t="shared" si="4"/>
        <v>Gestión Administrativa y  financiera en apoyo al Desarrollo Académico</v>
      </c>
      <c r="K53" s="124" t="s">
        <v>393</v>
      </c>
      <c r="L53" s="124"/>
    </row>
    <row r="55" spans="3:12" ht="15.75" thickBot="1" x14ac:dyDescent="0.3"/>
    <row r="56" spans="3:12" ht="15.75" thickBot="1" x14ac:dyDescent="0.3">
      <c r="C56" s="29" t="s">
        <v>43</v>
      </c>
      <c r="D56" s="108">
        <f>SUM(F63:F76)</f>
        <v>138000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391</v>
      </c>
      <c r="D59" s="369" t="s">
        <v>1714</v>
      </c>
      <c r="E59" s="93"/>
      <c r="F59" s="93"/>
      <c r="G59" s="93"/>
      <c r="H59" s="76"/>
      <c r="I59" s="76"/>
      <c r="J59" s="76"/>
      <c r="K59" s="112"/>
    </row>
    <row r="60" spans="3:12" ht="18.75" x14ac:dyDescent="0.25">
      <c r="C60" s="210" t="str">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Implantación del Sitema  de Pago con Crédito a Cuenta de todos los pagos que se realizan en la Tesorería General.</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5" t="s">
        <v>1338</v>
      </c>
      <c r="D63" s="158">
        <v>5</v>
      </c>
      <c r="E63" s="96">
        <f>HLOOKUP($C63,$CB$2:$CE$3,2,0)</f>
        <v>15000</v>
      </c>
      <c r="F63" s="97">
        <f>D63*E63</f>
        <v>75000</v>
      </c>
      <c r="G63" s="165" t="s">
        <v>1698</v>
      </c>
      <c r="H63" s="98" t="s">
        <v>1013</v>
      </c>
      <c r="I63" s="98" t="str">
        <f>VLOOKUP(H63,Presupuesto!$B$11:$C$565,2,0)</f>
        <v>EQUIPO DE COMPUTACION</v>
      </c>
      <c r="J63" s="218" t="s">
        <v>1363</v>
      </c>
      <c r="K63" s="98" t="s">
        <v>395</v>
      </c>
      <c r="L63" s="98"/>
    </row>
    <row r="64" spans="3:12" x14ac:dyDescent="0.25">
      <c r="C64" s="305" t="s">
        <v>1336</v>
      </c>
      <c r="D64" s="151"/>
      <c r="E64" s="96">
        <f>HLOOKUP($C64,$CB$2:$CE$3,2,0)</f>
        <v>35000</v>
      </c>
      <c r="F64" s="97">
        <f>D64*E64</f>
        <v>0</v>
      </c>
      <c r="G64" s="165"/>
      <c r="H64" s="101" t="s">
        <v>1013</v>
      </c>
      <c r="I64" s="101" t="str">
        <f>VLOOKUP(H64,Presupuesto!$B$11:$C$565,2,0)</f>
        <v>EQUIPO DE COMPUTACION</v>
      </c>
      <c r="J64" s="98" t="str">
        <f>$J$63</f>
        <v>Gestión Administrativa y  financiera en apoyo al Desarrollo Académico</v>
      </c>
      <c r="K64" s="98" t="s">
        <v>411</v>
      </c>
      <c r="L64" s="98"/>
    </row>
    <row r="65" spans="3:12" x14ac:dyDescent="0.25">
      <c r="C65" s="99" t="s">
        <v>73</v>
      </c>
      <c r="D65" s="151"/>
      <c r="E65" s="100">
        <v>4000</v>
      </c>
      <c r="F65" s="97">
        <f t="shared" ref="F65:F76" si="5">D65*E65</f>
        <v>0</v>
      </c>
      <c r="G65" s="165"/>
      <c r="H65" s="101" t="s">
        <v>985</v>
      </c>
      <c r="I65" s="101" t="str">
        <f>VLOOKUP(H65,Presupuesto!$B$11:$C$565,2,0)</f>
        <v>EQUIPOS VARIOS DE OFICINA</v>
      </c>
      <c r="J65" s="98" t="str">
        <f t="shared" ref="J65:J76" si="6">$J$63</f>
        <v>Gestión Administrativa y  financiera en apoyo al Desarrollo Académico</v>
      </c>
      <c r="K65" s="98" t="s">
        <v>394</v>
      </c>
      <c r="L65" s="98"/>
    </row>
    <row r="66" spans="3:12" x14ac:dyDescent="0.25">
      <c r="C66" s="99" t="s">
        <v>1732</v>
      </c>
      <c r="D66" s="151">
        <v>1</v>
      </c>
      <c r="E66" s="100">
        <v>25000</v>
      </c>
      <c r="F66" s="97">
        <f t="shared" si="5"/>
        <v>25000</v>
      </c>
      <c r="G66" s="165" t="s">
        <v>1698</v>
      </c>
      <c r="H66" s="101" t="s">
        <v>1013</v>
      </c>
      <c r="I66" s="101" t="str">
        <f>VLOOKUP(H66,Presupuesto!$B$11:$C$565,2,0)</f>
        <v>EQUIPO DE COMPUTACION</v>
      </c>
      <c r="J66" s="98" t="str">
        <f t="shared" si="6"/>
        <v>Gestión Administrativa y  financiera en apoyo al Desarrollo Académico</v>
      </c>
      <c r="K66" s="98" t="s">
        <v>395</v>
      </c>
      <c r="L66" s="98"/>
    </row>
    <row r="67" spans="3:12" x14ac:dyDescent="0.25">
      <c r="C67" s="99" t="s">
        <v>75</v>
      </c>
      <c r="D67" s="151">
        <v>1</v>
      </c>
      <c r="E67" s="100">
        <v>12000</v>
      </c>
      <c r="F67" s="97">
        <f t="shared" si="5"/>
        <v>12000</v>
      </c>
      <c r="G67" s="165" t="s">
        <v>1698</v>
      </c>
      <c r="H67" s="101" t="s">
        <v>1013</v>
      </c>
      <c r="I67" s="101" t="str">
        <f>VLOOKUP(H67,Presupuesto!$B$11:$C$565,2,0)</f>
        <v>EQUIPO DE COMPUTACION</v>
      </c>
      <c r="J67" s="98" t="str">
        <f t="shared" si="6"/>
        <v>Gestión Administrativa y  financiera en apoyo al Desarrollo Académico</v>
      </c>
      <c r="K67" s="98" t="s">
        <v>397</v>
      </c>
      <c r="L67" s="98"/>
    </row>
    <row r="68" spans="3:12" x14ac:dyDescent="0.25">
      <c r="C68" s="99" t="s">
        <v>35</v>
      </c>
      <c r="D68" s="151"/>
      <c r="E68" s="100">
        <v>13000</v>
      </c>
      <c r="F68" s="97">
        <f t="shared" si="5"/>
        <v>0</v>
      </c>
      <c r="G68" s="165"/>
      <c r="H68" s="101" t="s">
        <v>999</v>
      </c>
      <c r="I68" s="101" t="str">
        <f>VLOOKUP(H68,Presupuesto!$B$11:$C$565,2,0)</f>
        <v>EQUIPO DE TRANSPORTE TRACCION Y ELEVACION</v>
      </c>
      <c r="J68" s="98" t="str">
        <f t="shared" si="6"/>
        <v>Gestión Administrativa y  financiera en apoyo al Desarrollo Académico</v>
      </c>
      <c r="K68" s="98" t="s">
        <v>394</v>
      </c>
      <c r="L68" s="98"/>
    </row>
    <row r="69" spans="3:12" x14ac:dyDescent="0.25">
      <c r="C69" s="99" t="s">
        <v>76</v>
      </c>
      <c r="D69" s="151"/>
      <c r="E69" s="100">
        <v>15000</v>
      </c>
      <c r="F69" s="97">
        <f t="shared" si="5"/>
        <v>0</v>
      </c>
      <c r="G69" s="165"/>
      <c r="H69" s="101" t="s">
        <v>999</v>
      </c>
      <c r="I69" s="101" t="str">
        <f>VLOOKUP(H69,Presupuesto!$B$11:$C$565,2,0)</f>
        <v>EQUIPO DE TRANSPORTE TRACCION Y ELEVACION</v>
      </c>
      <c r="J69" s="98" t="str">
        <f t="shared" si="6"/>
        <v>Gestión Administrativa y  financiera en apoyo al Desarrollo Académico</v>
      </c>
      <c r="K69" s="98" t="s">
        <v>394</v>
      </c>
      <c r="L69" s="98"/>
    </row>
    <row r="70" spans="3:12" x14ac:dyDescent="0.25">
      <c r="C70" s="99" t="s">
        <v>77</v>
      </c>
      <c r="D70" s="151"/>
      <c r="E70" s="100">
        <v>10000</v>
      </c>
      <c r="F70" s="97">
        <f t="shared" si="5"/>
        <v>0</v>
      </c>
      <c r="G70" s="165"/>
      <c r="H70" s="101" t="s">
        <v>999</v>
      </c>
      <c r="I70" s="101" t="str">
        <f>VLOOKUP(H70,Presupuesto!$B$11:$C$565,2,0)</f>
        <v>EQUIPO DE TRANSPORTE TRACCION Y ELEVACION</v>
      </c>
      <c r="J70" s="98" t="str">
        <f t="shared" si="6"/>
        <v>Gestión Administrativa y  financiera en apoyo al Desarrollo Académico</v>
      </c>
      <c r="K70" s="98" t="s">
        <v>402</v>
      </c>
      <c r="L70" s="98"/>
    </row>
    <row r="71" spans="3:12" x14ac:dyDescent="0.25">
      <c r="C71" s="99" t="s">
        <v>78</v>
      </c>
      <c r="D71" s="151"/>
      <c r="E71" s="100">
        <v>10000</v>
      </c>
      <c r="F71" s="97">
        <f t="shared" si="5"/>
        <v>0</v>
      </c>
      <c r="G71" s="165"/>
      <c r="H71" s="101" t="s">
        <v>1045</v>
      </c>
      <c r="I71" s="101" t="str">
        <f>VLOOKUP(H71,Presupuesto!$B$11:$C$565,2,0)</f>
        <v>APLICACIONES INFORMATICAS</v>
      </c>
      <c r="J71" s="98" t="str">
        <f t="shared" si="6"/>
        <v>Gestión Administrativa y  financiera en apoyo al Desarrollo Académico</v>
      </c>
      <c r="K71" s="98" t="s">
        <v>398</v>
      </c>
      <c r="L71" s="98"/>
    </row>
    <row r="72" spans="3:12" x14ac:dyDescent="0.25">
      <c r="C72" s="109" t="s">
        <v>79</v>
      </c>
      <c r="D72" s="151">
        <v>6</v>
      </c>
      <c r="E72" s="100">
        <v>2000</v>
      </c>
      <c r="F72" s="97">
        <f t="shared" si="5"/>
        <v>12000</v>
      </c>
      <c r="G72" s="165" t="s">
        <v>1698</v>
      </c>
      <c r="H72" s="110" t="s">
        <v>1013</v>
      </c>
      <c r="I72" s="110" t="str">
        <f>VLOOKUP(H72,Presupuesto!$B$11:$C$565,2,0)</f>
        <v>EQUIPO DE COMPUTACION</v>
      </c>
      <c r="J72" s="98" t="str">
        <f t="shared" si="6"/>
        <v>Gestión Administrativa y  financiera en apoyo al Desarrollo Académico</v>
      </c>
      <c r="K72" s="98" t="s">
        <v>396</v>
      </c>
      <c r="L72" s="98"/>
    </row>
    <row r="73" spans="3:12" x14ac:dyDescent="0.25">
      <c r="C73" s="109" t="s">
        <v>1481</v>
      </c>
      <c r="D73" s="151">
        <v>5</v>
      </c>
      <c r="E73" s="100">
        <v>1500</v>
      </c>
      <c r="F73" s="97">
        <f t="shared" si="5"/>
        <v>7500</v>
      </c>
      <c r="G73" s="165" t="s">
        <v>1698</v>
      </c>
      <c r="H73" s="110" t="s">
        <v>945</v>
      </c>
      <c r="I73" s="110" t="str">
        <f>VLOOKUP(H73,Presupuesto!$B$11:$C$565,2,0)</f>
        <v>UTILES Y MATERIALES ELECTRICOS</v>
      </c>
      <c r="J73" s="98" t="str">
        <f t="shared" si="6"/>
        <v>Gestión Administrativa y  financiera en apoyo al Desarrollo Académico</v>
      </c>
      <c r="K73" s="98" t="s">
        <v>396</v>
      </c>
      <c r="L73" s="98"/>
    </row>
    <row r="74" spans="3:12" x14ac:dyDescent="0.25">
      <c r="C74" s="109" t="s">
        <v>80</v>
      </c>
      <c r="D74" s="151">
        <v>1</v>
      </c>
      <c r="E74" s="100">
        <v>1500</v>
      </c>
      <c r="F74" s="97">
        <f t="shared" si="5"/>
        <v>1500</v>
      </c>
      <c r="G74" s="165" t="s">
        <v>1698</v>
      </c>
      <c r="H74" s="110" t="s">
        <v>1013</v>
      </c>
      <c r="I74" s="110" t="str">
        <f>VLOOKUP(H74,Presupuesto!$B$11:$C$565,2,0)</f>
        <v>EQUIPO DE COMPUTACION</v>
      </c>
      <c r="J74" s="98" t="str">
        <f t="shared" si="6"/>
        <v>Gestión Administrativa y  financiera en apoyo al Desarrollo Académico</v>
      </c>
      <c r="K74" s="98" t="s">
        <v>396</v>
      </c>
      <c r="L74" s="98"/>
    </row>
    <row r="75" spans="3:12" x14ac:dyDescent="0.25">
      <c r="C75" s="109" t="s">
        <v>81</v>
      </c>
      <c r="D75" s="151">
        <v>10</v>
      </c>
      <c r="E75" s="100">
        <v>500</v>
      </c>
      <c r="F75" s="97">
        <f t="shared" si="5"/>
        <v>5000</v>
      </c>
      <c r="G75" s="165" t="s">
        <v>1698</v>
      </c>
      <c r="H75" s="110" t="s">
        <v>954</v>
      </c>
      <c r="I75" s="110" t="str">
        <f>VLOOKUP(H75,Presupuesto!$B$11:$C$565,2,0)</f>
        <v>OTROS RESPUESTOS Y ACCESORIOS MENORES</v>
      </c>
      <c r="J75" s="98" t="str">
        <f t="shared" si="6"/>
        <v>Gestión Administrativa y  financiera en apoyo al Desarrollo Académico</v>
      </c>
      <c r="K75" s="98" t="s">
        <v>397</v>
      </c>
      <c r="L75" s="98"/>
    </row>
    <row r="76" spans="3:12" ht="15.75" thickBot="1" x14ac:dyDescent="0.3">
      <c r="C76" s="102" t="s">
        <v>82</v>
      </c>
      <c r="D76" s="159"/>
      <c r="E76" s="104">
        <v>20</v>
      </c>
      <c r="F76" s="105">
        <f t="shared" si="5"/>
        <v>0</v>
      </c>
      <c r="G76" s="162"/>
      <c r="H76" s="106" t="s">
        <v>954</v>
      </c>
      <c r="I76" s="106" t="str">
        <f>VLOOKUP(H76,Presupuesto!$B$11:$C$565,2,0)</f>
        <v>OTROS RESPUESTOS Y ACCESORIOS MENORES</v>
      </c>
      <c r="J76" s="106" t="str">
        <f t="shared" si="6"/>
        <v>Gestión Administrativa y  financiera en apoyo al Desarrollo Académico</v>
      </c>
      <c r="K76" s="124" t="s">
        <v>393</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391</v>
      </c>
      <c r="D82" s="369"/>
      <c r="E82" s="93"/>
      <c r="F82" s="93"/>
      <c r="G82" s="93"/>
      <c r="H82" s="76"/>
      <c r="I82" s="76"/>
      <c r="J82" s="76"/>
      <c r="K82" s="112"/>
    </row>
    <row r="83" spans="3:12" ht="18.75" x14ac:dyDescent="0.25">
      <c r="C83" s="210"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5" t="s">
        <v>1338</v>
      </c>
      <c r="D86" s="158"/>
      <c r="E86" s="96">
        <f>HLOOKUP($C86,$CB$2:$CE$3,2,0)</f>
        <v>15000</v>
      </c>
      <c r="F86" s="97">
        <f>D86*E86</f>
        <v>0</v>
      </c>
      <c r="G86" s="165"/>
      <c r="H86" s="98" t="s">
        <v>1013</v>
      </c>
      <c r="I86" s="98" t="str">
        <f>VLOOKUP(H86,Presupuesto!$B$11:$C$565,2,0)</f>
        <v>EQUIPO DE COMPUTACION</v>
      </c>
      <c r="J86" s="218" t="s">
        <v>1453</v>
      </c>
      <c r="K86" s="98" t="s">
        <v>393</v>
      </c>
      <c r="L86" s="98"/>
    </row>
    <row r="87" spans="3:12" x14ac:dyDescent="0.25">
      <c r="C87" s="305" t="s">
        <v>1336</v>
      </c>
      <c r="D87" s="151"/>
      <c r="E87" s="96">
        <f>HLOOKUP($C87,$CB$2:$CE$3,2,0)</f>
        <v>35000</v>
      </c>
      <c r="F87" s="97">
        <f>D87*E87</f>
        <v>0</v>
      </c>
      <c r="G87" s="165"/>
      <c r="H87" s="101" t="s">
        <v>1013</v>
      </c>
      <c r="I87" s="101" t="str">
        <f>VLOOKUP(H87,Presupuesto!$B$11:$C$565,2,0)</f>
        <v>EQUIPO DE COMPUTACION</v>
      </c>
      <c r="J87" s="98" t="str">
        <f>$J$86</f>
        <v>Posgrado</v>
      </c>
      <c r="K87" s="98" t="s">
        <v>411</v>
      </c>
      <c r="L87" s="98"/>
    </row>
    <row r="88" spans="3:12" x14ac:dyDescent="0.25">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x14ac:dyDescent="0.25">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x14ac:dyDescent="0.25">
      <c r="C90" s="99" t="s">
        <v>75</v>
      </c>
      <c r="D90" s="151"/>
      <c r="E90" s="100">
        <v>5000</v>
      </c>
      <c r="F90" s="97">
        <f t="shared" si="7"/>
        <v>0</v>
      </c>
      <c r="G90" s="165"/>
      <c r="H90" s="101" t="s">
        <v>1013</v>
      </c>
      <c r="I90" s="101" t="str">
        <f>VLOOKUP(H90,Presupuesto!$B$11:$C$565,2,0)</f>
        <v>EQUIPO DE COMPUTACION</v>
      </c>
      <c r="J90" s="98" t="str">
        <f t="shared" si="8"/>
        <v>Posgrado</v>
      </c>
      <c r="K90" s="98" t="s">
        <v>394</v>
      </c>
      <c r="L90" s="98"/>
    </row>
    <row r="91" spans="3:12" x14ac:dyDescent="0.25">
      <c r="C91" s="99" t="s">
        <v>35</v>
      </c>
      <c r="D91" s="151"/>
      <c r="E91" s="100">
        <v>13000</v>
      </c>
      <c r="F91" s="97">
        <f t="shared" si="7"/>
        <v>0</v>
      </c>
      <c r="G91" s="165"/>
      <c r="H91" s="101" t="s">
        <v>999</v>
      </c>
      <c r="I91" s="101" t="str">
        <f>VLOOKUP(H91,Presupuesto!$B$11:$C$565,2,0)</f>
        <v>EQUIPO DE TRANSPORTE TRACCION Y ELEVACION</v>
      </c>
      <c r="J91" s="98" t="str">
        <f t="shared" si="8"/>
        <v>Posgrado</v>
      </c>
      <c r="K91" s="98" t="s">
        <v>394</v>
      </c>
      <c r="L91" s="98"/>
    </row>
    <row r="92" spans="3:12" x14ac:dyDescent="0.25">
      <c r="C92" s="99" t="s">
        <v>76</v>
      </c>
      <c r="D92" s="151"/>
      <c r="E92" s="100">
        <v>15000</v>
      </c>
      <c r="F92" s="97">
        <f t="shared" si="7"/>
        <v>0</v>
      </c>
      <c r="G92" s="165"/>
      <c r="H92" s="101" t="s">
        <v>999</v>
      </c>
      <c r="I92" s="101" t="str">
        <f>VLOOKUP(H92,Presupuesto!$B$11:$C$565,2,0)</f>
        <v>EQUIPO DE TRANSPORTE TRACCION Y ELEVACION</v>
      </c>
      <c r="J92" s="98" t="str">
        <f t="shared" si="8"/>
        <v>Posgrado</v>
      </c>
      <c r="K92" s="98" t="s">
        <v>394</v>
      </c>
      <c r="L92" s="98"/>
    </row>
    <row r="93" spans="3:12" x14ac:dyDescent="0.25">
      <c r="C93" s="99" t="s">
        <v>77</v>
      </c>
      <c r="D93" s="151"/>
      <c r="E93" s="100">
        <v>10000</v>
      </c>
      <c r="F93" s="97">
        <f t="shared" si="7"/>
        <v>0</v>
      </c>
      <c r="G93" s="165"/>
      <c r="H93" s="101" t="s">
        <v>999</v>
      </c>
      <c r="I93" s="101" t="str">
        <f>VLOOKUP(H93,Presupuesto!$B$11:$C$565,2,0)</f>
        <v>EQUIPO DE TRANSPORTE TRACCION Y ELEVACION</v>
      </c>
      <c r="J93" s="98" t="str">
        <f t="shared" si="8"/>
        <v>Posgrado</v>
      </c>
      <c r="K93" s="98" t="s">
        <v>402</v>
      </c>
      <c r="L93" s="98"/>
    </row>
    <row r="94" spans="3:12" x14ac:dyDescent="0.25">
      <c r="C94" s="99" t="s">
        <v>78</v>
      </c>
      <c r="D94" s="151"/>
      <c r="E94" s="100">
        <v>10000</v>
      </c>
      <c r="F94" s="97">
        <f t="shared" si="7"/>
        <v>0</v>
      </c>
      <c r="G94" s="165"/>
      <c r="H94" s="101" t="s">
        <v>1045</v>
      </c>
      <c r="I94" s="101" t="str">
        <f>VLOOKUP(H94,Presupuesto!$B$11:$C$565,2,0)</f>
        <v>APLICACIONES INFORMATICAS</v>
      </c>
      <c r="J94" s="98" t="str">
        <f t="shared" si="8"/>
        <v>Posgrado</v>
      </c>
      <c r="K94" s="98" t="s">
        <v>398</v>
      </c>
      <c r="L94" s="98"/>
    </row>
    <row r="95" spans="3:12" x14ac:dyDescent="0.25">
      <c r="C95" s="109" t="s">
        <v>79</v>
      </c>
      <c r="D95" s="151"/>
      <c r="E95" s="100">
        <v>2000</v>
      </c>
      <c r="F95" s="97">
        <f t="shared" si="7"/>
        <v>0</v>
      </c>
      <c r="G95" s="165"/>
      <c r="H95" s="110" t="s">
        <v>1013</v>
      </c>
      <c r="I95" s="110" t="str">
        <f>VLOOKUP(H95,Presupuesto!$B$11:$C$565,2,0)</f>
        <v>EQUIPO DE COMPUTACION</v>
      </c>
      <c r="J95" s="98" t="str">
        <f t="shared" si="8"/>
        <v>Posgrado</v>
      </c>
      <c r="K95" s="98" t="s">
        <v>394</v>
      </c>
      <c r="L95" s="98"/>
    </row>
    <row r="96" spans="3:12" x14ac:dyDescent="0.25">
      <c r="C96" s="109" t="s">
        <v>1481</v>
      </c>
      <c r="D96" s="151"/>
      <c r="E96" s="100">
        <v>1500</v>
      </c>
      <c r="F96" s="97">
        <f t="shared" si="7"/>
        <v>0</v>
      </c>
      <c r="G96" s="165"/>
      <c r="H96" s="110" t="s">
        <v>945</v>
      </c>
      <c r="I96" s="110" t="str">
        <f>VLOOKUP(H96,Presupuesto!$B$11:$C$565,2,0)</f>
        <v>UTILES Y MATERIALES ELECTRICOS</v>
      </c>
      <c r="J96" s="98" t="str">
        <f t="shared" si="8"/>
        <v>Posgrado</v>
      </c>
      <c r="K96" s="98" t="s">
        <v>394</v>
      </c>
      <c r="L96" s="98"/>
    </row>
    <row r="97" spans="3:12" x14ac:dyDescent="0.25">
      <c r="C97" s="109" t="s">
        <v>80</v>
      </c>
      <c r="D97" s="151"/>
      <c r="E97" s="100">
        <v>1500</v>
      </c>
      <c r="F97" s="97">
        <f t="shared" si="7"/>
        <v>0</v>
      </c>
      <c r="G97" s="165"/>
      <c r="H97" s="110" t="s">
        <v>1013</v>
      </c>
      <c r="I97" s="110" t="str">
        <f>VLOOKUP(H97,Presupuesto!$B$11:$C$565,2,0)</f>
        <v>EQUIPO DE COMPUTACION</v>
      </c>
      <c r="J97" s="98" t="str">
        <f t="shared" si="8"/>
        <v>Posgrado</v>
      </c>
      <c r="K97" s="98" t="s">
        <v>394</v>
      </c>
      <c r="L97" s="98"/>
    </row>
    <row r="98" spans="3:12" x14ac:dyDescent="0.25">
      <c r="C98" s="109" t="s">
        <v>81</v>
      </c>
      <c r="D98" s="151"/>
      <c r="E98" s="100">
        <v>500</v>
      </c>
      <c r="F98" s="97">
        <f t="shared" si="7"/>
        <v>0</v>
      </c>
      <c r="G98" s="165"/>
      <c r="H98" s="110" t="s">
        <v>954</v>
      </c>
      <c r="I98" s="110" t="str">
        <f>VLOOKUP(H98,Presupuesto!$B$11:$C$565,2,0)</f>
        <v>OTROS RESPUESTOS Y ACCESORIOS MENORES</v>
      </c>
      <c r="J98" s="98" t="str">
        <f t="shared" si="8"/>
        <v>Posgrado</v>
      </c>
      <c r="K98" s="98" t="s">
        <v>394</v>
      </c>
      <c r="L98" s="98"/>
    </row>
    <row r="99" spans="3:12" ht="15.75" thickBot="1" x14ac:dyDescent="0.3">
      <c r="C99" s="102" t="s">
        <v>82</v>
      </c>
      <c r="D99" s="159"/>
      <c r="E99" s="104">
        <v>20</v>
      </c>
      <c r="F99" s="105">
        <f t="shared" si="7"/>
        <v>0</v>
      </c>
      <c r="G99" s="162"/>
      <c r="H99" s="106" t="s">
        <v>954</v>
      </c>
      <c r="I99" s="106" t="str">
        <f>VLOOKUP(H99,Presupuesto!$B$11:$C$565,2,0)</f>
        <v>OTROS RESPUESTOS Y ACCESORIOS MENORES</v>
      </c>
      <c r="J99" s="106" t="str">
        <f t="shared" si="8"/>
        <v>Posgrado</v>
      </c>
      <c r="K99" s="124" t="s">
        <v>393</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391</v>
      </c>
      <c r="D105" s="369"/>
      <c r="E105" s="93"/>
      <c r="F105" s="93"/>
      <c r="G105" s="93"/>
      <c r="H105" s="76"/>
      <c r="I105" s="76"/>
      <c r="J105" s="76"/>
      <c r="K105" s="112"/>
    </row>
    <row r="106" spans="3:12" ht="18.75" x14ac:dyDescent="0.25">
      <c r="C106" s="210"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5" t="s">
        <v>1338</v>
      </c>
      <c r="D109" s="158"/>
      <c r="E109" s="96">
        <f>HLOOKUP($C109,$CB$2:$CE$3,2,0)</f>
        <v>15000</v>
      </c>
      <c r="F109" s="97">
        <f>D109*E109</f>
        <v>0</v>
      </c>
      <c r="G109" s="165"/>
      <c r="H109" s="98" t="s">
        <v>1013</v>
      </c>
      <c r="I109" s="98" t="str">
        <f>VLOOKUP(H109,Presupuesto!$B$11:$C$565,2,0)</f>
        <v>EQUIPO DE COMPUTACION</v>
      </c>
      <c r="J109" s="218" t="s">
        <v>1513</v>
      </c>
      <c r="K109" s="98" t="s">
        <v>393</v>
      </c>
      <c r="L109" s="98"/>
    </row>
    <row r="110" spans="3:12" x14ac:dyDescent="0.25">
      <c r="C110" s="305"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x14ac:dyDescent="0.25">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x14ac:dyDescent="0.25">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x14ac:dyDescent="0.25">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x14ac:dyDescent="0.25">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3:12" x14ac:dyDescent="0.25">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x14ac:dyDescent="0.25">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3:12" x14ac:dyDescent="0.25">
      <c r="C117" s="99" t="s">
        <v>78</v>
      </c>
      <c r="D117" s="151"/>
      <c r="E117" s="100">
        <v>10000</v>
      </c>
      <c r="F117" s="97">
        <f t="shared" si="9"/>
        <v>0</v>
      </c>
      <c r="G117" s="165"/>
      <c r="H117" s="101" t="s">
        <v>1045</v>
      </c>
      <c r="I117" s="101" t="str">
        <f>VLOOKUP(H117,Presupuesto!$B$11:$C$565,2,0)</f>
        <v>APLICACIONES INFORMATICAS</v>
      </c>
      <c r="J117" s="98" t="str">
        <f t="shared" si="10"/>
        <v>Gestión Tecnologías de Información y Comunicación</v>
      </c>
      <c r="K117" s="98" t="s">
        <v>398</v>
      </c>
      <c r="L117" s="98"/>
    </row>
    <row r="118" spans="3:12" x14ac:dyDescent="0.25">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3:12" x14ac:dyDescent="0.25">
      <c r="C119" s="109" t="s">
        <v>1481</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3:12" x14ac:dyDescent="0.25">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3:12" x14ac:dyDescent="0.25">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thickBot="1" x14ac:dyDescent="0.3">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391</v>
      </c>
      <c r="D128" s="369"/>
      <c r="E128" s="93"/>
      <c r="F128" s="93"/>
      <c r="G128" s="93"/>
      <c r="H128" s="76"/>
      <c r="I128" s="76"/>
      <c r="J128" s="76"/>
      <c r="K128" s="112"/>
    </row>
    <row r="129" spans="3:12" ht="18.75" x14ac:dyDescent="0.2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5" t="s">
        <v>1338</v>
      </c>
      <c r="D132" s="158"/>
      <c r="E132" s="96">
        <f>HLOOKUP($C132,$CB$2:$CE$3,2,0)</f>
        <v>15000</v>
      </c>
      <c r="F132" s="97">
        <f>D132*E132</f>
        <v>0</v>
      </c>
      <c r="G132" s="165"/>
      <c r="H132" s="98" t="s">
        <v>1013</v>
      </c>
      <c r="I132" s="98" t="str">
        <f>VLOOKUP(H132,Presupuesto!$B$11:$C$565,2,0)</f>
        <v>EQUIPO DE COMPUTACION</v>
      </c>
      <c r="J132" s="218" t="s">
        <v>1453</v>
      </c>
      <c r="K132" s="98" t="s">
        <v>393</v>
      </c>
      <c r="L132" s="98"/>
    </row>
    <row r="133" spans="3:12" x14ac:dyDescent="0.25">
      <c r="C133" s="305"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1013</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1013</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999</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999</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999</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1045</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1013</v>
      </c>
      <c r="I141" s="110" t="str">
        <f>VLOOKUP(H141,Presupuesto!$B$11:$C$565,2,0)</f>
        <v>EQUIPO DE COMPUTACION</v>
      </c>
      <c r="J141" s="98" t="str">
        <f t="shared" si="12"/>
        <v>Posgrado</v>
      </c>
      <c r="K141" s="98" t="s">
        <v>394</v>
      </c>
      <c r="L141" s="98"/>
    </row>
    <row r="142" spans="3:12" x14ac:dyDescent="0.25">
      <c r="C142" s="109" t="s">
        <v>1481</v>
      </c>
      <c r="D142" s="151"/>
      <c r="E142" s="100">
        <v>1500</v>
      </c>
      <c r="F142" s="97">
        <f t="shared" si="11"/>
        <v>0</v>
      </c>
      <c r="G142" s="165"/>
      <c r="H142" s="110" t="s">
        <v>945</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1013</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954</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954</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391</v>
      </c>
      <c r="D151" s="369"/>
      <c r="E151" s="93"/>
      <c r="F151" s="93"/>
      <c r="G151" s="93"/>
      <c r="H151" s="76"/>
      <c r="I151" s="76"/>
      <c r="J151" s="76"/>
      <c r="K151" s="112"/>
    </row>
    <row r="152" spans="3:12" ht="18.75" x14ac:dyDescent="0.2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5" t="s">
        <v>1338</v>
      </c>
      <c r="D155" s="158"/>
      <c r="E155" s="96">
        <f>HLOOKUP($C155,$CB$2:$CE$3,2,0)</f>
        <v>15000</v>
      </c>
      <c r="F155" s="97">
        <f>D155*E155</f>
        <v>0</v>
      </c>
      <c r="G155" s="165"/>
      <c r="H155" s="98" t="s">
        <v>1013</v>
      </c>
      <c r="I155" s="98" t="str">
        <f>VLOOKUP(H155,Presupuesto!$B$11:$C$565,2,0)</f>
        <v>EQUIPO DE COMPUTACION</v>
      </c>
      <c r="J155" s="218" t="s">
        <v>1453</v>
      </c>
      <c r="K155" s="98" t="s">
        <v>393</v>
      </c>
      <c r="L155" s="98"/>
    </row>
    <row r="156" spans="3:12" x14ac:dyDescent="0.25">
      <c r="C156" s="305"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x14ac:dyDescent="0.25">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x14ac:dyDescent="0.25">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x14ac:dyDescent="0.25">
      <c r="C160" s="99" t="s">
        <v>35</v>
      </c>
      <c r="D160" s="151"/>
      <c r="E160" s="100">
        <v>13000</v>
      </c>
      <c r="F160" s="97">
        <f t="shared" si="13"/>
        <v>0</v>
      </c>
      <c r="G160" s="165"/>
      <c r="H160" s="101" t="s">
        <v>999</v>
      </c>
      <c r="I160" s="101" t="str">
        <f>VLOOKUP(H160,Presupuesto!$B$11:$C$565,2,0)</f>
        <v>EQUIPO DE TRANSPORTE TRACCION Y ELEVACION</v>
      </c>
      <c r="J160" s="98" t="str">
        <f t="shared" si="14"/>
        <v>Posgrado</v>
      </c>
      <c r="K160" s="98" t="s">
        <v>394</v>
      </c>
      <c r="L160" s="98"/>
    </row>
    <row r="161" spans="3:12" x14ac:dyDescent="0.25">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x14ac:dyDescent="0.25">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x14ac:dyDescent="0.25">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x14ac:dyDescent="0.25">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x14ac:dyDescent="0.25">
      <c r="C165" s="109" t="s">
        <v>1481</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x14ac:dyDescent="0.25">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x14ac:dyDescent="0.25">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thickBot="1" x14ac:dyDescent="0.3">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391</v>
      </c>
      <c r="D174" s="369"/>
      <c r="E174" s="93"/>
      <c r="F174" s="93"/>
      <c r="G174" s="93"/>
      <c r="H174" s="76"/>
      <c r="I174" s="76"/>
      <c r="J174" s="76"/>
      <c r="K174" s="112"/>
    </row>
    <row r="175" spans="3:12" ht="18.75" x14ac:dyDescent="0.2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5" t="s">
        <v>1338</v>
      </c>
      <c r="D178" s="158"/>
      <c r="E178" s="96">
        <f>HLOOKUP($C178,$CB$2:$CE$3,2,0)</f>
        <v>15000</v>
      </c>
      <c r="F178" s="97">
        <f>D178*E178</f>
        <v>0</v>
      </c>
      <c r="G178" s="165"/>
      <c r="H178" s="98" t="s">
        <v>1013</v>
      </c>
      <c r="I178" s="98" t="str">
        <f>VLOOKUP(H178,Presupuesto!$B$11:$C$565,2,0)</f>
        <v>EQUIPO DE COMPUTACION</v>
      </c>
      <c r="J178" s="218" t="s">
        <v>1453</v>
      </c>
      <c r="K178" s="98" t="s">
        <v>393</v>
      </c>
      <c r="L178" s="98"/>
    </row>
    <row r="179" spans="3:12" x14ac:dyDescent="0.25">
      <c r="C179" s="305"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Posgrado</v>
      </c>
      <c r="K180" s="98" t="s">
        <v>394</v>
      </c>
      <c r="L180" s="98"/>
    </row>
    <row r="181" spans="3:12" x14ac:dyDescent="0.25">
      <c r="C181" s="99" t="s">
        <v>74</v>
      </c>
      <c r="D181" s="151"/>
      <c r="E181" s="100">
        <v>8000</v>
      </c>
      <c r="F181" s="97">
        <f t="shared" si="15"/>
        <v>0</v>
      </c>
      <c r="G181" s="165"/>
      <c r="H181" s="101" t="s">
        <v>1013</v>
      </c>
      <c r="I181" s="101" t="str">
        <f>VLOOKUP(H181,Presupuesto!$B$11:$C$565,2,0)</f>
        <v>EQUIPO DE COMPUTACION</v>
      </c>
      <c r="J181" s="98" t="str">
        <f t="shared" si="16"/>
        <v>Posgrado</v>
      </c>
      <c r="K181" s="98" t="s">
        <v>394</v>
      </c>
      <c r="L181" s="98"/>
    </row>
    <row r="182" spans="3:12" x14ac:dyDescent="0.25">
      <c r="C182" s="99" t="s">
        <v>75</v>
      </c>
      <c r="D182" s="151"/>
      <c r="E182" s="100">
        <v>5000</v>
      </c>
      <c r="F182" s="97">
        <f t="shared" si="15"/>
        <v>0</v>
      </c>
      <c r="G182" s="165"/>
      <c r="H182" s="101" t="s">
        <v>1013</v>
      </c>
      <c r="I182" s="101" t="str">
        <f>VLOOKUP(H182,Presupuesto!$B$11:$C$565,2,0)</f>
        <v>EQUIPO DE COMPUTACION</v>
      </c>
      <c r="J182" s="98" t="str">
        <f t="shared" si="16"/>
        <v>Posgrado</v>
      </c>
      <c r="K182" s="98" t="s">
        <v>394</v>
      </c>
      <c r="L182" s="98"/>
    </row>
    <row r="183" spans="3:12" x14ac:dyDescent="0.25">
      <c r="C183" s="99" t="s">
        <v>35</v>
      </c>
      <c r="D183" s="151"/>
      <c r="E183" s="100">
        <v>13000</v>
      </c>
      <c r="F183" s="97">
        <f t="shared" si="15"/>
        <v>0</v>
      </c>
      <c r="G183" s="165"/>
      <c r="H183" s="101" t="s">
        <v>999</v>
      </c>
      <c r="I183" s="101" t="str">
        <f>VLOOKUP(H183,Presupuesto!$B$11:$C$565,2,0)</f>
        <v>EQUIPO DE TRANSPORTE TRACCION Y ELEVACION</v>
      </c>
      <c r="J183" s="98" t="str">
        <f t="shared" si="16"/>
        <v>Posgrado</v>
      </c>
      <c r="K183" s="98" t="s">
        <v>394</v>
      </c>
      <c r="L183" s="98"/>
    </row>
    <row r="184" spans="3:12" x14ac:dyDescent="0.25">
      <c r="C184" s="99" t="s">
        <v>76</v>
      </c>
      <c r="D184" s="151"/>
      <c r="E184" s="100">
        <v>15000</v>
      </c>
      <c r="F184" s="97">
        <f t="shared" si="15"/>
        <v>0</v>
      </c>
      <c r="G184" s="165"/>
      <c r="H184" s="101" t="s">
        <v>999</v>
      </c>
      <c r="I184" s="101" t="str">
        <f>VLOOKUP(H184,Presupuesto!$B$11:$C$565,2,0)</f>
        <v>EQUIPO DE TRANSPORTE TRACCION Y ELEVACION</v>
      </c>
      <c r="J184" s="98" t="str">
        <f t="shared" si="16"/>
        <v>Posgrado</v>
      </c>
      <c r="K184" s="98" t="s">
        <v>394</v>
      </c>
      <c r="L184" s="98"/>
    </row>
    <row r="185" spans="3:12" x14ac:dyDescent="0.25">
      <c r="C185" s="99" t="s">
        <v>77</v>
      </c>
      <c r="D185" s="151"/>
      <c r="E185" s="100">
        <v>10000</v>
      </c>
      <c r="F185" s="97">
        <f t="shared" si="15"/>
        <v>0</v>
      </c>
      <c r="G185" s="165"/>
      <c r="H185" s="101" t="s">
        <v>999</v>
      </c>
      <c r="I185" s="101" t="str">
        <f>VLOOKUP(H185,Presupuesto!$B$11:$C$565,2,0)</f>
        <v>EQUIPO DE TRANSPORTE TRACCION Y ELEVACION</v>
      </c>
      <c r="J185" s="98" t="str">
        <f t="shared" si="16"/>
        <v>Posgrado</v>
      </c>
      <c r="K185" s="98" t="s">
        <v>402</v>
      </c>
      <c r="L185" s="98"/>
    </row>
    <row r="186" spans="3:12" x14ac:dyDescent="0.25">
      <c r="C186" s="99" t="s">
        <v>78</v>
      </c>
      <c r="D186" s="151"/>
      <c r="E186" s="100">
        <v>10000</v>
      </c>
      <c r="F186" s="97">
        <f t="shared" si="15"/>
        <v>0</v>
      </c>
      <c r="G186" s="165"/>
      <c r="H186" s="101" t="s">
        <v>1045</v>
      </c>
      <c r="I186" s="101" t="str">
        <f>VLOOKUP(H186,Presupuesto!$B$11:$C$565,2,0)</f>
        <v>APLICACIONES INFORMATICAS</v>
      </c>
      <c r="J186" s="98" t="str">
        <f t="shared" si="16"/>
        <v>Posgrado</v>
      </c>
      <c r="K186" s="98" t="s">
        <v>398</v>
      </c>
      <c r="L186" s="98"/>
    </row>
    <row r="187" spans="3:12" x14ac:dyDescent="0.25">
      <c r="C187" s="109" t="s">
        <v>79</v>
      </c>
      <c r="D187" s="151"/>
      <c r="E187" s="100">
        <v>2000</v>
      </c>
      <c r="F187" s="97">
        <f t="shared" si="15"/>
        <v>0</v>
      </c>
      <c r="G187" s="165"/>
      <c r="H187" s="110" t="s">
        <v>1013</v>
      </c>
      <c r="I187" s="110" t="str">
        <f>VLOOKUP(H187,Presupuesto!$B$11:$C$565,2,0)</f>
        <v>EQUIPO DE COMPUTACION</v>
      </c>
      <c r="J187" s="98" t="str">
        <f t="shared" si="16"/>
        <v>Posgrado</v>
      </c>
      <c r="K187" s="98" t="s">
        <v>394</v>
      </c>
      <c r="L187" s="98"/>
    </row>
    <row r="188" spans="3:12" x14ac:dyDescent="0.25">
      <c r="C188" s="109" t="s">
        <v>1481</v>
      </c>
      <c r="D188" s="151"/>
      <c r="E188" s="100">
        <v>1500</v>
      </c>
      <c r="F188" s="97">
        <f t="shared" si="15"/>
        <v>0</v>
      </c>
      <c r="G188" s="165"/>
      <c r="H188" s="110" t="s">
        <v>945</v>
      </c>
      <c r="I188" s="110" t="str">
        <f>VLOOKUP(H188,Presupuesto!$B$11:$C$565,2,0)</f>
        <v>UTILES Y MATERIALES ELECTRICOS</v>
      </c>
      <c r="J188" s="98" t="str">
        <f t="shared" si="16"/>
        <v>Posgrado</v>
      </c>
      <c r="K188" s="98" t="s">
        <v>394</v>
      </c>
      <c r="L188" s="98"/>
    </row>
    <row r="189" spans="3:12" x14ac:dyDescent="0.25">
      <c r="C189" s="109" t="s">
        <v>80</v>
      </c>
      <c r="D189" s="151"/>
      <c r="E189" s="100">
        <v>1500</v>
      </c>
      <c r="F189" s="97">
        <f t="shared" si="15"/>
        <v>0</v>
      </c>
      <c r="G189" s="165"/>
      <c r="H189" s="110" t="s">
        <v>1013</v>
      </c>
      <c r="I189" s="110" t="str">
        <f>VLOOKUP(H189,Presupuesto!$B$11:$C$565,2,0)</f>
        <v>EQUIPO DE COMPUTACION</v>
      </c>
      <c r="J189" s="98" t="str">
        <f t="shared" si="16"/>
        <v>Posgrado</v>
      </c>
      <c r="K189" s="98" t="s">
        <v>394</v>
      </c>
      <c r="L189" s="98"/>
    </row>
    <row r="190" spans="3:12" x14ac:dyDescent="0.25">
      <c r="C190" s="109" t="s">
        <v>81</v>
      </c>
      <c r="D190" s="151"/>
      <c r="E190" s="100">
        <v>500</v>
      </c>
      <c r="F190" s="97">
        <f t="shared" si="15"/>
        <v>0</v>
      </c>
      <c r="G190" s="165"/>
      <c r="H190" s="110" t="s">
        <v>954</v>
      </c>
      <c r="I190" s="110" t="str">
        <f>VLOOKUP(H190,Presupuesto!$B$11:$C$565,2,0)</f>
        <v>OTROS RESPUESTOS Y ACCESORIOS MENORES</v>
      </c>
      <c r="J190" s="98" t="str">
        <f t="shared" si="16"/>
        <v>Posgrado</v>
      </c>
      <c r="K190" s="98" t="s">
        <v>394</v>
      </c>
      <c r="L190" s="98"/>
    </row>
    <row r="191" spans="3:12" ht="15.75" thickBot="1" x14ac:dyDescent="0.3">
      <c r="C191" s="102" t="s">
        <v>82</v>
      </c>
      <c r="D191" s="159"/>
      <c r="E191" s="104">
        <v>20</v>
      </c>
      <c r="F191" s="105">
        <f t="shared" si="15"/>
        <v>0</v>
      </c>
      <c r="G191" s="162"/>
      <c r="H191" s="106" t="s">
        <v>954</v>
      </c>
      <c r="I191" s="106" t="str">
        <f>VLOOKUP(H191,Presupuesto!$B$11:$C$565,2,0)</f>
        <v>OTROS RESPUESTOS Y ACCESORIOS MENORES</v>
      </c>
      <c r="J191" s="106" t="str">
        <f t="shared" si="16"/>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391</v>
      </c>
      <c r="D197" s="369"/>
      <c r="E197" s="93"/>
      <c r="F197" s="93"/>
      <c r="G197" s="93"/>
      <c r="H197" s="76"/>
      <c r="I197" s="76"/>
      <c r="J197" s="76"/>
      <c r="K197" s="112"/>
    </row>
    <row r="198" spans="3:12" ht="18.75" x14ac:dyDescent="0.2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5" t="s">
        <v>1338</v>
      </c>
      <c r="D201" s="158"/>
      <c r="E201" s="96">
        <f>HLOOKUP($C201,$CB$2:$CE$3,2,0)</f>
        <v>15000</v>
      </c>
      <c r="F201" s="97">
        <f>D201*E201</f>
        <v>0</v>
      </c>
      <c r="G201" s="165"/>
      <c r="H201" s="98" t="s">
        <v>1013</v>
      </c>
      <c r="I201" s="98" t="str">
        <f>VLOOKUP(H201,Presupuesto!$B$11:$C$565,2,0)</f>
        <v>EQUIPO DE COMPUTACION</v>
      </c>
      <c r="J201" s="218" t="s">
        <v>1453</v>
      </c>
      <c r="K201" s="98" t="s">
        <v>393</v>
      </c>
      <c r="L201" s="98"/>
    </row>
    <row r="202" spans="3:12" x14ac:dyDescent="0.25">
      <c r="C202" s="305"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Posgrado</v>
      </c>
      <c r="K203" s="98" t="s">
        <v>394</v>
      </c>
      <c r="L203" s="98"/>
    </row>
    <row r="204" spans="3:12" x14ac:dyDescent="0.25">
      <c r="C204" s="99" t="s">
        <v>74</v>
      </c>
      <c r="D204" s="151"/>
      <c r="E204" s="100">
        <v>8000</v>
      </c>
      <c r="F204" s="97">
        <f t="shared" si="17"/>
        <v>0</v>
      </c>
      <c r="G204" s="165"/>
      <c r="H204" s="101" t="s">
        <v>1013</v>
      </c>
      <c r="I204" s="101" t="str">
        <f>VLOOKUP(H204,Presupuesto!$B$11:$C$565,2,0)</f>
        <v>EQUIPO DE COMPUTACION</v>
      </c>
      <c r="J204" s="98" t="str">
        <f t="shared" si="18"/>
        <v>Posgrado</v>
      </c>
      <c r="K204" s="98" t="s">
        <v>394</v>
      </c>
      <c r="L204" s="98"/>
    </row>
    <row r="205" spans="3:12" x14ac:dyDescent="0.25">
      <c r="C205" s="99" t="s">
        <v>75</v>
      </c>
      <c r="D205" s="151"/>
      <c r="E205" s="100">
        <v>5000</v>
      </c>
      <c r="F205" s="97">
        <f t="shared" si="17"/>
        <v>0</v>
      </c>
      <c r="G205" s="165"/>
      <c r="H205" s="101" t="s">
        <v>1013</v>
      </c>
      <c r="I205" s="101" t="str">
        <f>VLOOKUP(H205,Presupuesto!$B$11:$C$565,2,0)</f>
        <v>EQUIPO DE COMPUTACION</v>
      </c>
      <c r="J205" s="98" t="str">
        <f t="shared" si="18"/>
        <v>Posgrado</v>
      </c>
      <c r="K205" s="98" t="s">
        <v>394</v>
      </c>
      <c r="L205" s="98"/>
    </row>
    <row r="206" spans="3:12" x14ac:dyDescent="0.25">
      <c r="C206" s="99" t="s">
        <v>35</v>
      </c>
      <c r="D206" s="151"/>
      <c r="E206" s="100">
        <v>13000</v>
      </c>
      <c r="F206" s="97">
        <f t="shared" si="17"/>
        <v>0</v>
      </c>
      <c r="G206" s="165"/>
      <c r="H206" s="101" t="s">
        <v>999</v>
      </c>
      <c r="I206" s="101" t="str">
        <f>VLOOKUP(H206,Presupuesto!$B$11:$C$565,2,0)</f>
        <v>EQUIPO DE TRANSPORTE TRACCION Y ELEVACION</v>
      </c>
      <c r="J206" s="98" t="str">
        <f t="shared" si="18"/>
        <v>Posgrado</v>
      </c>
      <c r="K206" s="98" t="s">
        <v>394</v>
      </c>
      <c r="L206" s="98"/>
    </row>
    <row r="207" spans="3:12" x14ac:dyDescent="0.25">
      <c r="C207" s="99" t="s">
        <v>76</v>
      </c>
      <c r="D207" s="151"/>
      <c r="E207" s="100">
        <v>15000</v>
      </c>
      <c r="F207" s="97">
        <f t="shared" si="17"/>
        <v>0</v>
      </c>
      <c r="G207" s="165"/>
      <c r="H207" s="101" t="s">
        <v>999</v>
      </c>
      <c r="I207" s="101" t="str">
        <f>VLOOKUP(H207,Presupuesto!$B$11:$C$565,2,0)</f>
        <v>EQUIPO DE TRANSPORTE TRACCION Y ELEVACION</v>
      </c>
      <c r="J207" s="98" t="str">
        <f t="shared" si="18"/>
        <v>Posgrado</v>
      </c>
      <c r="K207" s="98" t="s">
        <v>394</v>
      </c>
      <c r="L207" s="98"/>
    </row>
    <row r="208" spans="3:12" x14ac:dyDescent="0.25">
      <c r="C208" s="99" t="s">
        <v>77</v>
      </c>
      <c r="D208" s="151"/>
      <c r="E208" s="100">
        <v>10000</v>
      </c>
      <c r="F208" s="97">
        <f t="shared" si="17"/>
        <v>0</v>
      </c>
      <c r="G208" s="165"/>
      <c r="H208" s="101" t="s">
        <v>999</v>
      </c>
      <c r="I208" s="101" t="str">
        <f>VLOOKUP(H208,Presupuesto!$B$11:$C$565,2,0)</f>
        <v>EQUIPO DE TRANSPORTE TRACCION Y ELEVACION</v>
      </c>
      <c r="J208" s="98" t="str">
        <f t="shared" si="18"/>
        <v>Posgrado</v>
      </c>
      <c r="K208" s="98" t="s">
        <v>402</v>
      </c>
      <c r="L208" s="98"/>
    </row>
    <row r="209" spans="3:12" x14ac:dyDescent="0.25">
      <c r="C209" s="99" t="s">
        <v>78</v>
      </c>
      <c r="D209" s="151"/>
      <c r="E209" s="100">
        <v>10000</v>
      </c>
      <c r="F209" s="97">
        <f t="shared" si="17"/>
        <v>0</v>
      </c>
      <c r="G209" s="165"/>
      <c r="H209" s="101" t="s">
        <v>1045</v>
      </c>
      <c r="I209" s="101" t="str">
        <f>VLOOKUP(H209,Presupuesto!$B$11:$C$565,2,0)</f>
        <v>APLICACIONES INFORMATICAS</v>
      </c>
      <c r="J209" s="98" t="str">
        <f t="shared" si="18"/>
        <v>Posgrado</v>
      </c>
      <c r="K209" s="98" t="s">
        <v>398</v>
      </c>
      <c r="L209" s="98"/>
    </row>
    <row r="210" spans="3:12" x14ac:dyDescent="0.25">
      <c r="C210" s="109" t="s">
        <v>79</v>
      </c>
      <c r="D210" s="151"/>
      <c r="E210" s="100">
        <v>2000</v>
      </c>
      <c r="F210" s="97">
        <f t="shared" si="17"/>
        <v>0</v>
      </c>
      <c r="G210" s="165"/>
      <c r="H210" s="110" t="s">
        <v>1013</v>
      </c>
      <c r="I210" s="110" t="str">
        <f>VLOOKUP(H210,Presupuesto!$B$11:$C$565,2,0)</f>
        <v>EQUIPO DE COMPUTACION</v>
      </c>
      <c r="J210" s="98" t="str">
        <f t="shared" si="18"/>
        <v>Posgrado</v>
      </c>
      <c r="K210" s="98" t="s">
        <v>394</v>
      </c>
      <c r="L210" s="98"/>
    </row>
    <row r="211" spans="3:12" x14ac:dyDescent="0.25">
      <c r="C211" s="109" t="s">
        <v>1481</v>
      </c>
      <c r="D211" s="151"/>
      <c r="E211" s="100">
        <v>1500</v>
      </c>
      <c r="F211" s="97">
        <f t="shared" si="17"/>
        <v>0</v>
      </c>
      <c r="G211" s="165"/>
      <c r="H211" s="110" t="s">
        <v>945</v>
      </c>
      <c r="I211" s="110" t="str">
        <f>VLOOKUP(H211,Presupuesto!$B$11:$C$565,2,0)</f>
        <v>UTILES Y MATERIALES ELECTRICOS</v>
      </c>
      <c r="J211" s="98" t="str">
        <f t="shared" si="18"/>
        <v>Posgrado</v>
      </c>
      <c r="K211" s="98" t="s">
        <v>394</v>
      </c>
      <c r="L211" s="98"/>
    </row>
    <row r="212" spans="3:12" x14ac:dyDescent="0.25">
      <c r="C212" s="109" t="s">
        <v>80</v>
      </c>
      <c r="D212" s="151"/>
      <c r="E212" s="100">
        <v>1500</v>
      </c>
      <c r="F212" s="97">
        <f t="shared" si="17"/>
        <v>0</v>
      </c>
      <c r="G212" s="165"/>
      <c r="H212" s="110" t="s">
        <v>1013</v>
      </c>
      <c r="I212" s="110" t="str">
        <f>VLOOKUP(H212,Presupuesto!$B$11:$C$565,2,0)</f>
        <v>EQUIPO DE COMPUTACION</v>
      </c>
      <c r="J212" s="98" t="str">
        <f t="shared" si="18"/>
        <v>Posgrado</v>
      </c>
      <c r="K212" s="98" t="s">
        <v>394</v>
      </c>
      <c r="L212" s="98"/>
    </row>
    <row r="213" spans="3:12" x14ac:dyDescent="0.25">
      <c r="C213" s="109" t="s">
        <v>81</v>
      </c>
      <c r="D213" s="151"/>
      <c r="E213" s="100">
        <v>500</v>
      </c>
      <c r="F213" s="97">
        <f t="shared" si="17"/>
        <v>0</v>
      </c>
      <c r="G213" s="165"/>
      <c r="H213" s="110" t="s">
        <v>954</v>
      </c>
      <c r="I213" s="110" t="str">
        <f>VLOOKUP(H213,Presupuesto!$B$11:$C$565,2,0)</f>
        <v>OTROS RESPUESTOS Y ACCESORIOS MENORES</v>
      </c>
      <c r="J213" s="98" t="str">
        <f t="shared" si="18"/>
        <v>Posgrado</v>
      </c>
      <c r="K213" s="98" t="s">
        <v>394</v>
      </c>
      <c r="L213" s="98"/>
    </row>
    <row r="214" spans="3:12" ht="15.75" thickBot="1" x14ac:dyDescent="0.3">
      <c r="C214" s="102" t="s">
        <v>82</v>
      </c>
      <c r="D214" s="159"/>
      <c r="E214" s="104">
        <v>20</v>
      </c>
      <c r="F214" s="105">
        <f t="shared" si="17"/>
        <v>0</v>
      </c>
      <c r="G214" s="162"/>
      <c r="H214" s="106" t="s">
        <v>954</v>
      </c>
      <c r="I214" s="106" t="str">
        <f>VLOOKUP(H214,Presupuesto!$B$11:$C$565,2,0)</f>
        <v>OTROS RESPUESTOS Y ACCESORIOS MENORES</v>
      </c>
      <c r="J214" s="106" t="str">
        <f t="shared" si="18"/>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9"/>
      <c r="E220" s="93"/>
      <c r="F220" s="93"/>
      <c r="G220" s="93"/>
      <c r="H220" s="76"/>
      <c r="I220" s="76"/>
      <c r="J220" s="76"/>
      <c r="K220" s="112"/>
    </row>
    <row r="221" spans="3:12" ht="18.75" x14ac:dyDescent="0.2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463</v>
      </c>
    </row>
    <row r="224" spans="3:12" ht="15.75" thickBot="1" x14ac:dyDescent="0.3">
      <c r="C224" s="305" t="s">
        <v>1338</v>
      </c>
      <c r="D224" s="158"/>
      <c r="E224" s="96">
        <f>HLOOKUP($C224,$CB$2:$CE$3,2,0)</f>
        <v>15000</v>
      </c>
      <c r="F224" s="97">
        <f>D224*E224</f>
        <v>0</v>
      </c>
      <c r="G224" s="165"/>
      <c r="H224" s="98" t="s">
        <v>1013</v>
      </c>
      <c r="I224" s="98" t="str">
        <f>VLOOKUP(H224,Presupuesto!$B$11:$C$565,2,0)</f>
        <v>EQUIPO DE COMPUTACION</v>
      </c>
      <c r="J224" s="218" t="s">
        <v>1453</v>
      </c>
      <c r="K224" s="98" t="s">
        <v>393</v>
      </c>
      <c r="L224" s="98"/>
    </row>
    <row r="225" spans="3:12" x14ac:dyDescent="0.25">
      <c r="C225" s="305"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Posgrado</v>
      </c>
      <c r="K226" s="98" t="s">
        <v>394</v>
      </c>
      <c r="L226" s="98"/>
    </row>
    <row r="227" spans="3:12" x14ac:dyDescent="0.25">
      <c r="C227" s="99" t="s">
        <v>74</v>
      </c>
      <c r="D227" s="151"/>
      <c r="E227" s="100">
        <v>8000</v>
      </c>
      <c r="F227" s="97">
        <f t="shared" si="19"/>
        <v>0</v>
      </c>
      <c r="G227" s="165"/>
      <c r="H227" s="101" t="s">
        <v>1013</v>
      </c>
      <c r="I227" s="101" t="str">
        <f>VLOOKUP(H227,Presupuesto!$B$11:$C$565,2,0)</f>
        <v>EQUIPO DE COMPUTACION</v>
      </c>
      <c r="J227" s="98" t="str">
        <f t="shared" si="20"/>
        <v>Posgrado</v>
      </c>
      <c r="K227" s="98" t="s">
        <v>394</v>
      </c>
      <c r="L227" s="98"/>
    </row>
    <row r="228" spans="3:12" x14ac:dyDescent="0.25">
      <c r="C228" s="99" t="s">
        <v>75</v>
      </c>
      <c r="D228" s="151"/>
      <c r="E228" s="100">
        <v>5000</v>
      </c>
      <c r="F228" s="97">
        <f t="shared" si="19"/>
        <v>0</v>
      </c>
      <c r="G228" s="165"/>
      <c r="H228" s="101" t="s">
        <v>1013</v>
      </c>
      <c r="I228" s="101" t="str">
        <f>VLOOKUP(H228,Presupuesto!$B$11:$C$565,2,0)</f>
        <v>EQUIPO DE COMPUTACION</v>
      </c>
      <c r="J228" s="98" t="str">
        <f t="shared" si="20"/>
        <v>Posgrado</v>
      </c>
      <c r="K228" s="98" t="s">
        <v>394</v>
      </c>
      <c r="L228" s="98"/>
    </row>
    <row r="229" spans="3:12" x14ac:dyDescent="0.25">
      <c r="C229" s="99" t="s">
        <v>35</v>
      </c>
      <c r="D229" s="151"/>
      <c r="E229" s="100">
        <v>13000</v>
      </c>
      <c r="F229" s="97">
        <f t="shared" si="19"/>
        <v>0</v>
      </c>
      <c r="G229" s="165"/>
      <c r="H229" s="101" t="s">
        <v>999</v>
      </c>
      <c r="I229" s="101" t="str">
        <f>VLOOKUP(H229,Presupuesto!$B$11:$C$565,2,0)</f>
        <v>EQUIPO DE TRANSPORTE TRACCION Y ELEVACION</v>
      </c>
      <c r="J229" s="98" t="str">
        <f t="shared" si="20"/>
        <v>Posgrado</v>
      </c>
      <c r="K229" s="98" t="s">
        <v>394</v>
      </c>
      <c r="L229" s="98"/>
    </row>
    <row r="230" spans="3:12" x14ac:dyDescent="0.25">
      <c r="C230" s="99" t="s">
        <v>76</v>
      </c>
      <c r="D230" s="151"/>
      <c r="E230" s="100">
        <v>15000</v>
      </c>
      <c r="F230" s="97">
        <f t="shared" si="19"/>
        <v>0</v>
      </c>
      <c r="G230" s="165"/>
      <c r="H230" s="101" t="s">
        <v>999</v>
      </c>
      <c r="I230" s="101" t="str">
        <f>VLOOKUP(H230,Presupuesto!$B$11:$C$565,2,0)</f>
        <v>EQUIPO DE TRANSPORTE TRACCION Y ELEVACION</v>
      </c>
      <c r="J230" s="98" t="str">
        <f t="shared" si="20"/>
        <v>Posgrado</v>
      </c>
      <c r="K230" s="98" t="s">
        <v>394</v>
      </c>
      <c r="L230" s="98"/>
    </row>
    <row r="231" spans="3:12" x14ac:dyDescent="0.25">
      <c r="C231" s="99" t="s">
        <v>77</v>
      </c>
      <c r="D231" s="151"/>
      <c r="E231" s="100">
        <v>10000</v>
      </c>
      <c r="F231" s="97">
        <f t="shared" si="19"/>
        <v>0</v>
      </c>
      <c r="G231" s="165"/>
      <c r="H231" s="101" t="s">
        <v>999</v>
      </c>
      <c r="I231" s="101" t="str">
        <f>VLOOKUP(H231,Presupuesto!$B$11:$C$565,2,0)</f>
        <v>EQUIPO DE TRANSPORTE TRACCION Y ELEVACION</v>
      </c>
      <c r="J231" s="98" t="str">
        <f t="shared" si="20"/>
        <v>Posgrado</v>
      </c>
      <c r="K231" s="98" t="s">
        <v>402</v>
      </c>
      <c r="L231" s="98"/>
    </row>
    <row r="232" spans="3:12" x14ac:dyDescent="0.25">
      <c r="C232" s="99" t="s">
        <v>78</v>
      </c>
      <c r="D232" s="151"/>
      <c r="E232" s="100">
        <v>10000</v>
      </c>
      <c r="F232" s="97">
        <f t="shared" si="19"/>
        <v>0</v>
      </c>
      <c r="G232" s="165"/>
      <c r="H232" s="101" t="s">
        <v>1045</v>
      </c>
      <c r="I232" s="101" t="str">
        <f>VLOOKUP(H232,Presupuesto!$B$11:$C$565,2,0)</f>
        <v>APLICACIONES INFORMATICAS</v>
      </c>
      <c r="J232" s="98" t="str">
        <f t="shared" si="20"/>
        <v>Posgrado</v>
      </c>
      <c r="K232" s="98" t="s">
        <v>398</v>
      </c>
      <c r="L232" s="98"/>
    </row>
    <row r="233" spans="3:12" x14ac:dyDescent="0.25">
      <c r="C233" s="109" t="s">
        <v>79</v>
      </c>
      <c r="D233" s="151"/>
      <c r="E233" s="100">
        <v>2000</v>
      </c>
      <c r="F233" s="97">
        <f t="shared" si="19"/>
        <v>0</v>
      </c>
      <c r="G233" s="165"/>
      <c r="H233" s="110" t="s">
        <v>1013</v>
      </c>
      <c r="I233" s="110" t="str">
        <f>VLOOKUP(H233,Presupuesto!$B$11:$C$565,2,0)</f>
        <v>EQUIPO DE COMPUTACION</v>
      </c>
      <c r="J233" s="98" t="str">
        <f t="shared" si="20"/>
        <v>Posgrado</v>
      </c>
      <c r="K233" s="98" t="s">
        <v>394</v>
      </c>
      <c r="L233" s="98"/>
    </row>
    <row r="234" spans="3:12" x14ac:dyDescent="0.25">
      <c r="C234" s="109" t="s">
        <v>1481</v>
      </c>
      <c r="D234" s="151"/>
      <c r="E234" s="100">
        <v>1500</v>
      </c>
      <c r="F234" s="97">
        <f t="shared" si="19"/>
        <v>0</v>
      </c>
      <c r="G234" s="165"/>
      <c r="H234" s="110" t="s">
        <v>945</v>
      </c>
      <c r="I234" s="110" t="str">
        <f>VLOOKUP(H234,Presupuesto!$B$11:$C$565,2,0)</f>
        <v>UTILES Y MATERIALES ELECTRICOS</v>
      </c>
      <c r="J234" s="98" t="str">
        <f t="shared" si="20"/>
        <v>Posgrado</v>
      </c>
      <c r="K234" s="98" t="s">
        <v>394</v>
      </c>
      <c r="L234" s="98"/>
    </row>
    <row r="235" spans="3:12" x14ac:dyDescent="0.25">
      <c r="C235" s="109" t="s">
        <v>80</v>
      </c>
      <c r="D235" s="151"/>
      <c r="E235" s="100">
        <v>1500</v>
      </c>
      <c r="F235" s="97">
        <f t="shared" si="19"/>
        <v>0</v>
      </c>
      <c r="G235" s="165"/>
      <c r="H235" s="110" t="s">
        <v>1013</v>
      </c>
      <c r="I235" s="110" t="str">
        <f>VLOOKUP(H235,Presupuesto!$B$11:$C$565,2,0)</f>
        <v>EQUIPO DE COMPUTACION</v>
      </c>
      <c r="J235" s="98" t="str">
        <f t="shared" si="20"/>
        <v>Posgrado</v>
      </c>
      <c r="K235" s="98" t="s">
        <v>394</v>
      </c>
      <c r="L235" s="98"/>
    </row>
    <row r="236" spans="3:12" x14ac:dyDescent="0.25">
      <c r="C236" s="109" t="s">
        <v>81</v>
      </c>
      <c r="D236" s="151"/>
      <c r="E236" s="100">
        <v>500</v>
      </c>
      <c r="F236" s="97">
        <f t="shared" si="19"/>
        <v>0</v>
      </c>
      <c r="G236" s="165"/>
      <c r="H236" s="110" t="s">
        <v>954</v>
      </c>
      <c r="I236" s="110" t="str">
        <f>VLOOKUP(H236,Presupuesto!$B$11:$C$565,2,0)</f>
        <v>OTROS RESPUESTOS Y ACCESORIOS MENORES</v>
      </c>
      <c r="J236" s="98" t="str">
        <f t="shared" si="20"/>
        <v>Posgrado</v>
      </c>
      <c r="K236" s="98" t="s">
        <v>394</v>
      </c>
      <c r="L236" s="98"/>
    </row>
    <row r="237" spans="3:12" ht="15.75" thickBot="1" x14ac:dyDescent="0.3">
      <c r="C237" s="102" t="s">
        <v>82</v>
      </c>
      <c r="D237" s="159"/>
      <c r="E237" s="104">
        <v>20</v>
      </c>
      <c r="F237" s="105">
        <f t="shared" si="19"/>
        <v>0</v>
      </c>
      <c r="G237" s="162"/>
      <c r="H237" s="106" t="s">
        <v>954</v>
      </c>
      <c r="I237" s="106" t="str">
        <f>VLOOKUP(H237,Presupuesto!$B$11:$C$565,2,0)</f>
        <v>OTROS RESPUESTOS Y ACCESORIOS MENORES</v>
      </c>
      <c r="J237" s="106" t="str">
        <f t="shared" si="20"/>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391</v>
      </c>
      <c r="D243" s="369"/>
      <c r="E243" s="93"/>
      <c r="F243" s="93"/>
      <c r="G243" s="93"/>
      <c r="H243" s="76"/>
      <c r="I243" s="76"/>
      <c r="J243" s="76"/>
      <c r="K243" s="112"/>
    </row>
    <row r="244" spans="3:12" ht="18.75" x14ac:dyDescent="0.2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463</v>
      </c>
    </row>
    <row r="247" spans="3:12" ht="15.75" thickBot="1" x14ac:dyDescent="0.3">
      <c r="C247" s="305" t="s">
        <v>1338</v>
      </c>
      <c r="D247" s="158"/>
      <c r="E247" s="96">
        <f>HLOOKUP($C247,$CB$2:$CE$3,2,0)</f>
        <v>15000</v>
      </c>
      <c r="F247" s="97">
        <f>D247*E247</f>
        <v>0</v>
      </c>
      <c r="G247" s="165"/>
      <c r="H247" s="98" t="s">
        <v>1013</v>
      </c>
      <c r="I247" s="98" t="str">
        <f>VLOOKUP(H247,Presupuesto!$B$11:$C$565,2,0)</f>
        <v>EQUIPO DE COMPUTACION</v>
      </c>
      <c r="J247" s="218" t="s">
        <v>1453</v>
      </c>
      <c r="K247" s="98" t="s">
        <v>393</v>
      </c>
      <c r="L247" s="98"/>
    </row>
    <row r="248" spans="3:12" x14ac:dyDescent="0.25">
      <c r="C248" s="305"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x14ac:dyDescent="0.25">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x14ac:dyDescent="0.25">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x14ac:dyDescent="0.25">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x14ac:dyDescent="0.25">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x14ac:dyDescent="0.25">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x14ac:dyDescent="0.25">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x14ac:dyDescent="0.25">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x14ac:dyDescent="0.25">
      <c r="C257" s="109" t="s">
        <v>1481</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x14ac:dyDescent="0.25">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x14ac:dyDescent="0.25">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thickBot="1" x14ac:dyDescent="0.3">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391</v>
      </c>
      <c r="D266" s="369"/>
      <c r="E266" s="93"/>
      <c r="F266" s="93"/>
      <c r="G266" s="93"/>
      <c r="H266" s="76"/>
      <c r="I266" s="76"/>
      <c r="J266" s="76"/>
      <c r="K266" s="112"/>
    </row>
    <row r="267" spans="3:12" ht="18.75" x14ac:dyDescent="0.2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463</v>
      </c>
    </row>
    <row r="270" spans="3:12" ht="15.75" thickBot="1" x14ac:dyDescent="0.3">
      <c r="C270" s="305" t="s">
        <v>1338</v>
      </c>
      <c r="D270" s="158"/>
      <c r="E270" s="96">
        <f>HLOOKUP($C270,$CB$2:$CE$3,2,0)</f>
        <v>15000</v>
      </c>
      <c r="F270" s="97">
        <f>D270*E270</f>
        <v>0</v>
      </c>
      <c r="G270" s="165"/>
      <c r="H270" s="98" t="s">
        <v>1013</v>
      </c>
      <c r="I270" s="98" t="str">
        <f>VLOOKUP(H270,Presupuesto!$B$11:$C$565,2,0)</f>
        <v>EQUIPO DE COMPUTACION</v>
      </c>
      <c r="J270" s="218" t="s">
        <v>1478</v>
      </c>
      <c r="K270" s="98" t="s">
        <v>393</v>
      </c>
      <c r="L270" s="98"/>
    </row>
    <row r="271" spans="3:12" x14ac:dyDescent="0.25">
      <c r="C271" s="305"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Desarrollo del Sistema de Educación Superior</v>
      </c>
      <c r="K272" s="98" t="s">
        <v>394</v>
      </c>
      <c r="L272" s="98"/>
    </row>
    <row r="273" spans="3:12" x14ac:dyDescent="0.25">
      <c r="C273" s="99" t="s">
        <v>74</v>
      </c>
      <c r="D273" s="151"/>
      <c r="E273" s="100">
        <v>8000</v>
      </c>
      <c r="F273" s="97">
        <f t="shared" si="23"/>
        <v>0</v>
      </c>
      <c r="G273" s="165"/>
      <c r="H273" s="101" t="s">
        <v>1013</v>
      </c>
      <c r="I273" s="101" t="str">
        <f>VLOOKUP(H273,Presupuesto!$B$11:$C$565,2,0)</f>
        <v>EQUIPO DE COMPUTACION</v>
      </c>
      <c r="J273" s="98" t="str">
        <f t="shared" si="24"/>
        <v>Desarrollo del Sistema de Educación Superior</v>
      </c>
      <c r="K273" s="98" t="s">
        <v>394</v>
      </c>
      <c r="L273" s="98"/>
    </row>
    <row r="274" spans="3:12" x14ac:dyDescent="0.25">
      <c r="C274" s="99" t="s">
        <v>75</v>
      </c>
      <c r="D274" s="151"/>
      <c r="E274" s="100">
        <v>5000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x14ac:dyDescent="0.25">
      <c r="C275" s="99" t="s">
        <v>35</v>
      </c>
      <c r="D275" s="151"/>
      <c r="E275" s="100">
        <v>13000</v>
      </c>
      <c r="F275" s="97">
        <f t="shared" si="23"/>
        <v>0</v>
      </c>
      <c r="G275" s="165"/>
      <c r="H275" s="101" t="s">
        <v>999</v>
      </c>
      <c r="I275" s="101" t="str">
        <f>VLOOKUP(H275,Presupuesto!$B$11:$C$565,2,0)</f>
        <v>EQUIPO DE TRANSPORTE TRACCION Y ELEVACION</v>
      </c>
      <c r="J275" s="98" t="str">
        <f t="shared" si="24"/>
        <v>Desarrollo del Sistema de Educación Superior</v>
      </c>
      <c r="K275" s="98" t="s">
        <v>394</v>
      </c>
      <c r="L275" s="98"/>
    </row>
    <row r="276" spans="3:12" x14ac:dyDescent="0.25">
      <c r="C276" s="99" t="s">
        <v>76</v>
      </c>
      <c r="D276" s="151"/>
      <c r="E276" s="100">
        <v>15000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x14ac:dyDescent="0.25">
      <c r="C277" s="99" t="s">
        <v>77</v>
      </c>
      <c r="D277" s="151"/>
      <c r="E277" s="100">
        <v>10000</v>
      </c>
      <c r="F277" s="97">
        <f t="shared" si="23"/>
        <v>0</v>
      </c>
      <c r="G277" s="165"/>
      <c r="H277" s="101" t="s">
        <v>999</v>
      </c>
      <c r="I277" s="101" t="str">
        <f>VLOOKUP(H277,Presupuesto!$B$11:$C$565,2,0)</f>
        <v>EQUIPO DE TRANSPORTE TRACCION Y ELEVACION</v>
      </c>
      <c r="J277" s="98" t="str">
        <f t="shared" si="24"/>
        <v>Desarrollo del Sistema de Educación Superior</v>
      </c>
      <c r="K277" s="98" t="s">
        <v>402</v>
      </c>
      <c r="L277" s="98"/>
    </row>
    <row r="278" spans="3:12" x14ac:dyDescent="0.25">
      <c r="C278" s="99" t="s">
        <v>78</v>
      </c>
      <c r="D278" s="151"/>
      <c r="E278" s="100">
        <v>10000</v>
      </c>
      <c r="F278" s="97">
        <f t="shared" si="23"/>
        <v>0</v>
      </c>
      <c r="G278" s="165"/>
      <c r="H278" s="101" t="s">
        <v>1045</v>
      </c>
      <c r="I278" s="101" t="str">
        <f>VLOOKUP(H278,Presupuesto!$B$11:$C$565,2,0)</f>
        <v>APLICACIONES INFORMATICAS</v>
      </c>
      <c r="J278" s="98" t="str">
        <f t="shared" si="24"/>
        <v>Desarrollo del Sistema de Educación Superior</v>
      </c>
      <c r="K278" s="98" t="s">
        <v>398</v>
      </c>
      <c r="L278" s="98"/>
    </row>
    <row r="279" spans="3:12" x14ac:dyDescent="0.25">
      <c r="C279" s="109" t="s">
        <v>79</v>
      </c>
      <c r="D279" s="151"/>
      <c r="E279" s="100">
        <v>2000</v>
      </c>
      <c r="F279" s="97">
        <f t="shared" si="23"/>
        <v>0</v>
      </c>
      <c r="G279" s="165"/>
      <c r="H279" s="110" t="s">
        <v>1013</v>
      </c>
      <c r="I279" s="110" t="str">
        <f>VLOOKUP(H279,Presupuesto!$B$11:$C$565,2,0)</f>
        <v>EQUIPO DE COMPUTACION</v>
      </c>
      <c r="J279" s="98" t="str">
        <f t="shared" si="24"/>
        <v>Desarrollo del Sistema de Educación Superior</v>
      </c>
      <c r="K279" s="98" t="s">
        <v>394</v>
      </c>
      <c r="L279" s="98"/>
    </row>
    <row r="280" spans="3:12" x14ac:dyDescent="0.25">
      <c r="C280" s="109" t="s">
        <v>1481</v>
      </c>
      <c r="D280" s="151"/>
      <c r="E280" s="100">
        <v>1500</v>
      </c>
      <c r="F280" s="97">
        <f t="shared" si="23"/>
        <v>0</v>
      </c>
      <c r="G280" s="165"/>
      <c r="H280" s="110" t="s">
        <v>945</v>
      </c>
      <c r="I280" s="110" t="str">
        <f>VLOOKUP(H280,Presupuesto!$B$11:$C$565,2,0)</f>
        <v>UTILES Y MATERIALES ELECTRICOS</v>
      </c>
      <c r="J280" s="98" t="str">
        <f t="shared" si="24"/>
        <v>Desarrollo del Sistema de Educación Superior</v>
      </c>
      <c r="K280" s="98" t="s">
        <v>394</v>
      </c>
      <c r="L280" s="98"/>
    </row>
    <row r="281" spans="3:12" x14ac:dyDescent="0.25">
      <c r="C281" s="109" t="s">
        <v>80</v>
      </c>
      <c r="D281" s="151"/>
      <c r="E281" s="100">
        <v>1500</v>
      </c>
      <c r="F281" s="97">
        <f t="shared" si="23"/>
        <v>0</v>
      </c>
      <c r="G281" s="165"/>
      <c r="H281" s="110" t="s">
        <v>1013</v>
      </c>
      <c r="I281" s="110" t="str">
        <f>VLOOKUP(H281,Presupuesto!$B$11:$C$565,2,0)</f>
        <v>EQUIPO DE COMPUTACION</v>
      </c>
      <c r="J281" s="98" t="str">
        <f t="shared" si="24"/>
        <v>Desarrollo del Sistema de Educación Superior</v>
      </c>
      <c r="K281" s="98" t="s">
        <v>394</v>
      </c>
      <c r="L281" s="98"/>
    </row>
    <row r="282" spans="3:12" x14ac:dyDescent="0.25">
      <c r="C282" s="109" t="s">
        <v>81</v>
      </c>
      <c r="D282" s="151"/>
      <c r="E282" s="100">
        <v>500</v>
      </c>
      <c r="F282" s="97">
        <f t="shared" si="23"/>
        <v>0</v>
      </c>
      <c r="G282" s="165"/>
      <c r="H282" s="110" t="s">
        <v>954</v>
      </c>
      <c r="I282" s="110" t="str">
        <f>VLOOKUP(H282,Presupuesto!$B$11:$C$565,2,0)</f>
        <v>OTROS RESPUESTOS Y ACCESORIOS MENORES</v>
      </c>
      <c r="J282" s="98" t="str">
        <f t="shared" si="24"/>
        <v>Desarrollo del Sistema de Educación Superior</v>
      </c>
      <c r="K282" s="98" t="s">
        <v>394</v>
      </c>
      <c r="L282" s="98"/>
    </row>
    <row r="283" spans="3:12" ht="15.75" thickBot="1" x14ac:dyDescent="0.3">
      <c r="C283" s="102" t="s">
        <v>82</v>
      </c>
      <c r="D283" s="159"/>
      <c r="E283" s="104">
        <v>20</v>
      </c>
      <c r="F283" s="105">
        <f t="shared" si="23"/>
        <v>0</v>
      </c>
      <c r="G283" s="162"/>
      <c r="H283" s="106" t="s">
        <v>954</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D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2" t="s">
        <v>250</v>
      </c>
      <c r="B1" s="473" t="s">
        <v>251</v>
      </c>
      <c r="C1" s="470" t="s">
        <v>252</v>
      </c>
      <c r="D1" s="470" t="s">
        <v>495</v>
      </c>
      <c r="E1" s="470" t="s">
        <v>497</v>
      </c>
      <c r="F1" s="470" t="s">
        <v>499</v>
      </c>
      <c r="G1" s="470" t="s">
        <v>501</v>
      </c>
      <c r="H1" s="470" t="s">
        <v>503</v>
      </c>
      <c r="I1" s="470" t="s">
        <v>505</v>
      </c>
      <c r="J1" s="470" t="s">
        <v>253</v>
      </c>
      <c r="K1" s="470" t="s">
        <v>508</v>
      </c>
      <c r="L1" s="470" t="s">
        <v>254</v>
      </c>
      <c r="M1" s="470" t="s">
        <v>510</v>
      </c>
      <c r="N1" s="470" t="s">
        <v>512</v>
      </c>
      <c r="O1" s="470" t="s">
        <v>514</v>
      </c>
      <c r="P1" s="470" t="s">
        <v>255</v>
      </c>
      <c r="Q1" s="470" t="s">
        <v>515</v>
      </c>
      <c r="R1" s="470" t="s">
        <v>518</v>
      </c>
      <c r="S1" s="470" t="s">
        <v>256</v>
      </c>
      <c r="T1" s="470" t="s">
        <v>520</v>
      </c>
      <c r="U1" s="470" t="s">
        <v>257</v>
      </c>
      <c r="V1" s="470" t="s">
        <v>521</v>
      </c>
      <c r="W1" s="470" t="s">
        <v>522</v>
      </c>
      <c r="X1" s="470" t="s">
        <v>526</v>
      </c>
      <c r="Y1" s="470" t="s">
        <v>273</v>
      </c>
      <c r="Z1" s="470" t="s">
        <v>527</v>
      </c>
      <c r="AA1" s="470" t="s">
        <v>529</v>
      </c>
      <c r="AB1" s="470" t="s">
        <v>531</v>
      </c>
      <c r="AC1" s="470" t="s">
        <v>274</v>
      </c>
      <c r="AD1" s="470" t="s">
        <v>533</v>
      </c>
      <c r="AE1" s="470" t="s">
        <v>535</v>
      </c>
      <c r="AF1" s="470" t="s">
        <v>537</v>
      </c>
      <c r="AG1" s="470" t="s">
        <v>539</v>
      </c>
      <c r="AH1" s="470" t="s">
        <v>249</v>
      </c>
      <c r="AI1" s="470" t="s">
        <v>541</v>
      </c>
      <c r="AJ1" s="473" t="s">
        <v>258</v>
      </c>
      <c r="AK1" s="470" t="s">
        <v>543</v>
      </c>
      <c r="AL1" s="470" t="s">
        <v>259</v>
      </c>
      <c r="AM1" s="470" t="s">
        <v>545</v>
      </c>
      <c r="AN1" s="470" t="s">
        <v>547</v>
      </c>
      <c r="AO1" s="470" t="s">
        <v>260</v>
      </c>
      <c r="AP1" s="470" t="s">
        <v>549</v>
      </c>
      <c r="AQ1" s="470" t="s">
        <v>551</v>
      </c>
      <c r="AR1" s="470" t="s">
        <v>261</v>
      </c>
      <c r="AS1" s="470" t="s">
        <v>552</v>
      </c>
      <c r="AT1" s="470" t="s">
        <v>554</v>
      </c>
      <c r="AU1" s="470" t="s">
        <v>555</v>
      </c>
      <c r="AV1" s="470" t="s">
        <v>556</v>
      </c>
      <c r="AW1" s="470" t="s">
        <v>558</v>
      </c>
      <c r="AX1" s="470" t="s">
        <v>560</v>
      </c>
      <c r="AY1" s="470" t="s">
        <v>561</v>
      </c>
      <c r="AZ1" s="470" t="s">
        <v>262</v>
      </c>
      <c r="BA1" s="470" t="s">
        <v>563</v>
      </c>
      <c r="BB1" s="470" t="s">
        <v>565</v>
      </c>
      <c r="BC1" s="470" t="s">
        <v>567</v>
      </c>
      <c r="BD1" s="470" t="s">
        <v>569</v>
      </c>
      <c r="BE1" s="470" t="s">
        <v>571</v>
      </c>
      <c r="BF1" s="470" t="s">
        <v>573</v>
      </c>
      <c r="BG1" s="470" t="s">
        <v>575</v>
      </c>
      <c r="BH1" s="470" t="s">
        <v>577</v>
      </c>
      <c r="BI1" s="470" t="s">
        <v>275</v>
      </c>
      <c r="BJ1" s="470" t="s">
        <v>579</v>
      </c>
      <c r="BK1" s="470" t="s">
        <v>581</v>
      </c>
      <c r="BL1" s="470" t="s">
        <v>583</v>
      </c>
      <c r="BM1" s="470" t="s">
        <v>585</v>
      </c>
      <c r="BN1" s="470" t="s">
        <v>587</v>
      </c>
      <c r="BO1" s="470" t="s">
        <v>589</v>
      </c>
      <c r="BP1" s="470" t="s">
        <v>591</v>
      </c>
      <c r="BQ1" s="470" t="s">
        <v>593</v>
      </c>
      <c r="BR1" s="470" t="s">
        <v>595</v>
      </c>
      <c r="BS1" s="470" t="s">
        <v>597</v>
      </c>
      <c r="BT1" s="473" t="s">
        <v>263</v>
      </c>
      <c r="BU1" s="470" t="s">
        <v>264</v>
      </c>
      <c r="BV1" s="470" t="s">
        <v>599</v>
      </c>
      <c r="BW1" s="470" t="s">
        <v>265</v>
      </c>
      <c r="BX1" s="470" t="s">
        <v>601</v>
      </c>
      <c r="BY1" s="470" t="s">
        <v>603</v>
      </c>
      <c r="BZ1" s="473" t="s">
        <v>266</v>
      </c>
      <c r="CA1" s="470" t="s">
        <v>267</v>
      </c>
      <c r="CB1" s="470" t="s">
        <v>605</v>
      </c>
      <c r="CC1" s="470" t="s">
        <v>268</v>
      </c>
      <c r="CD1" s="470" t="s">
        <v>607</v>
      </c>
      <c r="CE1" s="470" t="s">
        <v>609</v>
      </c>
      <c r="CF1" s="470" t="s">
        <v>611</v>
      </c>
      <c r="CG1" s="473" t="s">
        <v>269</v>
      </c>
      <c r="CH1" s="470" t="s">
        <v>617</v>
      </c>
      <c r="CI1" s="470" t="s">
        <v>619</v>
      </c>
      <c r="CJ1" s="470" t="s">
        <v>270</v>
      </c>
      <c r="CK1" s="470" t="s">
        <v>613</v>
      </c>
      <c r="CL1" s="470" t="s">
        <v>615</v>
      </c>
      <c r="CM1" s="470" t="s">
        <v>271</v>
      </c>
      <c r="CN1" s="470" t="s">
        <v>621</v>
      </c>
      <c r="CO1" s="470" t="s">
        <v>272</v>
      </c>
      <c r="CP1" s="470" t="s">
        <v>622</v>
      </c>
      <c r="CQ1" s="469" t="s">
        <v>276</v>
      </c>
      <c r="CR1" s="473" t="s">
        <v>277</v>
      </c>
      <c r="CS1" s="470" t="s">
        <v>623</v>
      </c>
      <c r="CT1" s="470" t="s">
        <v>624</v>
      </c>
      <c r="CU1" s="470" t="s">
        <v>626</v>
      </c>
      <c r="CV1" s="470" t="s">
        <v>278</v>
      </c>
      <c r="CW1" s="470" t="s">
        <v>628</v>
      </c>
      <c r="CX1" s="470" t="s">
        <v>630</v>
      </c>
      <c r="CY1" s="470" t="s">
        <v>632</v>
      </c>
      <c r="CZ1" s="470" t="s">
        <v>634</v>
      </c>
      <c r="DA1" s="470" t="s">
        <v>636</v>
      </c>
      <c r="DB1" s="470" t="s">
        <v>638</v>
      </c>
      <c r="DC1" s="473" t="s">
        <v>279</v>
      </c>
      <c r="DD1" s="470" t="s">
        <v>280</v>
      </c>
      <c r="DE1" s="470" t="s">
        <v>640</v>
      </c>
      <c r="DF1" s="470" t="s">
        <v>281</v>
      </c>
      <c r="DG1" s="470" t="s">
        <v>642</v>
      </c>
      <c r="DH1" s="470" t="s">
        <v>644</v>
      </c>
      <c r="DI1" s="470" t="s">
        <v>646</v>
      </c>
      <c r="DJ1" s="470" t="s">
        <v>648</v>
      </c>
      <c r="DK1" s="470" t="s">
        <v>650</v>
      </c>
      <c r="DL1" s="470" t="s">
        <v>652</v>
      </c>
      <c r="DM1" s="470" t="s">
        <v>654</v>
      </c>
      <c r="DN1" s="470" t="s">
        <v>282</v>
      </c>
      <c r="DO1" s="470" t="s">
        <v>656</v>
      </c>
      <c r="DP1" s="470" t="s">
        <v>658</v>
      </c>
      <c r="DQ1" s="470" t="s">
        <v>660</v>
      </c>
      <c r="DR1" s="473" t="s">
        <v>283</v>
      </c>
      <c r="DS1" s="470" t="s">
        <v>662</v>
      </c>
      <c r="DT1" s="470" t="s">
        <v>284</v>
      </c>
      <c r="DU1" s="470" t="s">
        <v>664</v>
      </c>
      <c r="DV1" s="470" t="s">
        <v>285</v>
      </c>
      <c r="DW1" s="470" t="s">
        <v>666</v>
      </c>
      <c r="DX1" s="470" t="s">
        <v>668</v>
      </c>
      <c r="DY1" s="470" t="s">
        <v>670</v>
      </c>
      <c r="DZ1" s="470" t="s">
        <v>672</v>
      </c>
      <c r="EA1" s="470" t="s">
        <v>674</v>
      </c>
      <c r="EB1" s="470" t="s">
        <v>676</v>
      </c>
      <c r="EC1" s="470" t="s">
        <v>678</v>
      </c>
      <c r="ED1" s="470" t="s">
        <v>680</v>
      </c>
      <c r="EE1" s="470" t="s">
        <v>682</v>
      </c>
      <c r="EF1" s="470" t="s">
        <v>684</v>
      </c>
      <c r="EG1" s="470" t="s">
        <v>686</v>
      </c>
      <c r="EH1" s="473" t="s">
        <v>286</v>
      </c>
      <c r="EI1" s="470" t="s">
        <v>688</v>
      </c>
      <c r="EJ1" s="470" t="s">
        <v>287</v>
      </c>
      <c r="EK1" s="470" t="s">
        <v>690</v>
      </c>
      <c r="EL1" s="470" t="s">
        <v>692</v>
      </c>
      <c r="EM1" s="470" t="s">
        <v>288</v>
      </c>
      <c r="EN1" s="470" t="s">
        <v>694</v>
      </c>
      <c r="EO1" s="470" t="s">
        <v>696</v>
      </c>
      <c r="EP1" s="470" t="s">
        <v>289</v>
      </c>
      <c r="EQ1" s="470" t="s">
        <v>698</v>
      </c>
      <c r="ER1" s="470" t="s">
        <v>700</v>
      </c>
      <c r="ES1" s="470" t="s">
        <v>702</v>
      </c>
      <c r="ET1" s="470" t="s">
        <v>290</v>
      </c>
      <c r="EU1" s="470" t="s">
        <v>704</v>
      </c>
      <c r="EV1" s="470" t="s">
        <v>706</v>
      </c>
      <c r="EW1" s="473" t="s">
        <v>291</v>
      </c>
      <c r="EX1" s="470" t="s">
        <v>292</v>
      </c>
      <c r="EY1" s="470" t="s">
        <v>708</v>
      </c>
      <c r="EZ1" s="470" t="s">
        <v>710</v>
      </c>
      <c r="FA1" s="470" t="s">
        <v>712</v>
      </c>
      <c r="FB1" s="470" t="s">
        <v>714</v>
      </c>
      <c r="FC1" s="470" t="s">
        <v>293</v>
      </c>
      <c r="FD1" s="470" t="s">
        <v>716</v>
      </c>
      <c r="FE1" s="470" t="s">
        <v>718</v>
      </c>
      <c r="FF1" s="470" t="s">
        <v>720</v>
      </c>
      <c r="FG1" s="470" t="s">
        <v>722</v>
      </c>
      <c r="FH1" s="470" t="s">
        <v>724</v>
      </c>
      <c r="FI1" s="470" t="s">
        <v>294</v>
      </c>
      <c r="FJ1" s="470" t="s">
        <v>727</v>
      </c>
      <c r="FK1" s="470" t="s">
        <v>295</v>
      </c>
      <c r="FL1" s="470" t="s">
        <v>730</v>
      </c>
      <c r="FM1" s="470" t="s">
        <v>731</v>
      </c>
      <c r="FN1" s="470" t="s">
        <v>733</v>
      </c>
      <c r="FO1" s="470" t="s">
        <v>296</v>
      </c>
      <c r="FP1" s="470" t="s">
        <v>736</v>
      </c>
      <c r="FQ1" s="470" t="s">
        <v>737</v>
      </c>
      <c r="FR1" s="470" t="s">
        <v>739</v>
      </c>
      <c r="FS1" s="470" t="s">
        <v>297</v>
      </c>
      <c r="FT1" s="470" t="s">
        <v>742</v>
      </c>
      <c r="FU1" s="470" t="s">
        <v>744</v>
      </c>
      <c r="FV1" s="470" t="s">
        <v>746</v>
      </c>
      <c r="FW1" s="473" t="s">
        <v>298</v>
      </c>
      <c r="FX1" s="473" t="s">
        <v>299</v>
      </c>
      <c r="FY1" s="470" t="s">
        <v>305</v>
      </c>
      <c r="FZ1" s="470" t="s">
        <v>748</v>
      </c>
      <c r="GA1" s="470" t="s">
        <v>750</v>
      </c>
      <c r="GB1" s="470" t="s">
        <v>752</v>
      </c>
      <c r="GC1" s="470" t="s">
        <v>754</v>
      </c>
      <c r="GD1" s="470" t="s">
        <v>756</v>
      </c>
      <c r="GE1" s="470" t="s">
        <v>758</v>
      </c>
      <c r="GF1" s="473" t="s">
        <v>300</v>
      </c>
      <c r="GG1" s="470" t="s">
        <v>306</v>
      </c>
      <c r="GH1" s="470" t="s">
        <v>760</v>
      </c>
      <c r="GI1" s="470" t="s">
        <v>762</v>
      </c>
      <c r="GJ1" s="470" t="s">
        <v>763</v>
      </c>
      <c r="GK1" s="470" t="s">
        <v>307</v>
      </c>
      <c r="GL1" s="470" t="s">
        <v>766</v>
      </c>
      <c r="GM1" s="470" t="s">
        <v>767</v>
      </c>
      <c r="GN1" s="473" t="s">
        <v>301</v>
      </c>
      <c r="GO1" s="470" t="s">
        <v>302</v>
      </c>
      <c r="GP1" s="470" t="s">
        <v>769</v>
      </c>
      <c r="GQ1" s="470" t="s">
        <v>771</v>
      </c>
      <c r="GR1" s="470" t="s">
        <v>773</v>
      </c>
      <c r="GS1" s="470" t="s">
        <v>775</v>
      </c>
      <c r="GT1" s="470" t="s">
        <v>777</v>
      </c>
      <c r="GU1" s="473" t="s">
        <v>303</v>
      </c>
      <c r="GV1" s="470" t="s">
        <v>304</v>
      </c>
      <c r="GW1" s="470" t="s">
        <v>779</v>
      </c>
      <c r="GX1" s="470" t="s">
        <v>781</v>
      </c>
      <c r="GY1" s="470" t="s">
        <v>783</v>
      </c>
      <c r="GZ1" s="470" t="s">
        <v>785</v>
      </c>
      <c r="HA1" s="470" t="s">
        <v>787</v>
      </c>
      <c r="HB1" s="470" t="s">
        <v>789</v>
      </c>
      <c r="HC1" s="469" t="s">
        <v>308</v>
      </c>
      <c r="HD1" s="473" t="s">
        <v>309</v>
      </c>
      <c r="HE1" s="470" t="s">
        <v>310</v>
      </c>
      <c r="HF1" s="470" t="s">
        <v>791</v>
      </c>
      <c r="HG1" s="470" t="s">
        <v>793</v>
      </c>
      <c r="HH1" s="470" t="s">
        <v>795</v>
      </c>
      <c r="HI1" s="470" t="s">
        <v>797</v>
      </c>
      <c r="HJ1" s="470" t="s">
        <v>311</v>
      </c>
      <c r="HK1" s="470" t="s">
        <v>800</v>
      </c>
      <c r="HL1" s="470" t="s">
        <v>328</v>
      </c>
      <c r="HM1" s="470" t="s">
        <v>838</v>
      </c>
      <c r="HN1" s="470" t="s">
        <v>840</v>
      </c>
      <c r="HO1" s="470" t="s">
        <v>842</v>
      </c>
      <c r="HP1" s="473" t="s">
        <v>312</v>
      </c>
      <c r="HQ1" s="470" t="s">
        <v>802</v>
      </c>
      <c r="HR1" s="470" t="s">
        <v>804</v>
      </c>
      <c r="HS1" s="470" t="s">
        <v>313</v>
      </c>
      <c r="HT1" s="470" t="s">
        <v>807</v>
      </c>
      <c r="HU1" s="470" t="s">
        <v>809</v>
      </c>
      <c r="HV1" s="470" t="s">
        <v>810</v>
      </c>
      <c r="HW1" s="470" t="s">
        <v>812</v>
      </c>
      <c r="HX1" s="473" t="s">
        <v>314</v>
      </c>
      <c r="HY1" s="470" t="s">
        <v>814</v>
      </c>
      <c r="HZ1" s="470" t="s">
        <v>816</v>
      </c>
      <c r="IA1" s="470" t="s">
        <v>818</v>
      </c>
      <c r="IB1" s="470" t="s">
        <v>315</v>
      </c>
      <c r="IC1" s="470" t="s">
        <v>820</v>
      </c>
      <c r="ID1" s="470" t="s">
        <v>822</v>
      </c>
      <c r="IE1" s="470" t="s">
        <v>316</v>
      </c>
      <c r="IF1" s="470" t="s">
        <v>824</v>
      </c>
      <c r="IG1" s="470" t="s">
        <v>826</v>
      </c>
      <c r="IH1" s="470" t="s">
        <v>317</v>
      </c>
      <c r="II1" s="470" t="s">
        <v>828</v>
      </c>
      <c r="IJ1" s="470" t="s">
        <v>830</v>
      </c>
      <c r="IK1" s="470" t="s">
        <v>832</v>
      </c>
      <c r="IL1" s="470" t="s">
        <v>834</v>
      </c>
      <c r="IM1" s="470" t="s">
        <v>318</v>
      </c>
      <c r="IN1" s="470" t="s">
        <v>836</v>
      </c>
      <c r="IO1" s="473" t="s">
        <v>319</v>
      </c>
      <c r="IP1" s="470" t="s">
        <v>844</v>
      </c>
      <c r="IQ1" s="470" t="s">
        <v>846</v>
      </c>
      <c r="IR1" s="470" t="s">
        <v>320</v>
      </c>
      <c r="IS1" s="470" t="s">
        <v>848</v>
      </c>
      <c r="IT1" s="470" t="s">
        <v>850</v>
      </c>
      <c r="IU1" s="470" t="s">
        <v>852</v>
      </c>
      <c r="IV1" s="473" t="s">
        <v>321</v>
      </c>
      <c r="IW1" s="470" t="s">
        <v>854</v>
      </c>
      <c r="IX1" s="470" t="s">
        <v>322</v>
      </c>
      <c r="IY1" s="470" t="s">
        <v>857</v>
      </c>
      <c r="IZ1" s="470" t="s">
        <v>859</v>
      </c>
      <c r="JA1" s="470" t="s">
        <v>861</v>
      </c>
      <c r="JB1" s="470" t="s">
        <v>863</v>
      </c>
      <c r="JC1" s="470" t="s">
        <v>865</v>
      </c>
      <c r="JD1" s="470" t="s">
        <v>867</v>
      </c>
      <c r="JE1" s="470" t="s">
        <v>323</v>
      </c>
      <c r="JF1" s="470" t="s">
        <v>870</v>
      </c>
      <c r="JG1" s="470" t="s">
        <v>872</v>
      </c>
      <c r="JH1" s="470" t="s">
        <v>874</v>
      </c>
      <c r="JI1" s="470" t="s">
        <v>876</v>
      </c>
      <c r="JJ1" s="470" t="s">
        <v>878</v>
      </c>
      <c r="JK1" s="470" t="s">
        <v>880</v>
      </c>
      <c r="JL1" s="470" t="s">
        <v>882</v>
      </c>
      <c r="JM1" s="470" t="s">
        <v>884</v>
      </c>
      <c r="JN1" s="470" t="s">
        <v>324</v>
      </c>
      <c r="JO1" s="470" t="s">
        <v>887</v>
      </c>
      <c r="JP1" s="470" t="s">
        <v>889</v>
      </c>
      <c r="JQ1" s="470" t="s">
        <v>891</v>
      </c>
      <c r="JR1" s="470" t="s">
        <v>893</v>
      </c>
      <c r="JS1" s="470" t="s">
        <v>894</v>
      </c>
      <c r="JT1" s="470" t="s">
        <v>896</v>
      </c>
      <c r="JU1" s="470" t="s">
        <v>898</v>
      </c>
      <c r="JV1" s="470" t="s">
        <v>900</v>
      </c>
      <c r="JW1" s="470" t="s">
        <v>902</v>
      </c>
      <c r="JX1" s="470" t="s">
        <v>904</v>
      </c>
      <c r="JY1" s="470" t="s">
        <v>906</v>
      </c>
      <c r="JZ1" s="470" t="s">
        <v>908</v>
      </c>
      <c r="KA1" s="470" t="s">
        <v>910</v>
      </c>
      <c r="KB1" s="470" t="s">
        <v>912</v>
      </c>
      <c r="KC1" s="470" t="s">
        <v>914</v>
      </c>
      <c r="KD1" s="470" t="s">
        <v>916</v>
      </c>
      <c r="KE1" s="470" t="s">
        <v>918</v>
      </c>
      <c r="KF1" s="470" t="s">
        <v>920</v>
      </c>
      <c r="KG1" s="470" t="s">
        <v>922</v>
      </c>
      <c r="KH1" s="470" t="s">
        <v>924</v>
      </c>
      <c r="KI1" s="470" t="s">
        <v>926</v>
      </c>
      <c r="KJ1" s="470" t="s">
        <v>928</v>
      </c>
      <c r="KK1" s="470" t="s">
        <v>930</v>
      </c>
      <c r="KL1" s="470" t="s">
        <v>932</v>
      </c>
      <c r="KM1" s="470" t="s">
        <v>934</v>
      </c>
      <c r="KN1" s="470" t="s">
        <v>936</v>
      </c>
      <c r="KO1" s="473" t="s">
        <v>325</v>
      </c>
      <c r="KP1" s="470" t="s">
        <v>938</v>
      </c>
      <c r="KQ1" s="470" t="s">
        <v>326</v>
      </c>
      <c r="KR1" s="470" t="s">
        <v>941</v>
      </c>
      <c r="KS1" s="470" t="s">
        <v>943</v>
      </c>
      <c r="KT1" s="470" t="s">
        <v>945</v>
      </c>
      <c r="KU1" s="470" t="s">
        <v>947</v>
      </c>
      <c r="KV1" s="470" t="s">
        <v>327</v>
      </c>
      <c r="KW1" s="470" t="s">
        <v>950</v>
      </c>
      <c r="KX1" s="470" t="s">
        <v>952</v>
      </c>
      <c r="KY1" s="470" t="s">
        <v>954</v>
      </c>
      <c r="KZ1" s="470" t="s">
        <v>956</v>
      </c>
      <c r="LA1" s="470" t="s">
        <v>958</v>
      </c>
      <c r="LB1" s="470" t="s">
        <v>960</v>
      </c>
      <c r="LC1" s="470" t="s">
        <v>962</v>
      </c>
      <c r="LD1" s="469" t="s">
        <v>329</v>
      </c>
      <c r="LE1" s="473" t="s">
        <v>330</v>
      </c>
      <c r="LF1" s="470" t="s">
        <v>331</v>
      </c>
      <c r="LG1" s="470" t="s">
        <v>345</v>
      </c>
      <c r="LH1" s="470" t="s">
        <v>964</v>
      </c>
      <c r="LI1" s="470" t="s">
        <v>966</v>
      </c>
      <c r="LJ1" s="470" t="s">
        <v>968</v>
      </c>
      <c r="LK1" s="470" t="s">
        <v>970</v>
      </c>
      <c r="LL1" s="470" t="s">
        <v>346</v>
      </c>
      <c r="LM1" s="470" t="s">
        <v>972</v>
      </c>
      <c r="LN1" s="470" t="s">
        <v>347</v>
      </c>
      <c r="LO1" s="470" t="s">
        <v>974</v>
      </c>
      <c r="LP1" s="470" t="s">
        <v>332</v>
      </c>
      <c r="LQ1" s="470" t="s">
        <v>976</v>
      </c>
      <c r="LR1" s="470" t="s">
        <v>348</v>
      </c>
      <c r="LS1" s="470" t="s">
        <v>978</v>
      </c>
      <c r="LT1" s="470" t="s">
        <v>980</v>
      </c>
      <c r="LU1" s="470" t="s">
        <v>349</v>
      </c>
      <c r="LV1" s="473" t="s">
        <v>333</v>
      </c>
      <c r="LW1" s="470" t="s">
        <v>334</v>
      </c>
      <c r="LX1" s="470" t="s">
        <v>982</v>
      </c>
      <c r="LY1" s="470" t="s">
        <v>984</v>
      </c>
      <c r="LZ1" s="470" t="s">
        <v>985</v>
      </c>
      <c r="MA1" s="470" t="s">
        <v>987</v>
      </c>
      <c r="MB1" s="470" t="s">
        <v>988</v>
      </c>
      <c r="MC1" s="470" t="s">
        <v>990</v>
      </c>
      <c r="MD1" s="470" t="s">
        <v>992</v>
      </c>
      <c r="ME1" s="470" t="s">
        <v>994</v>
      </c>
      <c r="MF1" s="470" t="s">
        <v>996</v>
      </c>
      <c r="MG1" s="470" t="s">
        <v>335</v>
      </c>
      <c r="MH1" s="470" t="s">
        <v>999</v>
      </c>
      <c r="MI1" s="470" t="s">
        <v>1000</v>
      </c>
      <c r="MJ1" s="470" t="s">
        <v>1002</v>
      </c>
      <c r="MK1" s="470" t="s">
        <v>336</v>
      </c>
      <c r="ML1" s="470" t="s">
        <v>1005</v>
      </c>
      <c r="MM1" s="470" t="s">
        <v>1006</v>
      </c>
      <c r="MN1" s="470" t="s">
        <v>1008</v>
      </c>
      <c r="MO1" s="470" t="s">
        <v>1010</v>
      </c>
      <c r="MP1" s="470" t="s">
        <v>337</v>
      </c>
      <c r="MQ1" s="470" t="s">
        <v>1013</v>
      </c>
      <c r="MR1" s="470" t="s">
        <v>1015</v>
      </c>
      <c r="MS1" s="470" t="s">
        <v>1017</v>
      </c>
      <c r="MT1" s="470" t="s">
        <v>1019</v>
      </c>
      <c r="MU1" s="470" t="s">
        <v>338</v>
      </c>
      <c r="MV1" s="470" t="s">
        <v>1022</v>
      </c>
      <c r="MW1" s="470" t="s">
        <v>1024</v>
      </c>
      <c r="MX1" s="470" t="s">
        <v>1026</v>
      </c>
      <c r="MY1" s="470" t="s">
        <v>1028</v>
      </c>
      <c r="MZ1" s="470" t="s">
        <v>1030</v>
      </c>
      <c r="NA1" s="470" t="s">
        <v>1032</v>
      </c>
      <c r="NB1" s="470" t="s">
        <v>1034</v>
      </c>
      <c r="NC1" s="470" t="s">
        <v>1036</v>
      </c>
      <c r="ND1" s="470" t="s">
        <v>1038</v>
      </c>
      <c r="NE1" s="470" t="s">
        <v>1040</v>
      </c>
      <c r="NF1" s="470" t="s">
        <v>1042</v>
      </c>
      <c r="NG1" s="470" t="s">
        <v>1043</v>
      </c>
      <c r="NH1" s="473" t="s">
        <v>339</v>
      </c>
      <c r="NI1" s="470" t="s">
        <v>340</v>
      </c>
      <c r="NJ1" s="470" t="s">
        <v>1045</v>
      </c>
      <c r="NK1" s="470" t="s">
        <v>1047</v>
      </c>
      <c r="NL1" s="470" t="s">
        <v>1049</v>
      </c>
      <c r="NM1" s="470" t="s">
        <v>1051</v>
      </c>
      <c r="NN1" s="473" t="s">
        <v>341</v>
      </c>
      <c r="NO1" s="470" t="s">
        <v>342</v>
      </c>
      <c r="NP1" s="470" t="s">
        <v>1052</v>
      </c>
      <c r="NQ1" s="470" t="s">
        <v>343</v>
      </c>
      <c r="NR1" s="470" t="s">
        <v>1054</v>
      </c>
      <c r="NS1" s="470" t="s">
        <v>1056</v>
      </c>
      <c r="NT1" s="470" t="s">
        <v>344</v>
      </c>
      <c r="NU1" s="470" t="s">
        <v>1058</v>
      </c>
      <c r="NV1" s="469" t="s">
        <v>350</v>
      </c>
      <c r="NW1" s="473" t="s">
        <v>351</v>
      </c>
      <c r="NX1" s="470" t="s">
        <v>352</v>
      </c>
      <c r="NY1" s="470" t="s">
        <v>1061</v>
      </c>
      <c r="NZ1" s="470" t="s">
        <v>1063</v>
      </c>
      <c r="OA1" s="470" t="s">
        <v>353</v>
      </c>
      <c r="OB1" s="470" t="s">
        <v>363</v>
      </c>
      <c r="OC1" s="470" t="s">
        <v>1065</v>
      </c>
      <c r="OD1" s="470" t="s">
        <v>1067</v>
      </c>
      <c r="OE1" s="470" t="s">
        <v>1069</v>
      </c>
      <c r="OF1" s="470" t="s">
        <v>1071</v>
      </c>
      <c r="OG1" s="470" t="s">
        <v>1073</v>
      </c>
      <c r="OH1" s="470" t="s">
        <v>1075</v>
      </c>
      <c r="OI1" s="470" t="s">
        <v>1077</v>
      </c>
      <c r="OJ1" s="470" t="s">
        <v>1079</v>
      </c>
      <c r="OK1" s="470" t="s">
        <v>1081</v>
      </c>
      <c r="OL1" s="470" t="s">
        <v>1083</v>
      </c>
      <c r="OM1" s="470" t="s">
        <v>1085</v>
      </c>
      <c r="ON1" s="470" t="s">
        <v>1087</v>
      </c>
      <c r="OO1" s="470" t="s">
        <v>1089</v>
      </c>
      <c r="OP1" s="470" t="s">
        <v>1091</v>
      </c>
      <c r="OQ1" s="470" t="s">
        <v>1093</v>
      </c>
      <c r="OR1" s="470" t="s">
        <v>1095</v>
      </c>
      <c r="OS1" s="470" t="s">
        <v>1097</v>
      </c>
      <c r="OT1" s="470" t="s">
        <v>1099</v>
      </c>
      <c r="OU1" s="470" t="s">
        <v>1101</v>
      </c>
      <c r="OV1" s="470" t="s">
        <v>1103</v>
      </c>
      <c r="OW1" s="470" t="s">
        <v>1105</v>
      </c>
      <c r="OX1" s="470" t="s">
        <v>1107</v>
      </c>
      <c r="OY1" s="470" t="s">
        <v>364</v>
      </c>
      <c r="OZ1" s="470" t="s">
        <v>1110</v>
      </c>
      <c r="PA1" s="470" t="s">
        <v>1112</v>
      </c>
      <c r="PB1" s="470" t="s">
        <v>1113</v>
      </c>
      <c r="PC1" s="470" t="s">
        <v>1115</v>
      </c>
      <c r="PD1" s="470" t="s">
        <v>1117</v>
      </c>
      <c r="PE1" s="470" t="s">
        <v>1119</v>
      </c>
      <c r="PF1" s="470" t="s">
        <v>1121</v>
      </c>
      <c r="PG1" s="470" t="s">
        <v>1123</v>
      </c>
      <c r="PH1" s="470" t="s">
        <v>1125</v>
      </c>
      <c r="PI1" s="470" t="s">
        <v>1127</v>
      </c>
      <c r="PJ1" s="470" t="s">
        <v>1129</v>
      </c>
      <c r="PK1" s="470" t="s">
        <v>1131</v>
      </c>
      <c r="PL1" s="470" t="s">
        <v>1133</v>
      </c>
      <c r="PM1" s="470" t="s">
        <v>1135</v>
      </c>
      <c r="PN1" s="470" t="s">
        <v>1137</v>
      </c>
      <c r="PO1" s="470" t="s">
        <v>1139</v>
      </c>
      <c r="PP1" s="470" t="s">
        <v>1141</v>
      </c>
      <c r="PQ1" s="470" t="s">
        <v>1143</v>
      </c>
      <c r="PR1" s="470" t="s">
        <v>1145</v>
      </c>
      <c r="PS1" s="470" t="s">
        <v>1147</v>
      </c>
      <c r="PT1" s="470" t="s">
        <v>1149</v>
      </c>
      <c r="PU1" s="470" t="s">
        <v>1151</v>
      </c>
      <c r="PV1" s="470" t="s">
        <v>1153</v>
      </c>
      <c r="PW1" s="470" t="s">
        <v>1155</v>
      </c>
      <c r="PX1" s="470" t="s">
        <v>1157</v>
      </c>
      <c r="PY1" s="470" t="s">
        <v>1159</v>
      </c>
      <c r="PZ1" s="470" t="s">
        <v>354</v>
      </c>
      <c r="QA1" s="470" t="s">
        <v>1161</v>
      </c>
      <c r="QB1" s="470" t="s">
        <v>1163</v>
      </c>
      <c r="QC1" s="470" t="s">
        <v>1165</v>
      </c>
      <c r="QD1" s="470" t="s">
        <v>1167</v>
      </c>
      <c r="QE1" s="470" t="s">
        <v>1169</v>
      </c>
      <c r="QF1" s="473" t="s">
        <v>355</v>
      </c>
      <c r="QG1" s="470" t="s">
        <v>356</v>
      </c>
      <c r="QH1" s="470" t="s">
        <v>1171</v>
      </c>
      <c r="QI1" s="470" t="s">
        <v>1173</v>
      </c>
      <c r="QJ1" s="470" t="s">
        <v>1175</v>
      </c>
      <c r="QK1" s="470" t="s">
        <v>1177</v>
      </c>
      <c r="QL1" s="470" t="s">
        <v>1179</v>
      </c>
      <c r="QM1" s="470" t="s">
        <v>1181</v>
      </c>
      <c r="QN1" s="473" t="s">
        <v>357</v>
      </c>
      <c r="QO1" s="470" t="s">
        <v>1183</v>
      </c>
      <c r="QP1" s="470" t="s">
        <v>358</v>
      </c>
      <c r="QQ1" s="470" t="s">
        <v>365</v>
      </c>
      <c r="QR1" s="470" t="s">
        <v>1185</v>
      </c>
      <c r="QS1" s="470" t="s">
        <v>1187</v>
      </c>
      <c r="QT1" s="470" t="s">
        <v>1189</v>
      </c>
      <c r="QU1" s="470" t="s">
        <v>1191</v>
      </c>
      <c r="QV1" s="470" t="s">
        <v>1193</v>
      </c>
      <c r="QW1" s="470" t="s">
        <v>1195</v>
      </c>
      <c r="QX1" s="470" t="s">
        <v>1197</v>
      </c>
      <c r="QY1" s="470" t="s">
        <v>1199</v>
      </c>
      <c r="QZ1" s="470" t="s">
        <v>1201</v>
      </c>
      <c r="RA1" s="470" t="s">
        <v>1203</v>
      </c>
      <c r="RB1" s="470" t="s">
        <v>1205</v>
      </c>
      <c r="RC1" s="470" t="s">
        <v>1207</v>
      </c>
      <c r="RD1" s="470" t="s">
        <v>1209</v>
      </c>
      <c r="RE1" s="470" t="s">
        <v>1211</v>
      </c>
      <c r="RF1" s="473" t="s">
        <v>359</v>
      </c>
      <c r="RG1" s="470" t="s">
        <v>360</v>
      </c>
      <c r="RH1" s="470" t="s">
        <v>1213</v>
      </c>
      <c r="RI1" s="470" t="s">
        <v>1215</v>
      </c>
      <c r="RJ1" s="473" t="s">
        <v>361</v>
      </c>
      <c r="RK1" s="470" t="s">
        <v>362</v>
      </c>
      <c r="RL1" s="470" t="s">
        <v>1217</v>
      </c>
      <c r="RM1" s="470" t="s">
        <v>1218</v>
      </c>
      <c r="RN1" s="470" t="s">
        <v>1219</v>
      </c>
      <c r="RO1" s="470" t="s">
        <v>1220</v>
      </c>
      <c r="RP1" s="470" t="s">
        <v>1222</v>
      </c>
      <c r="RQ1" s="470" t="s">
        <v>1223</v>
      </c>
      <c r="RR1" s="470" t="s">
        <v>1225</v>
      </c>
      <c r="RS1" s="470" t="s">
        <v>1226</v>
      </c>
      <c r="RT1" s="469" t="s">
        <v>366</v>
      </c>
      <c r="RU1" s="473" t="s">
        <v>367</v>
      </c>
      <c r="RV1" s="470" t="s">
        <v>368</v>
      </c>
      <c r="RW1" s="470" t="s">
        <v>1228</v>
      </c>
      <c r="RX1" s="470" t="s">
        <v>1230</v>
      </c>
      <c r="RY1" s="470" t="s">
        <v>369</v>
      </c>
      <c r="RZ1" s="470" t="s">
        <v>1232</v>
      </c>
      <c r="SA1" s="470" t="s">
        <v>1234</v>
      </c>
      <c r="SB1" s="470" t="s">
        <v>1236</v>
      </c>
      <c r="SC1" s="470" t="s">
        <v>1238</v>
      </c>
      <c r="SD1" s="473" t="s">
        <v>370</v>
      </c>
      <c r="SE1" s="470" t="s">
        <v>371</v>
      </c>
      <c r="SF1" s="470" t="s">
        <v>1240</v>
      </c>
      <c r="SG1" s="470" t="s">
        <v>1242</v>
      </c>
      <c r="SH1" s="470" t="s">
        <v>1244</v>
      </c>
      <c r="SI1" s="470" t="s">
        <v>1246</v>
      </c>
      <c r="SJ1" s="470" t="s">
        <v>1248</v>
      </c>
      <c r="SK1" s="470" t="s">
        <v>1250</v>
      </c>
      <c r="SL1" s="470" t="s">
        <v>1252</v>
      </c>
      <c r="SM1" s="470" t="s">
        <v>1254</v>
      </c>
      <c r="SN1" s="470" t="s">
        <v>1256</v>
      </c>
      <c r="SO1" s="470" t="s">
        <v>1258</v>
      </c>
      <c r="SP1" s="470" t="s">
        <v>1260</v>
      </c>
      <c r="SQ1" s="470" t="s">
        <v>1262</v>
      </c>
      <c r="SR1" s="470" t="s">
        <v>1264</v>
      </c>
      <c r="SS1" s="470" t="s">
        <v>1266</v>
      </c>
      <c r="ST1" s="470" t="s">
        <v>1268</v>
      </c>
      <c r="SU1" s="469" t="s">
        <v>372</v>
      </c>
      <c r="SV1" s="473" t="s">
        <v>373</v>
      </c>
      <c r="SW1" s="470" t="s">
        <v>374</v>
      </c>
      <c r="SX1" s="470" t="s">
        <v>1270</v>
      </c>
      <c r="SY1" s="470" t="s">
        <v>1272</v>
      </c>
      <c r="SZ1" s="470" t="s">
        <v>1274</v>
      </c>
      <c r="TA1" s="470" t="s">
        <v>1276</v>
      </c>
      <c r="TB1" s="470" t="s">
        <v>1278</v>
      </c>
      <c r="TC1" s="470" t="s">
        <v>375</v>
      </c>
      <c r="TD1" s="470" t="s">
        <v>1280</v>
      </c>
      <c r="TE1" s="470" t="s">
        <v>1282</v>
      </c>
      <c r="TF1" s="470" t="s">
        <v>1284</v>
      </c>
      <c r="TG1" s="470" t="s">
        <v>1286</v>
      </c>
      <c r="TH1" s="470" t="s">
        <v>1288</v>
      </c>
      <c r="TI1" s="470" t="s">
        <v>1290</v>
      </c>
      <c r="TJ1" s="473" t="s">
        <v>376</v>
      </c>
      <c r="TK1" s="470" t="s">
        <v>377</v>
      </c>
      <c r="TL1" s="470" t="s">
        <v>378</v>
      </c>
      <c r="TM1" s="470" t="s">
        <v>1292</v>
      </c>
      <c r="TN1" s="470" t="s">
        <v>1294</v>
      </c>
      <c r="TO1" s="470" t="s">
        <v>1295</v>
      </c>
      <c r="TP1" s="470" t="s">
        <v>1297</v>
      </c>
      <c r="TQ1" s="470" t="s">
        <v>1299</v>
      </c>
      <c r="TR1" s="470" t="s">
        <v>1301</v>
      </c>
      <c r="TS1" s="470" t="s">
        <v>1303</v>
      </c>
      <c r="TT1" s="470" t="s">
        <v>1305</v>
      </c>
      <c r="TU1" s="470" t="s">
        <v>1307</v>
      </c>
      <c r="TV1" s="470" t="s">
        <v>1309</v>
      </c>
      <c r="TW1" s="470" t="s">
        <v>1311</v>
      </c>
      <c r="TX1" s="470" t="s">
        <v>1313</v>
      </c>
      <c r="TY1" s="470" t="s">
        <v>1315</v>
      </c>
      <c r="TZ1" s="470" t="s">
        <v>1317</v>
      </c>
      <c r="UA1" s="470" t="s">
        <v>1319</v>
      </c>
      <c r="UB1" s="470" t="s">
        <v>1321</v>
      </c>
      <c r="UC1" s="469" t="s">
        <v>1323</v>
      </c>
      <c r="UD1" s="470" t="s">
        <v>1325</v>
      </c>
      <c r="UE1" s="470" t="s">
        <v>1327</v>
      </c>
      <c r="UF1" s="470" t="s">
        <v>1329</v>
      </c>
      <c r="UG1" s="470" t="s">
        <v>1331</v>
      </c>
      <c r="UH1" s="470" t="s">
        <v>1333</v>
      </c>
      <c r="UI1" s="471"/>
    </row>
    <row r="2" spans="1:555" s="122" customFormat="1" hidden="1" x14ac:dyDescent="0.25">
      <c r="A2" s="467" t="s">
        <v>1356</v>
      </c>
      <c r="B2" s="467" t="s">
        <v>1358</v>
      </c>
      <c r="C2" s="467" t="s">
        <v>470</v>
      </c>
      <c r="D2" s="467" t="s">
        <v>1357</v>
      </c>
      <c r="E2" s="467" t="s">
        <v>1359</v>
      </c>
      <c r="F2" s="467" t="s">
        <v>471</v>
      </c>
      <c r="G2" s="468" t="s">
        <v>1360</v>
      </c>
      <c r="H2" s="467" t="s">
        <v>1361</v>
      </c>
      <c r="I2" s="467" t="s">
        <v>1362</v>
      </c>
      <c r="J2" s="467" t="s">
        <v>1453</v>
      </c>
      <c r="K2" s="467" t="s">
        <v>1363</v>
      </c>
      <c r="L2" s="467" t="s">
        <v>1364</v>
      </c>
      <c r="M2" s="467" t="s">
        <v>1365</v>
      </c>
      <c r="N2" s="467" t="s">
        <v>1366</v>
      </c>
      <c r="O2" s="467" t="s">
        <v>1367</v>
      </c>
      <c r="P2" s="467" t="s">
        <v>1478</v>
      </c>
      <c r="Q2" s="467" t="s">
        <v>1513</v>
      </c>
      <c r="R2" s="462" t="str">
        <f>+Presupuesto!D11</f>
        <v>Recurrente</v>
      </c>
      <c r="S2" s="462" t="str">
        <f>+Presupuesto!E11</f>
        <v>Programa / Proyecto 2017</v>
      </c>
      <c r="T2" s="467"/>
      <c r="U2" s="467" t="s">
        <v>393</v>
      </c>
      <c r="V2" s="467" t="s">
        <v>411</v>
      </c>
      <c r="W2" s="467" t="s">
        <v>394</v>
      </c>
      <c r="X2" s="467" t="s">
        <v>395</v>
      </c>
      <c r="Y2" s="467" t="s">
        <v>396</v>
      </c>
      <c r="Z2" s="467" t="s">
        <v>397</v>
      </c>
      <c r="AA2" s="467" t="s">
        <v>398</v>
      </c>
      <c r="AB2" s="467" t="s">
        <v>399</v>
      </c>
      <c r="AC2" s="467" t="s">
        <v>400</v>
      </c>
      <c r="AD2" s="467" t="s">
        <v>401</v>
      </c>
      <c r="AE2" s="467" t="s">
        <v>402</v>
      </c>
      <c r="AF2" s="467" t="s">
        <v>403</v>
      </c>
      <c r="AG2" s="467"/>
      <c r="AH2" s="467" t="s">
        <v>419</v>
      </c>
      <c r="AI2" s="467" t="s">
        <v>420</v>
      </c>
      <c r="AJ2" s="467" t="s">
        <v>421</v>
      </c>
      <c r="AK2" s="467" t="s">
        <v>422</v>
      </c>
      <c r="AL2" s="467" t="s">
        <v>423</v>
      </c>
      <c r="AM2" s="467" t="s">
        <v>426</v>
      </c>
      <c r="AN2" s="467" t="s">
        <v>424</v>
      </c>
      <c r="AO2" s="467" t="s">
        <v>425</v>
      </c>
      <c r="AP2" s="467" t="s">
        <v>427</v>
      </c>
      <c r="AQ2" s="467" t="s">
        <v>428</v>
      </c>
      <c r="AR2" s="467" t="s">
        <v>429</v>
      </c>
      <c r="AS2" s="467" t="s">
        <v>430</v>
      </c>
      <c r="AT2" s="467" t="s">
        <v>431</v>
      </c>
      <c r="AU2" s="467" t="s">
        <v>432</v>
      </c>
      <c r="AV2" s="467" t="s">
        <v>433</v>
      </c>
      <c r="AW2" s="467" t="s">
        <v>434</v>
      </c>
      <c r="AX2" s="467" t="s">
        <v>435</v>
      </c>
      <c r="AY2" s="467" t="s">
        <v>436</v>
      </c>
      <c r="AZ2" s="467" t="s">
        <v>437</v>
      </c>
      <c r="BA2" s="467" t="s">
        <v>438</v>
      </c>
      <c r="BB2" s="467" t="s">
        <v>439</v>
      </c>
      <c r="BC2" s="467" t="s">
        <v>440</v>
      </c>
      <c r="BD2" s="467" t="s">
        <v>441</v>
      </c>
      <c r="BE2" s="467" t="s">
        <v>442</v>
      </c>
      <c r="BF2" s="467" t="s">
        <v>443</v>
      </c>
      <c r="BG2" s="467" t="s">
        <v>444</v>
      </c>
      <c r="BH2" s="467" t="s">
        <v>445</v>
      </c>
      <c r="BI2" s="467" t="s">
        <v>446</v>
      </c>
      <c r="BJ2" s="467" t="s">
        <v>447</v>
      </c>
      <c r="BK2" s="467" t="s">
        <v>448</v>
      </c>
      <c r="BL2" s="467" t="s">
        <v>449</v>
      </c>
      <c r="BM2" s="467" t="s">
        <v>450</v>
      </c>
      <c r="BN2" s="467" t="s">
        <v>451</v>
      </c>
      <c r="BO2" s="467" t="s">
        <v>452</v>
      </c>
      <c r="BP2" s="467" t="s">
        <v>453</v>
      </c>
      <c r="BQ2" s="467" t="s">
        <v>454</v>
      </c>
      <c r="BR2" s="467" t="s">
        <v>455</v>
      </c>
      <c r="BS2" s="467" t="s">
        <v>456</v>
      </c>
      <c r="BT2" s="467" t="s">
        <v>457</v>
      </c>
      <c r="BU2" s="467" t="s">
        <v>458</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idden="1" x14ac:dyDescent="0.25">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5759.1495000000004</v>
      </c>
      <c r="BC3" s="464">
        <f>+'Cuadro Resumen'!D213</f>
        <v>5307.4515000000001</v>
      </c>
      <c r="BD3" s="464">
        <f>+'Cuadro Resumen'!E213</f>
        <v>6775.47</v>
      </c>
      <c r="BE3" s="464">
        <f>+'Cuadro Resumen'!F213</f>
        <v>6323.7719999999999</v>
      </c>
      <c r="BF3" s="464">
        <f>+'Cuadro Resumen'!C214</f>
        <v>5081.6025</v>
      </c>
      <c r="BG3" s="464">
        <f>+'Cuadro Resumen'!D214</f>
        <v>4629.9045000000006</v>
      </c>
      <c r="BH3" s="464">
        <f>+'Cuadro Resumen'!E214</f>
        <v>6097.9230000000007</v>
      </c>
      <c r="BI3" s="464">
        <f>+'Cuadro Resumen'!F214</f>
        <v>5646.2250000000004</v>
      </c>
      <c r="BJ3" s="464">
        <f>+'Cuadro Resumen'!C215</f>
        <v>4404.0555000000004</v>
      </c>
      <c r="BK3" s="464">
        <f>+'Cuadro Resumen'!D215</f>
        <v>4065.2820000000002</v>
      </c>
      <c r="BL3" s="464">
        <f>+'Cuadro Resumen'!E215</f>
        <v>5420.3760000000002</v>
      </c>
      <c r="BM3" s="464">
        <f>+'Cuadro Resumen'!F215</f>
        <v>4968.6779999999999</v>
      </c>
      <c r="BN3" s="464">
        <f>+'Cuadro Resumen'!C216</f>
        <v>3726.5085000000004</v>
      </c>
      <c r="BO3" s="464">
        <f>+'Cuadro Resumen'!D216</f>
        <v>3387.7350000000001</v>
      </c>
      <c r="BP3" s="464">
        <f>+'Cuadro Resumen'!E216</f>
        <v>4742.8290000000006</v>
      </c>
      <c r="BQ3" s="464">
        <f>+'Cuadro Resumen'!F216</f>
        <v>4404.0555000000004</v>
      </c>
      <c r="BR3" s="464">
        <f>+'Cuadro Resumen'!C217</f>
        <v>3274.8105</v>
      </c>
      <c r="BS3" s="464">
        <f>+'Cuadro Resumen'!D217</f>
        <v>3048.9615000000003</v>
      </c>
      <c r="BT3" s="464">
        <f>+'Cuadro Resumen'!E217</f>
        <v>4178.2065000000002</v>
      </c>
      <c r="BU3" s="464">
        <f>+'Cuadro Resumen'!F217</f>
        <v>3839.433</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ht="15.75" thickBot="1" x14ac:dyDescent="0.3"/>
    <row r="5" spans="1:555" ht="53.25" thickBot="1" x14ac:dyDescent="0.3">
      <c r="C5" s="87" t="s">
        <v>384</v>
      </c>
      <c r="D5" s="198">
        <f>SUMIF(C:C,$C$10,D:D)</f>
        <v>248050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SUM(F17:F51)</f>
        <v>248050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t="s">
        <v>1702</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Instalacion Software de caja para la automatizacion de cobro de los servicios del plan de Arbitrio y otros en los Centros Regionales</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ht="15.75" thickBot="1" x14ac:dyDescent="0.3">
      <c r="C17" s="220" t="s">
        <v>423</v>
      </c>
      <c r="D17" s="221">
        <v>25</v>
      </c>
      <c r="E17" s="219">
        <f t="shared" ref="E17:E24" si="0">HLOOKUP(C17,$AH$2:$BU$3,2,0)</f>
        <v>2250</v>
      </c>
      <c r="F17" s="97">
        <f t="shared" ref="F17:F51" si="1">D17*E17</f>
        <v>56250</v>
      </c>
      <c r="G17" s="161" t="s">
        <v>128</v>
      </c>
      <c r="H17" s="142" t="s">
        <v>760</v>
      </c>
      <c r="I17" s="130" t="str">
        <f>VLOOKUP(H17,Presupuesto!$B$11:$C$565,2,0)</f>
        <v>VIATICOS NACIONALES</v>
      </c>
      <c r="J17" s="218" t="s">
        <v>1363</v>
      </c>
      <c r="K17" s="98" t="s">
        <v>396</v>
      </c>
    </row>
    <row r="18" spans="3:11" ht="15.75" thickBot="1" x14ac:dyDescent="0.3">
      <c r="C18" s="220" t="s">
        <v>427</v>
      </c>
      <c r="D18" s="158">
        <v>25</v>
      </c>
      <c r="E18" s="219">
        <f t="shared" si="0"/>
        <v>2000</v>
      </c>
      <c r="F18" s="97">
        <f t="shared" ref="F18:F24" si="2">D18*E18</f>
        <v>50000</v>
      </c>
      <c r="G18" s="161" t="s">
        <v>128</v>
      </c>
      <c r="H18" s="142" t="s">
        <v>760</v>
      </c>
      <c r="I18" s="130" t="str">
        <f>VLOOKUP(H18,Presupuesto!$B$11:$C$565,2,0)</f>
        <v>VIATICOS NACIONALES</v>
      </c>
      <c r="J18" s="98" t="str">
        <f t="shared" ref="J18:J51" si="3">$J$17</f>
        <v>Gestión Administrativa y  financiera en apoyo al Desarrollo Académico</v>
      </c>
      <c r="K18" s="98" t="s">
        <v>396</v>
      </c>
    </row>
    <row r="19" spans="3:11" ht="15.75" thickBot="1" x14ac:dyDescent="0.3">
      <c r="C19" s="220" t="s">
        <v>435</v>
      </c>
      <c r="D19" s="158">
        <v>25</v>
      </c>
      <c r="E19" s="219">
        <f t="shared" si="0"/>
        <v>1200</v>
      </c>
      <c r="F19" s="97">
        <f t="shared" si="2"/>
        <v>30000</v>
      </c>
      <c r="G19" s="161" t="s">
        <v>128</v>
      </c>
      <c r="H19" s="142" t="s">
        <v>760</v>
      </c>
      <c r="I19" s="130" t="str">
        <f>VLOOKUP(H19,Presupuesto!$B$11:$C$565,2,0)</f>
        <v>VIATICOS NACIONALES</v>
      </c>
      <c r="J19" s="98" t="str">
        <f t="shared" si="3"/>
        <v>Gestión Administrativa y  financiera en apoyo al Desarrollo Académico</v>
      </c>
      <c r="K19" s="98" t="s">
        <v>396</v>
      </c>
    </row>
    <row r="20" spans="3:11" ht="15.75" thickBot="1" x14ac:dyDescent="0.3">
      <c r="C20" s="220" t="s">
        <v>431</v>
      </c>
      <c r="D20" s="158">
        <v>12</v>
      </c>
      <c r="E20" s="219">
        <f t="shared" si="0"/>
        <v>1750</v>
      </c>
      <c r="F20" s="97">
        <f t="shared" si="2"/>
        <v>21000</v>
      </c>
      <c r="G20" s="161" t="s">
        <v>128</v>
      </c>
      <c r="H20" s="142" t="s">
        <v>760</v>
      </c>
      <c r="I20" s="130" t="str">
        <f>VLOOKUP(H20,Presupuesto!$B$11:$C$565,2,0)</f>
        <v>VIATICOS NACIONALES</v>
      </c>
      <c r="J20" s="98" t="str">
        <f t="shared" si="3"/>
        <v>Gestión Administrativa y  financiera en apoyo al Desarrollo Académico</v>
      </c>
      <c r="K20" s="98" t="s">
        <v>396</v>
      </c>
    </row>
    <row r="21" spans="3:11" ht="15.75" thickBot="1" x14ac:dyDescent="0.3">
      <c r="C21" s="220" t="s">
        <v>424</v>
      </c>
      <c r="D21" s="158">
        <v>25</v>
      </c>
      <c r="E21" s="219">
        <f t="shared" si="0"/>
        <v>1400</v>
      </c>
      <c r="F21" s="97">
        <f t="shared" si="2"/>
        <v>35000</v>
      </c>
      <c r="G21" s="161" t="s">
        <v>128</v>
      </c>
      <c r="H21" s="142" t="s">
        <v>760</v>
      </c>
      <c r="I21" s="130" t="str">
        <f>VLOOKUP(H21,Presupuesto!$B$11:$C$565,2,0)</f>
        <v>VIATICOS NACIONALES</v>
      </c>
      <c r="J21" s="98" t="str">
        <f t="shared" si="3"/>
        <v>Gestión Administrativa y  financiera en apoyo al Desarrollo Académico</v>
      </c>
      <c r="K21" s="98" t="s">
        <v>400</v>
      </c>
    </row>
    <row r="22" spans="3:11" ht="15.75" thickBot="1" x14ac:dyDescent="0.3">
      <c r="C22" s="220" t="s">
        <v>429</v>
      </c>
      <c r="D22" s="158">
        <v>25</v>
      </c>
      <c r="E22" s="219">
        <f t="shared" si="0"/>
        <v>1150</v>
      </c>
      <c r="F22" s="97">
        <f t="shared" si="2"/>
        <v>28750</v>
      </c>
      <c r="G22" s="161" t="s">
        <v>128</v>
      </c>
      <c r="H22" s="142" t="s">
        <v>760</v>
      </c>
      <c r="I22" s="130" t="str">
        <f>VLOOKUP(H22,Presupuesto!$B$11:$C$565,2,0)</f>
        <v>VIATICOS NACIONALES</v>
      </c>
      <c r="J22" s="98" t="str">
        <f t="shared" si="3"/>
        <v>Gestión Administrativa y  financiera en apoyo al Desarrollo Académico</v>
      </c>
      <c r="K22" s="98" t="s">
        <v>400</v>
      </c>
    </row>
    <row r="23" spans="3:11" ht="15.75" thickBot="1" x14ac:dyDescent="0.3">
      <c r="C23" s="220" t="s">
        <v>437</v>
      </c>
      <c r="D23" s="158">
        <v>25</v>
      </c>
      <c r="E23" s="219">
        <f t="shared" si="0"/>
        <v>650</v>
      </c>
      <c r="F23" s="97">
        <f t="shared" si="2"/>
        <v>16250</v>
      </c>
      <c r="G23" s="161" t="s">
        <v>128</v>
      </c>
      <c r="H23" s="142" t="s">
        <v>760</v>
      </c>
      <c r="I23" s="130" t="str">
        <f>VLOOKUP(H23,Presupuesto!$B$11:$C$565,2,0)</f>
        <v>VIATICOS NACIONALES</v>
      </c>
      <c r="J23" s="98" t="str">
        <f t="shared" si="3"/>
        <v>Gestión Administrativa y  financiera en apoyo al Desarrollo Académico</v>
      </c>
      <c r="K23" s="98" t="s">
        <v>400</v>
      </c>
    </row>
    <row r="24" spans="3:11" x14ac:dyDescent="0.25">
      <c r="C24" s="220" t="s">
        <v>433</v>
      </c>
      <c r="D24" s="158">
        <v>12</v>
      </c>
      <c r="E24" s="219">
        <f t="shared" si="0"/>
        <v>900</v>
      </c>
      <c r="F24" s="97">
        <f t="shared" si="2"/>
        <v>10800</v>
      </c>
      <c r="G24" s="161" t="s">
        <v>128</v>
      </c>
      <c r="H24" s="142" t="s">
        <v>760</v>
      </c>
      <c r="I24" s="130" t="str">
        <f>VLOOKUP(H24,Presupuesto!$B$11:$C$565,2,0)</f>
        <v>VIATICOS NACIONALES</v>
      </c>
      <c r="J24" s="98" t="str">
        <f t="shared" si="3"/>
        <v>Gestión Administrativa y  financiera en apoyo al Desarrollo Académico</v>
      </c>
      <c r="K24" s="98" t="s">
        <v>400</v>
      </c>
    </row>
    <row r="25" spans="3:11" x14ac:dyDescent="0.25">
      <c r="C25" s="141"/>
      <c r="D25" s="158"/>
      <c r="E25" s="123"/>
      <c r="F25" s="97">
        <f t="shared" si="1"/>
        <v>0</v>
      </c>
      <c r="G25" s="161"/>
      <c r="H25" s="142"/>
      <c r="I25" s="130" t="e">
        <f>VLOOKUP(H25,Presupuesto!$B$11:$C$565,2,0)</f>
        <v>#N/A</v>
      </c>
      <c r="J25" s="98" t="str">
        <f t="shared" si="3"/>
        <v>Gestión Administrativa y  financiera en apoyo al Desarrollo Académico</v>
      </c>
      <c r="K25" s="98" t="s">
        <v>411</v>
      </c>
    </row>
    <row r="26" spans="3:11" x14ac:dyDescent="0.25">
      <c r="C26" s="141"/>
      <c r="D26" s="158"/>
      <c r="E26" s="123"/>
      <c r="F26" s="97">
        <f t="shared" si="1"/>
        <v>0</v>
      </c>
      <c r="G26" s="161"/>
      <c r="H26" s="142"/>
      <c r="I26" s="130" t="e">
        <f>VLOOKUP(H26,Presupuesto!$B$11:$C$565,2,0)</f>
        <v>#N/A</v>
      </c>
      <c r="J26" s="98" t="str">
        <f t="shared" si="3"/>
        <v>Gestión Administrativa y  financiera en apoyo al Desarrollo Académico</v>
      </c>
      <c r="K26" s="98" t="s">
        <v>411</v>
      </c>
    </row>
    <row r="27" spans="3:11" x14ac:dyDescent="0.25">
      <c r="C27" s="141"/>
      <c r="D27" s="158"/>
      <c r="E27" s="123"/>
      <c r="F27" s="97">
        <f t="shared" si="1"/>
        <v>0</v>
      </c>
      <c r="G27" s="161"/>
      <c r="H27" s="142"/>
      <c r="I27" s="130" t="e">
        <f>VLOOKUP(H27,Presupuesto!$B$11:$C$565,2,0)</f>
        <v>#N/A</v>
      </c>
      <c r="J27" s="98" t="str">
        <f t="shared" si="3"/>
        <v>Gestión Administrativa y  financiera en apoyo al Desarrollo Académico</v>
      </c>
      <c r="K27" s="98" t="s">
        <v>411</v>
      </c>
    </row>
    <row r="28" spans="3:11" x14ac:dyDescent="0.25">
      <c r="C28" s="141"/>
      <c r="D28" s="158"/>
      <c r="E28" s="123"/>
      <c r="F28" s="97">
        <f t="shared" si="1"/>
        <v>0</v>
      </c>
      <c r="G28" s="161"/>
      <c r="H28" s="142"/>
      <c r="I28" s="130" t="e">
        <f>VLOOKUP(H28,Presupuesto!$B$11:$C$565,2,0)</f>
        <v>#N/A</v>
      </c>
      <c r="J28" s="98" t="str">
        <f t="shared" si="3"/>
        <v>Gestión Administrativa y  financiera en apoyo al Desarrollo Académico</v>
      </c>
      <c r="K28" s="98" t="s">
        <v>411</v>
      </c>
    </row>
    <row r="29" spans="3:11" x14ac:dyDescent="0.25">
      <c r="C29" s="141"/>
      <c r="D29" s="158"/>
      <c r="E29" s="123"/>
      <c r="F29" s="97">
        <f t="shared" si="1"/>
        <v>0</v>
      </c>
      <c r="G29" s="161"/>
      <c r="H29" s="142"/>
      <c r="I29" s="130" t="e">
        <f>VLOOKUP(H29,Presupuesto!$B$11:$C$565,2,0)</f>
        <v>#N/A</v>
      </c>
      <c r="J29" s="98" t="str">
        <f t="shared" si="3"/>
        <v>Gestión Administrativa y  financiera en apoyo al Desarrollo Académico</v>
      </c>
      <c r="K29" s="98" t="s">
        <v>411</v>
      </c>
    </row>
    <row r="30" spans="3:11" x14ac:dyDescent="0.25">
      <c r="C30" s="141"/>
      <c r="D30" s="158"/>
      <c r="E30" s="123"/>
      <c r="F30" s="97">
        <f t="shared" si="1"/>
        <v>0</v>
      </c>
      <c r="G30" s="161"/>
      <c r="H30" s="142"/>
      <c r="I30" s="130" t="e">
        <f>VLOOKUP(H30,Presupuesto!$B$11:$C$565,2,0)</f>
        <v>#N/A</v>
      </c>
      <c r="J30" s="98" t="str">
        <f t="shared" si="3"/>
        <v>Gestión Administrativa y  financiera en apoyo al Desarrollo Académico</v>
      </c>
      <c r="K30" s="98" t="s">
        <v>411</v>
      </c>
    </row>
    <row r="31" spans="3:11" x14ac:dyDescent="0.25">
      <c r="C31" s="141"/>
      <c r="D31" s="158"/>
      <c r="E31" s="123"/>
      <c r="F31" s="97">
        <f t="shared" si="1"/>
        <v>0</v>
      </c>
      <c r="G31" s="161"/>
      <c r="H31" s="142"/>
      <c r="I31" s="130" t="e">
        <f>VLOOKUP(H31,Presupuesto!$B$11:$C$565,2,0)</f>
        <v>#N/A</v>
      </c>
      <c r="J31" s="98" t="str">
        <f t="shared" si="3"/>
        <v>Gestión Administrativa y  financiera en apoyo al Desarrollo Académico</v>
      </c>
      <c r="K31" s="98" t="s">
        <v>411</v>
      </c>
    </row>
    <row r="32" spans="3:11" x14ac:dyDescent="0.25">
      <c r="C32" s="141"/>
      <c r="D32" s="158"/>
      <c r="E32" s="123"/>
      <c r="F32" s="97">
        <f t="shared" si="1"/>
        <v>0</v>
      </c>
      <c r="G32" s="161"/>
      <c r="H32" s="142"/>
      <c r="I32" s="130" t="e">
        <f>VLOOKUP(H32,Presupuesto!$B$11:$C$565,2,0)</f>
        <v>#N/A</v>
      </c>
      <c r="J32" s="98" t="str">
        <f t="shared" si="3"/>
        <v>Gestión Administrativa y  financiera en apoyo al Desarrollo Académico</v>
      </c>
      <c r="K32" s="98" t="s">
        <v>411</v>
      </c>
    </row>
    <row r="33" spans="3:11" x14ac:dyDescent="0.25">
      <c r="C33" s="141"/>
      <c r="D33" s="158"/>
      <c r="E33" s="123"/>
      <c r="F33" s="97">
        <f t="shared" si="1"/>
        <v>0</v>
      </c>
      <c r="G33" s="161"/>
      <c r="H33" s="142"/>
      <c r="I33" s="130" t="e">
        <f>VLOOKUP(H33,Presupuesto!$B$11:$C$565,2,0)</f>
        <v>#N/A</v>
      </c>
      <c r="J33" s="98" t="str">
        <f t="shared" si="3"/>
        <v>Gestión Administrativa y  financiera en apoyo al Desarrollo Académico</v>
      </c>
      <c r="K33" s="98" t="s">
        <v>411</v>
      </c>
    </row>
    <row r="34" spans="3:11" x14ac:dyDescent="0.25">
      <c r="C34" s="141"/>
      <c r="D34" s="158"/>
      <c r="E34" s="123"/>
      <c r="F34" s="97">
        <f t="shared" si="1"/>
        <v>0</v>
      </c>
      <c r="G34" s="161"/>
      <c r="H34" s="142"/>
      <c r="I34" s="130" t="e">
        <f>VLOOKUP(H34,Presupuesto!$B$11:$C$565,2,0)</f>
        <v>#N/A</v>
      </c>
      <c r="J34" s="98" t="str">
        <f t="shared" si="3"/>
        <v>Gestión Administrativa y  financiera en apoyo al Desarrollo Académico</v>
      </c>
      <c r="K34" s="98" t="s">
        <v>411</v>
      </c>
    </row>
    <row r="35" spans="3:11" x14ac:dyDescent="0.25">
      <c r="C35" s="141"/>
      <c r="D35" s="158"/>
      <c r="E35" s="123"/>
      <c r="F35" s="97">
        <f t="shared" si="1"/>
        <v>0</v>
      </c>
      <c r="G35" s="161"/>
      <c r="H35" s="142"/>
      <c r="I35" s="130" t="e">
        <f>VLOOKUP(H35,Presupuesto!$B$11:$C$565,2,0)</f>
        <v>#N/A</v>
      </c>
      <c r="J35" s="98" t="str">
        <f t="shared" si="3"/>
        <v>Gestión Administrativa y  financiera en apoyo al Desarrollo Académico</v>
      </c>
      <c r="K35" s="98" t="s">
        <v>411</v>
      </c>
    </row>
    <row r="36" spans="3:11" x14ac:dyDescent="0.25">
      <c r="C36" s="141"/>
      <c r="D36" s="158"/>
      <c r="E36" s="123"/>
      <c r="F36" s="97">
        <f t="shared" si="1"/>
        <v>0</v>
      </c>
      <c r="G36" s="161"/>
      <c r="H36" s="142"/>
      <c r="I36" s="130" t="e">
        <f>VLOOKUP(H36,Presupuesto!$B$11:$C$565,2,0)</f>
        <v>#N/A</v>
      </c>
      <c r="J36" s="98" t="str">
        <f t="shared" si="3"/>
        <v>Gestión Administrativa y  financiera en apoyo al Desarrollo Académico</v>
      </c>
      <c r="K36" s="98" t="s">
        <v>411</v>
      </c>
    </row>
    <row r="37" spans="3:11" x14ac:dyDescent="0.25">
      <c r="C37" s="141"/>
      <c r="D37" s="158"/>
      <c r="E37" s="123"/>
      <c r="F37" s="97">
        <f t="shared" si="1"/>
        <v>0</v>
      </c>
      <c r="G37" s="161"/>
      <c r="H37" s="142"/>
      <c r="I37" s="130" t="e">
        <f>VLOOKUP(H37,Presupuesto!$B$11:$C$565,2,0)</f>
        <v>#N/A</v>
      </c>
      <c r="J37" s="98" t="str">
        <f t="shared" si="3"/>
        <v>Gestión Administrativa y  financiera en apoyo al Desarrollo Académico</v>
      </c>
      <c r="K37" s="98" t="s">
        <v>411</v>
      </c>
    </row>
    <row r="38" spans="3:11" x14ac:dyDescent="0.25">
      <c r="C38" s="141"/>
      <c r="D38" s="158"/>
      <c r="E38" s="123"/>
      <c r="F38" s="97">
        <f t="shared" si="1"/>
        <v>0</v>
      </c>
      <c r="G38" s="161"/>
      <c r="H38" s="142"/>
      <c r="I38" s="130" t="e">
        <f>VLOOKUP(H38,Presupuesto!$B$11:$C$565,2,0)</f>
        <v>#N/A</v>
      </c>
      <c r="J38" s="98" t="str">
        <f t="shared" si="3"/>
        <v>Gestión Administrativa y  financiera en apoyo al Desarrollo Académico</v>
      </c>
      <c r="K38" s="98" t="s">
        <v>411</v>
      </c>
    </row>
    <row r="39" spans="3:11" x14ac:dyDescent="0.25">
      <c r="C39" s="143"/>
      <c r="D39" s="151"/>
      <c r="E39" s="118"/>
      <c r="F39" s="97">
        <f t="shared" ref="F39:F45" si="4">D39*E39</f>
        <v>0</v>
      </c>
      <c r="G39" s="161"/>
      <c r="H39" s="144"/>
      <c r="I39" s="130" t="e">
        <f>VLOOKUP(H39,Presupuesto!$B$11:$C$565,2,0)</f>
        <v>#N/A</v>
      </c>
      <c r="J39" s="98" t="str">
        <f t="shared" si="3"/>
        <v>Gestión Administrativa y  financiera en apoyo al Desarrollo Académico</v>
      </c>
      <c r="K39" s="98" t="s">
        <v>411</v>
      </c>
    </row>
    <row r="40" spans="3:11" x14ac:dyDescent="0.25">
      <c r="C40" s="143"/>
      <c r="D40" s="151"/>
      <c r="E40" s="118"/>
      <c r="F40" s="97">
        <f t="shared" si="4"/>
        <v>0</v>
      </c>
      <c r="G40" s="161"/>
      <c r="H40" s="144"/>
      <c r="I40" s="130" t="e">
        <f>VLOOKUP(H40,Presupuesto!$B$11:$C$565,2,0)</f>
        <v>#N/A</v>
      </c>
      <c r="J40" s="98" t="str">
        <f t="shared" si="3"/>
        <v>Gestión Administrativa y  financiera en apoyo al Desarrollo Académico</v>
      </c>
      <c r="K40" s="98" t="s">
        <v>411</v>
      </c>
    </row>
    <row r="41" spans="3:11" x14ac:dyDescent="0.25">
      <c r="C41" s="143"/>
      <c r="D41" s="151"/>
      <c r="E41" s="118"/>
      <c r="F41" s="97">
        <f t="shared" si="4"/>
        <v>0</v>
      </c>
      <c r="G41" s="161"/>
      <c r="H41" s="144"/>
      <c r="I41" s="130" t="e">
        <f>VLOOKUP(H41,Presupuesto!$B$11:$C$565,2,0)</f>
        <v>#N/A</v>
      </c>
      <c r="J41" s="98" t="str">
        <f t="shared" si="3"/>
        <v>Gestión Administrativa y  financiera en apoyo al Desarrollo Académico</v>
      </c>
      <c r="K41" s="98" t="s">
        <v>411</v>
      </c>
    </row>
    <row r="42" spans="3:11" x14ac:dyDescent="0.25">
      <c r="C42" s="143"/>
      <c r="D42" s="151"/>
      <c r="E42" s="118"/>
      <c r="F42" s="97">
        <f t="shared" si="4"/>
        <v>0</v>
      </c>
      <c r="G42" s="161"/>
      <c r="H42" s="144"/>
      <c r="I42" s="130" t="e">
        <f>VLOOKUP(H42,Presupuesto!$B$11:$C$565,2,0)</f>
        <v>#N/A</v>
      </c>
      <c r="J42" s="98" t="str">
        <f t="shared" si="3"/>
        <v>Gestión Administrativa y  financiera en apoyo al Desarrollo Académico</v>
      </c>
      <c r="K42" s="98" t="s">
        <v>411</v>
      </c>
    </row>
    <row r="43" spans="3:11" x14ac:dyDescent="0.25">
      <c r="C43" s="143"/>
      <c r="D43" s="151"/>
      <c r="E43" s="118"/>
      <c r="F43" s="97">
        <f t="shared" si="4"/>
        <v>0</v>
      </c>
      <c r="G43" s="161"/>
      <c r="H43" s="144"/>
      <c r="I43" s="130" t="e">
        <f>VLOOKUP(H43,Presupuesto!$B$11:$C$565,2,0)</f>
        <v>#N/A</v>
      </c>
      <c r="J43" s="98" t="str">
        <f t="shared" si="3"/>
        <v>Gestión Administrativa y  financiera en apoyo al Desarrollo Académico</v>
      </c>
      <c r="K43" s="98" t="s">
        <v>411</v>
      </c>
    </row>
    <row r="44" spans="3:11" x14ac:dyDescent="0.25">
      <c r="C44" s="143"/>
      <c r="D44" s="151"/>
      <c r="E44" s="118"/>
      <c r="F44" s="97">
        <f t="shared" si="4"/>
        <v>0</v>
      </c>
      <c r="G44" s="161"/>
      <c r="H44" s="144"/>
      <c r="I44" s="130" t="e">
        <f>VLOOKUP(H44,Presupuesto!$B$11:$C$565,2,0)</f>
        <v>#N/A</v>
      </c>
      <c r="J44" s="98" t="str">
        <f t="shared" si="3"/>
        <v>Gestión Administrativa y  financiera en apoyo al Desarrollo Académico</v>
      </c>
      <c r="K44" s="98" t="s">
        <v>411</v>
      </c>
    </row>
    <row r="45" spans="3:11" x14ac:dyDescent="0.25">
      <c r="C45" s="143"/>
      <c r="D45" s="151"/>
      <c r="E45" s="118"/>
      <c r="F45" s="97">
        <f t="shared" si="4"/>
        <v>0</v>
      </c>
      <c r="G45" s="161"/>
      <c r="H45" s="144"/>
      <c r="I45" s="130" t="e">
        <f>VLOOKUP(H45,Presupuesto!$B$11:$C$565,2,0)</f>
        <v>#N/A</v>
      </c>
      <c r="J45" s="98" t="str">
        <f t="shared" si="3"/>
        <v>Gestión Administrativa y  financiera en apoyo al Desarrollo Académico</v>
      </c>
      <c r="K45" s="98" t="s">
        <v>411</v>
      </c>
    </row>
    <row r="46" spans="3:11" x14ac:dyDescent="0.25">
      <c r="C46" s="143"/>
      <c r="D46" s="151"/>
      <c r="E46" s="118"/>
      <c r="F46" s="97">
        <f t="shared" si="1"/>
        <v>0</v>
      </c>
      <c r="G46" s="161"/>
      <c r="H46" s="144"/>
      <c r="I46" s="130" t="e">
        <f>VLOOKUP(H46,Presupuesto!$B$11:$C$565,2,0)</f>
        <v>#N/A</v>
      </c>
      <c r="J46" s="98" t="str">
        <f t="shared" si="3"/>
        <v>Gestión Administrativa y  financiera en apoyo al Desarrollo Académico</v>
      </c>
      <c r="K46" s="98" t="s">
        <v>411</v>
      </c>
    </row>
    <row r="47" spans="3:11" x14ac:dyDescent="0.25">
      <c r="C47" s="145"/>
      <c r="D47" s="151"/>
      <c r="E47" s="118"/>
      <c r="F47" s="97">
        <f t="shared" si="1"/>
        <v>0</v>
      </c>
      <c r="G47" s="161"/>
      <c r="H47" s="146"/>
      <c r="I47" s="130" t="e">
        <f>VLOOKUP(H47,Presupuesto!$B$11:$C$565,2,0)</f>
        <v>#N/A</v>
      </c>
      <c r="J47" s="98" t="str">
        <f t="shared" si="3"/>
        <v>Gestión Administrativa y  financiera en apoyo al Desarrollo Académico</v>
      </c>
      <c r="K47" s="98" t="s">
        <v>402</v>
      </c>
    </row>
    <row r="48" spans="3:11" x14ac:dyDescent="0.25">
      <c r="C48" s="145"/>
      <c r="D48" s="151"/>
      <c r="E48" s="118"/>
      <c r="F48" s="97">
        <f t="shared" si="1"/>
        <v>0</v>
      </c>
      <c r="G48" s="161"/>
      <c r="H48" s="146"/>
      <c r="I48" s="130" t="e">
        <f>VLOOKUP(H48,Presupuesto!$B$11:$C$565,2,0)</f>
        <v>#N/A</v>
      </c>
      <c r="J48" s="98" t="str">
        <f t="shared" si="3"/>
        <v>Gestión Administrativa y  financiera en apoyo al Desarrollo Académico</v>
      </c>
      <c r="K48" s="98" t="s">
        <v>411</v>
      </c>
    </row>
    <row r="49" spans="3:11" x14ac:dyDescent="0.25">
      <c r="C49" s="145"/>
      <c r="D49" s="151"/>
      <c r="E49" s="118"/>
      <c r="F49" s="97">
        <f t="shared" si="1"/>
        <v>0</v>
      </c>
      <c r="G49" s="161"/>
      <c r="H49" s="146"/>
      <c r="I49" s="130" t="e">
        <f>VLOOKUP(H49,Presupuesto!$B$11:$C$565,2,0)</f>
        <v>#N/A</v>
      </c>
      <c r="J49" s="98" t="str">
        <f t="shared" si="3"/>
        <v>Gestión Administrativa y  financiera en apoyo al Desarrollo Académico</v>
      </c>
      <c r="K49" s="98" t="s">
        <v>411</v>
      </c>
    </row>
    <row r="50" spans="3:11" x14ac:dyDescent="0.25">
      <c r="C50" s="145"/>
      <c r="D50" s="151"/>
      <c r="E50" s="118"/>
      <c r="F50" s="97">
        <f t="shared" si="1"/>
        <v>0</v>
      </c>
      <c r="G50" s="161"/>
      <c r="H50" s="146"/>
      <c r="I50" s="130" t="e">
        <f>VLOOKUP(H50,Presupuesto!$B$11:$C$565,2,0)</f>
        <v>#N/A</v>
      </c>
      <c r="J50" s="98" t="str">
        <f t="shared" si="3"/>
        <v>Gestión Administrativa y  financiera en apoyo al Desarrollo Académico</v>
      </c>
      <c r="K50" s="98" t="s">
        <v>411</v>
      </c>
    </row>
    <row r="51" spans="3:11" ht="15.75" thickBot="1" x14ac:dyDescent="0.3">
      <c r="C51" s="147"/>
      <c r="D51" s="159"/>
      <c r="E51" s="103"/>
      <c r="F51" s="105">
        <f t="shared" si="1"/>
        <v>0</v>
      </c>
      <c r="G51" s="162"/>
      <c r="H51" s="148"/>
      <c r="I51" s="132" t="e">
        <f>VLOOKUP(H51,Presupuesto!$B$11:$C$565,2,0)</f>
        <v>#N/A</v>
      </c>
      <c r="J51" s="106" t="str">
        <f t="shared" si="3"/>
        <v>Gestión Administrativa y  financiera en apoyo al Desarrollo Académico</v>
      </c>
      <c r="K51" s="124" t="s">
        <v>393</v>
      </c>
    </row>
    <row r="53" spans="3:11" ht="15.75" thickBot="1" x14ac:dyDescent="0.3">
      <c r="F53" s="90"/>
      <c r="G53" s="89"/>
      <c r="H53" s="90"/>
      <c r="I53" s="90"/>
    </row>
    <row r="54" spans="3:11" ht="15.75" thickBot="1" x14ac:dyDescent="0.3">
      <c r="C54" s="157" t="s">
        <v>53</v>
      </c>
      <c r="D54" s="373">
        <f>SUM(F61:F95)</f>
        <v>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391</v>
      </c>
      <c r="D57" s="369"/>
      <c r="E57" s="93"/>
      <c r="F57" s="93"/>
      <c r="G57" s="93"/>
      <c r="H57" s="76"/>
      <c r="I57" s="76"/>
      <c r="J57" s="76"/>
      <c r="K57" s="112"/>
    </row>
    <row r="58" spans="3:11" ht="18.75" x14ac:dyDescent="0.25">
      <c r="C58" s="210" t="e">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#N/A</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130</v>
      </c>
      <c r="H60" s="136" t="s">
        <v>46</v>
      </c>
      <c r="I60" s="133" t="s">
        <v>131</v>
      </c>
      <c r="J60" s="133" t="s">
        <v>409</v>
      </c>
      <c r="K60" s="133" t="s">
        <v>410</v>
      </c>
    </row>
    <row r="61" spans="3:11" x14ac:dyDescent="0.25">
      <c r="C61" s="220" t="s">
        <v>438</v>
      </c>
      <c r="D61" s="221"/>
      <c r="E61" s="219">
        <f>HLOOKUP(C61,$AH$2:$BU$3,2,0)</f>
        <v>620</v>
      </c>
      <c r="F61" s="97">
        <f t="shared" ref="F61:F95" si="5">D61*E61</f>
        <v>0</v>
      </c>
      <c r="G61" s="161"/>
      <c r="H61" s="142"/>
      <c r="I61" s="130" t="e">
        <f>VLOOKUP(H61,Presupuesto!$B$11:$C$565,2,0)</f>
        <v>#N/A</v>
      </c>
      <c r="J61" s="218" t="s">
        <v>1478</v>
      </c>
      <c r="K61" s="98" t="s">
        <v>393</v>
      </c>
    </row>
    <row r="62" spans="3:11" x14ac:dyDescent="0.25">
      <c r="C62" s="141"/>
      <c r="D62" s="158"/>
      <c r="E62" s="123"/>
      <c r="F62" s="97">
        <f t="shared" si="5"/>
        <v>0</v>
      </c>
      <c r="G62" s="161"/>
      <c r="H62" s="142"/>
      <c r="I62" s="130" t="e">
        <f>VLOOKUP(H62,Presupuesto!$B$11:$C$565,2,0)</f>
        <v>#N/A</v>
      </c>
      <c r="J62" s="98" t="str">
        <f>$J$61</f>
        <v>Desarrollo del Sistema de Educación Superior</v>
      </c>
      <c r="K62" s="98" t="s">
        <v>411</v>
      </c>
    </row>
    <row r="63" spans="3:11" x14ac:dyDescent="0.25">
      <c r="C63" s="141"/>
      <c r="D63" s="158"/>
      <c r="E63" s="123"/>
      <c r="F63" s="97">
        <f t="shared" si="5"/>
        <v>0</v>
      </c>
      <c r="G63" s="161"/>
      <c r="H63" s="142"/>
      <c r="I63" s="130" t="e">
        <f>VLOOKUP(H63,Presupuesto!$B$11:$C$565,2,0)</f>
        <v>#N/A</v>
      </c>
      <c r="J63" s="98" t="str">
        <f t="shared" ref="J63:J95" si="6">$J$61</f>
        <v>Desarrollo del Sistema de Educación Superior</v>
      </c>
      <c r="K63" s="98" t="s">
        <v>411</v>
      </c>
    </row>
    <row r="64" spans="3:11" x14ac:dyDescent="0.25">
      <c r="C64" s="141"/>
      <c r="D64" s="158"/>
      <c r="E64" s="123"/>
      <c r="F64" s="97">
        <f t="shared" si="5"/>
        <v>0</v>
      </c>
      <c r="G64" s="161"/>
      <c r="H64" s="142"/>
      <c r="I64" s="130" t="e">
        <f>VLOOKUP(H64,Presupuesto!$B$11:$C$565,2,0)</f>
        <v>#N/A</v>
      </c>
      <c r="J64" s="98" t="str">
        <f t="shared" si="6"/>
        <v>Desarrollo del Sistema de Educación Superior</v>
      </c>
      <c r="K64" s="98" t="s">
        <v>411</v>
      </c>
    </row>
    <row r="65" spans="3:11" x14ac:dyDescent="0.25">
      <c r="C65" s="141"/>
      <c r="D65" s="158"/>
      <c r="E65" s="123"/>
      <c r="F65" s="97">
        <f t="shared" si="5"/>
        <v>0</v>
      </c>
      <c r="G65" s="161"/>
      <c r="H65" s="142"/>
      <c r="I65" s="130" t="e">
        <f>VLOOKUP(H65,Presupuesto!$B$11:$C$565,2,0)</f>
        <v>#N/A</v>
      </c>
      <c r="J65" s="98" t="str">
        <f t="shared" si="6"/>
        <v>Desarrollo del Sistema de Educación Superior</v>
      </c>
      <c r="K65" s="98" t="s">
        <v>411</v>
      </c>
    </row>
    <row r="66" spans="3:11" x14ac:dyDescent="0.25">
      <c r="C66" s="141"/>
      <c r="D66" s="158"/>
      <c r="E66" s="123"/>
      <c r="F66" s="97">
        <f t="shared" si="5"/>
        <v>0</v>
      </c>
      <c r="G66" s="161"/>
      <c r="H66" s="142"/>
      <c r="I66" s="130" t="e">
        <f>VLOOKUP(H66,Presupuesto!$B$11:$C$565,2,0)</f>
        <v>#N/A</v>
      </c>
      <c r="J66" s="98" t="str">
        <f t="shared" si="6"/>
        <v>Desarrollo del Sistema de Educación Superior</v>
      </c>
      <c r="K66" s="98" t="s">
        <v>400</v>
      </c>
    </row>
    <row r="67" spans="3:11" x14ac:dyDescent="0.25">
      <c r="C67" s="141"/>
      <c r="D67" s="158"/>
      <c r="E67" s="123"/>
      <c r="F67" s="97">
        <f t="shared" si="5"/>
        <v>0</v>
      </c>
      <c r="G67" s="161"/>
      <c r="H67" s="142"/>
      <c r="I67" s="130" t="e">
        <f>VLOOKUP(H67,Presupuesto!$B$11:$C$565,2,0)</f>
        <v>#N/A</v>
      </c>
      <c r="J67" s="98" t="str">
        <f t="shared" si="6"/>
        <v>Desarrollo del Sistema de Educación Superior</v>
      </c>
      <c r="K67" s="98" t="s">
        <v>411</v>
      </c>
    </row>
    <row r="68" spans="3:11" x14ac:dyDescent="0.25">
      <c r="C68" s="141"/>
      <c r="D68" s="158"/>
      <c r="E68" s="123"/>
      <c r="F68" s="97">
        <f t="shared" si="5"/>
        <v>0</v>
      </c>
      <c r="G68" s="161"/>
      <c r="H68" s="142"/>
      <c r="I68" s="130" t="e">
        <f>VLOOKUP(H68,Presupuesto!$B$11:$C$565,2,0)</f>
        <v>#N/A</v>
      </c>
      <c r="J68" s="98" t="str">
        <f t="shared" si="6"/>
        <v>Desarrollo del Sistema de Educación Superior</v>
      </c>
      <c r="K68" s="98" t="s">
        <v>411</v>
      </c>
    </row>
    <row r="69" spans="3:11" x14ac:dyDescent="0.25">
      <c r="C69" s="141"/>
      <c r="D69" s="158"/>
      <c r="E69" s="123"/>
      <c r="F69" s="97">
        <f t="shared" si="5"/>
        <v>0</v>
      </c>
      <c r="G69" s="161"/>
      <c r="H69" s="142"/>
      <c r="I69" s="130" t="e">
        <f>VLOOKUP(H69,Presupuesto!$B$11:$C$565,2,0)</f>
        <v>#N/A</v>
      </c>
      <c r="J69" s="98" t="str">
        <f t="shared" si="6"/>
        <v>Desarrollo del Sistema de Educación Superior</v>
      </c>
      <c r="K69" s="98" t="s">
        <v>411</v>
      </c>
    </row>
    <row r="70" spans="3:11" x14ac:dyDescent="0.25">
      <c r="C70" s="141"/>
      <c r="D70" s="158"/>
      <c r="E70" s="123"/>
      <c r="F70" s="97">
        <f t="shared" si="5"/>
        <v>0</v>
      </c>
      <c r="G70" s="161"/>
      <c r="H70" s="142"/>
      <c r="I70" s="130" t="e">
        <f>VLOOKUP(H70,Presupuesto!$B$11:$C$565,2,0)</f>
        <v>#N/A</v>
      </c>
      <c r="J70" s="98" t="str">
        <f t="shared" si="6"/>
        <v>Desarrollo del Sistema de Educación Superior</v>
      </c>
      <c r="K70" s="98" t="s">
        <v>411</v>
      </c>
    </row>
    <row r="71" spans="3:11" x14ac:dyDescent="0.25">
      <c r="C71" s="141"/>
      <c r="D71" s="158"/>
      <c r="E71" s="123"/>
      <c r="F71" s="97">
        <f t="shared" si="5"/>
        <v>0</v>
      </c>
      <c r="G71" s="161"/>
      <c r="H71" s="142"/>
      <c r="I71" s="130" t="e">
        <f>VLOOKUP(H71,Presupuesto!$B$11:$C$565,2,0)</f>
        <v>#N/A</v>
      </c>
      <c r="J71" s="98" t="str">
        <f t="shared" si="6"/>
        <v>Desarrollo del Sistema de Educación Superior</v>
      </c>
      <c r="K71" s="98" t="s">
        <v>411</v>
      </c>
    </row>
    <row r="72" spans="3:11" x14ac:dyDescent="0.25">
      <c r="C72" s="141"/>
      <c r="D72" s="158"/>
      <c r="E72" s="123"/>
      <c r="F72" s="97">
        <f t="shared" si="5"/>
        <v>0</v>
      </c>
      <c r="G72" s="161"/>
      <c r="H72" s="142"/>
      <c r="I72" s="130" t="e">
        <f>VLOOKUP(H72,Presupuesto!$B$11:$C$565,2,0)</f>
        <v>#N/A</v>
      </c>
      <c r="J72" s="98" t="str">
        <f t="shared" si="6"/>
        <v>Desarrollo del Sistema de Educación Superior</v>
      </c>
      <c r="K72" s="98" t="s">
        <v>411</v>
      </c>
    </row>
    <row r="73" spans="3:11" x14ac:dyDescent="0.25">
      <c r="C73" s="141"/>
      <c r="D73" s="158"/>
      <c r="E73" s="123"/>
      <c r="F73" s="97">
        <f t="shared" si="5"/>
        <v>0</v>
      </c>
      <c r="G73" s="161"/>
      <c r="H73" s="142"/>
      <c r="I73" s="130" t="e">
        <f>VLOOKUP(H73,Presupuesto!$B$11:$C$565,2,0)</f>
        <v>#N/A</v>
      </c>
      <c r="J73" s="98" t="str">
        <f t="shared" si="6"/>
        <v>Desarrollo del Sistema de Educación Superior</v>
      </c>
      <c r="K73" s="98" t="s">
        <v>411</v>
      </c>
    </row>
    <row r="74" spans="3:11" x14ac:dyDescent="0.25">
      <c r="C74" s="141"/>
      <c r="D74" s="158"/>
      <c r="E74" s="123"/>
      <c r="F74" s="97">
        <f t="shared" si="5"/>
        <v>0</v>
      </c>
      <c r="G74" s="161"/>
      <c r="H74" s="142"/>
      <c r="I74" s="130" t="e">
        <f>VLOOKUP(H74,Presupuesto!$B$11:$C$565,2,0)</f>
        <v>#N/A</v>
      </c>
      <c r="J74" s="98" t="str">
        <f t="shared" si="6"/>
        <v>Desarrollo del Sistema de Educación Superior</v>
      </c>
      <c r="K74" s="98" t="s">
        <v>411</v>
      </c>
    </row>
    <row r="75" spans="3:11" x14ac:dyDescent="0.25">
      <c r="C75" s="141"/>
      <c r="D75" s="158"/>
      <c r="E75" s="123"/>
      <c r="F75" s="97">
        <f t="shared" si="5"/>
        <v>0</v>
      </c>
      <c r="G75" s="161"/>
      <c r="H75" s="142"/>
      <c r="I75" s="130" t="e">
        <f>VLOOKUP(H75,Presupuesto!$B$11:$C$565,2,0)</f>
        <v>#N/A</v>
      </c>
      <c r="J75" s="98" t="str">
        <f t="shared" si="6"/>
        <v>Desarrollo del Sistema de Educación Superior</v>
      </c>
      <c r="K75" s="98" t="s">
        <v>411</v>
      </c>
    </row>
    <row r="76" spans="3:11" x14ac:dyDescent="0.25">
      <c r="C76" s="141"/>
      <c r="D76" s="158"/>
      <c r="E76" s="123"/>
      <c r="F76" s="97">
        <f t="shared" si="5"/>
        <v>0</v>
      </c>
      <c r="G76" s="161"/>
      <c r="H76" s="142"/>
      <c r="I76" s="130" t="e">
        <f>VLOOKUP(H76,Presupuesto!$B$11:$C$565,2,0)</f>
        <v>#N/A</v>
      </c>
      <c r="J76" s="98" t="str">
        <f t="shared" si="6"/>
        <v>Desarrollo del Sistema de Educación Superior</v>
      </c>
      <c r="K76" s="98" t="s">
        <v>411</v>
      </c>
    </row>
    <row r="77" spans="3:11" x14ac:dyDescent="0.25">
      <c r="C77" s="141"/>
      <c r="D77" s="158"/>
      <c r="E77" s="123"/>
      <c r="F77" s="97">
        <f t="shared" si="5"/>
        <v>0</v>
      </c>
      <c r="G77" s="161"/>
      <c r="H77" s="142"/>
      <c r="I77" s="130" t="e">
        <f>VLOOKUP(H77,Presupuesto!$B$11:$C$565,2,0)</f>
        <v>#N/A</v>
      </c>
      <c r="J77" s="98" t="str">
        <f t="shared" si="6"/>
        <v>Desarrollo del Sistema de Educación Superior</v>
      </c>
      <c r="K77" s="98" t="s">
        <v>411</v>
      </c>
    </row>
    <row r="78" spans="3:11" x14ac:dyDescent="0.25">
      <c r="C78" s="141"/>
      <c r="D78" s="158"/>
      <c r="E78" s="123"/>
      <c r="F78" s="97">
        <f t="shared" si="5"/>
        <v>0</v>
      </c>
      <c r="G78" s="161"/>
      <c r="H78" s="142"/>
      <c r="I78" s="130" t="e">
        <f>VLOOKUP(H78,Presupuesto!$B$11:$C$565,2,0)</f>
        <v>#N/A</v>
      </c>
      <c r="J78" s="98" t="str">
        <f t="shared" si="6"/>
        <v>Desarrollo del Sistema de Educación Superior</v>
      </c>
      <c r="K78" s="98" t="s">
        <v>411</v>
      </c>
    </row>
    <row r="79" spans="3:11" x14ac:dyDescent="0.25">
      <c r="C79" s="141"/>
      <c r="D79" s="158"/>
      <c r="E79" s="123"/>
      <c r="F79" s="97">
        <f t="shared" si="5"/>
        <v>0</v>
      </c>
      <c r="G79" s="161"/>
      <c r="H79" s="142"/>
      <c r="I79" s="130" t="e">
        <f>VLOOKUP(H79,Presupuesto!$B$11:$C$565,2,0)</f>
        <v>#N/A</v>
      </c>
      <c r="J79" s="98" t="str">
        <f t="shared" si="6"/>
        <v>Desarrollo del Sistema de Educación Superior</v>
      </c>
      <c r="K79" s="98" t="s">
        <v>411</v>
      </c>
    </row>
    <row r="80" spans="3:11" x14ac:dyDescent="0.25">
      <c r="C80" s="141"/>
      <c r="D80" s="158"/>
      <c r="E80" s="123"/>
      <c r="F80" s="97">
        <f t="shared" si="5"/>
        <v>0</v>
      </c>
      <c r="G80" s="161"/>
      <c r="H80" s="142"/>
      <c r="I80" s="130" t="e">
        <f>VLOOKUP(H80,Presupuesto!$B$11:$C$565,2,0)</f>
        <v>#N/A</v>
      </c>
      <c r="J80" s="98" t="str">
        <f t="shared" si="6"/>
        <v>Desarrollo del Sistema de Educación Superior</v>
      </c>
      <c r="K80" s="98" t="s">
        <v>411</v>
      </c>
    </row>
    <row r="81" spans="3:11" x14ac:dyDescent="0.25">
      <c r="C81" s="141"/>
      <c r="D81" s="158"/>
      <c r="E81" s="123"/>
      <c r="F81" s="97">
        <f t="shared" si="5"/>
        <v>0</v>
      </c>
      <c r="G81" s="161"/>
      <c r="H81" s="142"/>
      <c r="I81" s="130" t="e">
        <f>VLOOKUP(H81,Presupuesto!$B$11:$C$565,2,0)</f>
        <v>#N/A</v>
      </c>
      <c r="J81" s="98" t="str">
        <f t="shared" si="6"/>
        <v>Desarrollo del Sistema de Educación Superior</v>
      </c>
      <c r="K81" s="98" t="s">
        <v>411</v>
      </c>
    </row>
    <row r="82" spans="3:11" x14ac:dyDescent="0.25">
      <c r="C82" s="141"/>
      <c r="D82" s="158"/>
      <c r="E82" s="123"/>
      <c r="F82" s="97">
        <f t="shared" si="5"/>
        <v>0</v>
      </c>
      <c r="G82" s="161"/>
      <c r="H82" s="142"/>
      <c r="I82" s="130" t="e">
        <f>VLOOKUP(H82,Presupuesto!$B$11:$C$565,2,0)</f>
        <v>#N/A</v>
      </c>
      <c r="J82" s="98" t="str">
        <f t="shared" si="6"/>
        <v>Desarrollo del Sistema de Educación Superior</v>
      </c>
      <c r="K82" s="98" t="s">
        <v>411</v>
      </c>
    </row>
    <row r="83" spans="3:11" x14ac:dyDescent="0.25">
      <c r="C83" s="143"/>
      <c r="D83" s="151"/>
      <c r="E83" s="118"/>
      <c r="F83" s="97">
        <f t="shared" si="5"/>
        <v>0</v>
      </c>
      <c r="G83" s="161"/>
      <c r="H83" s="144"/>
      <c r="I83" s="130" t="e">
        <f>VLOOKUP(H83,Presupuesto!$B$11:$C$565,2,0)</f>
        <v>#N/A</v>
      </c>
      <c r="J83" s="98" t="str">
        <f t="shared" si="6"/>
        <v>Desarrollo del Sistema de Educación Superior</v>
      </c>
      <c r="K83" s="98" t="s">
        <v>411</v>
      </c>
    </row>
    <row r="84" spans="3:11" x14ac:dyDescent="0.25">
      <c r="C84" s="143"/>
      <c r="D84" s="151"/>
      <c r="E84" s="118"/>
      <c r="F84" s="97">
        <f t="shared" si="5"/>
        <v>0</v>
      </c>
      <c r="G84" s="161"/>
      <c r="H84" s="144"/>
      <c r="I84" s="130" t="e">
        <f>VLOOKUP(H84,Presupuesto!$B$11:$C$565,2,0)</f>
        <v>#N/A</v>
      </c>
      <c r="J84" s="98" t="str">
        <f t="shared" si="6"/>
        <v>Desarrollo del Sistema de Educación Superior</v>
      </c>
      <c r="K84" s="98" t="s">
        <v>411</v>
      </c>
    </row>
    <row r="85" spans="3:11" x14ac:dyDescent="0.25">
      <c r="C85" s="143"/>
      <c r="D85" s="151"/>
      <c r="E85" s="118"/>
      <c r="F85" s="97">
        <f t="shared" si="5"/>
        <v>0</v>
      </c>
      <c r="G85" s="161"/>
      <c r="H85" s="144"/>
      <c r="I85" s="130" t="e">
        <f>VLOOKUP(H85,Presupuesto!$B$11:$C$565,2,0)</f>
        <v>#N/A</v>
      </c>
      <c r="J85" s="98" t="str">
        <f t="shared" si="6"/>
        <v>Desarrollo del Sistema de Educación Superior</v>
      </c>
      <c r="K85" s="98" t="s">
        <v>411</v>
      </c>
    </row>
    <row r="86" spans="3:11" x14ac:dyDescent="0.25">
      <c r="C86" s="143"/>
      <c r="D86" s="151"/>
      <c r="E86" s="118"/>
      <c r="F86" s="97">
        <f t="shared" si="5"/>
        <v>0</v>
      </c>
      <c r="G86" s="161"/>
      <c r="H86" s="144"/>
      <c r="I86" s="130" t="e">
        <f>VLOOKUP(H86,Presupuesto!$B$11:$C$565,2,0)</f>
        <v>#N/A</v>
      </c>
      <c r="J86" s="98" t="str">
        <f t="shared" si="6"/>
        <v>Desarrollo del Sistema de Educación Superior</v>
      </c>
      <c r="K86" s="98" t="s">
        <v>411</v>
      </c>
    </row>
    <row r="87" spans="3:11" x14ac:dyDescent="0.25">
      <c r="C87" s="143"/>
      <c r="D87" s="151"/>
      <c r="E87" s="118"/>
      <c r="F87" s="97">
        <f t="shared" si="5"/>
        <v>0</v>
      </c>
      <c r="G87" s="161"/>
      <c r="H87" s="144"/>
      <c r="I87" s="130" t="e">
        <f>VLOOKUP(H87,Presupuesto!$B$11:$C$565,2,0)</f>
        <v>#N/A</v>
      </c>
      <c r="J87" s="98" t="str">
        <f t="shared" si="6"/>
        <v>Desarrollo del Sistema de Educación Superior</v>
      </c>
      <c r="K87" s="98" t="s">
        <v>411</v>
      </c>
    </row>
    <row r="88" spans="3:11" x14ac:dyDescent="0.25">
      <c r="C88" s="143"/>
      <c r="D88" s="151"/>
      <c r="E88" s="118"/>
      <c r="F88" s="97">
        <f t="shared" si="5"/>
        <v>0</v>
      </c>
      <c r="G88" s="161"/>
      <c r="H88" s="144"/>
      <c r="I88" s="130" t="e">
        <f>VLOOKUP(H88,Presupuesto!$B$11:$C$565,2,0)</f>
        <v>#N/A</v>
      </c>
      <c r="J88" s="98" t="str">
        <f t="shared" si="6"/>
        <v>Desarrollo del Sistema de Educación Superior</v>
      </c>
      <c r="K88" s="98" t="s">
        <v>411</v>
      </c>
    </row>
    <row r="89" spans="3:11" x14ac:dyDescent="0.25">
      <c r="C89" s="143"/>
      <c r="D89" s="151"/>
      <c r="E89" s="118"/>
      <c r="F89" s="97">
        <f t="shared" si="5"/>
        <v>0</v>
      </c>
      <c r="G89" s="161"/>
      <c r="H89" s="144"/>
      <c r="I89" s="130" t="e">
        <f>VLOOKUP(H89,Presupuesto!$B$11:$C$565,2,0)</f>
        <v>#N/A</v>
      </c>
      <c r="J89" s="98" t="str">
        <f t="shared" si="6"/>
        <v>Desarrollo del Sistema de Educación Superior</v>
      </c>
      <c r="K89" s="98" t="s">
        <v>411</v>
      </c>
    </row>
    <row r="90" spans="3:11" x14ac:dyDescent="0.25">
      <c r="C90" s="143"/>
      <c r="D90" s="151"/>
      <c r="E90" s="118"/>
      <c r="F90" s="97">
        <f t="shared" si="5"/>
        <v>0</v>
      </c>
      <c r="G90" s="161"/>
      <c r="H90" s="144"/>
      <c r="I90" s="130" t="e">
        <f>VLOOKUP(H90,Presupuesto!$B$11:$C$565,2,0)</f>
        <v>#N/A</v>
      </c>
      <c r="J90" s="98" t="str">
        <f t="shared" si="6"/>
        <v>Desarrollo del Sistema de Educación Superior</v>
      </c>
      <c r="K90" s="98" t="s">
        <v>411</v>
      </c>
    </row>
    <row r="91" spans="3:11" x14ac:dyDescent="0.25">
      <c r="C91" s="145"/>
      <c r="D91" s="151"/>
      <c r="E91" s="118"/>
      <c r="F91" s="97">
        <f t="shared" si="5"/>
        <v>0</v>
      </c>
      <c r="G91" s="161"/>
      <c r="H91" s="146"/>
      <c r="I91" s="130" t="e">
        <f>VLOOKUP(H91,Presupuesto!$B$11:$C$565,2,0)</f>
        <v>#N/A</v>
      </c>
      <c r="J91" s="98" t="str">
        <f t="shared" si="6"/>
        <v>Desarrollo del Sistema de Educación Superior</v>
      </c>
      <c r="K91" s="98" t="s">
        <v>402</v>
      </c>
    </row>
    <row r="92" spans="3:11" x14ac:dyDescent="0.25">
      <c r="C92" s="145"/>
      <c r="D92" s="151"/>
      <c r="E92" s="118"/>
      <c r="F92" s="97">
        <f t="shared" si="5"/>
        <v>0</v>
      </c>
      <c r="G92" s="161"/>
      <c r="H92" s="146"/>
      <c r="I92" s="130" t="e">
        <f>VLOOKUP(H92,Presupuesto!$B$11:$C$565,2,0)</f>
        <v>#N/A</v>
      </c>
      <c r="J92" s="98" t="str">
        <f t="shared" si="6"/>
        <v>Desarrollo del Sistema de Educación Superior</v>
      </c>
      <c r="K92" s="98" t="s">
        <v>411</v>
      </c>
    </row>
    <row r="93" spans="3:11" x14ac:dyDescent="0.25">
      <c r="C93" s="145"/>
      <c r="D93" s="151"/>
      <c r="E93" s="118"/>
      <c r="F93" s="97">
        <f t="shared" si="5"/>
        <v>0</v>
      </c>
      <c r="G93" s="161"/>
      <c r="H93" s="146"/>
      <c r="I93" s="130" t="e">
        <f>VLOOKUP(H93,Presupuesto!$B$11:$C$565,2,0)</f>
        <v>#N/A</v>
      </c>
      <c r="J93" s="98" t="str">
        <f t="shared" si="6"/>
        <v>Desarrollo del Sistema de Educación Superior</v>
      </c>
      <c r="K93" s="98" t="s">
        <v>411</v>
      </c>
    </row>
    <row r="94" spans="3:11" x14ac:dyDescent="0.25">
      <c r="C94" s="145"/>
      <c r="D94" s="151"/>
      <c r="E94" s="118"/>
      <c r="F94" s="97">
        <f t="shared" si="5"/>
        <v>0</v>
      </c>
      <c r="G94" s="161"/>
      <c r="H94" s="146"/>
      <c r="I94" s="130" t="e">
        <f>VLOOKUP(H94,Presupuesto!$B$11:$C$565,2,0)</f>
        <v>#N/A</v>
      </c>
      <c r="J94" s="98" t="str">
        <f t="shared" si="6"/>
        <v>Desarrollo del Sistema de Educación Superior</v>
      </c>
      <c r="K94" s="98" t="s">
        <v>411</v>
      </c>
    </row>
    <row r="95" spans="3:11" ht="15.75" thickBot="1" x14ac:dyDescent="0.3">
      <c r="C95" s="147"/>
      <c r="D95" s="159"/>
      <c r="E95" s="103"/>
      <c r="F95" s="105">
        <f t="shared" si="5"/>
        <v>0</v>
      </c>
      <c r="G95" s="162"/>
      <c r="H95" s="148"/>
      <c r="I95" s="132" t="e">
        <f>VLOOKUP(H95,Presupuesto!$B$11:$C$565,2,0)</f>
        <v>#N/A</v>
      </c>
      <c r="J95" s="106" t="str">
        <f t="shared" si="6"/>
        <v>Desarrollo del Sistema de Educación Superior</v>
      </c>
      <c r="K95" s="124" t="s">
        <v>393</v>
      </c>
    </row>
    <row r="97" spans="3:11" ht="15.75" thickBot="1" x14ac:dyDescent="0.3"/>
    <row r="98" spans="3:11" ht="15.75" thickBot="1" x14ac:dyDescent="0.3">
      <c r="C98" s="157" t="s">
        <v>53</v>
      </c>
      <c r="D98" s="373">
        <f>SUM(F105:F139)</f>
        <v>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391</v>
      </c>
      <c r="D101" s="369"/>
      <c r="E101" s="93"/>
      <c r="F101" s="93"/>
      <c r="G101" s="93"/>
      <c r="H101" s="76"/>
      <c r="I101" s="76"/>
      <c r="J101" s="76"/>
      <c r="K101" s="112"/>
    </row>
    <row r="102" spans="3:11" ht="18.75" x14ac:dyDescent="0.25">
      <c r="C102" s="210" t="e">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#N/A</v>
      </c>
      <c r="D102" s="408"/>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130</v>
      </c>
      <c r="H104" s="136" t="s">
        <v>46</v>
      </c>
      <c r="I104" s="133" t="s">
        <v>131</v>
      </c>
      <c r="J104" s="133" t="s">
        <v>409</v>
      </c>
      <c r="K104" s="133" t="s">
        <v>410</v>
      </c>
    </row>
    <row r="105" spans="3:11" x14ac:dyDescent="0.25">
      <c r="C105" s="220" t="s">
        <v>438</v>
      </c>
      <c r="D105" s="221"/>
      <c r="E105" s="219">
        <f>HLOOKUP(C105,$AH$2:$BU$3,2,0)</f>
        <v>620</v>
      </c>
      <c r="F105" s="97">
        <f t="shared" ref="F105:F139" si="7">D105*E105</f>
        <v>0</v>
      </c>
      <c r="G105" s="161"/>
      <c r="H105" s="142"/>
      <c r="I105" s="130" t="e">
        <f>VLOOKUP(H105,Presupuesto!$B$11:$C$565,2,0)</f>
        <v>#N/A</v>
      </c>
      <c r="J105" s="218" t="s">
        <v>1478</v>
      </c>
      <c r="K105" s="98" t="s">
        <v>393</v>
      </c>
    </row>
    <row r="106" spans="3:11" x14ac:dyDescent="0.25">
      <c r="C106" s="141"/>
      <c r="D106" s="158"/>
      <c r="E106" s="123"/>
      <c r="F106" s="97">
        <f t="shared" si="7"/>
        <v>0</v>
      </c>
      <c r="G106" s="161"/>
      <c r="H106" s="142"/>
      <c r="I106" s="130" t="e">
        <f>VLOOKUP(H106,Presupuesto!$B$11:$C$565,2,0)</f>
        <v>#N/A</v>
      </c>
      <c r="J106" s="98" t="str">
        <f>$J$105</f>
        <v>Desarrollo del Sistema de Educación Superior</v>
      </c>
      <c r="K106" s="98" t="s">
        <v>411</v>
      </c>
    </row>
    <row r="107" spans="3:11" x14ac:dyDescent="0.25">
      <c r="C107" s="141"/>
      <c r="D107" s="158"/>
      <c r="E107" s="123"/>
      <c r="F107" s="97">
        <f t="shared" si="7"/>
        <v>0</v>
      </c>
      <c r="G107" s="161"/>
      <c r="H107" s="142"/>
      <c r="I107" s="130" t="e">
        <f>VLOOKUP(H107,Presupuesto!$B$11:$C$565,2,0)</f>
        <v>#N/A</v>
      </c>
      <c r="J107" s="98" t="str">
        <f t="shared" ref="J107:J139" si="8">$J$105</f>
        <v>Desarrollo del Sistema de Educación Superior</v>
      </c>
      <c r="K107" s="98" t="s">
        <v>411</v>
      </c>
    </row>
    <row r="108" spans="3:11" x14ac:dyDescent="0.25">
      <c r="C108" s="141"/>
      <c r="D108" s="158"/>
      <c r="E108" s="123"/>
      <c r="F108" s="97">
        <f t="shared" si="7"/>
        <v>0</v>
      </c>
      <c r="G108" s="161"/>
      <c r="H108" s="142"/>
      <c r="I108" s="130" t="e">
        <f>VLOOKUP(H108,Presupuesto!$B$11:$C$565,2,0)</f>
        <v>#N/A</v>
      </c>
      <c r="J108" s="98" t="str">
        <f t="shared" si="8"/>
        <v>Desarrollo del Sistema de Educación Superior</v>
      </c>
      <c r="K108" s="98" t="s">
        <v>411</v>
      </c>
    </row>
    <row r="109" spans="3:11" x14ac:dyDescent="0.25">
      <c r="C109" s="141"/>
      <c r="D109" s="158"/>
      <c r="E109" s="123"/>
      <c r="F109" s="97">
        <f t="shared" si="7"/>
        <v>0</v>
      </c>
      <c r="G109" s="161"/>
      <c r="H109" s="142"/>
      <c r="I109" s="130" t="e">
        <f>VLOOKUP(H109,Presupuesto!$B$11:$C$565,2,0)</f>
        <v>#N/A</v>
      </c>
      <c r="J109" s="98" t="str">
        <f t="shared" si="8"/>
        <v>Desarrollo del Sistema de Educación Superior</v>
      </c>
      <c r="K109" s="98" t="s">
        <v>411</v>
      </c>
    </row>
    <row r="110" spans="3:11" x14ac:dyDescent="0.25">
      <c r="C110" s="141"/>
      <c r="D110" s="158"/>
      <c r="E110" s="123"/>
      <c r="F110" s="97">
        <f t="shared" si="7"/>
        <v>0</v>
      </c>
      <c r="G110" s="161"/>
      <c r="H110" s="142"/>
      <c r="I110" s="130" t="e">
        <f>VLOOKUP(H110,Presupuesto!$B$11:$C$565,2,0)</f>
        <v>#N/A</v>
      </c>
      <c r="J110" s="98" t="str">
        <f t="shared" si="8"/>
        <v>Desarrollo del Sistema de Educación Superior</v>
      </c>
      <c r="K110" s="98" t="s">
        <v>400</v>
      </c>
    </row>
    <row r="111" spans="3:11" x14ac:dyDescent="0.25">
      <c r="C111" s="141"/>
      <c r="D111" s="158"/>
      <c r="E111" s="123"/>
      <c r="F111" s="97">
        <f t="shared" si="7"/>
        <v>0</v>
      </c>
      <c r="G111" s="161"/>
      <c r="H111" s="142"/>
      <c r="I111" s="130" t="e">
        <f>VLOOKUP(H111,Presupuesto!$B$11:$C$565,2,0)</f>
        <v>#N/A</v>
      </c>
      <c r="J111" s="98" t="str">
        <f t="shared" si="8"/>
        <v>Desarrollo del Sistema de Educación Superior</v>
      </c>
      <c r="K111" s="98" t="s">
        <v>411</v>
      </c>
    </row>
    <row r="112" spans="3:11" x14ac:dyDescent="0.25">
      <c r="C112" s="141"/>
      <c r="D112" s="158"/>
      <c r="E112" s="123"/>
      <c r="F112" s="97">
        <f t="shared" si="7"/>
        <v>0</v>
      </c>
      <c r="G112" s="161"/>
      <c r="H112" s="142"/>
      <c r="I112" s="130" t="e">
        <f>VLOOKUP(H112,Presupuesto!$B$11:$C$565,2,0)</f>
        <v>#N/A</v>
      </c>
      <c r="J112" s="98" t="str">
        <f t="shared" si="8"/>
        <v>Desarrollo del Sistema de Educación Superior</v>
      </c>
      <c r="K112" s="98" t="s">
        <v>411</v>
      </c>
    </row>
    <row r="113" spans="3:11" x14ac:dyDescent="0.25">
      <c r="C113" s="141"/>
      <c r="D113" s="158"/>
      <c r="E113" s="123"/>
      <c r="F113" s="97">
        <f t="shared" si="7"/>
        <v>0</v>
      </c>
      <c r="G113" s="161"/>
      <c r="H113" s="142"/>
      <c r="I113" s="130" t="e">
        <f>VLOOKUP(H113,Presupuesto!$B$11:$C$565,2,0)</f>
        <v>#N/A</v>
      </c>
      <c r="J113" s="98" t="str">
        <f t="shared" si="8"/>
        <v>Desarrollo del Sistema de Educación Superior</v>
      </c>
      <c r="K113" s="98" t="s">
        <v>411</v>
      </c>
    </row>
    <row r="114" spans="3:11" x14ac:dyDescent="0.25">
      <c r="C114" s="141"/>
      <c r="D114" s="158"/>
      <c r="E114" s="123"/>
      <c r="F114" s="97">
        <f t="shared" si="7"/>
        <v>0</v>
      </c>
      <c r="G114" s="161"/>
      <c r="H114" s="142"/>
      <c r="I114" s="130" t="e">
        <f>VLOOKUP(H114,Presupuesto!$B$11:$C$565,2,0)</f>
        <v>#N/A</v>
      </c>
      <c r="J114" s="98" t="str">
        <f t="shared" si="8"/>
        <v>Desarrollo del Sistema de Educación Superior</v>
      </c>
      <c r="K114" s="98" t="s">
        <v>411</v>
      </c>
    </row>
    <row r="115" spans="3:11" x14ac:dyDescent="0.25">
      <c r="C115" s="141"/>
      <c r="D115" s="158"/>
      <c r="E115" s="123"/>
      <c r="F115" s="97">
        <f t="shared" si="7"/>
        <v>0</v>
      </c>
      <c r="G115" s="161"/>
      <c r="H115" s="142"/>
      <c r="I115" s="130" t="e">
        <f>VLOOKUP(H115,Presupuesto!$B$11:$C$565,2,0)</f>
        <v>#N/A</v>
      </c>
      <c r="J115" s="98" t="str">
        <f t="shared" si="8"/>
        <v>Desarrollo del Sistema de Educación Superior</v>
      </c>
      <c r="K115" s="98" t="s">
        <v>411</v>
      </c>
    </row>
    <row r="116" spans="3:11" x14ac:dyDescent="0.25">
      <c r="C116" s="141"/>
      <c r="D116" s="158"/>
      <c r="E116" s="123"/>
      <c r="F116" s="97">
        <f t="shared" si="7"/>
        <v>0</v>
      </c>
      <c r="G116" s="161"/>
      <c r="H116" s="142"/>
      <c r="I116" s="130" t="e">
        <f>VLOOKUP(H116,Presupuesto!$B$11:$C$565,2,0)</f>
        <v>#N/A</v>
      </c>
      <c r="J116" s="98" t="str">
        <f t="shared" si="8"/>
        <v>Desarrollo del Sistema de Educación Superior</v>
      </c>
      <c r="K116" s="98" t="s">
        <v>411</v>
      </c>
    </row>
    <row r="117" spans="3:11" x14ac:dyDescent="0.25">
      <c r="C117" s="141"/>
      <c r="D117" s="158"/>
      <c r="E117" s="123"/>
      <c r="F117" s="97">
        <f t="shared" si="7"/>
        <v>0</v>
      </c>
      <c r="G117" s="161"/>
      <c r="H117" s="142"/>
      <c r="I117" s="130" t="e">
        <f>VLOOKUP(H117,Presupuesto!$B$11:$C$565,2,0)</f>
        <v>#N/A</v>
      </c>
      <c r="J117" s="98" t="str">
        <f t="shared" si="8"/>
        <v>Desarrollo del Sistema de Educación Superior</v>
      </c>
      <c r="K117" s="98" t="s">
        <v>411</v>
      </c>
    </row>
    <row r="118" spans="3:11" x14ac:dyDescent="0.25">
      <c r="C118" s="141"/>
      <c r="D118" s="158"/>
      <c r="E118" s="123"/>
      <c r="F118" s="97">
        <f t="shared" si="7"/>
        <v>0</v>
      </c>
      <c r="G118" s="161"/>
      <c r="H118" s="142"/>
      <c r="I118" s="130" t="e">
        <f>VLOOKUP(H118,Presupuesto!$B$11:$C$565,2,0)</f>
        <v>#N/A</v>
      </c>
      <c r="J118" s="98" t="str">
        <f t="shared" si="8"/>
        <v>Desarrollo del Sistema de Educación Superior</v>
      </c>
      <c r="K118" s="98" t="s">
        <v>411</v>
      </c>
    </row>
    <row r="119" spans="3:11" x14ac:dyDescent="0.25">
      <c r="C119" s="141"/>
      <c r="D119" s="158"/>
      <c r="E119" s="123"/>
      <c r="F119" s="97">
        <f t="shared" si="7"/>
        <v>0</v>
      </c>
      <c r="G119" s="161"/>
      <c r="H119" s="142"/>
      <c r="I119" s="130" t="e">
        <f>VLOOKUP(H119,Presupuesto!$B$11:$C$565,2,0)</f>
        <v>#N/A</v>
      </c>
      <c r="J119" s="98" t="str">
        <f t="shared" si="8"/>
        <v>Desarrollo del Sistema de Educación Superior</v>
      </c>
      <c r="K119" s="98" t="s">
        <v>411</v>
      </c>
    </row>
    <row r="120" spans="3:11" x14ac:dyDescent="0.25">
      <c r="C120" s="141"/>
      <c r="D120" s="158"/>
      <c r="E120" s="123"/>
      <c r="F120" s="97">
        <f t="shared" si="7"/>
        <v>0</v>
      </c>
      <c r="G120" s="161"/>
      <c r="H120" s="142"/>
      <c r="I120" s="130" t="e">
        <f>VLOOKUP(H120,Presupuesto!$B$11:$C$565,2,0)</f>
        <v>#N/A</v>
      </c>
      <c r="J120" s="98" t="str">
        <f t="shared" si="8"/>
        <v>Desarrollo del Sistema de Educación Superior</v>
      </c>
      <c r="K120" s="98" t="s">
        <v>411</v>
      </c>
    </row>
    <row r="121" spans="3:11" x14ac:dyDescent="0.25">
      <c r="C121" s="141"/>
      <c r="D121" s="158"/>
      <c r="E121" s="123"/>
      <c r="F121" s="97">
        <f t="shared" si="7"/>
        <v>0</v>
      </c>
      <c r="G121" s="161"/>
      <c r="H121" s="142"/>
      <c r="I121" s="130" t="e">
        <f>VLOOKUP(H121,Presupuesto!$B$11:$C$565,2,0)</f>
        <v>#N/A</v>
      </c>
      <c r="J121" s="98" t="str">
        <f t="shared" si="8"/>
        <v>Desarrollo del Sistema de Educación Superior</v>
      </c>
      <c r="K121" s="98" t="s">
        <v>411</v>
      </c>
    </row>
    <row r="122" spans="3:11" x14ac:dyDescent="0.25">
      <c r="C122" s="141"/>
      <c r="D122" s="158"/>
      <c r="E122" s="123"/>
      <c r="F122" s="97">
        <f t="shared" si="7"/>
        <v>0</v>
      </c>
      <c r="G122" s="161"/>
      <c r="H122" s="142"/>
      <c r="I122" s="130" t="e">
        <f>VLOOKUP(H122,Presupuesto!$B$11:$C$565,2,0)</f>
        <v>#N/A</v>
      </c>
      <c r="J122" s="98" t="str">
        <f t="shared" si="8"/>
        <v>Desarrollo del Sistema de Educación Superior</v>
      </c>
      <c r="K122" s="98" t="s">
        <v>411</v>
      </c>
    </row>
    <row r="123" spans="3:11" x14ac:dyDescent="0.25">
      <c r="C123" s="141"/>
      <c r="D123" s="158"/>
      <c r="E123" s="123"/>
      <c r="F123" s="97">
        <f t="shared" si="7"/>
        <v>0</v>
      </c>
      <c r="G123" s="161"/>
      <c r="H123" s="142"/>
      <c r="I123" s="130" t="e">
        <f>VLOOKUP(H123,Presupuesto!$B$11:$C$565,2,0)</f>
        <v>#N/A</v>
      </c>
      <c r="J123" s="98" t="str">
        <f t="shared" si="8"/>
        <v>Desarrollo del Sistema de Educación Superior</v>
      </c>
      <c r="K123" s="98" t="s">
        <v>411</v>
      </c>
    </row>
    <row r="124" spans="3:11" x14ac:dyDescent="0.25">
      <c r="C124" s="141"/>
      <c r="D124" s="158"/>
      <c r="E124" s="123"/>
      <c r="F124" s="97">
        <f t="shared" si="7"/>
        <v>0</v>
      </c>
      <c r="G124" s="161"/>
      <c r="H124" s="142"/>
      <c r="I124" s="130" t="e">
        <f>VLOOKUP(H124,Presupuesto!$B$11:$C$565,2,0)</f>
        <v>#N/A</v>
      </c>
      <c r="J124" s="98" t="str">
        <f t="shared" si="8"/>
        <v>Desarrollo del Sistema de Educación Superior</v>
      </c>
      <c r="K124" s="98" t="s">
        <v>411</v>
      </c>
    </row>
    <row r="125" spans="3:11" x14ac:dyDescent="0.25">
      <c r="C125" s="141"/>
      <c r="D125" s="158"/>
      <c r="E125" s="123"/>
      <c r="F125" s="97">
        <f t="shared" si="7"/>
        <v>0</v>
      </c>
      <c r="G125" s="161"/>
      <c r="H125" s="142"/>
      <c r="I125" s="130" t="e">
        <f>VLOOKUP(H125,Presupuesto!$B$11:$C$565,2,0)</f>
        <v>#N/A</v>
      </c>
      <c r="J125" s="98" t="str">
        <f t="shared" si="8"/>
        <v>Desarrollo del Sistema de Educación Superior</v>
      </c>
      <c r="K125" s="98" t="s">
        <v>411</v>
      </c>
    </row>
    <row r="126" spans="3:11" x14ac:dyDescent="0.25">
      <c r="C126" s="141"/>
      <c r="D126" s="158"/>
      <c r="E126" s="123"/>
      <c r="F126" s="97">
        <f t="shared" si="7"/>
        <v>0</v>
      </c>
      <c r="G126" s="161"/>
      <c r="H126" s="142"/>
      <c r="I126" s="130" t="e">
        <f>VLOOKUP(H126,Presupuesto!$B$11:$C$565,2,0)</f>
        <v>#N/A</v>
      </c>
      <c r="J126" s="98" t="str">
        <f t="shared" si="8"/>
        <v>Desarrollo del Sistema de Educación Superior</v>
      </c>
      <c r="K126" s="98" t="s">
        <v>411</v>
      </c>
    </row>
    <row r="127" spans="3:11" x14ac:dyDescent="0.25">
      <c r="C127" s="143"/>
      <c r="D127" s="151"/>
      <c r="E127" s="118"/>
      <c r="F127" s="97">
        <f t="shared" si="7"/>
        <v>0</v>
      </c>
      <c r="G127" s="161"/>
      <c r="H127" s="144"/>
      <c r="I127" s="130" t="e">
        <f>VLOOKUP(H127,Presupuesto!$B$11:$C$565,2,0)</f>
        <v>#N/A</v>
      </c>
      <c r="J127" s="98" t="str">
        <f t="shared" si="8"/>
        <v>Desarrollo del Sistema de Educación Superior</v>
      </c>
      <c r="K127" s="98" t="s">
        <v>411</v>
      </c>
    </row>
    <row r="128" spans="3:11" x14ac:dyDescent="0.25">
      <c r="C128" s="143"/>
      <c r="D128" s="151"/>
      <c r="E128" s="118"/>
      <c r="F128" s="97">
        <f t="shared" si="7"/>
        <v>0</v>
      </c>
      <c r="G128" s="161"/>
      <c r="H128" s="144"/>
      <c r="I128" s="130" t="e">
        <f>VLOOKUP(H128,Presupuesto!$B$11:$C$565,2,0)</f>
        <v>#N/A</v>
      </c>
      <c r="J128" s="98" t="str">
        <f t="shared" si="8"/>
        <v>Desarrollo del Sistema de Educación Superior</v>
      </c>
      <c r="K128" s="98" t="s">
        <v>411</v>
      </c>
    </row>
    <row r="129" spans="3:11" x14ac:dyDescent="0.25">
      <c r="C129" s="143"/>
      <c r="D129" s="151"/>
      <c r="E129" s="118"/>
      <c r="F129" s="97">
        <f t="shared" si="7"/>
        <v>0</v>
      </c>
      <c r="G129" s="161"/>
      <c r="H129" s="144"/>
      <c r="I129" s="130" t="e">
        <f>VLOOKUP(H129,Presupuesto!$B$11:$C$565,2,0)</f>
        <v>#N/A</v>
      </c>
      <c r="J129" s="98" t="str">
        <f t="shared" si="8"/>
        <v>Desarrollo del Sistema de Educación Superior</v>
      </c>
      <c r="K129" s="98" t="s">
        <v>411</v>
      </c>
    </row>
    <row r="130" spans="3:11" x14ac:dyDescent="0.25">
      <c r="C130" s="143"/>
      <c r="D130" s="151"/>
      <c r="E130" s="118"/>
      <c r="F130" s="97">
        <f t="shared" si="7"/>
        <v>0</v>
      </c>
      <c r="G130" s="161"/>
      <c r="H130" s="144"/>
      <c r="I130" s="130" t="e">
        <f>VLOOKUP(H130,Presupuesto!$B$11:$C$565,2,0)</f>
        <v>#N/A</v>
      </c>
      <c r="J130" s="98" t="str">
        <f t="shared" si="8"/>
        <v>Desarrollo del Sistema de Educación Superior</v>
      </c>
      <c r="K130" s="98" t="s">
        <v>411</v>
      </c>
    </row>
    <row r="131" spans="3:11" x14ac:dyDescent="0.25">
      <c r="C131" s="143"/>
      <c r="D131" s="151"/>
      <c r="E131" s="118"/>
      <c r="F131" s="97">
        <f t="shared" si="7"/>
        <v>0</v>
      </c>
      <c r="G131" s="161"/>
      <c r="H131" s="144"/>
      <c r="I131" s="130" t="e">
        <f>VLOOKUP(H131,Presupuesto!$B$11:$C$565,2,0)</f>
        <v>#N/A</v>
      </c>
      <c r="J131" s="98" t="str">
        <f t="shared" si="8"/>
        <v>Desarrollo del Sistema de Educación Superior</v>
      </c>
      <c r="K131" s="98" t="s">
        <v>411</v>
      </c>
    </row>
    <row r="132" spans="3:11" x14ac:dyDescent="0.25">
      <c r="C132" s="143"/>
      <c r="D132" s="151"/>
      <c r="E132" s="118"/>
      <c r="F132" s="97">
        <f t="shared" si="7"/>
        <v>0</v>
      </c>
      <c r="G132" s="161"/>
      <c r="H132" s="144"/>
      <c r="I132" s="130" t="e">
        <f>VLOOKUP(H132,Presupuesto!$B$11:$C$565,2,0)</f>
        <v>#N/A</v>
      </c>
      <c r="J132" s="98" t="str">
        <f t="shared" si="8"/>
        <v>Desarrollo del Sistema de Educación Superior</v>
      </c>
      <c r="K132" s="98" t="s">
        <v>411</v>
      </c>
    </row>
    <row r="133" spans="3:11" x14ac:dyDescent="0.25">
      <c r="C133" s="143"/>
      <c r="D133" s="151"/>
      <c r="E133" s="118"/>
      <c r="F133" s="97">
        <f t="shared" si="7"/>
        <v>0</v>
      </c>
      <c r="G133" s="161"/>
      <c r="H133" s="144"/>
      <c r="I133" s="130" t="e">
        <f>VLOOKUP(H133,Presupuesto!$B$11:$C$565,2,0)</f>
        <v>#N/A</v>
      </c>
      <c r="J133" s="98" t="str">
        <f t="shared" si="8"/>
        <v>Desarrollo del Sistema de Educación Superior</v>
      </c>
      <c r="K133" s="98" t="s">
        <v>411</v>
      </c>
    </row>
    <row r="134" spans="3:11" x14ac:dyDescent="0.25">
      <c r="C134" s="143"/>
      <c r="D134" s="151"/>
      <c r="E134" s="118"/>
      <c r="F134" s="97">
        <f t="shared" si="7"/>
        <v>0</v>
      </c>
      <c r="G134" s="161"/>
      <c r="H134" s="144"/>
      <c r="I134" s="130" t="e">
        <f>VLOOKUP(H134,Presupuesto!$B$11:$C$565,2,0)</f>
        <v>#N/A</v>
      </c>
      <c r="J134" s="98" t="str">
        <f t="shared" si="8"/>
        <v>Desarrollo del Sistema de Educación Superior</v>
      </c>
      <c r="K134" s="98" t="s">
        <v>411</v>
      </c>
    </row>
    <row r="135" spans="3:11" x14ac:dyDescent="0.25">
      <c r="C135" s="145"/>
      <c r="D135" s="151"/>
      <c r="E135" s="118"/>
      <c r="F135" s="97">
        <f t="shared" si="7"/>
        <v>0</v>
      </c>
      <c r="G135" s="161"/>
      <c r="H135" s="146"/>
      <c r="I135" s="130" t="e">
        <f>VLOOKUP(H135,Presupuesto!$B$11:$C$565,2,0)</f>
        <v>#N/A</v>
      </c>
      <c r="J135" s="98" t="str">
        <f t="shared" si="8"/>
        <v>Desarrollo del Sistema de Educación Superior</v>
      </c>
      <c r="K135" s="98" t="s">
        <v>402</v>
      </c>
    </row>
    <row r="136" spans="3:11" x14ac:dyDescent="0.25">
      <c r="C136" s="145"/>
      <c r="D136" s="151"/>
      <c r="E136" s="118"/>
      <c r="F136" s="97">
        <f t="shared" si="7"/>
        <v>0</v>
      </c>
      <c r="G136" s="161"/>
      <c r="H136" s="146"/>
      <c r="I136" s="130" t="e">
        <f>VLOOKUP(H136,Presupuesto!$B$11:$C$565,2,0)</f>
        <v>#N/A</v>
      </c>
      <c r="J136" s="98" t="str">
        <f t="shared" si="8"/>
        <v>Desarrollo del Sistema de Educación Superior</v>
      </c>
      <c r="K136" s="98" t="s">
        <v>411</v>
      </c>
    </row>
    <row r="137" spans="3:11" x14ac:dyDescent="0.25">
      <c r="C137" s="145"/>
      <c r="D137" s="151"/>
      <c r="E137" s="118"/>
      <c r="F137" s="97">
        <f t="shared" si="7"/>
        <v>0</v>
      </c>
      <c r="G137" s="161"/>
      <c r="H137" s="146"/>
      <c r="I137" s="130" t="e">
        <f>VLOOKUP(H137,Presupuesto!$B$11:$C$565,2,0)</f>
        <v>#N/A</v>
      </c>
      <c r="J137" s="98" t="str">
        <f t="shared" si="8"/>
        <v>Desarrollo del Sistema de Educación Superior</v>
      </c>
      <c r="K137" s="98" t="s">
        <v>411</v>
      </c>
    </row>
    <row r="138" spans="3:11" x14ac:dyDescent="0.25">
      <c r="C138" s="145"/>
      <c r="D138" s="151"/>
      <c r="E138" s="118"/>
      <c r="F138" s="97">
        <f t="shared" si="7"/>
        <v>0</v>
      </c>
      <c r="G138" s="161"/>
      <c r="H138" s="146"/>
      <c r="I138" s="130" t="e">
        <f>VLOOKUP(H138,Presupuesto!$B$11:$C$565,2,0)</f>
        <v>#N/A</v>
      </c>
      <c r="J138" s="98" t="str">
        <f t="shared" si="8"/>
        <v>Desarrollo del Sistema de Educación Superior</v>
      </c>
      <c r="K138" s="98" t="s">
        <v>411</v>
      </c>
    </row>
    <row r="139" spans="3:11" ht="15.75" thickBot="1" x14ac:dyDescent="0.3">
      <c r="C139" s="147"/>
      <c r="D139" s="159"/>
      <c r="E139" s="103"/>
      <c r="F139" s="105">
        <f t="shared" si="7"/>
        <v>0</v>
      </c>
      <c r="G139" s="162"/>
      <c r="H139" s="148"/>
      <c r="I139" s="132" t="e">
        <f>VLOOKUP(H139,Presupuesto!$B$11:$C$565,2,0)</f>
        <v>#N/A</v>
      </c>
      <c r="J139" s="106" t="str">
        <f t="shared" si="8"/>
        <v>Desarrollo del Sistema de Educación Superior</v>
      </c>
      <c r="K139" s="124" t="s">
        <v>393</v>
      </c>
    </row>
    <row r="141" spans="3:11" ht="15.75" thickBot="1" x14ac:dyDescent="0.3">
      <c r="F141" s="90"/>
      <c r="G141" s="89"/>
      <c r="H141" s="90"/>
      <c r="I141" s="90"/>
    </row>
    <row r="142" spans="3:11" ht="15.75" thickBot="1" x14ac:dyDescent="0.3">
      <c r="C142" s="157" t="s">
        <v>53</v>
      </c>
      <c r="D142" s="373">
        <f>SUM(F149:F183)</f>
        <v>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391</v>
      </c>
      <c r="D145" s="369"/>
      <c r="E145" s="93"/>
      <c r="F145" s="93"/>
      <c r="G145" s="93"/>
      <c r="H145" s="76"/>
      <c r="I145" s="76"/>
      <c r="J145" s="76"/>
      <c r="K145" s="112"/>
    </row>
    <row r="146" spans="3:11" ht="18.75" x14ac:dyDescent="0.25">
      <c r="C146" s="210" t="e">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#N/A</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130</v>
      </c>
      <c r="H148" s="136" t="s">
        <v>46</v>
      </c>
      <c r="I148" s="133" t="s">
        <v>131</v>
      </c>
      <c r="J148" s="133" t="s">
        <v>409</v>
      </c>
      <c r="K148" s="133" t="s">
        <v>410</v>
      </c>
    </row>
    <row r="149" spans="3:11" x14ac:dyDescent="0.25">
      <c r="C149" s="220" t="s">
        <v>438</v>
      </c>
      <c r="D149" s="221"/>
      <c r="E149" s="219">
        <f>HLOOKUP(C149,$AH$2:$BU$3,2,0)</f>
        <v>620</v>
      </c>
      <c r="F149" s="97">
        <f t="shared" ref="F149:F183" si="9">D149*E149</f>
        <v>0</v>
      </c>
      <c r="G149" s="161"/>
      <c r="H149" s="142"/>
      <c r="I149" s="130" t="e">
        <f>VLOOKUP(H149,Presupuesto!$B$11:$C$565,2,0)</f>
        <v>#N/A</v>
      </c>
      <c r="J149" s="218" t="s">
        <v>1478</v>
      </c>
      <c r="K149" s="98" t="s">
        <v>393</v>
      </c>
    </row>
    <row r="150" spans="3:11" x14ac:dyDescent="0.25">
      <c r="C150" s="141"/>
      <c r="D150" s="158"/>
      <c r="E150" s="123"/>
      <c r="F150" s="97">
        <f t="shared" si="9"/>
        <v>0</v>
      </c>
      <c r="G150" s="161"/>
      <c r="H150" s="142"/>
      <c r="I150" s="130" t="e">
        <f>VLOOKUP(H150,Presupuesto!$B$11:$C$565,2,0)</f>
        <v>#N/A</v>
      </c>
      <c r="J150" s="98" t="str">
        <f>$J$149</f>
        <v>Desarrollo del Sistema de Educación Superior</v>
      </c>
      <c r="K150" s="98" t="s">
        <v>411</v>
      </c>
    </row>
    <row r="151" spans="3:11" x14ac:dyDescent="0.25">
      <c r="C151" s="141"/>
      <c r="D151" s="158"/>
      <c r="E151" s="123"/>
      <c r="F151" s="97">
        <f t="shared" si="9"/>
        <v>0</v>
      </c>
      <c r="G151" s="161"/>
      <c r="H151" s="142"/>
      <c r="I151" s="130" t="e">
        <f>VLOOKUP(H151,Presupuesto!$B$11:$C$565,2,0)</f>
        <v>#N/A</v>
      </c>
      <c r="J151" s="98" t="str">
        <f t="shared" ref="J151:J183" si="10">$J$149</f>
        <v>Desarrollo del Sistema de Educación Superior</v>
      </c>
      <c r="K151" s="98" t="s">
        <v>411</v>
      </c>
    </row>
    <row r="152" spans="3:11" x14ac:dyDescent="0.25">
      <c r="C152" s="141"/>
      <c r="D152" s="158"/>
      <c r="E152" s="123"/>
      <c r="F152" s="97">
        <f t="shared" si="9"/>
        <v>0</v>
      </c>
      <c r="G152" s="161"/>
      <c r="H152" s="142"/>
      <c r="I152" s="130" t="e">
        <f>VLOOKUP(H152,Presupuesto!$B$11:$C$565,2,0)</f>
        <v>#N/A</v>
      </c>
      <c r="J152" s="98" t="str">
        <f t="shared" si="10"/>
        <v>Desarrollo del Sistema de Educación Superior</v>
      </c>
      <c r="K152" s="98" t="s">
        <v>411</v>
      </c>
    </row>
    <row r="153" spans="3:11" x14ac:dyDescent="0.25">
      <c r="C153" s="141"/>
      <c r="D153" s="158"/>
      <c r="E153" s="123"/>
      <c r="F153" s="97">
        <f t="shared" si="9"/>
        <v>0</v>
      </c>
      <c r="G153" s="161"/>
      <c r="H153" s="142"/>
      <c r="I153" s="130" t="e">
        <f>VLOOKUP(H153,Presupuesto!$B$11:$C$565,2,0)</f>
        <v>#N/A</v>
      </c>
      <c r="J153" s="98" t="str">
        <f t="shared" si="10"/>
        <v>Desarrollo del Sistema de Educación Superior</v>
      </c>
      <c r="K153" s="98" t="s">
        <v>411</v>
      </c>
    </row>
    <row r="154" spans="3:11" x14ac:dyDescent="0.25">
      <c r="C154" s="141"/>
      <c r="D154" s="158"/>
      <c r="E154" s="123"/>
      <c r="F154" s="97">
        <f t="shared" si="9"/>
        <v>0</v>
      </c>
      <c r="G154" s="161"/>
      <c r="H154" s="142"/>
      <c r="I154" s="130" t="e">
        <f>VLOOKUP(H154,Presupuesto!$B$11:$C$565,2,0)</f>
        <v>#N/A</v>
      </c>
      <c r="J154" s="98" t="str">
        <f t="shared" si="10"/>
        <v>Desarrollo del Sistema de Educación Superior</v>
      </c>
      <c r="K154" s="98" t="s">
        <v>400</v>
      </c>
    </row>
    <row r="155" spans="3:11" x14ac:dyDescent="0.25">
      <c r="C155" s="141"/>
      <c r="D155" s="158"/>
      <c r="E155" s="123"/>
      <c r="F155" s="97">
        <f t="shared" si="9"/>
        <v>0</v>
      </c>
      <c r="G155" s="161"/>
      <c r="H155" s="142"/>
      <c r="I155" s="130" t="e">
        <f>VLOOKUP(H155,Presupuesto!$B$11:$C$565,2,0)</f>
        <v>#N/A</v>
      </c>
      <c r="J155" s="98" t="str">
        <f t="shared" si="10"/>
        <v>Desarrollo del Sistema de Educación Superior</v>
      </c>
      <c r="K155" s="98" t="s">
        <v>411</v>
      </c>
    </row>
    <row r="156" spans="3:11" x14ac:dyDescent="0.25">
      <c r="C156" s="141"/>
      <c r="D156" s="158"/>
      <c r="E156" s="123"/>
      <c r="F156" s="97">
        <f t="shared" si="9"/>
        <v>0</v>
      </c>
      <c r="G156" s="161"/>
      <c r="H156" s="142"/>
      <c r="I156" s="130" t="e">
        <f>VLOOKUP(H156,Presupuesto!$B$11:$C$565,2,0)</f>
        <v>#N/A</v>
      </c>
      <c r="J156" s="98" t="str">
        <f t="shared" si="10"/>
        <v>Desarrollo del Sistema de Educación Superior</v>
      </c>
      <c r="K156" s="98" t="s">
        <v>411</v>
      </c>
    </row>
    <row r="157" spans="3:11" x14ac:dyDescent="0.25">
      <c r="C157" s="141"/>
      <c r="D157" s="158"/>
      <c r="E157" s="123"/>
      <c r="F157" s="97">
        <f t="shared" si="9"/>
        <v>0</v>
      </c>
      <c r="G157" s="161"/>
      <c r="H157" s="142"/>
      <c r="I157" s="130" t="e">
        <f>VLOOKUP(H157,Presupuesto!$B$11:$C$565,2,0)</f>
        <v>#N/A</v>
      </c>
      <c r="J157" s="98" t="str">
        <f t="shared" si="10"/>
        <v>Desarrollo del Sistema de Educación Superior</v>
      </c>
      <c r="K157" s="98" t="s">
        <v>411</v>
      </c>
    </row>
    <row r="158" spans="3:11" x14ac:dyDescent="0.25">
      <c r="C158" s="141"/>
      <c r="D158" s="158"/>
      <c r="E158" s="123"/>
      <c r="F158" s="97">
        <f t="shared" si="9"/>
        <v>0</v>
      </c>
      <c r="G158" s="161"/>
      <c r="H158" s="142"/>
      <c r="I158" s="130" t="e">
        <f>VLOOKUP(H158,Presupuesto!$B$11:$C$565,2,0)</f>
        <v>#N/A</v>
      </c>
      <c r="J158" s="98" t="str">
        <f t="shared" si="10"/>
        <v>Desarrollo del Sistema de Educación Superior</v>
      </c>
      <c r="K158" s="98" t="s">
        <v>411</v>
      </c>
    </row>
    <row r="159" spans="3:11" x14ac:dyDescent="0.25">
      <c r="C159" s="141"/>
      <c r="D159" s="158"/>
      <c r="E159" s="123"/>
      <c r="F159" s="97">
        <f t="shared" si="9"/>
        <v>0</v>
      </c>
      <c r="G159" s="161"/>
      <c r="H159" s="142"/>
      <c r="I159" s="130" t="e">
        <f>VLOOKUP(H159,Presupuesto!$B$11:$C$565,2,0)</f>
        <v>#N/A</v>
      </c>
      <c r="J159" s="98" t="str">
        <f t="shared" si="10"/>
        <v>Desarrollo del Sistema de Educación Superior</v>
      </c>
      <c r="K159" s="98" t="s">
        <v>411</v>
      </c>
    </row>
    <row r="160" spans="3:11" x14ac:dyDescent="0.25">
      <c r="C160" s="141"/>
      <c r="D160" s="158"/>
      <c r="E160" s="123"/>
      <c r="F160" s="97">
        <f t="shared" si="9"/>
        <v>0</v>
      </c>
      <c r="G160" s="161"/>
      <c r="H160" s="142"/>
      <c r="I160" s="130" t="e">
        <f>VLOOKUP(H160,Presupuesto!$B$11:$C$565,2,0)</f>
        <v>#N/A</v>
      </c>
      <c r="J160" s="98" t="str">
        <f t="shared" si="10"/>
        <v>Desarrollo del Sistema de Educación Superior</v>
      </c>
      <c r="K160" s="98" t="s">
        <v>411</v>
      </c>
    </row>
    <row r="161" spans="3:11" x14ac:dyDescent="0.25">
      <c r="C161" s="141"/>
      <c r="D161" s="158"/>
      <c r="E161" s="123"/>
      <c r="F161" s="97">
        <f t="shared" si="9"/>
        <v>0</v>
      </c>
      <c r="G161" s="161"/>
      <c r="H161" s="142"/>
      <c r="I161" s="130" t="e">
        <f>VLOOKUP(H161,Presupuesto!$B$11:$C$565,2,0)</f>
        <v>#N/A</v>
      </c>
      <c r="J161" s="98" t="str">
        <f t="shared" si="10"/>
        <v>Desarrollo del Sistema de Educación Superior</v>
      </c>
      <c r="K161" s="98" t="s">
        <v>411</v>
      </c>
    </row>
    <row r="162" spans="3:11" x14ac:dyDescent="0.25">
      <c r="C162" s="141"/>
      <c r="D162" s="158"/>
      <c r="E162" s="123"/>
      <c r="F162" s="97">
        <f t="shared" si="9"/>
        <v>0</v>
      </c>
      <c r="G162" s="161"/>
      <c r="H162" s="142"/>
      <c r="I162" s="130" t="e">
        <f>VLOOKUP(H162,Presupuesto!$B$11:$C$565,2,0)</f>
        <v>#N/A</v>
      </c>
      <c r="J162" s="98" t="str">
        <f t="shared" si="10"/>
        <v>Desarrollo del Sistema de Educación Superior</v>
      </c>
      <c r="K162" s="98" t="s">
        <v>411</v>
      </c>
    </row>
    <row r="163" spans="3:11" x14ac:dyDescent="0.25">
      <c r="C163" s="141"/>
      <c r="D163" s="158"/>
      <c r="E163" s="123"/>
      <c r="F163" s="97">
        <f t="shared" si="9"/>
        <v>0</v>
      </c>
      <c r="G163" s="161"/>
      <c r="H163" s="142"/>
      <c r="I163" s="130" t="e">
        <f>VLOOKUP(H163,Presupuesto!$B$11:$C$565,2,0)</f>
        <v>#N/A</v>
      </c>
      <c r="J163" s="98" t="str">
        <f t="shared" si="10"/>
        <v>Desarrollo del Sistema de Educación Superior</v>
      </c>
      <c r="K163" s="98" t="s">
        <v>411</v>
      </c>
    </row>
    <row r="164" spans="3:11" x14ac:dyDescent="0.25">
      <c r="C164" s="141"/>
      <c r="D164" s="158"/>
      <c r="E164" s="123"/>
      <c r="F164" s="97">
        <f t="shared" si="9"/>
        <v>0</v>
      </c>
      <c r="G164" s="161"/>
      <c r="H164" s="142"/>
      <c r="I164" s="130" t="e">
        <f>VLOOKUP(H164,Presupuesto!$B$11:$C$565,2,0)</f>
        <v>#N/A</v>
      </c>
      <c r="J164" s="98" t="str">
        <f t="shared" si="10"/>
        <v>Desarrollo del Sistema de Educación Superior</v>
      </c>
      <c r="K164" s="98" t="s">
        <v>411</v>
      </c>
    </row>
    <row r="165" spans="3:11" x14ac:dyDescent="0.25">
      <c r="C165" s="141"/>
      <c r="D165" s="158"/>
      <c r="E165" s="123"/>
      <c r="F165" s="97">
        <f t="shared" si="9"/>
        <v>0</v>
      </c>
      <c r="G165" s="161"/>
      <c r="H165" s="142"/>
      <c r="I165" s="130" t="e">
        <f>VLOOKUP(H165,Presupuesto!$B$11:$C$565,2,0)</f>
        <v>#N/A</v>
      </c>
      <c r="J165" s="98" t="str">
        <f t="shared" si="10"/>
        <v>Desarrollo del Sistema de Educación Superior</v>
      </c>
      <c r="K165" s="98" t="s">
        <v>411</v>
      </c>
    </row>
    <row r="166" spans="3:11" x14ac:dyDescent="0.25">
      <c r="C166" s="141"/>
      <c r="D166" s="158"/>
      <c r="E166" s="123"/>
      <c r="F166" s="97">
        <f t="shared" si="9"/>
        <v>0</v>
      </c>
      <c r="G166" s="161"/>
      <c r="H166" s="142"/>
      <c r="I166" s="130" t="e">
        <f>VLOOKUP(H166,Presupuesto!$B$11:$C$565,2,0)</f>
        <v>#N/A</v>
      </c>
      <c r="J166" s="98" t="str">
        <f t="shared" si="10"/>
        <v>Desarrollo del Sistema de Educación Superior</v>
      </c>
      <c r="K166" s="98" t="s">
        <v>411</v>
      </c>
    </row>
    <row r="167" spans="3:11" x14ac:dyDescent="0.25">
      <c r="C167" s="141"/>
      <c r="D167" s="158"/>
      <c r="E167" s="123"/>
      <c r="F167" s="97">
        <f t="shared" si="9"/>
        <v>0</v>
      </c>
      <c r="G167" s="161"/>
      <c r="H167" s="142"/>
      <c r="I167" s="130" t="e">
        <f>VLOOKUP(H167,Presupuesto!$B$11:$C$565,2,0)</f>
        <v>#N/A</v>
      </c>
      <c r="J167" s="98" t="str">
        <f t="shared" si="10"/>
        <v>Desarrollo del Sistema de Educación Superior</v>
      </c>
      <c r="K167" s="98" t="s">
        <v>411</v>
      </c>
    </row>
    <row r="168" spans="3:11" x14ac:dyDescent="0.25">
      <c r="C168" s="141"/>
      <c r="D168" s="158"/>
      <c r="E168" s="123"/>
      <c r="F168" s="97">
        <f t="shared" si="9"/>
        <v>0</v>
      </c>
      <c r="G168" s="161"/>
      <c r="H168" s="142"/>
      <c r="I168" s="130" t="e">
        <f>VLOOKUP(H168,Presupuesto!$B$11:$C$565,2,0)</f>
        <v>#N/A</v>
      </c>
      <c r="J168" s="98" t="str">
        <f t="shared" si="10"/>
        <v>Desarrollo del Sistema de Educación Superior</v>
      </c>
      <c r="K168" s="98" t="s">
        <v>411</v>
      </c>
    </row>
    <row r="169" spans="3:11" x14ac:dyDescent="0.25">
      <c r="C169" s="141"/>
      <c r="D169" s="158"/>
      <c r="E169" s="123"/>
      <c r="F169" s="97">
        <f t="shared" si="9"/>
        <v>0</v>
      </c>
      <c r="G169" s="161"/>
      <c r="H169" s="142"/>
      <c r="I169" s="130" t="e">
        <f>VLOOKUP(H169,Presupuesto!$B$11:$C$565,2,0)</f>
        <v>#N/A</v>
      </c>
      <c r="J169" s="98" t="str">
        <f t="shared" si="10"/>
        <v>Desarrollo del Sistema de Educación Superior</v>
      </c>
      <c r="K169" s="98" t="s">
        <v>411</v>
      </c>
    </row>
    <row r="170" spans="3:11" x14ac:dyDescent="0.25">
      <c r="C170" s="141"/>
      <c r="D170" s="158"/>
      <c r="E170" s="123"/>
      <c r="F170" s="97">
        <f t="shared" si="9"/>
        <v>0</v>
      </c>
      <c r="G170" s="161"/>
      <c r="H170" s="142"/>
      <c r="I170" s="130" t="e">
        <f>VLOOKUP(H170,Presupuesto!$B$11:$C$565,2,0)</f>
        <v>#N/A</v>
      </c>
      <c r="J170" s="98" t="str">
        <f t="shared" si="10"/>
        <v>Desarrollo del Sistema de Educación Superior</v>
      </c>
      <c r="K170" s="98" t="s">
        <v>411</v>
      </c>
    </row>
    <row r="171" spans="3:11" x14ac:dyDescent="0.25">
      <c r="C171" s="143"/>
      <c r="D171" s="151"/>
      <c r="E171" s="118"/>
      <c r="F171" s="97">
        <f t="shared" si="9"/>
        <v>0</v>
      </c>
      <c r="G171" s="161"/>
      <c r="H171" s="144"/>
      <c r="I171" s="130" t="e">
        <f>VLOOKUP(H171,Presupuesto!$B$11:$C$565,2,0)</f>
        <v>#N/A</v>
      </c>
      <c r="J171" s="98" t="str">
        <f t="shared" si="10"/>
        <v>Desarrollo del Sistema de Educación Superior</v>
      </c>
      <c r="K171" s="98" t="s">
        <v>411</v>
      </c>
    </row>
    <row r="172" spans="3:11" x14ac:dyDescent="0.25">
      <c r="C172" s="143"/>
      <c r="D172" s="151"/>
      <c r="E172" s="118"/>
      <c r="F172" s="97">
        <f t="shared" si="9"/>
        <v>0</v>
      </c>
      <c r="G172" s="161"/>
      <c r="H172" s="144"/>
      <c r="I172" s="130" t="e">
        <f>VLOOKUP(H172,Presupuesto!$B$11:$C$565,2,0)</f>
        <v>#N/A</v>
      </c>
      <c r="J172" s="98" t="str">
        <f t="shared" si="10"/>
        <v>Desarrollo del Sistema de Educación Superior</v>
      </c>
      <c r="K172" s="98" t="s">
        <v>411</v>
      </c>
    </row>
    <row r="173" spans="3:11" x14ac:dyDescent="0.25">
      <c r="C173" s="143"/>
      <c r="D173" s="151"/>
      <c r="E173" s="118"/>
      <c r="F173" s="97">
        <f t="shared" si="9"/>
        <v>0</v>
      </c>
      <c r="G173" s="161"/>
      <c r="H173" s="144"/>
      <c r="I173" s="130" t="e">
        <f>VLOOKUP(H173,Presupuesto!$B$11:$C$565,2,0)</f>
        <v>#N/A</v>
      </c>
      <c r="J173" s="98" t="str">
        <f t="shared" si="10"/>
        <v>Desarrollo del Sistema de Educación Superior</v>
      </c>
      <c r="K173" s="98" t="s">
        <v>411</v>
      </c>
    </row>
    <row r="174" spans="3:11" x14ac:dyDescent="0.25">
      <c r="C174" s="143"/>
      <c r="D174" s="151"/>
      <c r="E174" s="118"/>
      <c r="F174" s="97">
        <f t="shared" si="9"/>
        <v>0</v>
      </c>
      <c r="G174" s="161"/>
      <c r="H174" s="144"/>
      <c r="I174" s="130" t="e">
        <f>VLOOKUP(H174,Presupuesto!$B$11:$C$565,2,0)</f>
        <v>#N/A</v>
      </c>
      <c r="J174" s="98" t="str">
        <f t="shared" si="10"/>
        <v>Desarrollo del Sistema de Educación Superior</v>
      </c>
      <c r="K174" s="98" t="s">
        <v>411</v>
      </c>
    </row>
    <row r="175" spans="3:11" x14ac:dyDescent="0.25">
      <c r="C175" s="143"/>
      <c r="D175" s="151"/>
      <c r="E175" s="118"/>
      <c r="F175" s="97">
        <f t="shared" si="9"/>
        <v>0</v>
      </c>
      <c r="G175" s="161"/>
      <c r="H175" s="144"/>
      <c r="I175" s="130" t="e">
        <f>VLOOKUP(H175,Presupuesto!$B$11:$C$565,2,0)</f>
        <v>#N/A</v>
      </c>
      <c r="J175" s="98" t="str">
        <f t="shared" si="10"/>
        <v>Desarrollo del Sistema de Educación Superior</v>
      </c>
      <c r="K175" s="98" t="s">
        <v>411</v>
      </c>
    </row>
    <row r="176" spans="3:11" x14ac:dyDescent="0.25">
      <c r="C176" s="143"/>
      <c r="D176" s="151"/>
      <c r="E176" s="118"/>
      <c r="F176" s="97">
        <f t="shared" si="9"/>
        <v>0</v>
      </c>
      <c r="G176" s="161"/>
      <c r="H176" s="144"/>
      <c r="I176" s="130" t="e">
        <f>VLOOKUP(H176,Presupuesto!$B$11:$C$565,2,0)</f>
        <v>#N/A</v>
      </c>
      <c r="J176" s="98" t="str">
        <f t="shared" si="10"/>
        <v>Desarrollo del Sistema de Educación Superior</v>
      </c>
      <c r="K176" s="98" t="s">
        <v>411</v>
      </c>
    </row>
    <row r="177" spans="3:11" x14ac:dyDescent="0.25">
      <c r="C177" s="143"/>
      <c r="D177" s="151"/>
      <c r="E177" s="118"/>
      <c r="F177" s="97">
        <f t="shared" si="9"/>
        <v>0</v>
      </c>
      <c r="G177" s="161"/>
      <c r="H177" s="144"/>
      <c r="I177" s="130" t="e">
        <f>VLOOKUP(H177,Presupuesto!$B$11:$C$565,2,0)</f>
        <v>#N/A</v>
      </c>
      <c r="J177" s="98" t="str">
        <f t="shared" si="10"/>
        <v>Desarrollo del Sistema de Educación Superior</v>
      </c>
      <c r="K177" s="98" t="s">
        <v>411</v>
      </c>
    </row>
    <row r="178" spans="3:11" x14ac:dyDescent="0.25">
      <c r="C178" s="143"/>
      <c r="D178" s="151"/>
      <c r="E178" s="118"/>
      <c r="F178" s="97">
        <f t="shared" si="9"/>
        <v>0</v>
      </c>
      <c r="G178" s="161"/>
      <c r="H178" s="144"/>
      <c r="I178" s="130" t="e">
        <f>VLOOKUP(H178,Presupuesto!$B$11:$C$565,2,0)</f>
        <v>#N/A</v>
      </c>
      <c r="J178" s="98" t="str">
        <f t="shared" si="10"/>
        <v>Desarrollo del Sistema de Educación Superior</v>
      </c>
      <c r="K178" s="98" t="s">
        <v>411</v>
      </c>
    </row>
    <row r="179" spans="3:11" x14ac:dyDescent="0.25">
      <c r="C179" s="145"/>
      <c r="D179" s="151"/>
      <c r="E179" s="118"/>
      <c r="F179" s="97">
        <f t="shared" si="9"/>
        <v>0</v>
      </c>
      <c r="G179" s="161"/>
      <c r="H179" s="146"/>
      <c r="I179" s="130" t="e">
        <f>VLOOKUP(H179,Presupuesto!$B$11:$C$565,2,0)</f>
        <v>#N/A</v>
      </c>
      <c r="J179" s="98" t="str">
        <f t="shared" si="10"/>
        <v>Desarrollo del Sistema de Educación Superior</v>
      </c>
      <c r="K179" s="98" t="s">
        <v>402</v>
      </c>
    </row>
    <row r="180" spans="3:11" x14ac:dyDescent="0.25">
      <c r="C180" s="145"/>
      <c r="D180" s="151"/>
      <c r="E180" s="118"/>
      <c r="F180" s="97">
        <f t="shared" si="9"/>
        <v>0</v>
      </c>
      <c r="G180" s="161"/>
      <c r="H180" s="146"/>
      <c r="I180" s="130" t="e">
        <f>VLOOKUP(H180,Presupuesto!$B$11:$C$565,2,0)</f>
        <v>#N/A</v>
      </c>
      <c r="J180" s="98" t="str">
        <f t="shared" si="10"/>
        <v>Desarrollo del Sistema de Educación Superior</v>
      </c>
      <c r="K180" s="98" t="s">
        <v>411</v>
      </c>
    </row>
    <row r="181" spans="3:11" x14ac:dyDescent="0.25">
      <c r="C181" s="145"/>
      <c r="D181" s="151"/>
      <c r="E181" s="118"/>
      <c r="F181" s="97">
        <f t="shared" si="9"/>
        <v>0</v>
      </c>
      <c r="G181" s="161"/>
      <c r="H181" s="146"/>
      <c r="I181" s="130" t="e">
        <f>VLOOKUP(H181,Presupuesto!$B$11:$C$565,2,0)</f>
        <v>#N/A</v>
      </c>
      <c r="J181" s="98" t="str">
        <f t="shared" si="10"/>
        <v>Desarrollo del Sistema de Educación Superior</v>
      </c>
      <c r="K181" s="98" t="s">
        <v>411</v>
      </c>
    </row>
    <row r="182" spans="3:11" x14ac:dyDescent="0.25">
      <c r="C182" s="145"/>
      <c r="D182" s="151"/>
      <c r="E182" s="118"/>
      <c r="F182" s="97">
        <f t="shared" si="9"/>
        <v>0</v>
      </c>
      <c r="G182" s="161"/>
      <c r="H182" s="146"/>
      <c r="I182" s="130" t="e">
        <f>VLOOKUP(H182,Presupuesto!$B$11:$C$565,2,0)</f>
        <v>#N/A</v>
      </c>
      <c r="J182" s="98" t="str">
        <f t="shared" si="10"/>
        <v>Desarrollo del Sistema de Educación Superior</v>
      </c>
      <c r="K182" s="98" t="s">
        <v>411</v>
      </c>
    </row>
    <row r="183" spans="3:11" ht="15.75" thickBot="1" x14ac:dyDescent="0.3">
      <c r="C183" s="147"/>
      <c r="D183" s="159"/>
      <c r="E183" s="103"/>
      <c r="F183" s="105">
        <f t="shared" si="9"/>
        <v>0</v>
      </c>
      <c r="G183" s="162"/>
      <c r="H183" s="148"/>
      <c r="I183" s="132" t="e">
        <f>VLOOKUP(H183,Presupuesto!$B$11:$C$565,2,0)</f>
        <v>#N/A</v>
      </c>
      <c r="J183" s="106" t="str">
        <f t="shared" si="10"/>
        <v>Desarrollo del Sistema de Educación Superior</v>
      </c>
      <c r="K183" s="124" t="s">
        <v>393</v>
      </c>
    </row>
    <row r="185" spans="3:11" ht="15.75" thickBot="1" x14ac:dyDescent="0.3"/>
    <row r="186" spans="3:11" ht="15.75" thickBot="1" x14ac:dyDescent="0.3">
      <c r="C186" s="157" t="s">
        <v>53</v>
      </c>
      <c r="D186" s="373">
        <f>SUM(F193:F227)</f>
        <v>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391</v>
      </c>
      <c r="D189" s="369"/>
      <c r="E189" s="93"/>
      <c r="F189" s="93"/>
      <c r="G189" s="93"/>
      <c r="H189" s="76"/>
      <c r="I189" s="76"/>
      <c r="J189" s="76"/>
      <c r="K189" s="112"/>
    </row>
    <row r="190" spans="3:11" ht="18.75" x14ac:dyDescent="0.25">
      <c r="C190" s="210" t="e">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#N/A</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130</v>
      </c>
      <c r="H192" s="136" t="s">
        <v>46</v>
      </c>
      <c r="I192" s="133" t="s">
        <v>131</v>
      </c>
      <c r="J192" s="133" t="s">
        <v>409</v>
      </c>
      <c r="K192" s="133" t="s">
        <v>410</v>
      </c>
    </row>
    <row r="193" spans="3:11" x14ac:dyDescent="0.25">
      <c r="C193" s="220" t="s">
        <v>438</v>
      </c>
      <c r="D193" s="221"/>
      <c r="E193" s="219">
        <f>HLOOKUP(C193,$AH$2:$BU$3,2,0)</f>
        <v>620</v>
      </c>
      <c r="F193" s="97">
        <f t="shared" ref="F193:F227" si="11">D193*E193</f>
        <v>0</v>
      </c>
      <c r="G193" s="161"/>
      <c r="H193" s="142"/>
      <c r="I193" s="130" t="e">
        <f>VLOOKUP(H193,Presupuesto!$B$11:$C$565,2,0)</f>
        <v>#N/A</v>
      </c>
      <c r="J193" s="218" t="s">
        <v>1478</v>
      </c>
      <c r="K193" s="98" t="s">
        <v>393</v>
      </c>
    </row>
    <row r="194" spans="3:11" x14ac:dyDescent="0.25">
      <c r="C194" s="141"/>
      <c r="D194" s="158"/>
      <c r="E194" s="123"/>
      <c r="F194" s="97">
        <f t="shared" si="11"/>
        <v>0</v>
      </c>
      <c r="G194" s="161"/>
      <c r="H194" s="142"/>
      <c r="I194" s="130" t="e">
        <f>VLOOKUP(H194,Presupuesto!$B$11:$C$565,2,0)</f>
        <v>#N/A</v>
      </c>
      <c r="J194" s="98" t="str">
        <f>$J$193</f>
        <v>Desarrollo del Sistema de Educación Superior</v>
      </c>
      <c r="K194" s="98" t="s">
        <v>411</v>
      </c>
    </row>
    <row r="195" spans="3:11" x14ac:dyDescent="0.25">
      <c r="C195" s="141"/>
      <c r="D195" s="158"/>
      <c r="E195" s="123"/>
      <c r="F195" s="97">
        <f t="shared" si="11"/>
        <v>0</v>
      </c>
      <c r="G195" s="161"/>
      <c r="H195" s="142"/>
      <c r="I195" s="130" t="e">
        <f>VLOOKUP(H195,Presupuesto!$B$11:$C$565,2,0)</f>
        <v>#N/A</v>
      </c>
      <c r="J195" s="98" t="str">
        <f t="shared" ref="J195:J227" si="12">$J$193</f>
        <v>Desarrollo del Sistema de Educación Superior</v>
      </c>
      <c r="K195" s="98" t="s">
        <v>411</v>
      </c>
    </row>
    <row r="196" spans="3:11" x14ac:dyDescent="0.25">
      <c r="C196" s="141"/>
      <c r="D196" s="158"/>
      <c r="E196" s="123"/>
      <c r="F196" s="97">
        <f t="shared" si="11"/>
        <v>0</v>
      </c>
      <c r="G196" s="161"/>
      <c r="H196" s="142"/>
      <c r="I196" s="130" t="e">
        <f>VLOOKUP(H196,Presupuesto!$B$11:$C$565,2,0)</f>
        <v>#N/A</v>
      </c>
      <c r="J196" s="98" t="str">
        <f t="shared" si="12"/>
        <v>Desarrollo del Sistema de Educación Superior</v>
      </c>
      <c r="K196" s="98" t="s">
        <v>411</v>
      </c>
    </row>
    <row r="197" spans="3:11" x14ac:dyDescent="0.25">
      <c r="C197" s="141"/>
      <c r="D197" s="158"/>
      <c r="E197" s="123"/>
      <c r="F197" s="97">
        <f t="shared" si="11"/>
        <v>0</v>
      </c>
      <c r="G197" s="161"/>
      <c r="H197" s="142"/>
      <c r="I197" s="130" t="e">
        <f>VLOOKUP(H197,Presupuesto!$B$11:$C$565,2,0)</f>
        <v>#N/A</v>
      </c>
      <c r="J197" s="98" t="str">
        <f t="shared" si="12"/>
        <v>Desarrollo del Sistema de Educación Superior</v>
      </c>
      <c r="K197" s="98" t="s">
        <v>411</v>
      </c>
    </row>
    <row r="198" spans="3:11" x14ac:dyDescent="0.25">
      <c r="C198" s="141"/>
      <c r="D198" s="158"/>
      <c r="E198" s="123"/>
      <c r="F198" s="97">
        <f t="shared" si="11"/>
        <v>0</v>
      </c>
      <c r="G198" s="161"/>
      <c r="H198" s="142"/>
      <c r="I198" s="130" t="e">
        <f>VLOOKUP(H198,Presupuesto!$B$11:$C$565,2,0)</f>
        <v>#N/A</v>
      </c>
      <c r="J198" s="98" t="str">
        <f t="shared" si="12"/>
        <v>Desarrollo del Sistema de Educación Superior</v>
      </c>
      <c r="K198" s="98" t="s">
        <v>400</v>
      </c>
    </row>
    <row r="199" spans="3:11" x14ac:dyDescent="0.25">
      <c r="C199" s="141"/>
      <c r="D199" s="158"/>
      <c r="E199" s="123"/>
      <c r="F199" s="97">
        <f t="shared" si="11"/>
        <v>0</v>
      </c>
      <c r="G199" s="161"/>
      <c r="H199" s="142"/>
      <c r="I199" s="130" t="e">
        <f>VLOOKUP(H199,Presupuesto!$B$11:$C$565,2,0)</f>
        <v>#N/A</v>
      </c>
      <c r="J199" s="98" t="str">
        <f t="shared" si="12"/>
        <v>Desarrollo del Sistema de Educación Superior</v>
      </c>
      <c r="K199" s="98" t="s">
        <v>411</v>
      </c>
    </row>
    <row r="200" spans="3:11" x14ac:dyDescent="0.25">
      <c r="C200" s="141"/>
      <c r="D200" s="158"/>
      <c r="E200" s="123"/>
      <c r="F200" s="97">
        <f t="shared" si="11"/>
        <v>0</v>
      </c>
      <c r="G200" s="161"/>
      <c r="H200" s="142"/>
      <c r="I200" s="130" t="e">
        <f>VLOOKUP(H200,Presupuesto!$B$11:$C$565,2,0)</f>
        <v>#N/A</v>
      </c>
      <c r="J200" s="98" t="str">
        <f t="shared" si="12"/>
        <v>Desarrollo del Sistema de Educación Superior</v>
      </c>
      <c r="K200" s="98" t="s">
        <v>411</v>
      </c>
    </row>
    <row r="201" spans="3:11" x14ac:dyDescent="0.25">
      <c r="C201" s="141"/>
      <c r="D201" s="158"/>
      <c r="E201" s="123"/>
      <c r="F201" s="97">
        <f t="shared" si="11"/>
        <v>0</v>
      </c>
      <c r="G201" s="161"/>
      <c r="H201" s="142"/>
      <c r="I201" s="130" t="e">
        <f>VLOOKUP(H201,Presupuesto!$B$11:$C$565,2,0)</f>
        <v>#N/A</v>
      </c>
      <c r="J201" s="98" t="str">
        <f t="shared" si="12"/>
        <v>Desarrollo del Sistema de Educación Superior</v>
      </c>
      <c r="K201" s="98" t="s">
        <v>411</v>
      </c>
    </row>
    <row r="202" spans="3:11" x14ac:dyDescent="0.25">
      <c r="C202" s="141"/>
      <c r="D202" s="158"/>
      <c r="E202" s="123"/>
      <c r="F202" s="97">
        <f t="shared" si="11"/>
        <v>0</v>
      </c>
      <c r="G202" s="161"/>
      <c r="H202" s="142"/>
      <c r="I202" s="130" t="e">
        <f>VLOOKUP(H202,Presupuesto!$B$11:$C$565,2,0)</f>
        <v>#N/A</v>
      </c>
      <c r="J202" s="98" t="str">
        <f t="shared" si="12"/>
        <v>Desarrollo del Sistema de Educación Superior</v>
      </c>
      <c r="K202" s="98" t="s">
        <v>411</v>
      </c>
    </row>
    <row r="203" spans="3:11" x14ac:dyDescent="0.25">
      <c r="C203" s="141"/>
      <c r="D203" s="158"/>
      <c r="E203" s="123"/>
      <c r="F203" s="97">
        <f t="shared" si="11"/>
        <v>0</v>
      </c>
      <c r="G203" s="161"/>
      <c r="H203" s="142"/>
      <c r="I203" s="130" t="e">
        <f>VLOOKUP(H203,Presupuesto!$B$11:$C$565,2,0)</f>
        <v>#N/A</v>
      </c>
      <c r="J203" s="98" t="str">
        <f t="shared" si="12"/>
        <v>Desarrollo del Sistema de Educación Superior</v>
      </c>
      <c r="K203" s="98" t="s">
        <v>411</v>
      </c>
    </row>
    <row r="204" spans="3:11" x14ac:dyDescent="0.25">
      <c r="C204" s="141"/>
      <c r="D204" s="158"/>
      <c r="E204" s="123"/>
      <c r="F204" s="97">
        <f t="shared" si="11"/>
        <v>0</v>
      </c>
      <c r="G204" s="161"/>
      <c r="H204" s="142"/>
      <c r="I204" s="130" t="e">
        <f>VLOOKUP(H204,Presupuesto!$B$11:$C$565,2,0)</f>
        <v>#N/A</v>
      </c>
      <c r="J204" s="98" t="str">
        <f t="shared" si="12"/>
        <v>Desarrollo del Sistema de Educación Superior</v>
      </c>
      <c r="K204" s="98" t="s">
        <v>411</v>
      </c>
    </row>
    <row r="205" spans="3:11" x14ac:dyDescent="0.25">
      <c r="C205" s="141"/>
      <c r="D205" s="158"/>
      <c r="E205" s="123"/>
      <c r="F205" s="97">
        <f t="shared" si="11"/>
        <v>0</v>
      </c>
      <c r="G205" s="161"/>
      <c r="H205" s="142"/>
      <c r="I205" s="130" t="e">
        <f>VLOOKUP(H205,Presupuesto!$B$11:$C$565,2,0)</f>
        <v>#N/A</v>
      </c>
      <c r="J205" s="98" t="str">
        <f t="shared" si="12"/>
        <v>Desarrollo del Sistema de Educación Superior</v>
      </c>
      <c r="K205" s="98" t="s">
        <v>411</v>
      </c>
    </row>
    <row r="206" spans="3:11" x14ac:dyDescent="0.25">
      <c r="C206" s="141"/>
      <c r="D206" s="158"/>
      <c r="E206" s="123"/>
      <c r="F206" s="97">
        <f t="shared" si="11"/>
        <v>0</v>
      </c>
      <c r="G206" s="161"/>
      <c r="H206" s="142"/>
      <c r="I206" s="130" t="e">
        <f>VLOOKUP(H206,Presupuesto!$B$11:$C$565,2,0)</f>
        <v>#N/A</v>
      </c>
      <c r="J206" s="98" t="str">
        <f t="shared" si="12"/>
        <v>Desarrollo del Sistema de Educación Superior</v>
      </c>
      <c r="K206" s="98" t="s">
        <v>411</v>
      </c>
    </row>
    <row r="207" spans="3:11" x14ac:dyDescent="0.25">
      <c r="C207" s="141"/>
      <c r="D207" s="158"/>
      <c r="E207" s="123"/>
      <c r="F207" s="97">
        <f t="shared" si="11"/>
        <v>0</v>
      </c>
      <c r="G207" s="161"/>
      <c r="H207" s="142"/>
      <c r="I207" s="130" t="e">
        <f>VLOOKUP(H207,Presupuesto!$B$11:$C$565,2,0)</f>
        <v>#N/A</v>
      </c>
      <c r="J207" s="98" t="str">
        <f t="shared" si="12"/>
        <v>Desarrollo del Sistema de Educación Superior</v>
      </c>
      <c r="K207" s="98" t="s">
        <v>411</v>
      </c>
    </row>
    <row r="208" spans="3:11" x14ac:dyDescent="0.25">
      <c r="C208" s="141"/>
      <c r="D208" s="158"/>
      <c r="E208" s="123"/>
      <c r="F208" s="97">
        <f t="shared" si="11"/>
        <v>0</v>
      </c>
      <c r="G208" s="161"/>
      <c r="H208" s="142"/>
      <c r="I208" s="130" t="e">
        <f>VLOOKUP(H208,Presupuesto!$B$11:$C$565,2,0)</f>
        <v>#N/A</v>
      </c>
      <c r="J208" s="98" t="str">
        <f t="shared" si="12"/>
        <v>Desarrollo del Sistema de Educación Superior</v>
      </c>
      <c r="K208" s="98" t="s">
        <v>411</v>
      </c>
    </row>
    <row r="209" spans="3:11" x14ac:dyDescent="0.25">
      <c r="C209" s="141"/>
      <c r="D209" s="158"/>
      <c r="E209" s="123"/>
      <c r="F209" s="97">
        <f t="shared" si="11"/>
        <v>0</v>
      </c>
      <c r="G209" s="161"/>
      <c r="H209" s="142"/>
      <c r="I209" s="130" t="e">
        <f>VLOOKUP(H209,Presupuesto!$B$11:$C$565,2,0)</f>
        <v>#N/A</v>
      </c>
      <c r="J209" s="98" t="str">
        <f t="shared" si="12"/>
        <v>Desarrollo del Sistema de Educación Superior</v>
      </c>
      <c r="K209" s="98" t="s">
        <v>411</v>
      </c>
    </row>
    <row r="210" spans="3:11" x14ac:dyDescent="0.25">
      <c r="C210" s="141"/>
      <c r="D210" s="158"/>
      <c r="E210" s="123"/>
      <c r="F210" s="97">
        <f t="shared" si="11"/>
        <v>0</v>
      </c>
      <c r="G210" s="161"/>
      <c r="H210" s="142"/>
      <c r="I210" s="130" t="e">
        <f>VLOOKUP(H210,Presupuesto!$B$11:$C$565,2,0)</f>
        <v>#N/A</v>
      </c>
      <c r="J210" s="98" t="str">
        <f t="shared" si="12"/>
        <v>Desarrollo del Sistema de Educación Superior</v>
      </c>
      <c r="K210" s="98" t="s">
        <v>411</v>
      </c>
    </row>
    <row r="211" spans="3:11" x14ac:dyDescent="0.25">
      <c r="C211" s="141"/>
      <c r="D211" s="158"/>
      <c r="E211" s="123"/>
      <c r="F211" s="97">
        <f t="shared" si="11"/>
        <v>0</v>
      </c>
      <c r="G211" s="161"/>
      <c r="H211" s="142"/>
      <c r="I211" s="130" t="e">
        <f>VLOOKUP(H211,Presupuesto!$B$11:$C$565,2,0)</f>
        <v>#N/A</v>
      </c>
      <c r="J211" s="98" t="str">
        <f t="shared" si="12"/>
        <v>Desarrollo del Sistema de Educación Superior</v>
      </c>
      <c r="K211" s="98" t="s">
        <v>411</v>
      </c>
    </row>
    <row r="212" spans="3:11" x14ac:dyDescent="0.25">
      <c r="C212" s="141"/>
      <c r="D212" s="158"/>
      <c r="E212" s="123"/>
      <c r="F212" s="97">
        <f t="shared" si="11"/>
        <v>0</v>
      </c>
      <c r="G212" s="161"/>
      <c r="H212" s="142"/>
      <c r="I212" s="130" t="e">
        <f>VLOOKUP(H212,Presupuesto!$B$11:$C$565,2,0)</f>
        <v>#N/A</v>
      </c>
      <c r="J212" s="98" t="str">
        <f t="shared" si="12"/>
        <v>Desarrollo del Sistema de Educación Superior</v>
      </c>
      <c r="K212" s="98" t="s">
        <v>411</v>
      </c>
    </row>
    <row r="213" spans="3:11" x14ac:dyDescent="0.25">
      <c r="C213" s="141"/>
      <c r="D213" s="158"/>
      <c r="E213" s="123"/>
      <c r="F213" s="97">
        <f t="shared" si="11"/>
        <v>0</v>
      </c>
      <c r="G213" s="161"/>
      <c r="H213" s="142"/>
      <c r="I213" s="130" t="e">
        <f>VLOOKUP(H213,Presupuesto!$B$11:$C$565,2,0)</f>
        <v>#N/A</v>
      </c>
      <c r="J213" s="98" t="str">
        <f t="shared" si="12"/>
        <v>Desarrollo del Sistema de Educación Superior</v>
      </c>
      <c r="K213" s="98" t="s">
        <v>411</v>
      </c>
    </row>
    <row r="214" spans="3:11" x14ac:dyDescent="0.25">
      <c r="C214" s="141"/>
      <c r="D214" s="158"/>
      <c r="E214" s="123"/>
      <c r="F214" s="97">
        <f t="shared" si="11"/>
        <v>0</v>
      </c>
      <c r="G214" s="161"/>
      <c r="H214" s="142"/>
      <c r="I214" s="130" t="e">
        <f>VLOOKUP(H214,Presupuesto!$B$11:$C$565,2,0)</f>
        <v>#N/A</v>
      </c>
      <c r="J214" s="98" t="str">
        <f t="shared" si="12"/>
        <v>Desarrollo del Sistema de Educación Superior</v>
      </c>
      <c r="K214" s="98" t="s">
        <v>411</v>
      </c>
    </row>
    <row r="215" spans="3:11" x14ac:dyDescent="0.25">
      <c r="C215" s="143"/>
      <c r="D215" s="151"/>
      <c r="E215" s="118"/>
      <c r="F215" s="97">
        <f t="shared" si="11"/>
        <v>0</v>
      </c>
      <c r="G215" s="161"/>
      <c r="H215" s="144"/>
      <c r="I215" s="130" t="e">
        <f>VLOOKUP(H215,Presupuesto!$B$11:$C$565,2,0)</f>
        <v>#N/A</v>
      </c>
      <c r="J215" s="98" t="str">
        <f t="shared" si="12"/>
        <v>Desarrollo del Sistema de Educación Superior</v>
      </c>
      <c r="K215" s="98" t="s">
        <v>411</v>
      </c>
    </row>
    <row r="216" spans="3:11" x14ac:dyDescent="0.25">
      <c r="C216" s="143"/>
      <c r="D216" s="151"/>
      <c r="E216" s="118"/>
      <c r="F216" s="97">
        <f t="shared" si="11"/>
        <v>0</v>
      </c>
      <c r="G216" s="161"/>
      <c r="H216" s="144"/>
      <c r="I216" s="130" t="e">
        <f>VLOOKUP(H216,Presupuesto!$B$11:$C$565,2,0)</f>
        <v>#N/A</v>
      </c>
      <c r="J216" s="98" t="str">
        <f t="shared" si="12"/>
        <v>Desarrollo del Sistema de Educación Superior</v>
      </c>
      <c r="K216" s="98" t="s">
        <v>411</v>
      </c>
    </row>
    <row r="217" spans="3:11" x14ac:dyDescent="0.25">
      <c r="C217" s="143"/>
      <c r="D217" s="151"/>
      <c r="E217" s="118"/>
      <c r="F217" s="97">
        <f t="shared" si="11"/>
        <v>0</v>
      </c>
      <c r="G217" s="161"/>
      <c r="H217" s="144"/>
      <c r="I217" s="130" t="e">
        <f>VLOOKUP(H217,Presupuesto!$B$11:$C$565,2,0)</f>
        <v>#N/A</v>
      </c>
      <c r="J217" s="98" t="str">
        <f t="shared" si="12"/>
        <v>Desarrollo del Sistema de Educación Superior</v>
      </c>
      <c r="K217" s="98" t="s">
        <v>411</v>
      </c>
    </row>
    <row r="218" spans="3:11" x14ac:dyDescent="0.25">
      <c r="C218" s="143"/>
      <c r="D218" s="151"/>
      <c r="E218" s="118"/>
      <c r="F218" s="97">
        <f t="shared" si="11"/>
        <v>0</v>
      </c>
      <c r="G218" s="161"/>
      <c r="H218" s="144"/>
      <c r="I218" s="130" t="e">
        <f>VLOOKUP(H218,Presupuesto!$B$11:$C$565,2,0)</f>
        <v>#N/A</v>
      </c>
      <c r="J218" s="98" t="str">
        <f t="shared" si="12"/>
        <v>Desarrollo del Sistema de Educación Superior</v>
      </c>
      <c r="K218" s="98" t="s">
        <v>411</v>
      </c>
    </row>
    <row r="219" spans="3:11" x14ac:dyDescent="0.25">
      <c r="C219" s="143"/>
      <c r="D219" s="151"/>
      <c r="E219" s="118"/>
      <c r="F219" s="97">
        <f t="shared" si="11"/>
        <v>0</v>
      </c>
      <c r="G219" s="161"/>
      <c r="H219" s="144"/>
      <c r="I219" s="130" t="e">
        <f>VLOOKUP(H219,Presupuesto!$B$11:$C$565,2,0)</f>
        <v>#N/A</v>
      </c>
      <c r="J219" s="98" t="str">
        <f t="shared" si="12"/>
        <v>Desarrollo del Sistema de Educación Superior</v>
      </c>
      <c r="K219" s="98" t="s">
        <v>411</v>
      </c>
    </row>
    <row r="220" spans="3:11" x14ac:dyDescent="0.25">
      <c r="C220" s="143"/>
      <c r="D220" s="151"/>
      <c r="E220" s="118"/>
      <c r="F220" s="97">
        <f t="shared" si="11"/>
        <v>0</v>
      </c>
      <c r="G220" s="161"/>
      <c r="H220" s="144"/>
      <c r="I220" s="130" t="e">
        <f>VLOOKUP(H220,Presupuesto!$B$11:$C$565,2,0)</f>
        <v>#N/A</v>
      </c>
      <c r="J220" s="98" t="str">
        <f t="shared" si="12"/>
        <v>Desarrollo del Sistema de Educación Superior</v>
      </c>
      <c r="K220" s="98" t="s">
        <v>411</v>
      </c>
    </row>
    <row r="221" spans="3:11" x14ac:dyDescent="0.25">
      <c r="C221" s="143"/>
      <c r="D221" s="151"/>
      <c r="E221" s="118"/>
      <c r="F221" s="97">
        <f t="shared" si="11"/>
        <v>0</v>
      </c>
      <c r="G221" s="161"/>
      <c r="H221" s="144"/>
      <c r="I221" s="130" t="e">
        <f>VLOOKUP(H221,Presupuesto!$B$11:$C$565,2,0)</f>
        <v>#N/A</v>
      </c>
      <c r="J221" s="98" t="str">
        <f t="shared" si="12"/>
        <v>Desarrollo del Sistema de Educación Superior</v>
      </c>
      <c r="K221" s="98" t="s">
        <v>411</v>
      </c>
    </row>
    <row r="222" spans="3:11" x14ac:dyDescent="0.25">
      <c r="C222" s="143"/>
      <c r="D222" s="151"/>
      <c r="E222" s="118"/>
      <c r="F222" s="97">
        <f t="shared" si="11"/>
        <v>0</v>
      </c>
      <c r="G222" s="161"/>
      <c r="H222" s="144"/>
      <c r="I222" s="130" t="e">
        <f>VLOOKUP(H222,Presupuesto!$B$11:$C$565,2,0)</f>
        <v>#N/A</v>
      </c>
      <c r="J222" s="98" t="str">
        <f t="shared" si="12"/>
        <v>Desarrollo del Sistema de Educación Superior</v>
      </c>
      <c r="K222" s="98" t="s">
        <v>411</v>
      </c>
    </row>
    <row r="223" spans="3:11" x14ac:dyDescent="0.25">
      <c r="C223" s="145"/>
      <c r="D223" s="151"/>
      <c r="E223" s="118"/>
      <c r="F223" s="97">
        <f t="shared" si="11"/>
        <v>0</v>
      </c>
      <c r="G223" s="161"/>
      <c r="H223" s="146"/>
      <c r="I223" s="130" t="e">
        <f>VLOOKUP(H223,Presupuesto!$B$11:$C$565,2,0)</f>
        <v>#N/A</v>
      </c>
      <c r="J223" s="98" t="str">
        <f t="shared" si="12"/>
        <v>Desarrollo del Sistema de Educación Superior</v>
      </c>
      <c r="K223" s="98" t="s">
        <v>402</v>
      </c>
    </row>
    <row r="224" spans="3:11" x14ac:dyDescent="0.25">
      <c r="C224" s="145"/>
      <c r="D224" s="151"/>
      <c r="E224" s="118"/>
      <c r="F224" s="97">
        <f t="shared" si="11"/>
        <v>0</v>
      </c>
      <c r="G224" s="161"/>
      <c r="H224" s="146"/>
      <c r="I224" s="130" t="e">
        <f>VLOOKUP(H224,Presupuesto!$B$11:$C$565,2,0)</f>
        <v>#N/A</v>
      </c>
      <c r="J224" s="98" t="str">
        <f t="shared" si="12"/>
        <v>Desarrollo del Sistema de Educación Superior</v>
      </c>
      <c r="K224" s="98" t="s">
        <v>411</v>
      </c>
    </row>
    <row r="225" spans="3:11" x14ac:dyDescent="0.25">
      <c r="C225" s="145"/>
      <c r="D225" s="151"/>
      <c r="E225" s="118"/>
      <c r="F225" s="97">
        <f t="shared" si="11"/>
        <v>0</v>
      </c>
      <c r="G225" s="161"/>
      <c r="H225" s="146"/>
      <c r="I225" s="130" t="e">
        <f>VLOOKUP(H225,Presupuesto!$B$11:$C$565,2,0)</f>
        <v>#N/A</v>
      </c>
      <c r="J225" s="98" t="str">
        <f t="shared" si="12"/>
        <v>Desarrollo del Sistema de Educación Superior</v>
      </c>
      <c r="K225" s="98" t="s">
        <v>411</v>
      </c>
    </row>
    <row r="226" spans="3:11" x14ac:dyDescent="0.25">
      <c r="C226" s="145"/>
      <c r="D226" s="151"/>
      <c r="E226" s="118"/>
      <c r="F226" s="97">
        <f t="shared" si="11"/>
        <v>0</v>
      </c>
      <c r="G226" s="161"/>
      <c r="H226" s="146"/>
      <c r="I226" s="130" t="e">
        <f>VLOOKUP(H226,Presupuesto!$B$11:$C$565,2,0)</f>
        <v>#N/A</v>
      </c>
      <c r="J226" s="98" t="str">
        <f t="shared" si="12"/>
        <v>Desarrollo del Sistema de Educación Superior</v>
      </c>
      <c r="K226" s="98" t="s">
        <v>411</v>
      </c>
    </row>
    <row r="227" spans="3:11" ht="15.75" thickBot="1" x14ac:dyDescent="0.3">
      <c r="C227" s="147"/>
      <c r="D227" s="159"/>
      <c r="E227" s="103"/>
      <c r="F227" s="105">
        <f t="shared" si="11"/>
        <v>0</v>
      </c>
      <c r="G227" s="162"/>
      <c r="H227" s="148"/>
      <c r="I227" s="132" t="e">
        <f>VLOOKUP(H227,Presupuesto!$B$11:$C$565,2,0)</f>
        <v>#N/A</v>
      </c>
      <c r="J227" s="106" t="str">
        <f t="shared" si="12"/>
        <v>Desarrollo del Sistema de Educación Superior</v>
      </c>
      <c r="K227" s="124" t="s">
        <v>393</v>
      </c>
    </row>
    <row r="229" spans="3:11" ht="15.75" thickBot="1" x14ac:dyDescent="0.3">
      <c r="F229" s="90"/>
      <c r="G229" s="89"/>
      <c r="H229" s="90"/>
      <c r="I229" s="90"/>
    </row>
    <row r="230" spans="3:11" ht="15.75" thickBot="1" x14ac:dyDescent="0.3">
      <c r="C230" s="157" t="s">
        <v>53</v>
      </c>
      <c r="D230" s="373">
        <f>SUM(F237:F271)</f>
        <v>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391</v>
      </c>
      <c r="D233" s="369"/>
      <c r="E233" s="93"/>
      <c r="F233" s="93"/>
      <c r="G233" s="93"/>
      <c r="H233" s="76"/>
      <c r="I233" s="76"/>
      <c r="J233" s="76"/>
      <c r="K233" s="112"/>
    </row>
    <row r="234" spans="3:11" ht="18.75" x14ac:dyDescent="0.25">
      <c r="C234" s="210" t="e">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#N/A</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130</v>
      </c>
      <c r="H236" s="136" t="s">
        <v>46</v>
      </c>
      <c r="I236" s="133" t="s">
        <v>131</v>
      </c>
      <c r="J236" s="133" t="s">
        <v>409</v>
      </c>
      <c r="K236" s="133" t="s">
        <v>410</v>
      </c>
    </row>
    <row r="237" spans="3:11" x14ac:dyDescent="0.25">
      <c r="C237" s="220" t="s">
        <v>438</v>
      </c>
      <c r="D237" s="221"/>
      <c r="E237" s="219">
        <f>HLOOKUP(C237,$AH$2:$BU$3,2,0)</f>
        <v>620</v>
      </c>
      <c r="F237" s="97">
        <f t="shared" ref="F237:F271" si="13">D237*E237</f>
        <v>0</v>
      </c>
      <c r="G237" s="161"/>
      <c r="H237" s="142"/>
      <c r="I237" s="130" t="e">
        <f>VLOOKUP(H237,Presupuesto!$B$11:$C$565,2,0)</f>
        <v>#N/A</v>
      </c>
      <c r="J237" s="218" t="s">
        <v>1478</v>
      </c>
      <c r="K237" s="98" t="s">
        <v>393</v>
      </c>
    </row>
    <row r="238" spans="3:11" x14ac:dyDescent="0.25">
      <c r="C238" s="141"/>
      <c r="D238" s="158"/>
      <c r="E238" s="123"/>
      <c r="F238" s="97">
        <f t="shared" si="13"/>
        <v>0</v>
      </c>
      <c r="G238" s="161"/>
      <c r="H238" s="142"/>
      <c r="I238" s="130" t="e">
        <f>VLOOKUP(H238,Presupuesto!$B$11:$C$565,2,0)</f>
        <v>#N/A</v>
      </c>
      <c r="J238" s="98" t="str">
        <f>$J$237</f>
        <v>Desarrollo del Sistema de Educación Superior</v>
      </c>
      <c r="K238" s="98" t="s">
        <v>411</v>
      </c>
    </row>
    <row r="239" spans="3:11" x14ac:dyDescent="0.25">
      <c r="C239" s="141"/>
      <c r="D239" s="158"/>
      <c r="E239" s="123"/>
      <c r="F239" s="97">
        <f t="shared" si="13"/>
        <v>0</v>
      </c>
      <c r="G239" s="161"/>
      <c r="H239" s="142"/>
      <c r="I239" s="130" t="e">
        <f>VLOOKUP(H239,Presupuesto!$B$11:$C$565,2,0)</f>
        <v>#N/A</v>
      </c>
      <c r="J239" s="98" t="str">
        <f t="shared" ref="J239:J271" si="14">$J$237</f>
        <v>Desarrollo del Sistema de Educación Superior</v>
      </c>
      <c r="K239" s="98" t="s">
        <v>411</v>
      </c>
    </row>
    <row r="240" spans="3:11" x14ac:dyDescent="0.25">
      <c r="C240" s="141"/>
      <c r="D240" s="158"/>
      <c r="E240" s="123"/>
      <c r="F240" s="97">
        <f t="shared" si="13"/>
        <v>0</v>
      </c>
      <c r="G240" s="161"/>
      <c r="H240" s="142"/>
      <c r="I240" s="130" t="e">
        <f>VLOOKUP(H240,Presupuesto!$B$11:$C$565,2,0)</f>
        <v>#N/A</v>
      </c>
      <c r="J240" s="98" t="str">
        <f t="shared" si="14"/>
        <v>Desarrollo del Sistema de Educación Superior</v>
      </c>
      <c r="K240" s="98" t="s">
        <v>411</v>
      </c>
    </row>
    <row r="241" spans="3:11" x14ac:dyDescent="0.25">
      <c r="C241" s="141"/>
      <c r="D241" s="158"/>
      <c r="E241" s="123"/>
      <c r="F241" s="97">
        <f t="shared" si="13"/>
        <v>0</v>
      </c>
      <c r="G241" s="161"/>
      <c r="H241" s="142"/>
      <c r="I241" s="130" t="e">
        <f>VLOOKUP(H241,Presupuesto!$B$11:$C$565,2,0)</f>
        <v>#N/A</v>
      </c>
      <c r="J241" s="98" t="str">
        <f t="shared" si="14"/>
        <v>Desarrollo del Sistema de Educación Superior</v>
      </c>
      <c r="K241" s="98" t="s">
        <v>411</v>
      </c>
    </row>
    <row r="242" spans="3:11" x14ac:dyDescent="0.25">
      <c r="C242" s="141"/>
      <c r="D242" s="158"/>
      <c r="E242" s="123"/>
      <c r="F242" s="97">
        <f t="shared" si="13"/>
        <v>0</v>
      </c>
      <c r="G242" s="161"/>
      <c r="H242" s="142"/>
      <c r="I242" s="130" t="e">
        <f>VLOOKUP(H242,Presupuesto!$B$11:$C$565,2,0)</f>
        <v>#N/A</v>
      </c>
      <c r="J242" s="98" t="str">
        <f t="shared" si="14"/>
        <v>Desarrollo del Sistema de Educación Superior</v>
      </c>
      <c r="K242" s="98" t="s">
        <v>400</v>
      </c>
    </row>
    <row r="243" spans="3:11" x14ac:dyDescent="0.25">
      <c r="C243" s="141"/>
      <c r="D243" s="158"/>
      <c r="E243" s="123"/>
      <c r="F243" s="97">
        <f t="shared" si="13"/>
        <v>0</v>
      </c>
      <c r="G243" s="161"/>
      <c r="H243" s="142"/>
      <c r="I243" s="130" t="e">
        <f>VLOOKUP(H243,Presupuesto!$B$11:$C$565,2,0)</f>
        <v>#N/A</v>
      </c>
      <c r="J243" s="98" t="str">
        <f t="shared" si="14"/>
        <v>Desarrollo del Sistema de Educación Superior</v>
      </c>
      <c r="K243" s="98" t="s">
        <v>411</v>
      </c>
    </row>
    <row r="244" spans="3:11" x14ac:dyDescent="0.25">
      <c r="C244" s="141"/>
      <c r="D244" s="158"/>
      <c r="E244" s="123"/>
      <c r="F244" s="97">
        <f t="shared" si="13"/>
        <v>0</v>
      </c>
      <c r="G244" s="161"/>
      <c r="H244" s="142"/>
      <c r="I244" s="130" t="e">
        <f>VLOOKUP(H244,Presupuesto!$B$11:$C$565,2,0)</f>
        <v>#N/A</v>
      </c>
      <c r="J244" s="98" t="str">
        <f t="shared" si="14"/>
        <v>Desarrollo del Sistema de Educación Superior</v>
      </c>
      <c r="K244" s="98" t="s">
        <v>411</v>
      </c>
    </row>
    <row r="245" spans="3:11" x14ac:dyDescent="0.25">
      <c r="C245" s="141"/>
      <c r="D245" s="158"/>
      <c r="E245" s="123"/>
      <c r="F245" s="97">
        <f t="shared" si="13"/>
        <v>0</v>
      </c>
      <c r="G245" s="161"/>
      <c r="H245" s="142"/>
      <c r="I245" s="130" t="e">
        <f>VLOOKUP(H245,Presupuesto!$B$11:$C$565,2,0)</f>
        <v>#N/A</v>
      </c>
      <c r="J245" s="98" t="str">
        <f t="shared" si="14"/>
        <v>Desarrollo del Sistema de Educación Superior</v>
      </c>
      <c r="K245" s="98" t="s">
        <v>411</v>
      </c>
    </row>
    <row r="246" spans="3:11" x14ac:dyDescent="0.25">
      <c r="C246" s="141"/>
      <c r="D246" s="158"/>
      <c r="E246" s="123"/>
      <c r="F246" s="97">
        <f t="shared" si="13"/>
        <v>0</v>
      </c>
      <c r="G246" s="161"/>
      <c r="H246" s="142"/>
      <c r="I246" s="130" t="e">
        <f>VLOOKUP(H246,Presupuesto!$B$11:$C$565,2,0)</f>
        <v>#N/A</v>
      </c>
      <c r="J246" s="98" t="str">
        <f t="shared" si="14"/>
        <v>Desarrollo del Sistema de Educación Superior</v>
      </c>
      <c r="K246" s="98" t="s">
        <v>411</v>
      </c>
    </row>
    <row r="247" spans="3:11" x14ac:dyDescent="0.25">
      <c r="C247" s="141"/>
      <c r="D247" s="158"/>
      <c r="E247" s="123"/>
      <c r="F247" s="97">
        <f t="shared" si="13"/>
        <v>0</v>
      </c>
      <c r="G247" s="161"/>
      <c r="H247" s="142"/>
      <c r="I247" s="130" t="e">
        <f>VLOOKUP(H247,Presupuesto!$B$11:$C$565,2,0)</f>
        <v>#N/A</v>
      </c>
      <c r="J247" s="98" t="str">
        <f t="shared" si="14"/>
        <v>Desarrollo del Sistema de Educación Superior</v>
      </c>
      <c r="K247" s="98" t="s">
        <v>411</v>
      </c>
    </row>
    <row r="248" spans="3:11" x14ac:dyDescent="0.25">
      <c r="C248" s="141"/>
      <c r="D248" s="158"/>
      <c r="E248" s="123"/>
      <c r="F248" s="97">
        <f t="shared" si="13"/>
        <v>0</v>
      </c>
      <c r="G248" s="161"/>
      <c r="H248" s="142"/>
      <c r="I248" s="130" t="e">
        <f>VLOOKUP(H248,Presupuesto!$B$11:$C$565,2,0)</f>
        <v>#N/A</v>
      </c>
      <c r="J248" s="98" t="str">
        <f t="shared" si="14"/>
        <v>Desarrollo del Sistema de Educación Superior</v>
      </c>
      <c r="K248" s="98" t="s">
        <v>411</v>
      </c>
    </row>
    <row r="249" spans="3:11" x14ac:dyDescent="0.25">
      <c r="C249" s="141"/>
      <c r="D249" s="158"/>
      <c r="E249" s="123"/>
      <c r="F249" s="97">
        <f t="shared" si="13"/>
        <v>0</v>
      </c>
      <c r="G249" s="161"/>
      <c r="H249" s="142"/>
      <c r="I249" s="130" t="e">
        <f>VLOOKUP(H249,Presupuesto!$B$11:$C$565,2,0)</f>
        <v>#N/A</v>
      </c>
      <c r="J249" s="98" t="str">
        <f t="shared" si="14"/>
        <v>Desarrollo del Sistema de Educación Superior</v>
      </c>
      <c r="K249" s="98" t="s">
        <v>411</v>
      </c>
    </row>
    <row r="250" spans="3:11" x14ac:dyDescent="0.25">
      <c r="C250" s="141"/>
      <c r="D250" s="158"/>
      <c r="E250" s="123"/>
      <c r="F250" s="97">
        <f t="shared" si="13"/>
        <v>0</v>
      </c>
      <c r="G250" s="161"/>
      <c r="H250" s="142"/>
      <c r="I250" s="130" t="e">
        <f>VLOOKUP(H250,Presupuesto!$B$11:$C$565,2,0)</f>
        <v>#N/A</v>
      </c>
      <c r="J250" s="98" t="str">
        <f t="shared" si="14"/>
        <v>Desarrollo del Sistema de Educación Superior</v>
      </c>
      <c r="K250" s="98" t="s">
        <v>411</v>
      </c>
    </row>
    <row r="251" spans="3:11" x14ac:dyDescent="0.25">
      <c r="C251" s="141"/>
      <c r="D251" s="158"/>
      <c r="E251" s="123"/>
      <c r="F251" s="97">
        <f t="shared" si="13"/>
        <v>0</v>
      </c>
      <c r="G251" s="161"/>
      <c r="H251" s="142"/>
      <c r="I251" s="130" t="e">
        <f>VLOOKUP(H251,Presupuesto!$B$11:$C$565,2,0)</f>
        <v>#N/A</v>
      </c>
      <c r="J251" s="98" t="str">
        <f t="shared" si="14"/>
        <v>Desarrollo del Sistema de Educación Superior</v>
      </c>
      <c r="K251" s="98" t="s">
        <v>411</v>
      </c>
    </row>
    <row r="252" spans="3:11" x14ac:dyDescent="0.25">
      <c r="C252" s="141"/>
      <c r="D252" s="158"/>
      <c r="E252" s="123"/>
      <c r="F252" s="97">
        <f t="shared" si="13"/>
        <v>0</v>
      </c>
      <c r="G252" s="161"/>
      <c r="H252" s="142"/>
      <c r="I252" s="130" t="e">
        <f>VLOOKUP(H252,Presupuesto!$B$11:$C$565,2,0)</f>
        <v>#N/A</v>
      </c>
      <c r="J252" s="98" t="str">
        <f t="shared" si="14"/>
        <v>Desarrollo del Sistema de Educación Superior</v>
      </c>
      <c r="K252" s="98" t="s">
        <v>411</v>
      </c>
    </row>
    <row r="253" spans="3:11" x14ac:dyDescent="0.25">
      <c r="C253" s="141"/>
      <c r="D253" s="158"/>
      <c r="E253" s="123"/>
      <c r="F253" s="97">
        <f t="shared" si="13"/>
        <v>0</v>
      </c>
      <c r="G253" s="161"/>
      <c r="H253" s="142"/>
      <c r="I253" s="130" t="e">
        <f>VLOOKUP(H253,Presupuesto!$B$11:$C$565,2,0)</f>
        <v>#N/A</v>
      </c>
      <c r="J253" s="98" t="str">
        <f t="shared" si="14"/>
        <v>Desarrollo del Sistema de Educación Superior</v>
      </c>
      <c r="K253" s="98" t="s">
        <v>411</v>
      </c>
    </row>
    <row r="254" spans="3:11" x14ac:dyDescent="0.25">
      <c r="C254" s="141"/>
      <c r="D254" s="158"/>
      <c r="E254" s="123"/>
      <c r="F254" s="97">
        <f t="shared" si="13"/>
        <v>0</v>
      </c>
      <c r="G254" s="161"/>
      <c r="H254" s="142"/>
      <c r="I254" s="130" t="e">
        <f>VLOOKUP(H254,Presupuesto!$B$11:$C$565,2,0)</f>
        <v>#N/A</v>
      </c>
      <c r="J254" s="98" t="str">
        <f t="shared" si="14"/>
        <v>Desarrollo del Sistema de Educación Superior</v>
      </c>
      <c r="K254" s="98" t="s">
        <v>411</v>
      </c>
    </row>
    <row r="255" spans="3:11" x14ac:dyDescent="0.25">
      <c r="C255" s="141"/>
      <c r="D255" s="158"/>
      <c r="E255" s="123"/>
      <c r="F255" s="97">
        <f t="shared" si="13"/>
        <v>0</v>
      </c>
      <c r="G255" s="161"/>
      <c r="H255" s="142"/>
      <c r="I255" s="130" t="e">
        <f>VLOOKUP(H255,Presupuesto!$B$11:$C$565,2,0)</f>
        <v>#N/A</v>
      </c>
      <c r="J255" s="98" t="str">
        <f t="shared" si="14"/>
        <v>Desarrollo del Sistema de Educación Superior</v>
      </c>
      <c r="K255" s="98" t="s">
        <v>411</v>
      </c>
    </row>
    <row r="256" spans="3:11" x14ac:dyDescent="0.25">
      <c r="C256" s="141"/>
      <c r="D256" s="158"/>
      <c r="E256" s="123"/>
      <c r="F256" s="97">
        <f t="shared" si="13"/>
        <v>0</v>
      </c>
      <c r="G256" s="161"/>
      <c r="H256" s="142"/>
      <c r="I256" s="130" t="e">
        <f>VLOOKUP(H256,Presupuesto!$B$11:$C$565,2,0)</f>
        <v>#N/A</v>
      </c>
      <c r="J256" s="98" t="str">
        <f t="shared" si="14"/>
        <v>Desarrollo del Sistema de Educación Superior</v>
      </c>
      <c r="K256" s="98" t="s">
        <v>411</v>
      </c>
    </row>
    <row r="257" spans="3:11" x14ac:dyDescent="0.25">
      <c r="C257" s="141"/>
      <c r="D257" s="158"/>
      <c r="E257" s="123"/>
      <c r="F257" s="97">
        <f t="shared" si="13"/>
        <v>0</v>
      </c>
      <c r="G257" s="161"/>
      <c r="H257" s="142"/>
      <c r="I257" s="130" t="e">
        <f>VLOOKUP(H257,Presupuesto!$B$11:$C$565,2,0)</f>
        <v>#N/A</v>
      </c>
      <c r="J257" s="98" t="str">
        <f t="shared" si="14"/>
        <v>Desarrollo del Sistema de Educación Superior</v>
      </c>
      <c r="K257" s="98" t="s">
        <v>411</v>
      </c>
    </row>
    <row r="258" spans="3:11" x14ac:dyDescent="0.25">
      <c r="C258" s="141"/>
      <c r="D258" s="158"/>
      <c r="E258" s="123"/>
      <c r="F258" s="97">
        <f t="shared" si="13"/>
        <v>0</v>
      </c>
      <c r="G258" s="161"/>
      <c r="H258" s="142"/>
      <c r="I258" s="130" t="e">
        <f>VLOOKUP(H258,Presupuesto!$B$11:$C$565,2,0)</f>
        <v>#N/A</v>
      </c>
      <c r="J258" s="98" t="str">
        <f t="shared" si="14"/>
        <v>Desarrollo del Sistema de Educación Superior</v>
      </c>
      <c r="K258" s="98" t="s">
        <v>411</v>
      </c>
    </row>
    <row r="259" spans="3:11" x14ac:dyDescent="0.25">
      <c r="C259" s="143"/>
      <c r="D259" s="151"/>
      <c r="E259" s="118"/>
      <c r="F259" s="97">
        <f t="shared" si="13"/>
        <v>0</v>
      </c>
      <c r="G259" s="161"/>
      <c r="H259" s="144"/>
      <c r="I259" s="130" t="e">
        <f>VLOOKUP(H259,Presupuesto!$B$11:$C$565,2,0)</f>
        <v>#N/A</v>
      </c>
      <c r="J259" s="98" t="str">
        <f t="shared" si="14"/>
        <v>Desarrollo del Sistema de Educación Superior</v>
      </c>
      <c r="K259" s="98" t="s">
        <v>411</v>
      </c>
    </row>
    <row r="260" spans="3:11" x14ac:dyDescent="0.25">
      <c r="C260" s="143"/>
      <c r="D260" s="151"/>
      <c r="E260" s="118"/>
      <c r="F260" s="97">
        <f t="shared" si="13"/>
        <v>0</v>
      </c>
      <c r="G260" s="161"/>
      <c r="H260" s="144"/>
      <c r="I260" s="130" t="e">
        <f>VLOOKUP(H260,Presupuesto!$B$11:$C$565,2,0)</f>
        <v>#N/A</v>
      </c>
      <c r="J260" s="98" t="str">
        <f t="shared" si="14"/>
        <v>Desarrollo del Sistema de Educación Superior</v>
      </c>
      <c r="K260" s="98" t="s">
        <v>411</v>
      </c>
    </row>
    <row r="261" spans="3:11" x14ac:dyDescent="0.25">
      <c r="C261" s="143"/>
      <c r="D261" s="151"/>
      <c r="E261" s="118"/>
      <c r="F261" s="97">
        <f t="shared" si="13"/>
        <v>0</v>
      </c>
      <c r="G261" s="161"/>
      <c r="H261" s="144"/>
      <c r="I261" s="130" t="e">
        <f>VLOOKUP(H261,Presupuesto!$B$11:$C$565,2,0)</f>
        <v>#N/A</v>
      </c>
      <c r="J261" s="98" t="str">
        <f t="shared" si="14"/>
        <v>Desarrollo del Sistema de Educación Superior</v>
      </c>
      <c r="K261" s="98" t="s">
        <v>411</v>
      </c>
    </row>
    <row r="262" spans="3:11" x14ac:dyDescent="0.25">
      <c r="C262" s="143"/>
      <c r="D262" s="151"/>
      <c r="E262" s="118"/>
      <c r="F262" s="97">
        <f t="shared" si="13"/>
        <v>0</v>
      </c>
      <c r="G262" s="161"/>
      <c r="H262" s="144"/>
      <c r="I262" s="130" t="e">
        <f>VLOOKUP(H262,Presupuesto!$B$11:$C$565,2,0)</f>
        <v>#N/A</v>
      </c>
      <c r="J262" s="98" t="str">
        <f t="shared" si="14"/>
        <v>Desarrollo del Sistema de Educación Superior</v>
      </c>
      <c r="K262" s="98" t="s">
        <v>411</v>
      </c>
    </row>
    <row r="263" spans="3:11" x14ac:dyDescent="0.25">
      <c r="C263" s="143"/>
      <c r="D263" s="151"/>
      <c r="E263" s="118"/>
      <c r="F263" s="97">
        <f t="shared" si="13"/>
        <v>0</v>
      </c>
      <c r="G263" s="161"/>
      <c r="H263" s="144"/>
      <c r="I263" s="130" t="e">
        <f>VLOOKUP(H263,Presupuesto!$B$11:$C$565,2,0)</f>
        <v>#N/A</v>
      </c>
      <c r="J263" s="98" t="str">
        <f t="shared" si="14"/>
        <v>Desarrollo del Sistema de Educación Superior</v>
      </c>
      <c r="K263" s="98" t="s">
        <v>411</v>
      </c>
    </row>
    <row r="264" spans="3:11" x14ac:dyDescent="0.25">
      <c r="C264" s="143"/>
      <c r="D264" s="151"/>
      <c r="E264" s="118"/>
      <c r="F264" s="97">
        <f t="shared" si="13"/>
        <v>0</v>
      </c>
      <c r="G264" s="161"/>
      <c r="H264" s="144"/>
      <c r="I264" s="130" t="e">
        <f>VLOOKUP(H264,Presupuesto!$B$11:$C$565,2,0)</f>
        <v>#N/A</v>
      </c>
      <c r="J264" s="98" t="str">
        <f t="shared" si="14"/>
        <v>Desarrollo del Sistema de Educación Superior</v>
      </c>
      <c r="K264" s="98" t="s">
        <v>411</v>
      </c>
    </row>
    <row r="265" spans="3:11" x14ac:dyDescent="0.25">
      <c r="C265" s="143"/>
      <c r="D265" s="151"/>
      <c r="E265" s="118"/>
      <c r="F265" s="97">
        <f t="shared" si="13"/>
        <v>0</v>
      </c>
      <c r="G265" s="161"/>
      <c r="H265" s="144"/>
      <c r="I265" s="130" t="e">
        <f>VLOOKUP(H265,Presupuesto!$B$11:$C$565,2,0)</f>
        <v>#N/A</v>
      </c>
      <c r="J265" s="98" t="str">
        <f t="shared" si="14"/>
        <v>Desarrollo del Sistema de Educación Superior</v>
      </c>
      <c r="K265" s="98" t="s">
        <v>411</v>
      </c>
    </row>
    <row r="266" spans="3:11" x14ac:dyDescent="0.25">
      <c r="C266" s="143"/>
      <c r="D266" s="151"/>
      <c r="E266" s="118"/>
      <c r="F266" s="97">
        <f t="shared" si="13"/>
        <v>0</v>
      </c>
      <c r="G266" s="161"/>
      <c r="H266" s="144"/>
      <c r="I266" s="130" t="e">
        <f>VLOOKUP(H266,Presupuesto!$B$11:$C$565,2,0)</f>
        <v>#N/A</v>
      </c>
      <c r="J266" s="98" t="str">
        <f t="shared" si="14"/>
        <v>Desarrollo del Sistema de Educación Superior</v>
      </c>
      <c r="K266" s="98" t="s">
        <v>411</v>
      </c>
    </row>
    <row r="267" spans="3:11" x14ac:dyDescent="0.25">
      <c r="C267" s="145"/>
      <c r="D267" s="151"/>
      <c r="E267" s="118"/>
      <c r="F267" s="97">
        <f t="shared" si="13"/>
        <v>0</v>
      </c>
      <c r="G267" s="161"/>
      <c r="H267" s="146"/>
      <c r="I267" s="130" t="e">
        <f>VLOOKUP(H267,Presupuesto!$B$11:$C$565,2,0)</f>
        <v>#N/A</v>
      </c>
      <c r="J267" s="98" t="str">
        <f t="shared" si="14"/>
        <v>Desarrollo del Sistema de Educación Superior</v>
      </c>
      <c r="K267" s="98" t="s">
        <v>402</v>
      </c>
    </row>
    <row r="268" spans="3:11" x14ac:dyDescent="0.25">
      <c r="C268" s="145"/>
      <c r="D268" s="151"/>
      <c r="E268" s="118"/>
      <c r="F268" s="97">
        <f t="shared" si="13"/>
        <v>0</v>
      </c>
      <c r="G268" s="161"/>
      <c r="H268" s="146"/>
      <c r="I268" s="130" t="e">
        <f>VLOOKUP(H268,Presupuesto!$B$11:$C$565,2,0)</f>
        <v>#N/A</v>
      </c>
      <c r="J268" s="98" t="str">
        <f t="shared" si="14"/>
        <v>Desarrollo del Sistema de Educación Superior</v>
      </c>
      <c r="K268" s="98" t="s">
        <v>411</v>
      </c>
    </row>
    <row r="269" spans="3:11" x14ac:dyDescent="0.25">
      <c r="C269" s="145"/>
      <c r="D269" s="151"/>
      <c r="E269" s="118"/>
      <c r="F269" s="97">
        <f t="shared" si="13"/>
        <v>0</v>
      </c>
      <c r="G269" s="161"/>
      <c r="H269" s="146"/>
      <c r="I269" s="130" t="e">
        <f>VLOOKUP(H269,Presupuesto!$B$11:$C$565,2,0)</f>
        <v>#N/A</v>
      </c>
      <c r="J269" s="98" t="str">
        <f t="shared" si="14"/>
        <v>Desarrollo del Sistema de Educación Superior</v>
      </c>
      <c r="K269" s="98" t="s">
        <v>411</v>
      </c>
    </row>
    <row r="270" spans="3:11" x14ac:dyDescent="0.25">
      <c r="C270" s="145"/>
      <c r="D270" s="151"/>
      <c r="E270" s="118"/>
      <c r="F270" s="97">
        <f t="shared" si="13"/>
        <v>0</v>
      </c>
      <c r="G270" s="161"/>
      <c r="H270" s="146"/>
      <c r="I270" s="130" t="e">
        <f>VLOOKUP(H270,Presupuesto!$B$11:$C$565,2,0)</f>
        <v>#N/A</v>
      </c>
      <c r="J270" s="98" t="str">
        <f t="shared" si="14"/>
        <v>Desarrollo del Sistema de Educación Superior</v>
      </c>
      <c r="K270" s="98" t="s">
        <v>411</v>
      </c>
    </row>
    <row r="271" spans="3:11" ht="15.75" thickBot="1" x14ac:dyDescent="0.3">
      <c r="C271" s="147"/>
      <c r="D271" s="159"/>
      <c r="E271" s="103"/>
      <c r="F271" s="105">
        <f t="shared" si="13"/>
        <v>0</v>
      </c>
      <c r="G271" s="162"/>
      <c r="H271" s="148"/>
      <c r="I271" s="132" t="e">
        <f>VLOOKUP(H271,Presupuesto!$B$11:$C$565,2,0)</f>
        <v>#N/A</v>
      </c>
      <c r="J271" s="106" t="str">
        <f t="shared" si="14"/>
        <v>Desarrollo del Sistema de Educación Superior</v>
      </c>
      <c r="K271" s="124" t="s">
        <v>393</v>
      </c>
    </row>
    <row r="273" spans="3:11" ht="15.75" thickBot="1" x14ac:dyDescent="0.3"/>
    <row r="274" spans="3:11" ht="15.75" thickBot="1" x14ac:dyDescent="0.3">
      <c r="C274" s="157" t="s">
        <v>53</v>
      </c>
      <c r="D274" s="373">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391</v>
      </c>
      <c r="D277" s="369"/>
      <c r="E277" s="93"/>
      <c r="F277" s="93"/>
      <c r="G277" s="93"/>
      <c r="H277" s="76"/>
      <c r="I277" s="76"/>
      <c r="J277" s="76"/>
      <c r="K277" s="112"/>
    </row>
    <row r="278" spans="3:11" ht="18.75" x14ac:dyDescent="0.25">
      <c r="C278" s="210" t="e">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#N/A</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130</v>
      </c>
      <c r="H280" s="136" t="s">
        <v>46</v>
      </c>
      <c r="I280" s="133" t="s">
        <v>131</v>
      </c>
      <c r="J280" s="133" t="s">
        <v>409</v>
      </c>
      <c r="K280" s="133" t="s">
        <v>410</v>
      </c>
    </row>
    <row r="281" spans="3:11" x14ac:dyDescent="0.25">
      <c r="C281" s="220" t="s">
        <v>438</v>
      </c>
      <c r="D281" s="221"/>
      <c r="E281" s="219">
        <f>HLOOKUP(C281,$AH$2:$BU$3,2,0)</f>
        <v>620</v>
      </c>
      <c r="F281" s="97">
        <f t="shared" ref="F281:F315" si="15">D281*E281</f>
        <v>0</v>
      </c>
      <c r="G281" s="161"/>
      <c r="H281" s="142"/>
      <c r="I281" s="130" t="e">
        <f>VLOOKUP(H281,Presupuesto!$B$11:$C$565,2,0)</f>
        <v>#N/A</v>
      </c>
      <c r="J281" s="218" t="s">
        <v>1478</v>
      </c>
      <c r="K281" s="98" t="s">
        <v>393</v>
      </c>
    </row>
    <row r="282" spans="3:11" x14ac:dyDescent="0.25">
      <c r="C282" s="141"/>
      <c r="D282" s="158"/>
      <c r="E282" s="123"/>
      <c r="F282" s="97">
        <f t="shared" si="15"/>
        <v>0</v>
      </c>
      <c r="G282" s="161"/>
      <c r="H282" s="142"/>
      <c r="I282" s="130" t="e">
        <f>VLOOKUP(H282,Presupuesto!$B$11:$C$565,2,0)</f>
        <v>#N/A</v>
      </c>
      <c r="J282" s="98" t="str">
        <f>$J$281</f>
        <v>Desarrollo del Sistema de Educación Superior</v>
      </c>
      <c r="K282" s="98" t="s">
        <v>411</v>
      </c>
    </row>
    <row r="283" spans="3:11" x14ac:dyDescent="0.25">
      <c r="C283" s="141"/>
      <c r="D283" s="158"/>
      <c r="E283" s="123"/>
      <c r="F283" s="97">
        <f t="shared" si="15"/>
        <v>0</v>
      </c>
      <c r="G283" s="161"/>
      <c r="H283" s="142"/>
      <c r="I283" s="130" t="e">
        <f>VLOOKUP(H283,Presupuesto!$B$11:$C$565,2,0)</f>
        <v>#N/A</v>
      </c>
      <c r="J283" s="98" t="str">
        <f t="shared" ref="J283:J315" si="16">$J$281</f>
        <v>Desarrollo del Sistema de Educación Superior</v>
      </c>
      <c r="K283" s="98" t="s">
        <v>411</v>
      </c>
    </row>
    <row r="284" spans="3:11" x14ac:dyDescent="0.25">
      <c r="C284" s="141"/>
      <c r="D284" s="158"/>
      <c r="E284" s="123"/>
      <c r="F284" s="97">
        <f t="shared" si="15"/>
        <v>0</v>
      </c>
      <c r="G284" s="161"/>
      <c r="H284" s="142"/>
      <c r="I284" s="130" t="e">
        <f>VLOOKUP(H284,Presupuesto!$B$11:$C$565,2,0)</f>
        <v>#N/A</v>
      </c>
      <c r="J284" s="98" t="str">
        <f t="shared" si="16"/>
        <v>Desarrollo del Sistema de Educación Superior</v>
      </c>
      <c r="K284" s="98" t="s">
        <v>411</v>
      </c>
    </row>
    <row r="285" spans="3:11" x14ac:dyDescent="0.25">
      <c r="C285" s="141"/>
      <c r="D285" s="158"/>
      <c r="E285" s="123"/>
      <c r="F285" s="97">
        <f t="shared" si="15"/>
        <v>0</v>
      </c>
      <c r="G285" s="161"/>
      <c r="H285" s="142"/>
      <c r="I285" s="130" t="e">
        <f>VLOOKUP(H285,Presupuesto!$B$11:$C$565,2,0)</f>
        <v>#N/A</v>
      </c>
      <c r="J285" s="98" t="str">
        <f t="shared" si="16"/>
        <v>Desarrollo del Sistema de Educación Superior</v>
      </c>
      <c r="K285" s="98" t="s">
        <v>411</v>
      </c>
    </row>
    <row r="286" spans="3:11" x14ac:dyDescent="0.25">
      <c r="C286" s="141"/>
      <c r="D286" s="158"/>
      <c r="E286" s="123"/>
      <c r="F286" s="97">
        <f t="shared" si="15"/>
        <v>0</v>
      </c>
      <c r="G286" s="161"/>
      <c r="H286" s="142"/>
      <c r="I286" s="130" t="e">
        <f>VLOOKUP(H286,Presupuesto!$B$11:$C$565,2,0)</f>
        <v>#N/A</v>
      </c>
      <c r="J286" s="98" t="str">
        <f t="shared" si="16"/>
        <v>Desarrollo del Sistema de Educación Superior</v>
      </c>
      <c r="K286" s="98" t="s">
        <v>400</v>
      </c>
    </row>
    <row r="287" spans="3:11" x14ac:dyDescent="0.25">
      <c r="C287" s="141"/>
      <c r="D287" s="158"/>
      <c r="E287" s="123"/>
      <c r="F287" s="97">
        <f t="shared" si="15"/>
        <v>0</v>
      </c>
      <c r="G287" s="161"/>
      <c r="H287" s="142"/>
      <c r="I287" s="130" t="e">
        <f>VLOOKUP(H287,Presupuesto!$B$11:$C$565,2,0)</f>
        <v>#N/A</v>
      </c>
      <c r="J287" s="98" t="str">
        <f t="shared" si="16"/>
        <v>Desarrollo del Sistema de Educación Superior</v>
      </c>
      <c r="K287" s="98" t="s">
        <v>411</v>
      </c>
    </row>
    <row r="288" spans="3:11" x14ac:dyDescent="0.25">
      <c r="C288" s="141"/>
      <c r="D288" s="158"/>
      <c r="E288" s="123"/>
      <c r="F288" s="97">
        <f t="shared" si="15"/>
        <v>0</v>
      </c>
      <c r="G288" s="161"/>
      <c r="H288" s="142"/>
      <c r="I288" s="130" t="e">
        <f>VLOOKUP(H288,Presupuesto!$B$11:$C$565,2,0)</f>
        <v>#N/A</v>
      </c>
      <c r="J288" s="98" t="str">
        <f t="shared" si="16"/>
        <v>Desarrollo del Sistema de Educación Superior</v>
      </c>
      <c r="K288" s="98" t="s">
        <v>411</v>
      </c>
    </row>
    <row r="289" spans="3:11" x14ac:dyDescent="0.25">
      <c r="C289" s="141"/>
      <c r="D289" s="158"/>
      <c r="E289" s="123"/>
      <c r="F289" s="97">
        <f t="shared" si="15"/>
        <v>0</v>
      </c>
      <c r="G289" s="161"/>
      <c r="H289" s="142"/>
      <c r="I289" s="130" t="e">
        <f>VLOOKUP(H289,Presupuesto!$B$11:$C$565,2,0)</f>
        <v>#N/A</v>
      </c>
      <c r="J289" s="98" t="str">
        <f t="shared" si="16"/>
        <v>Desarrollo del Sistema de Educación Superior</v>
      </c>
      <c r="K289" s="98" t="s">
        <v>411</v>
      </c>
    </row>
    <row r="290" spans="3:11" x14ac:dyDescent="0.25">
      <c r="C290" s="141"/>
      <c r="D290" s="158"/>
      <c r="E290" s="123"/>
      <c r="F290" s="97">
        <f t="shared" si="15"/>
        <v>0</v>
      </c>
      <c r="G290" s="161"/>
      <c r="H290" s="142"/>
      <c r="I290" s="130" t="e">
        <f>VLOOKUP(H290,Presupuesto!$B$11:$C$565,2,0)</f>
        <v>#N/A</v>
      </c>
      <c r="J290" s="98" t="str">
        <f t="shared" si="16"/>
        <v>Desarrollo del Sistema de Educación Superior</v>
      </c>
      <c r="K290" s="98" t="s">
        <v>411</v>
      </c>
    </row>
    <row r="291" spans="3:11" x14ac:dyDescent="0.25">
      <c r="C291" s="141"/>
      <c r="D291" s="158"/>
      <c r="E291" s="123"/>
      <c r="F291" s="97">
        <f t="shared" si="15"/>
        <v>0</v>
      </c>
      <c r="G291" s="161"/>
      <c r="H291" s="142"/>
      <c r="I291" s="130" t="e">
        <f>VLOOKUP(H291,Presupuesto!$B$11:$C$565,2,0)</f>
        <v>#N/A</v>
      </c>
      <c r="J291" s="98" t="str">
        <f t="shared" si="16"/>
        <v>Desarrollo del Sistema de Educación Superior</v>
      </c>
      <c r="K291" s="98" t="s">
        <v>411</v>
      </c>
    </row>
    <row r="292" spans="3:11" x14ac:dyDescent="0.25">
      <c r="C292" s="141"/>
      <c r="D292" s="158"/>
      <c r="E292" s="123"/>
      <c r="F292" s="97">
        <f t="shared" si="15"/>
        <v>0</v>
      </c>
      <c r="G292" s="161"/>
      <c r="H292" s="142"/>
      <c r="I292" s="130" t="e">
        <f>VLOOKUP(H292,Presupuesto!$B$11:$C$565,2,0)</f>
        <v>#N/A</v>
      </c>
      <c r="J292" s="98" t="str">
        <f t="shared" si="16"/>
        <v>Desarrollo del Sistema de Educación Superior</v>
      </c>
      <c r="K292" s="98" t="s">
        <v>411</v>
      </c>
    </row>
    <row r="293" spans="3:11" x14ac:dyDescent="0.25">
      <c r="C293" s="141"/>
      <c r="D293" s="158"/>
      <c r="E293" s="123"/>
      <c r="F293" s="97">
        <f t="shared" si="15"/>
        <v>0</v>
      </c>
      <c r="G293" s="161"/>
      <c r="H293" s="142"/>
      <c r="I293" s="130" t="e">
        <f>VLOOKUP(H293,Presupuesto!$B$11:$C$565,2,0)</f>
        <v>#N/A</v>
      </c>
      <c r="J293" s="98" t="str">
        <f t="shared" si="16"/>
        <v>Desarrollo del Sistema de Educación Superior</v>
      </c>
      <c r="K293" s="98" t="s">
        <v>411</v>
      </c>
    </row>
    <row r="294" spans="3:11" x14ac:dyDescent="0.25">
      <c r="C294" s="141"/>
      <c r="D294" s="158"/>
      <c r="E294" s="123"/>
      <c r="F294" s="97">
        <f t="shared" si="15"/>
        <v>0</v>
      </c>
      <c r="G294" s="161"/>
      <c r="H294" s="142"/>
      <c r="I294" s="130" t="e">
        <f>VLOOKUP(H294,Presupuesto!$B$11:$C$565,2,0)</f>
        <v>#N/A</v>
      </c>
      <c r="J294" s="98" t="str">
        <f t="shared" si="16"/>
        <v>Desarrollo del Sistema de Educación Superior</v>
      </c>
      <c r="K294" s="98" t="s">
        <v>411</v>
      </c>
    </row>
    <row r="295" spans="3:11" x14ac:dyDescent="0.25">
      <c r="C295" s="141"/>
      <c r="D295" s="158"/>
      <c r="E295" s="123"/>
      <c r="F295" s="97">
        <f t="shared" si="15"/>
        <v>0</v>
      </c>
      <c r="G295" s="161"/>
      <c r="H295" s="142"/>
      <c r="I295" s="130" t="e">
        <f>VLOOKUP(H295,Presupuesto!$B$11:$C$565,2,0)</f>
        <v>#N/A</v>
      </c>
      <c r="J295" s="98" t="str">
        <f t="shared" si="16"/>
        <v>Desarrollo del Sistema de Educación Superior</v>
      </c>
      <c r="K295" s="98" t="s">
        <v>411</v>
      </c>
    </row>
    <row r="296" spans="3:11" x14ac:dyDescent="0.25">
      <c r="C296" s="141"/>
      <c r="D296" s="158"/>
      <c r="E296" s="123"/>
      <c r="F296" s="97">
        <f t="shared" si="15"/>
        <v>0</v>
      </c>
      <c r="G296" s="161"/>
      <c r="H296" s="142"/>
      <c r="I296" s="130" t="e">
        <f>VLOOKUP(H296,Presupuesto!$B$11:$C$565,2,0)</f>
        <v>#N/A</v>
      </c>
      <c r="J296" s="98" t="str">
        <f t="shared" si="16"/>
        <v>Desarrollo del Sistema de Educación Superior</v>
      </c>
      <c r="K296" s="98" t="s">
        <v>411</v>
      </c>
    </row>
    <row r="297" spans="3:11" x14ac:dyDescent="0.25">
      <c r="C297" s="141"/>
      <c r="D297" s="158"/>
      <c r="E297" s="123"/>
      <c r="F297" s="97">
        <f t="shared" si="15"/>
        <v>0</v>
      </c>
      <c r="G297" s="161"/>
      <c r="H297" s="142"/>
      <c r="I297" s="130" t="e">
        <f>VLOOKUP(H297,Presupuesto!$B$11:$C$565,2,0)</f>
        <v>#N/A</v>
      </c>
      <c r="J297" s="98" t="str">
        <f t="shared" si="16"/>
        <v>Desarrollo del Sistema de Educación Superior</v>
      </c>
      <c r="K297" s="98" t="s">
        <v>411</v>
      </c>
    </row>
    <row r="298" spans="3:11" x14ac:dyDescent="0.25">
      <c r="C298" s="141"/>
      <c r="D298" s="158"/>
      <c r="E298" s="123"/>
      <c r="F298" s="97">
        <f t="shared" si="15"/>
        <v>0</v>
      </c>
      <c r="G298" s="161"/>
      <c r="H298" s="142"/>
      <c r="I298" s="130" t="e">
        <f>VLOOKUP(H298,Presupuesto!$B$11:$C$565,2,0)</f>
        <v>#N/A</v>
      </c>
      <c r="J298" s="98" t="str">
        <f t="shared" si="16"/>
        <v>Desarrollo del Sistema de Educación Superior</v>
      </c>
      <c r="K298" s="98" t="s">
        <v>411</v>
      </c>
    </row>
    <row r="299" spans="3:11" x14ac:dyDescent="0.25">
      <c r="C299" s="141"/>
      <c r="D299" s="158"/>
      <c r="E299" s="123"/>
      <c r="F299" s="97">
        <f t="shared" si="15"/>
        <v>0</v>
      </c>
      <c r="G299" s="161"/>
      <c r="H299" s="142"/>
      <c r="I299" s="130" t="e">
        <f>VLOOKUP(H299,Presupuesto!$B$11:$C$565,2,0)</f>
        <v>#N/A</v>
      </c>
      <c r="J299" s="98" t="str">
        <f t="shared" si="16"/>
        <v>Desarrollo del Sistema de Educación Superior</v>
      </c>
      <c r="K299" s="98" t="s">
        <v>411</v>
      </c>
    </row>
    <row r="300" spans="3:11" x14ac:dyDescent="0.25">
      <c r="C300" s="141"/>
      <c r="D300" s="158"/>
      <c r="E300" s="123"/>
      <c r="F300" s="97">
        <f t="shared" si="15"/>
        <v>0</v>
      </c>
      <c r="G300" s="161"/>
      <c r="H300" s="142"/>
      <c r="I300" s="130" t="e">
        <f>VLOOKUP(H300,Presupuesto!$B$11:$C$565,2,0)</f>
        <v>#N/A</v>
      </c>
      <c r="J300" s="98" t="str">
        <f t="shared" si="16"/>
        <v>Desarrollo del Sistema de Educación Superior</v>
      </c>
      <c r="K300" s="98" t="s">
        <v>411</v>
      </c>
    </row>
    <row r="301" spans="3:11" x14ac:dyDescent="0.25">
      <c r="C301" s="141"/>
      <c r="D301" s="158"/>
      <c r="E301" s="123"/>
      <c r="F301" s="97">
        <f t="shared" si="15"/>
        <v>0</v>
      </c>
      <c r="G301" s="161"/>
      <c r="H301" s="142"/>
      <c r="I301" s="130" t="e">
        <f>VLOOKUP(H301,Presupuesto!$B$11:$C$565,2,0)</f>
        <v>#N/A</v>
      </c>
      <c r="J301" s="98" t="str">
        <f t="shared" si="16"/>
        <v>Desarrollo del Sistema de Educación Superior</v>
      </c>
      <c r="K301" s="98" t="s">
        <v>411</v>
      </c>
    </row>
    <row r="302" spans="3:11" x14ac:dyDescent="0.25">
      <c r="C302" s="141"/>
      <c r="D302" s="158"/>
      <c r="E302" s="123"/>
      <c r="F302" s="97">
        <f t="shared" si="15"/>
        <v>0</v>
      </c>
      <c r="G302" s="161"/>
      <c r="H302" s="142"/>
      <c r="I302" s="130" t="e">
        <f>VLOOKUP(H302,Presupuesto!$B$11:$C$565,2,0)</f>
        <v>#N/A</v>
      </c>
      <c r="J302" s="98" t="str">
        <f t="shared" si="16"/>
        <v>Desarrollo del Sistema de Educación Superior</v>
      </c>
      <c r="K302" s="98" t="s">
        <v>411</v>
      </c>
    </row>
    <row r="303" spans="3:11" x14ac:dyDescent="0.25">
      <c r="C303" s="143"/>
      <c r="D303" s="151"/>
      <c r="E303" s="118"/>
      <c r="F303" s="97">
        <f t="shared" si="15"/>
        <v>0</v>
      </c>
      <c r="G303" s="161"/>
      <c r="H303" s="144"/>
      <c r="I303" s="130" t="e">
        <f>VLOOKUP(H303,Presupuesto!$B$11:$C$565,2,0)</f>
        <v>#N/A</v>
      </c>
      <c r="J303" s="98" t="str">
        <f t="shared" si="16"/>
        <v>Desarrollo del Sistema de Educación Superior</v>
      </c>
      <c r="K303" s="98" t="s">
        <v>411</v>
      </c>
    </row>
    <row r="304" spans="3:11" x14ac:dyDescent="0.25">
      <c r="C304" s="143"/>
      <c r="D304" s="151"/>
      <c r="E304" s="118"/>
      <c r="F304" s="97">
        <f t="shared" si="15"/>
        <v>0</v>
      </c>
      <c r="G304" s="161"/>
      <c r="H304" s="144"/>
      <c r="I304" s="130" t="e">
        <f>VLOOKUP(H304,Presupuesto!$B$11:$C$565,2,0)</f>
        <v>#N/A</v>
      </c>
      <c r="J304" s="98" t="str">
        <f t="shared" si="16"/>
        <v>Desarrollo del Sistema de Educación Superior</v>
      </c>
      <c r="K304" s="98" t="s">
        <v>411</v>
      </c>
    </row>
    <row r="305" spans="3:11" x14ac:dyDescent="0.25">
      <c r="C305" s="143"/>
      <c r="D305" s="151"/>
      <c r="E305" s="118"/>
      <c r="F305" s="97">
        <f t="shared" si="15"/>
        <v>0</v>
      </c>
      <c r="G305" s="161"/>
      <c r="H305" s="144"/>
      <c r="I305" s="130" t="e">
        <f>VLOOKUP(H305,Presupuesto!$B$11:$C$565,2,0)</f>
        <v>#N/A</v>
      </c>
      <c r="J305" s="98" t="str">
        <f t="shared" si="16"/>
        <v>Desarrollo del Sistema de Educación Superior</v>
      </c>
      <c r="K305" s="98" t="s">
        <v>411</v>
      </c>
    </row>
    <row r="306" spans="3:11" x14ac:dyDescent="0.25">
      <c r="C306" s="143"/>
      <c r="D306" s="151"/>
      <c r="E306" s="118"/>
      <c r="F306" s="97">
        <f t="shared" si="15"/>
        <v>0</v>
      </c>
      <c r="G306" s="161"/>
      <c r="H306" s="144"/>
      <c r="I306" s="130" t="e">
        <f>VLOOKUP(H306,Presupuesto!$B$11:$C$565,2,0)</f>
        <v>#N/A</v>
      </c>
      <c r="J306" s="98" t="str">
        <f t="shared" si="16"/>
        <v>Desarrollo del Sistema de Educación Superior</v>
      </c>
      <c r="K306" s="98" t="s">
        <v>411</v>
      </c>
    </row>
    <row r="307" spans="3:11" x14ac:dyDescent="0.25">
      <c r="C307" s="143"/>
      <c r="D307" s="151"/>
      <c r="E307" s="118"/>
      <c r="F307" s="97">
        <f t="shared" si="15"/>
        <v>0</v>
      </c>
      <c r="G307" s="161"/>
      <c r="H307" s="144"/>
      <c r="I307" s="130" t="e">
        <f>VLOOKUP(H307,Presupuesto!$B$11:$C$565,2,0)</f>
        <v>#N/A</v>
      </c>
      <c r="J307" s="98" t="str">
        <f t="shared" si="16"/>
        <v>Desarrollo del Sistema de Educación Superior</v>
      </c>
      <c r="K307" s="98" t="s">
        <v>411</v>
      </c>
    </row>
    <row r="308" spans="3:11" x14ac:dyDescent="0.25">
      <c r="C308" s="143"/>
      <c r="D308" s="151"/>
      <c r="E308" s="118"/>
      <c r="F308" s="97">
        <f t="shared" si="15"/>
        <v>0</v>
      </c>
      <c r="G308" s="161"/>
      <c r="H308" s="144"/>
      <c r="I308" s="130" t="e">
        <f>VLOOKUP(H308,Presupuesto!$B$11:$C$565,2,0)</f>
        <v>#N/A</v>
      </c>
      <c r="J308" s="98" t="str">
        <f t="shared" si="16"/>
        <v>Desarrollo del Sistema de Educación Superior</v>
      </c>
      <c r="K308" s="98" t="s">
        <v>411</v>
      </c>
    </row>
    <row r="309" spans="3:11" x14ac:dyDescent="0.25">
      <c r="C309" s="143"/>
      <c r="D309" s="151"/>
      <c r="E309" s="118"/>
      <c r="F309" s="97">
        <f t="shared" si="15"/>
        <v>0</v>
      </c>
      <c r="G309" s="161"/>
      <c r="H309" s="144"/>
      <c r="I309" s="130" t="e">
        <f>VLOOKUP(H309,Presupuesto!$B$11:$C$565,2,0)</f>
        <v>#N/A</v>
      </c>
      <c r="J309" s="98" t="str">
        <f t="shared" si="16"/>
        <v>Desarrollo del Sistema de Educación Superior</v>
      </c>
      <c r="K309" s="98" t="s">
        <v>411</v>
      </c>
    </row>
    <row r="310" spans="3:11" x14ac:dyDescent="0.25">
      <c r="C310" s="143"/>
      <c r="D310" s="151"/>
      <c r="E310" s="118"/>
      <c r="F310" s="97">
        <f t="shared" si="15"/>
        <v>0</v>
      </c>
      <c r="G310" s="161"/>
      <c r="H310" s="144"/>
      <c r="I310" s="130" t="e">
        <f>VLOOKUP(H310,Presupuesto!$B$11:$C$565,2,0)</f>
        <v>#N/A</v>
      </c>
      <c r="J310" s="98" t="str">
        <f t="shared" si="16"/>
        <v>Desarrollo del Sistema de Educación Superior</v>
      </c>
      <c r="K310" s="98" t="s">
        <v>411</v>
      </c>
    </row>
    <row r="311" spans="3:11" x14ac:dyDescent="0.25">
      <c r="C311" s="145"/>
      <c r="D311" s="151"/>
      <c r="E311" s="118"/>
      <c r="F311" s="97">
        <f t="shared" si="15"/>
        <v>0</v>
      </c>
      <c r="G311" s="161"/>
      <c r="H311" s="146"/>
      <c r="I311" s="130" t="e">
        <f>VLOOKUP(H311,Presupuesto!$B$11:$C$565,2,0)</f>
        <v>#N/A</v>
      </c>
      <c r="J311" s="98" t="str">
        <f t="shared" si="16"/>
        <v>Desarrollo del Sistema de Educación Superior</v>
      </c>
      <c r="K311" s="98" t="s">
        <v>402</v>
      </c>
    </row>
    <row r="312" spans="3:11" x14ac:dyDescent="0.25">
      <c r="C312" s="145"/>
      <c r="D312" s="151"/>
      <c r="E312" s="118"/>
      <c r="F312" s="97">
        <f t="shared" si="15"/>
        <v>0</v>
      </c>
      <c r="G312" s="161"/>
      <c r="H312" s="146"/>
      <c r="I312" s="130" t="e">
        <f>VLOOKUP(H312,Presupuesto!$B$11:$C$565,2,0)</f>
        <v>#N/A</v>
      </c>
      <c r="J312" s="98" t="str">
        <f t="shared" si="16"/>
        <v>Desarrollo del Sistema de Educación Superior</v>
      </c>
      <c r="K312" s="98" t="s">
        <v>411</v>
      </c>
    </row>
    <row r="313" spans="3:11" x14ac:dyDescent="0.25">
      <c r="C313" s="145"/>
      <c r="D313" s="151"/>
      <c r="E313" s="118"/>
      <c r="F313" s="97">
        <f t="shared" si="15"/>
        <v>0</v>
      </c>
      <c r="G313" s="161"/>
      <c r="H313" s="146"/>
      <c r="I313" s="130" t="e">
        <f>VLOOKUP(H313,Presupuesto!$B$11:$C$565,2,0)</f>
        <v>#N/A</v>
      </c>
      <c r="J313" s="98" t="str">
        <f t="shared" si="16"/>
        <v>Desarrollo del Sistema de Educación Superior</v>
      </c>
      <c r="K313" s="98" t="s">
        <v>411</v>
      </c>
    </row>
    <row r="314" spans="3:11" x14ac:dyDescent="0.25">
      <c r="C314" s="145"/>
      <c r="D314" s="151"/>
      <c r="E314" s="118"/>
      <c r="F314" s="97">
        <f t="shared" si="15"/>
        <v>0</v>
      </c>
      <c r="G314" s="161"/>
      <c r="H314" s="146"/>
      <c r="I314" s="130" t="e">
        <f>VLOOKUP(H314,Presupuesto!$B$11:$C$565,2,0)</f>
        <v>#N/A</v>
      </c>
      <c r="J314" s="98" t="str">
        <f t="shared" si="16"/>
        <v>Desarrollo del Sistema de Educación Superior</v>
      </c>
      <c r="K314" s="98" t="s">
        <v>411</v>
      </c>
    </row>
    <row r="315" spans="3:11" ht="15.75" thickBot="1" x14ac:dyDescent="0.3">
      <c r="C315" s="147"/>
      <c r="D315" s="159"/>
      <c r="E315" s="103"/>
      <c r="F315" s="105">
        <f t="shared" si="15"/>
        <v>0</v>
      </c>
      <c r="G315" s="162"/>
      <c r="H315" s="148"/>
      <c r="I315" s="132" t="e">
        <f>VLOOKUP(H315,Presupuesto!$B$11:$C$565,2,0)</f>
        <v>#N/A</v>
      </c>
      <c r="J315" s="106" t="str">
        <f t="shared" si="16"/>
        <v>Desarrollo del Sistema de Educación Superior</v>
      </c>
      <c r="K315" s="124" t="s">
        <v>393</v>
      </c>
    </row>
    <row r="317" spans="3:11" ht="15.75" thickBot="1" x14ac:dyDescent="0.3">
      <c r="F317" s="90"/>
      <c r="G317" s="89"/>
      <c r="H317" s="90"/>
      <c r="I317" s="90"/>
    </row>
    <row r="318" spans="3:11" ht="15.75" thickBot="1" x14ac:dyDescent="0.3">
      <c r="C318" s="157" t="s">
        <v>53</v>
      </c>
      <c r="D318" s="373">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391</v>
      </c>
      <c r="D321" s="369"/>
      <c r="E321" s="93"/>
      <c r="F321" s="93"/>
      <c r="G321" s="93"/>
      <c r="H321" s="76"/>
      <c r="I321" s="76"/>
      <c r="J321" s="76"/>
      <c r="K321" s="112"/>
    </row>
    <row r="322" spans="3:11" ht="18.75" x14ac:dyDescent="0.25">
      <c r="C322" s="210" t="e">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#N/A</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130</v>
      </c>
      <c r="H324" s="136" t="s">
        <v>46</v>
      </c>
      <c r="I324" s="133" t="s">
        <v>131</v>
      </c>
      <c r="J324" s="133" t="s">
        <v>409</v>
      </c>
      <c r="K324" s="133" t="s">
        <v>410</v>
      </c>
    </row>
    <row r="325" spans="3:11" x14ac:dyDescent="0.25">
      <c r="C325" s="220" t="s">
        <v>438</v>
      </c>
      <c r="D325" s="221"/>
      <c r="E325" s="219">
        <f>HLOOKUP(C325,$AH$2:$BU$3,2,0)</f>
        <v>620</v>
      </c>
      <c r="F325" s="97">
        <f t="shared" ref="F325:F359" si="17">D325*E325</f>
        <v>0</v>
      </c>
      <c r="G325" s="161"/>
      <c r="H325" s="142"/>
      <c r="I325" s="130" t="e">
        <f>VLOOKUP(H325,Presupuesto!$B$11:$C$565,2,0)</f>
        <v>#N/A</v>
      </c>
      <c r="J325" s="218" t="s">
        <v>1478</v>
      </c>
      <c r="K325" s="98" t="s">
        <v>393</v>
      </c>
    </row>
    <row r="326" spans="3:11" x14ac:dyDescent="0.25">
      <c r="C326" s="141"/>
      <c r="D326" s="158"/>
      <c r="E326" s="123"/>
      <c r="F326" s="97">
        <f t="shared" si="17"/>
        <v>0</v>
      </c>
      <c r="G326" s="161"/>
      <c r="H326" s="142"/>
      <c r="I326" s="130" t="e">
        <f>VLOOKUP(H326,Presupuesto!$B$11:$C$565,2,0)</f>
        <v>#N/A</v>
      </c>
      <c r="J326" s="98" t="str">
        <f>$J$325</f>
        <v>Desarrollo del Sistema de Educación Superior</v>
      </c>
      <c r="K326" s="98" t="s">
        <v>411</v>
      </c>
    </row>
    <row r="327" spans="3:11" x14ac:dyDescent="0.25">
      <c r="C327" s="141"/>
      <c r="D327" s="158"/>
      <c r="E327" s="123"/>
      <c r="F327" s="97">
        <f t="shared" si="17"/>
        <v>0</v>
      </c>
      <c r="G327" s="161"/>
      <c r="H327" s="142"/>
      <c r="I327" s="130" t="e">
        <f>VLOOKUP(H327,Presupuesto!$B$11:$C$565,2,0)</f>
        <v>#N/A</v>
      </c>
      <c r="J327" s="98" t="str">
        <f t="shared" ref="J327:J359" si="18">$J$325</f>
        <v>Desarrollo del Sistema de Educación Superior</v>
      </c>
      <c r="K327" s="98" t="s">
        <v>411</v>
      </c>
    </row>
    <row r="328" spans="3:11" x14ac:dyDescent="0.25">
      <c r="C328" s="141"/>
      <c r="D328" s="158"/>
      <c r="E328" s="123"/>
      <c r="F328" s="97">
        <f t="shared" si="17"/>
        <v>0</v>
      </c>
      <c r="G328" s="161"/>
      <c r="H328" s="142"/>
      <c r="I328" s="130" t="e">
        <f>VLOOKUP(H328,Presupuesto!$B$11:$C$565,2,0)</f>
        <v>#N/A</v>
      </c>
      <c r="J328" s="98" t="str">
        <f t="shared" si="18"/>
        <v>Desarrollo del Sistema de Educación Superior</v>
      </c>
      <c r="K328" s="98" t="s">
        <v>411</v>
      </c>
    </row>
    <row r="329" spans="3:11" x14ac:dyDescent="0.25">
      <c r="C329" s="141"/>
      <c r="D329" s="158"/>
      <c r="E329" s="123"/>
      <c r="F329" s="97">
        <f t="shared" si="17"/>
        <v>0</v>
      </c>
      <c r="G329" s="161"/>
      <c r="H329" s="142"/>
      <c r="I329" s="130" t="e">
        <f>VLOOKUP(H329,Presupuesto!$B$11:$C$565,2,0)</f>
        <v>#N/A</v>
      </c>
      <c r="J329" s="98" t="str">
        <f t="shared" si="18"/>
        <v>Desarrollo del Sistema de Educación Superior</v>
      </c>
      <c r="K329" s="98" t="s">
        <v>411</v>
      </c>
    </row>
    <row r="330" spans="3:11" x14ac:dyDescent="0.25">
      <c r="C330" s="141"/>
      <c r="D330" s="158"/>
      <c r="E330" s="123"/>
      <c r="F330" s="97">
        <f t="shared" si="17"/>
        <v>0</v>
      </c>
      <c r="G330" s="161"/>
      <c r="H330" s="142"/>
      <c r="I330" s="130" t="e">
        <f>VLOOKUP(H330,Presupuesto!$B$11:$C$565,2,0)</f>
        <v>#N/A</v>
      </c>
      <c r="J330" s="98" t="str">
        <f t="shared" si="18"/>
        <v>Desarrollo del Sistema de Educación Superior</v>
      </c>
      <c r="K330" s="98" t="s">
        <v>400</v>
      </c>
    </row>
    <row r="331" spans="3:11" x14ac:dyDescent="0.25">
      <c r="C331" s="141"/>
      <c r="D331" s="158"/>
      <c r="E331" s="123"/>
      <c r="F331" s="97">
        <f t="shared" si="17"/>
        <v>0</v>
      </c>
      <c r="G331" s="161"/>
      <c r="H331" s="142"/>
      <c r="I331" s="130" t="e">
        <f>VLOOKUP(H331,Presupuesto!$B$11:$C$565,2,0)</f>
        <v>#N/A</v>
      </c>
      <c r="J331" s="98" t="str">
        <f t="shared" si="18"/>
        <v>Desarrollo del Sistema de Educación Superior</v>
      </c>
      <c r="K331" s="98" t="s">
        <v>411</v>
      </c>
    </row>
    <row r="332" spans="3:11" x14ac:dyDescent="0.25">
      <c r="C332" s="141"/>
      <c r="D332" s="158"/>
      <c r="E332" s="123"/>
      <c r="F332" s="97">
        <f t="shared" si="17"/>
        <v>0</v>
      </c>
      <c r="G332" s="161"/>
      <c r="H332" s="142"/>
      <c r="I332" s="130" t="e">
        <f>VLOOKUP(H332,Presupuesto!$B$11:$C$565,2,0)</f>
        <v>#N/A</v>
      </c>
      <c r="J332" s="98" t="str">
        <f t="shared" si="18"/>
        <v>Desarrollo del Sistema de Educación Superior</v>
      </c>
      <c r="K332" s="98" t="s">
        <v>411</v>
      </c>
    </row>
    <row r="333" spans="3:11" x14ac:dyDescent="0.25">
      <c r="C333" s="141"/>
      <c r="D333" s="158"/>
      <c r="E333" s="123"/>
      <c r="F333" s="97">
        <f t="shared" si="17"/>
        <v>0</v>
      </c>
      <c r="G333" s="161"/>
      <c r="H333" s="142"/>
      <c r="I333" s="130" t="e">
        <f>VLOOKUP(H333,Presupuesto!$B$11:$C$565,2,0)</f>
        <v>#N/A</v>
      </c>
      <c r="J333" s="98" t="str">
        <f t="shared" si="18"/>
        <v>Desarrollo del Sistema de Educación Superior</v>
      </c>
      <c r="K333" s="98" t="s">
        <v>411</v>
      </c>
    </row>
    <row r="334" spans="3:11" x14ac:dyDescent="0.25">
      <c r="C334" s="141"/>
      <c r="D334" s="158"/>
      <c r="E334" s="123"/>
      <c r="F334" s="97">
        <f t="shared" si="17"/>
        <v>0</v>
      </c>
      <c r="G334" s="161"/>
      <c r="H334" s="142"/>
      <c r="I334" s="130" t="e">
        <f>VLOOKUP(H334,Presupuesto!$B$11:$C$565,2,0)</f>
        <v>#N/A</v>
      </c>
      <c r="J334" s="98" t="str">
        <f t="shared" si="18"/>
        <v>Desarrollo del Sistema de Educación Superior</v>
      </c>
      <c r="K334" s="98" t="s">
        <v>411</v>
      </c>
    </row>
    <row r="335" spans="3:11" x14ac:dyDescent="0.25">
      <c r="C335" s="141"/>
      <c r="D335" s="158"/>
      <c r="E335" s="123"/>
      <c r="F335" s="97">
        <f t="shared" si="17"/>
        <v>0</v>
      </c>
      <c r="G335" s="161"/>
      <c r="H335" s="142"/>
      <c r="I335" s="130" t="e">
        <f>VLOOKUP(H335,Presupuesto!$B$11:$C$565,2,0)</f>
        <v>#N/A</v>
      </c>
      <c r="J335" s="98" t="str">
        <f t="shared" si="18"/>
        <v>Desarrollo del Sistema de Educación Superior</v>
      </c>
      <c r="K335" s="98" t="s">
        <v>411</v>
      </c>
    </row>
    <row r="336" spans="3:11" x14ac:dyDescent="0.25">
      <c r="C336" s="141"/>
      <c r="D336" s="158"/>
      <c r="E336" s="123"/>
      <c r="F336" s="97">
        <f t="shared" si="17"/>
        <v>0</v>
      </c>
      <c r="G336" s="161"/>
      <c r="H336" s="142"/>
      <c r="I336" s="130" t="e">
        <f>VLOOKUP(H336,Presupuesto!$B$11:$C$565,2,0)</f>
        <v>#N/A</v>
      </c>
      <c r="J336" s="98" t="str">
        <f t="shared" si="18"/>
        <v>Desarrollo del Sistema de Educación Superior</v>
      </c>
      <c r="K336" s="98" t="s">
        <v>411</v>
      </c>
    </row>
    <row r="337" spans="3:11" x14ac:dyDescent="0.25">
      <c r="C337" s="141"/>
      <c r="D337" s="158"/>
      <c r="E337" s="123"/>
      <c r="F337" s="97">
        <f t="shared" si="17"/>
        <v>0</v>
      </c>
      <c r="G337" s="161"/>
      <c r="H337" s="142"/>
      <c r="I337" s="130" t="e">
        <f>VLOOKUP(H337,Presupuesto!$B$11:$C$565,2,0)</f>
        <v>#N/A</v>
      </c>
      <c r="J337" s="98" t="str">
        <f t="shared" si="18"/>
        <v>Desarrollo del Sistema de Educación Superior</v>
      </c>
      <c r="K337" s="98" t="s">
        <v>411</v>
      </c>
    </row>
    <row r="338" spans="3:11" x14ac:dyDescent="0.25">
      <c r="C338" s="141"/>
      <c r="D338" s="158"/>
      <c r="E338" s="123"/>
      <c r="F338" s="97">
        <f t="shared" si="17"/>
        <v>0</v>
      </c>
      <c r="G338" s="161"/>
      <c r="H338" s="142"/>
      <c r="I338" s="130" t="e">
        <f>VLOOKUP(H338,Presupuesto!$B$11:$C$565,2,0)</f>
        <v>#N/A</v>
      </c>
      <c r="J338" s="98" t="str">
        <f t="shared" si="18"/>
        <v>Desarrollo del Sistema de Educación Superior</v>
      </c>
      <c r="K338" s="98" t="s">
        <v>411</v>
      </c>
    </row>
    <row r="339" spans="3:11" x14ac:dyDescent="0.25">
      <c r="C339" s="141"/>
      <c r="D339" s="158"/>
      <c r="E339" s="123"/>
      <c r="F339" s="97">
        <f t="shared" si="17"/>
        <v>0</v>
      </c>
      <c r="G339" s="161"/>
      <c r="H339" s="142"/>
      <c r="I339" s="130" t="e">
        <f>VLOOKUP(H339,Presupuesto!$B$11:$C$565,2,0)</f>
        <v>#N/A</v>
      </c>
      <c r="J339" s="98" t="str">
        <f t="shared" si="18"/>
        <v>Desarrollo del Sistema de Educación Superior</v>
      </c>
      <c r="K339" s="98" t="s">
        <v>411</v>
      </c>
    </row>
    <row r="340" spans="3:11" x14ac:dyDescent="0.25">
      <c r="C340" s="141"/>
      <c r="D340" s="158"/>
      <c r="E340" s="123"/>
      <c r="F340" s="97">
        <f t="shared" si="17"/>
        <v>0</v>
      </c>
      <c r="G340" s="161"/>
      <c r="H340" s="142"/>
      <c r="I340" s="130" t="e">
        <f>VLOOKUP(H340,Presupuesto!$B$11:$C$565,2,0)</f>
        <v>#N/A</v>
      </c>
      <c r="J340" s="98" t="str">
        <f t="shared" si="18"/>
        <v>Desarrollo del Sistema de Educación Superior</v>
      </c>
      <c r="K340" s="98" t="s">
        <v>411</v>
      </c>
    </row>
    <row r="341" spans="3:11" x14ac:dyDescent="0.25">
      <c r="C341" s="141"/>
      <c r="D341" s="158"/>
      <c r="E341" s="123"/>
      <c r="F341" s="97">
        <f t="shared" si="17"/>
        <v>0</v>
      </c>
      <c r="G341" s="161"/>
      <c r="H341" s="142"/>
      <c r="I341" s="130" t="e">
        <f>VLOOKUP(H341,Presupuesto!$B$11:$C$565,2,0)</f>
        <v>#N/A</v>
      </c>
      <c r="J341" s="98" t="str">
        <f t="shared" si="18"/>
        <v>Desarrollo del Sistema de Educación Superior</v>
      </c>
      <c r="K341" s="98" t="s">
        <v>411</v>
      </c>
    </row>
    <row r="342" spans="3:11" x14ac:dyDescent="0.25">
      <c r="C342" s="141"/>
      <c r="D342" s="158"/>
      <c r="E342" s="123"/>
      <c r="F342" s="97">
        <f t="shared" si="17"/>
        <v>0</v>
      </c>
      <c r="G342" s="161"/>
      <c r="H342" s="142"/>
      <c r="I342" s="130" t="e">
        <f>VLOOKUP(H342,Presupuesto!$B$11:$C$565,2,0)</f>
        <v>#N/A</v>
      </c>
      <c r="J342" s="98" t="str">
        <f t="shared" si="18"/>
        <v>Desarrollo del Sistema de Educación Superior</v>
      </c>
      <c r="K342" s="98" t="s">
        <v>411</v>
      </c>
    </row>
    <row r="343" spans="3:11" x14ac:dyDescent="0.25">
      <c r="C343" s="141"/>
      <c r="D343" s="158"/>
      <c r="E343" s="123"/>
      <c r="F343" s="97">
        <f t="shared" si="17"/>
        <v>0</v>
      </c>
      <c r="G343" s="161"/>
      <c r="H343" s="142"/>
      <c r="I343" s="130" t="e">
        <f>VLOOKUP(H343,Presupuesto!$B$11:$C$565,2,0)</f>
        <v>#N/A</v>
      </c>
      <c r="J343" s="98" t="str">
        <f t="shared" si="18"/>
        <v>Desarrollo del Sistema de Educación Superior</v>
      </c>
      <c r="K343" s="98" t="s">
        <v>411</v>
      </c>
    </row>
    <row r="344" spans="3:11" x14ac:dyDescent="0.25">
      <c r="C344" s="141"/>
      <c r="D344" s="158"/>
      <c r="E344" s="123"/>
      <c r="F344" s="97">
        <f t="shared" si="17"/>
        <v>0</v>
      </c>
      <c r="G344" s="161"/>
      <c r="H344" s="142"/>
      <c r="I344" s="130" t="e">
        <f>VLOOKUP(H344,Presupuesto!$B$11:$C$565,2,0)</f>
        <v>#N/A</v>
      </c>
      <c r="J344" s="98" t="str">
        <f t="shared" si="18"/>
        <v>Desarrollo del Sistema de Educación Superior</v>
      </c>
      <c r="K344" s="98" t="s">
        <v>411</v>
      </c>
    </row>
    <row r="345" spans="3:11" x14ac:dyDescent="0.25">
      <c r="C345" s="141"/>
      <c r="D345" s="158"/>
      <c r="E345" s="123"/>
      <c r="F345" s="97">
        <f t="shared" si="17"/>
        <v>0</v>
      </c>
      <c r="G345" s="161"/>
      <c r="H345" s="142"/>
      <c r="I345" s="130" t="e">
        <f>VLOOKUP(H345,Presupuesto!$B$11:$C$565,2,0)</f>
        <v>#N/A</v>
      </c>
      <c r="J345" s="98" t="str">
        <f t="shared" si="18"/>
        <v>Desarrollo del Sistema de Educación Superior</v>
      </c>
      <c r="K345" s="98" t="s">
        <v>411</v>
      </c>
    </row>
    <row r="346" spans="3:11" x14ac:dyDescent="0.25">
      <c r="C346" s="141"/>
      <c r="D346" s="158"/>
      <c r="E346" s="123"/>
      <c r="F346" s="97">
        <f t="shared" si="17"/>
        <v>0</v>
      </c>
      <c r="G346" s="161"/>
      <c r="H346" s="142"/>
      <c r="I346" s="130" t="e">
        <f>VLOOKUP(H346,Presupuesto!$B$11:$C$565,2,0)</f>
        <v>#N/A</v>
      </c>
      <c r="J346" s="98" t="str">
        <f t="shared" si="18"/>
        <v>Desarrollo del Sistema de Educación Superior</v>
      </c>
      <c r="K346" s="98" t="s">
        <v>411</v>
      </c>
    </row>
    <row r="347" spans="3:11" x14ac:dyDescent="0.25">
      <c r="C347" s="143"/>
      <c r="D347" s="151"/>
      <c r="E347" s="118"/>
      <c r="F347" s="97">
        <f t="shared" si="17"/>
        <v>0</v>
      </c>
      <c r="G347" s="161"/>
      <c r="H347" s="144"/>
      <c r="I347" s="130" t="e">
        <f>VLOOKUP(H347,Presupuesto!$B$11:$C$565,2,0)</f>
        <v>#N/A</v>
      </c>
      <c r="J347" s="98" t="str">
        <f t="shared" si="18"/>
        <v>Desarrollo del Sistema de Educación Superior</v>
      </c>
      <c r="K347" s="98" t="s">
        <v>411</v>
      </c>
    </row>
    <row r="348" spans="3:11" x14ac:dyDescent="0.25">
      <c r="C348" s="143"/>
      <c r="D348" s="151"/>
      <c r="E348" s="118"/>
      <c r="F348" s="97">
        <f t="shared" si="17"/>
        <v>0</v>
      </c>
      <c r="G348" s="161"/>
      <c r="H348" s="144"/>
      <c r="I348" s="130" t="e">
        <f>VLOOKUP(H348,Presupuesto!$B$11:$C$565,2,0)</f>
        <v>#N/A</v>
      </c>
      <c r="J348" s="98" t="str">
        <f t="shared" si="18"/>
        <v>Desarrollo del Sistema de Educación Superior</v>
      </c>
      <c r="K348" s="98" t="s">
        <v>411</v>
      </c>
    </row>
    <row r="349" spans="3:11" x14ac:dyDescent="0.25">
      <c r="C349" s="143"/>
      <c r="D349" s="151"/>
      <c r="E349" s="118"/>
      <c r="F349" s="97">
        <f t="shared" si="17"/>
        <v>0</v>
      </c>
      <c r="G349" s="161"/>
      <c r="H349" s="144"/>
      <c r="I349" s="130" t="e">
        <f>VLOOKUP(H349,Presupuesto!$B$11:$C$565,2,0)</f>
        <v>#N/A</v>
      </c>
      <c r="J349" s="98" t="str">
        <f t="shared" si="18"/>
        <v>Desarrollo del Sistema de Educación Superior</v>
      </c>
      <c r="K349" s="98" t="s">
        <v>411</v>
      </c>
    </row>
    <row r="350" spans="3:11" x14ac:dyDescent="0.25">
      <c r="C350" s="143"/>
      <c r="D350" s="151"/>
      <c r="E350" s="118"/>
      <c r="F350" s="97">
        <f t="shared" si="17"/>
        <v>0</v>
      </c>
      <c r="G350" s="161"/>
      <c r="H350" s="144"/>
      <c r="I350" s="130" t="e">
        <f>VLOOKUP(H350,Presupuesto!$B$11:$C$565,2,0)</f>
        <v>#N/A</v>
      </c>
      <c r="J350" s="98" t="str">
        <f t="shared" si="18"/>
        <v>Desarrollo del Sistema de Educación Superior</v>
      </c>
      <c r="K350" s="98" t="s">
        <v>411</v>
      </c>
    </row>
    <row r="351" spans="3:11" x14ac:dyDescent="0.25">
      <c r="C351" s="143"/>
      <c r="D351" s="151"/>
      <c r="E351" s="118"/>
      <c r="F351" s="97">
        <f t="shared" si="17"/>
        <v>0</v>
      </c>
      <c r="G351" s="161"/>
      <c r="H351" s="144"/>
      <c r="I351" s="130" t="e">
        <f>VLOOKUP(H351,Presupuesto!$B$11:$C$565,2,0)</f>
        <v>#N/A</v>
      </c>
      <c r="J351" s="98" t="str">
        <f t="shared" si="18"/>
        <v>Desarrollo del Sistema de Educación Superior</v>
      </c>
      <c r="K351" s="98" t="s">
        <v>411</v>
      </c>
    </row>
    <row r="352" spans="3:11" x14ac:dyDescent="0.25">
      <c r="C352" s="143"/>
      <c r="D352" s="151"/>
      <c r="E352" s="118"/>
      <c r="F352" s="97">
        <f t="shared" si="17"/>
        <v>0</v>
      </c>
      <c r="G352" s="161"/>
      <c r="H352" s="144"/>
      <c r="I352" s="130" t="e">
        <f>VLOOKUP(H352,Presupuesto!$B$11:$C$565,2,0)</f>
        <v>#N/A</v>
      </c>
      <c r="J352" s="98" t="str">
        <f t="shared" si="18"/>
        <v>Desarrollo del Sistema de Educación Superior</v>
      </c>
      <c r="K352" s="98" t="s">
        <v>411</v>
      </c>
    </row>
    <row r="353" spans="3:11" x14ac:dyDescent="0.25">
      <c r="C353" s="143"/>
      <c r="D353" s="151"/>
      <c r="E353" s="118"/>
      <c r="F353" s="97">
        <f t="shared" si="17"/>
        <v>0</v>
      </c>
      <c r="G353" s="161"/>
      <c r="H353" s="144"/>
      <c r="I353" s="130" t="e">
        <f>VLOOKUP(H353,Presupuesto!$B$11:$C$565,2,0)</f>
        <v>#N/A</v>
      </c>
      <c r="J353" s="98" t="str">
        <f t="shared" si="18"/>
        <v>Desarrollo del Sistema de Educación Superior</v>
      </c>
      <c r="K353" s="98" t="s">
        <v>411</v>
      </c>
    </row>
    <row r="354" spans="3:11" x14ac:dyDescent="0.25">
      <c r="C354" s="143"/>
      <c r="D354" s="151"/>
      <c r="E354" s="118"/>
      <c r="F354" s="97">
        <f t="shared" si="17"/>
        <v>0</v>
      </c>
      <c r="G354" s="161"/>
      <c r="H354" s="144"/>
      <c r="I354" s="130" t="e">
        <f>VLOOKUP(H354,Presupuesto!$B$11:$C$565,2,0)</f>
        <v>#N/A</v>
      </c>
      <c r="J354" s="98" t="str">
        <f t="shared" si="18"/>
        <v>Desarrollo del Sistema de Educación Superior</v>
      </c>
      <c r="K354" s="98" t="s">
        <v>411</v>
      </c>
    </row>
    <row r="355" spans="3:11" x14ac:dyDescent="0.25">
      <c r="C355" s="145"/>
      <c r="D355" s="151"/>
      <c r="E355" s="118"/>
      <c r="F355" s="97">
        <f t="shared" si="17"/>
        <v>0</v>
      </c>
      <c r="G355" s="161"/>
      <c r="H355" s="146"/>
      <c r="I355" s="130" t="e">
        <f>VLOOKUP(H355,Presupuesto!$B$11:$C$565,2,0)</f>
        <v>#N/A</v>
      </c>
      <c r="J355" s="98" t="str">
        <f t="shared" si="18"/>
        <v>Desarrollo del Sistema de Educación Superior</v>
      </c>
      <c r="K355" s="98" t="s">
        <v>402</v>
      </c>
    </row>
    <row r="356" spans="3:11" x14ac:dyDescent="0.25">
      <c r="C356" s="145"/>
      <c r="D356" s="151"/>
      <c r="E356" s="118"/>
      <c r="F356" s="97">
        <f t="shared" si="17"/>
        <v>0</v>
      </c>
      <c r="G356" s="161"/>
      <c r="H356" s="146"/>
      <c r="I356" s="130" t="e">
        <f>VLOOKUP(H356,Presupuesto!$B$11:$C$565,2,0)</f>
        <v>#N/A</v>
      </c>
      <c r="J356" s="98" t="str">
        <f t="shared" si="18"/>
        <v>Desarrollo del Sistema de Educación Superior</v>
      </c>
      <c r="K356" s="98" t="s">
        <v>411</v>
      </c>
    </row>
    <row r="357" spans="3:11" x14ac:dyDescent="0.25">
      <c r="C357" s="145"/>
      <c r="D357" s="151"/>
      <c r="E357" s="118"/>
      <c r="F357" s="97">
        <f t="shared" si="17"/>
        <v>0</v>
      </c>
      <c r="G357" s="161"/>
      <c r="H357" s="146"/>
      <c r="I357" s="130" t="e">
        <f>VLOOKUP(H357,Presupuesto!$B$11:$C$565,2,0)</f>
        <v>#N/A</v>
      </c>
      <c r="J357" s="98" t="str">
        <f t="shared" si="18"/>
        <v>Desarrollo del Sistema de Educación Superior</v>
      </c>
      <c r="K357" s="98" t="s">
        <v>411</v>
      </c>
    </row>
    <row r="358" spans="3:11" x14ac:dyDescent="0.25">
      <c r="C358" s="145"/>
      <c r="D358" s="151"/>
      <c r="E358" s="118"/>
      <c r="F358" s="97">
        <f t="shared" si="17"/>
        <v>0</v>
      </c>
      <c r="G358" s="161"/>
      <c r="H358" s="146"/>
      <c r="I358" s="130" t="e">
        <f>VLOOKUP(H358,Presupuesto!$B$11:$C$565,2,0)</f>
        <v>#N/A</v>
      </c>
      <c r="J358" s="98" t="str">
        <f t="shared" si="18"/>
        <v>Desarrollo del Sistema de Educación Superior</v>
      </c>
      <c r="K358" s="98" t="s">
        <v>411</v>
      </c>
    </row>
    <row r="359" spans="3:11" ht="15.75" thickBot="1" x14ac:dyDescent="0.3">
      <c r="C359" s="147"/>
      <c r="D359" s="159"/>
      <c r="E359" s="103"/>
      <c r="F359" s="105">
        <f t="shared" si="17"/>
        <v>0</v>
      </c>
      <c r="G359" s="162"/>
      <c r="H359" s="148"/>
      <c r="I359" s="132" t="e">
        <f>VLOOKUP(H359,Presupuesto!$B$11:$C$565,2,0)</f>
        <v>#N/A</v>
      </c>
      <c r="J359" s="106" t="str">
        <f t="shared" si="18"/>
        <v>Desarrollo del Sistema de Educación Superior</v>
      </c>
      <c r="K359" s="124" t="s">
        <v>393</v>
      </c>
    </row>
    <row r="362" spans="3:11" ht="15.75" thickBot="1" x14ac:dyDescent="0.3"/>
    <row r="363" spans="3:11" ht="15.75" thickBot="1" x14ac:dyDescent="0.3">
      <c r="C363" s="157" t="s">
        <v>53</v>
      </c>
      <c r="D363" s="373">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391</v>
      </c>
      <c r="D366" s="369"/>
      <c r="E366" s="93"/>
      <c r="F366" s="93"/>
      <c r="G366" s="93"/>
      <c r="H366" s="76"/>
      <c r="I366" s="76"/>
      <c r="J366" s="76"/>
      <c r="K366" s="112"/>
    </row>
    <row r="367" spans="3:11" ht="18.75" x14ac:dyDescent="0.25">
      <c r="C367" s="210" t="e">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#N/A</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130</v>
      </c>
      <c r="H369" s="136" t="s">
        <v>46</v>
      </c>
      <c r="I369" s="133" t="s">
        <v>131</v>
      </c>
      <c r="J369" s="133" t="s">
        <v>409</v>
      </c>
      <c r="K369" s="133" t="s">
        <v>410</v>
      </c>
    </row>
    <row r="370" spans="3:11" x14ac:dyDescent="0.25">
      <c r="C370" s="220" t="s">
        <v>438</v>
      </c>
      <c r="D370" s="221"/>
      <c r="E370" s="219">
        <f>HLOOKUP(C370,$AH$2:$BU$3,2,0)</f>
        <v>620</v>
      </c>
      <c r="F370" s="97">
        <f t="shared" ref="F370:F404" si="19">D370*E370</f>
        <v>0</v>
      </c>
      <c r="G370" s="161"/>
      <c r="H370" s="142"/>
      <c r="I370" s="130" t="e">
        <f>VLOOKUP(H370,Presupuesto!$B$11:$C$565,2,0)</f>
        <v>#N/A</v>
      </c>
      <c r="J370" s="218" t="s">
        <v>1478</v>
      </c>
      <c r="K370" s="98" t="s">
        <v>393</v>
      </c>
    </row>
    <row r="371" spans="3:11" x14ac:dyDescent="0.25">
      <c r="C371" s="141"/>
      <c r="D371" s="158"/>
      <c r="E371" s="123"/>
      <c r="F371" s="97">
        <f t="shared" si="19"/>
        <v>0</v>
      </c>
      <c r="G371" s="161"/>
      <c r="H371" s="142"/>
      <c r="I371" s="130" t="e">
        <f>VLOOKUP(H371,Presupuesto!$B$11:$C$565,2,0)</f>
        <v>#N/A</v>
      </c>
      <c r="J371" s="98" t="str">
        <f>$J$370</f>
        <v>Desarrollo del Sistema de Educación Superior</v>
      </c>
      <c r="K371" s="98" t="s">
        <v>411</v>
      </c>
    </row>
    <row r="372" spans="3:11" x14ac:dyDescent="0.25">
      <c r="C372" s="141"/>
      <c r="D372" s="158"/>
      <c r="E372" s="123"/>
      <c r="F372" s="97">
        <f t="shared" si="19"/>
        <v>0</v>
      </c>
      <c r="G372" s="161"/>
      <c r="H372" s="142"/>
      <c r="I372" s="130" t="e">
        <f>VLOOKUP(H372,Presupuesto!$B$11:$C$565,2,0)</f>
        <v>#N/A</v>
      </c>
      <c r="J372" s="98" t="str">
        <f t="shared" ref="J372:J404" si="20">$J$370</f>
        <v>Desarrollo del Sistema de Educación Superior</v>
      </c>
      <c r="K372" s="98" t="s">
        <v>411</v>
      </c>
    </row>
    <row r="373" spans="3:11" x14ac:dyDescent="0.25">
      <c r="C373" s="141"/>
      <c r="D373" s="158"/>
      <c r="E373" s="123"/>
      <c r="F373" s="97">
        <f t="shared" si="19"/>
        <v>0</v>
      </c>
      <c r="G373" s="161"/>
      <c r="H373" s="142"/>
      <c r="I373" s="130" t="e">
        <f>VLOOKUP(H373,Presupuesto!$B$11:$C$565,2,0)</f>
        <v>#N/A</v>
      </c>
      <c r="J373" s="98" t="str">
        <f t="shared" si="20"/>
        <v>Desarrollo del Sistema de Educación Superior</v>
      </c>
      <c r="K373" s="98" t="s">
        <v>411</v>
      </c>
    </row>
    <row r="374" spans="3:11" x14ac:dyDescent="0.25">
      <c r="C374" s="141"/>
      <c r="D374" s="158"/>
      <c r="E374" s="123"/>
      <c r="F374" s="97">
        <f t="shared" si="19"/>
        <v>0</v>
      </c>
      <c r="G374" s="161"/>
      <c r="H374" s="142"/>
      <c r="I374" s="130" t="e">
        <f>VLOOKUP(H374,Presupuesto!$B$11:$C$565,2,0)</f>
        <v>#N/A</v>
      </c>
      <c r="J374" s="98" t="str">
        <f t="shared" si="20"/>
        <v>Desarrollo del Sistema de Educación Superior</v>
      </c>
      <c r="K374" s="98" t="s">
        <v>411</v>
      </c>
    </row>
    <row r="375" spans="3:11" x14ac:dyDescent="0.25">
      <c r="C375" s="141"/>
      <c r="D375" s="158"/>
      <c r="E375" s="123"/>
      <c r="F375" s="97">
        <f t="shared" si="19"/>
        <v>0</v>
      </c>
      <c r="G375" s="161"/>
      <c r="H375" s="142"/>
      <c r="I375" s="130" t="e">
        <f>VLOOKUP(H375,Presupuesto!$B$11:$C$565,2,0)</f>
        <v>#N/A</v>
      </c>
      <c r="J375" s="98" t="str">
        <f t="shared" si="20"/>
        <v>Desarrollo del Sistema de Educación Superior</v>
      </c>
      <c r="K375" s="98" t="s">
        <v>400</v>
      </c>
    </row>
    <row r="376" spans="3:11" x14ac:dyDescent="0.25">
      <c r="C376" s="141"/>
      <c r="D376" s="158"/>
      <c r="E376" s="123"/>
      <c r="F376" s="97">
        <f t="shared" si="19"/>
        <v>0</v>
      </c>
      <c r="G376" s="161"/>
      <c r="H376" s="142"/>
      <c r="I376" s="130" t="e">
        <f>VLOOKUP(H376,Presupuesto!$B$11:$C$565,2,0)</f>
        <v>#N/A</v>
      </c>
      <c r="J376" s="98" t="str">
        <f t="shared" si="20"/>
        <v>Desarrollo del Sistema de Educación Superior</v>
      </c>
      <c r="K376" s="98" t="s">
        <v>411</v>
      </c>
    </row>
    <row r="377" spans="3:11" x14ac:dyDescent="0.25">
      <c r="C377" s="141"/>
      <c r="D377" s="158"/>
      <c r="E377" s="123"/>
      <c r="F377" s="97">
        <f t="shared" si="19"/>
        <v>0</v>
      </c>
      <c r="G377" s="161"/>
      <c r="H377" s="142"/>
      <c r="I377" s="130" t="e">
        <f>VLOOKUP(H377,Presupuesto!$B$11:$C$565,2,0)</f>
        <v>#N/A</v>
      </c>
      <c r="J377" s="98" t="str">
        <f t="shared" si="20"/>
        <v>Desarrollo del Sistema de Educación Superior</v>
      </c>
      <c r="K377" s="98" t="s">
        <v>411</v>
      </c>
    </row>
    <row r="378" spans="3:11" x14ac:dyDescent="0.25">
      <c r="C378" s="141"/>
      <c r="D378" s="158"/>
      <c r="E378" s="123"/>
      <c r="F378" s="97">
        <f t="shared" si="19"/>
        <v>0</v>
      </c>
      <c r="G378" s="161"/>
      <c r="H378" s="142"/>
      <c r="I378" s="130" t="e">
        <f>VLOOKUP(H378,Presupuesto!$B$11:$C$565,2,0)</f>
        <v>#N/A</v>
      </c>
      <c r="J378" s="98" t="str">
        <f t="shared" si="20"/>
        <v>Desarrollo del Sistema de Educación Superior</v>
      </c>
      <c r="K378" s="98" t="s">
        <v>411</v>
      </c>
    </row>
    <row r="379" spans="3:11" x14ac:dyDescent="0.25">
      <c r="C379" s="141"/>
      <c r="D379" s="158"/>
      <c r="E379" s="123"/>
      <c r="F379" s="97">
        <f t="shared" si="19"/>
        <v>0</v>
      </c>
      <c r="G379" s="161"/>
      <c r="H379" s="142"/>
      <c r="I379" s="130" t="e">
        <f>VLOOKUP(H379,Presupuesto!$B$11:$C$565,2,0)</f>
        <v>#N/A</v>
      </c>
      <c r="J379" s="98" t="str">
        <f t="shared" si="20"/>
        <v>Desarrollo del Sistema de Educación Superior</v>
      </c>
      <c r="K379" s="98" t="s">
        <v>411</v>
      </c>
    </row>
    <row r="380" spans="3:11" x14ac:dyDescent="0.25">
      <c r="C380" s="141"/>
      <c r="D380" s="158"/>
      <c r="E380" s="123"/>
      <c r="F380" s="97">
        <f t="shared" si="19"/>
        <v>0</v>
      </c>
      <c r="G380" s="161"/>
      <c r="H380" s="142"/>
      <c r="I380" s="130" t="e">
        <f>VLOOKUP(H380,Presupuesto!$B$11:$C$565,2,0)</f>
        <v>#N/A</v>
      </c>
      <c r="J380" s="98" t="str">
        <f t="shared" si="20"/>
        <v>Desarrollo del Sistema de Educación Superior</v>
      </c>
      <c r="K380" s="98" t="s">
        <v>411</v>
      </c>
    </row>
    <row r="381" spans="3:11" x14ac:dyDescent="0.25">
      <c r="C381" s="141"/>
      <c r="D381" s="158"/>
      <c r="E381" s="123"/>
      <c r="F381" s="97">
        <f t="shared" si="19"/>
        <v>0</v>
      </c>
      <c r="G381" s="161"/>
      <c r="H381" s="142"/>
      <c r="I381" s="130" t="e">
        <f>VLOOKUP(H381,Presupuesto!$B$11:$C$565,2,0)</f>
        <v>#N/A</v>
      </c>
      <c r="J381" s="98" t="str">
        <f t="shared" si="20"/>
        <v>Desarrollo del Sistema de Educación Superior</v>
      </c>
      <c r="K381" s="98" t="s">
        <v>411</v>
      </c>
    </row>
    <row r="382" spans="3:11" x14ac:dyDescent="0.25">
      <c r="C382" s="141"/>
      <c r="D382" s="158"/>
      <c r="E382" s="123"/>
      <c r="F382" s="97">
        <f t="shared" si="19"/>
        <v>0</v>
      </c>
      <c r="G382" s="161"/>
      <c r="H382" s="142"/>
      <c r="I382" s="130" t="e">
        <f>VLOOKUP(H382,Presupuesto!$B$11:$C$565,2,0)</f>
        <v>#N/A</v>
      </c>
      <c r="J382" s="98" t="str">
        <f t="shared" si="20"/>
        <v>Desarrollo del Sistema de Educación Superior</v>
      </c>
      <c r="K382" s="98" t="s">
        <v>411</v>
      </c>
    </row>
    <row r="383" spans="3:11" x14ac:dyDescent="0.25">
      <c r="C383" s="141"/>
      <c r="D383" s="158"/>
      <c r="E383" s="123"/>
      <c r="F383" s="97">
        <f t="shared" si="19"/>
        <v>0</v>
      </c>
      <c r="G383" s="161"/>
      <c r="H383" s="142"/>
      <c r="I383" s="130" t="e">
        <f>VLOOKUP(H383,Presupuesto!$B$11:$C$565,2,0)</f>
        <v>#N/A</v>
      </c>
      <c r="J383" s="98" t="str">
        <f t="shared" si="20"/>
        <v>Desarrollo del Sistema de Educación Superior</v>
      </c>
      <c r="K383" s="98" t="s">
        <v>411</v>
      </c>
    </row>
    <row r="384" spans="3:11" x14ac:dyDescent="0.25">
      <c r="C384" s="141"/>
      <c r="D384" s="158"/>
      <c r="E384" s="123"/>
      <c r="F384" s="97">
        <f t="shared" si="19"/>
        <v>0</v>
      </c>
      <c r="G384" s="161"/>
      <c r="H384" s="142"/>
      <c r="I384" s="130" t="e">
        <f>VLOOKUP(H384,Presupuesto!$B$11:$C$565,2,0)</f>
        <v>#N/A</v>
      </c>
      <c r="J384" s="98" t="str">
        <f t="shared" si="20"/>
        <v>Desarrollo del Sistema de Educación Superior</v>
      </c>
      <c r="K384" s="98" t="s">
        <v>411</v>
      </c>
    </row>
    <row r="385" spans="3:11" x14ac:dyDescent="0.25">
      <c r="C385" s="141"/>
      <c r="D385" s="158"/>
      <c r="E385" s="123"/>
      <c r="F385" s="97">
        <f t="shared" si="19"/>
        <v>0</v>
      </c>
      <c r="G385" s="161"/>
      <c r="H385" s="142"/>
      <c r="I385" s="130" t="e">
        <f>VLOOKUP(H385,Presupuesto!$B$11:$C$565,2,0)</f>
        <v>#N/A</v>
      </c>
      <c r="J385" s="98" t="str">
        <f t="shared" si="20"/>
        <v>Desarrollo del Sistema de Educación Superior</v>
      </c>
      <c r="K385" s="98" t="s">
        <v>411</v>
      </c>
    </row>
    <row r="386" spans="3:11" x14ac:dyDescent="0.25">
      <c r="C386" s="141"/>
      <c r="D386" s="158"/>
      <c r="E386" s="123"/>
      <c r="F386" s="97">
        <f t="shared" si="19"/>
        <v>0</v>
      </c>
      <c r="G386" s="161"/>
      <c r="H386" s="142"/>
      <c r="I386" s="130" t="e">
        <f>VLOOKUP(H386,Presupuesto!$B$11:$C$565,2,0)</f>
        <v>#N/A</v>
      </c>
      <c r="J386" s="98" t="str">
        <f t="shared" si="20"/>
        <v>Desarrollo del Sistema de Educación Superior</v>
      </c>
      <c r="K386" s="98" t="s">
        <v>411</v>
      </c>
    </row>
    <row r="387" spans="3:11" x14ac:dyDescent="0.25">
      <c r="C387" s="141"/>
      <c r="D387" s="158"/>
      <c r="E387" s="123"/>
      <c r="F387" s="97">
        <f t="shared" si="19"/>
        <v>0</v>
      </c>
      <c r="G387" s="161"/>
      <c r="H387" s="142"/>
      <c r="I387" s="130" t="e">
        <f>VLOOKUP(H387,Presupuesto!$B$11:$C$565,2,0)</f>
        <v>#N/A</v>
      </c>
      <c r="J387" s="98" t="str">
        <f t="shared" si="20"/>
        <v>Desarrollo del Sistema de Educación Superior</v>
      </c>
      <c r="K387" s="98" t="s">
        <v>411</v>
      </c>
    </row>
    <row r="388" spans="3:11" x14ac:dyDescent="0.25">
      <c r="C388" s="141"/>
      <c r="D388" s="158"/>
      <c r="E388" s="123"/>
      <c r="F388" s="97">
        <f t="shared" si="19"/>
        <v>0</v>
      </c>
      <c r="G388" s="161"/>
      <c r="H388" s="142"/>
      <c r="I388" s="130" t="e">
        <f>VLOOKUP(H388,Presupuesto!$B$11:$C$565,2,0)</f>
        <v>#N/A</v>
      </c>
      <c r="J388" s="98" t="str">
        <f t="shared" si="20"/>
        <v>Desarrollo del Sistema de Educación Superior</v>
      </c>
      <c r="K388" s="98" t="s">
        <v>411</v>
      </c>
    </row>
    <row r="389" spans="3:11" x14ac:dyDescent="0.25">
      <c r="C389" s="141"/>
      <c r="D389" s="158"/>
      <c r="E389" s="123"/>
      <c r="F389" s="97">
        <f t="shared" si="19"/>
        <v>0</v>
      </c>
      <c r="G389" s="161"/>
      <c r="H389" s="142"/>
      <c r="I389" s="130" t="e">
        <f>VLOOKUP(H389,Presupuesto!$B$11:$C$565,2,0)</f>
        <v>#N/A</v>
      </c>
      <c r="J389" s="98" t="str">
        <f t="shared" si="20"/>
        <v>Desarrollo del Sistema de Educación Superior</v>
      </c>
      <c r="K389" s="98" t="s">
        <v>411</v>
      </c>
    </row>
    <row r="390" spans="3:11" x14ac:dyDescent="0.25">
      <c r="C390" s="141"/>
      <c r="D390" s="158"/>
      <c r="E390" s="123"/>
      <c r="F390" s="97">
        <f t="shared" si="19"/>
        <v>0</v>
      </c>
      <c r="G390" s="161"/>
      <c r="H390" s="142"/>
      <c r="I390" s="130" t="e">
        <f>VLOOKUP(H390,Presupuesto!$B$11:$C$565,2,0)</f>
        <v>#N/A</v>
      </c>
      <c r="J390" s="98" t="str">
        <f t="shared" si="20"/>
        <v>Desarrollo del Sistema de Educación Superior</v>
      </c>
      <c r="K390" s="98" t="s">
        <v>411</v>
      </c>
    </row>
    <row r="391" spans="3:11" x14ac:dyDescent="0.25">
      <c r="C391" s="141"/>
      <c r="D391" s="158"/>
      <c r="E391" s="123"/>
      <c r="F391" s="97">
        <f t="shared" si="19"/>
        <v>0</v>
      </c>
      <c r="G391" s="161"/>
      <c r="H391" s="142"/>
      <c r="I391" s="130" t="e">
        <f>VLOOKUP(H391,Presupuesto!$B$11:$C$565,2,0)</f>
        <v>#N/A</v>
      </c>
      <c r="J391" s="98" t="str">
        <f t="shared" si="20"/>
        <v>Desarrollo del Sistema de Educación Superior</v>
      </c>
      <c r="K391" s="98" t="s">
        <v>411</v>
      </c>
    </row>
    <row r="392" spans="3:11" x14ac:dyDescent="0.25">
      <c r="C392" s="143"/>
      <c r="D392" s="151"/>
      <c r="E392" s="118"/>
      <c r="F392" s="97">
        <f t="shared" si="19"/>
        <v>0</v>
      </c>
      <c r="G392" s="161"/>
      <c r="H392" s="144"/>
      <c r="I392" s="130" t="e">
        <f>VLOOKUP(H392,Presupuesto!$B$11:$C$565,2,0)</f>
        <v>#N/A</v>
      </c>
      <c r="J392" s="98" t="str">
        <f t="shared" si="20"/>
        <v>Desarrollo del Sistema de Educación Superior</v>
      </c>
      <c r="K392" s="98" t="s">
        <v>411</v>
      </c>
    </row>
    <row r="393" spans="3:11" x14ac:dyDescent="0.25">
      <c r="C393" s="143"/>
      <c r="D393" s="151"/>
      <c r="E393" s="118"/>
      <c r="F393" s="97">
        <f t="shared" si="19"/>
        <v>0</v>
      </c>
      <c r="G393" s="161"/>
      <c r="H393" s="144"/>
      <c r="I393" s="130" t="e">
        <f>VLOOKUP(H393,Presupuesto!$B$11:$C$565,2,0)</f>
        <v>#N/A</v>
      </c>
      <c r="J393" s="98" t="str">
        <f t="shared" si="20"/>
        <v>Desarrollo del Sistema de Educación Superior</v>
      </c>
      <c r="K393" s="98" t="s">
        <v>411</v>
      </c>
    </row>
    <row r="394" spans="3:11" x14ac:dyDescent="0.25">
      <c r="C394" s="143"/>
      <c r="D394" s="151"/>
      <c r="E394" s="118"/>
      <c r="F394" s="97">
        <f t="shared" si="19"/>
        <v>0</v>
      </c>
      <c r="G394" s="161"/>
      <c r="H394" s="144"/>
      <c r="I394" s="130" t="e">
        <f>VLOOKUP(H394,Presupuesto!$B$11:$C$565,2,0)</f>
        <v>#N/A</v>
      </c>
      <c r="J394" s="98" t="str">
        <f t="shared" si="20"/>
        <v>Desarrollo del Sistema de Educación Superior</v>
      </c>
      <c r="K394" s="98" t="s">
        <v>411</v>
      </c>
    </row>
    <row r="395" spans="3:11" x14ac:dyDescent="0.25">
      <c r="C395" s="143"/>
      <c r="D395" s="151"/>
      <c r="E395" s="118"/>
      <c r="F395" s="97">
        <f t="shared" si="19"/>
        <v>0</v>
      </c>
      <c r="G395" s="161"/>
      <c r="H395" s="144"/>
      <c r="I395" s="130" t="e">
        <f>VLOOKUP(H395,Presupuesto!$B$11:$C$565,2,0)</f>
        <v>#N/A</v>
      </c>
      <c r="J395" s="98" t="str">
        <f t="shared" si="20"/>
        <v>Desarrollo del Sistema de Educación Superior</v>
      </c>
      <c r="K395" s="98" t="s">
        <v>411</v>
      </c>
    </row>
    <row r="396" spans="3:11" x14ac:dyDescent="0.25">
      <c r="C396" s="143"/>
      <c r="D396" s="151"/>
      <c r="E396" s="118"/>
      <c r="F396" s="97">
        <f t="shared" si="19"/>
        <v>0</v>
      </c>
      <c r="G396" s="161"/>
      <c r="H396" s="144"/>
      <c r="I396" s="130" t="e">
        <f>VLOOKUP(H396,Presupuesto!$B$11:$C$565,2,0)</f>
        <v>#N/A</v>
      </c>
      <c r="J396" s="98" t="str">
        <f t="shared" si="20"/>
        <v>Desarrollo del Sistema de Educación Superior</v>
      </c>
      <c r="K396" s="98" t="s">
        <v>411</v>
      </c>
    </row>
    <row r="397" spans="3:11" x14ac:dyDescent="0.25">
      <c r="C397" s="143"/>
      <c r="D397" s="151"/>
      <c r="E397" s="118"/>
      <c r="F397" s="97">
        <f t="shared" si="19"/>
        <v>0</v>
      </c>
      <c r="G397" s="161"/>
      <c r="H397" s="144"/>
      <c r="I397" s="130" t="e">
        <f>VLOOKUP(H397,Presupuesto!$B$11:$C$565,2,0)</f>
        <v>#N/A</v>
      </c>
      <c r="J397" s="98" t="str">
        <f t="shared" si="20"/>
        <v>Desarrollo del Sistema de Educación Superior</v>
      </c>
      <c r="K397" s="98" t="s">
        <v>411</v>
      </c>
    </row>
    <row r="398" spans="3:11" x14ac:dyDescent="0.25">
      <c r="C398" s="143"/>
      <c r="D398" s="151"/>
      <c r="E398" s="118"/>
      <c r="F398" s="97">
        <f t="shared" si="19"/>
        <v>0</v>
      </c>
      <c r="G398" s="161"/>
      <c r="H398" s="144"/>
      <c r="I398" s="130" t="e">
        <f>VLOOKUP(H398,Presupuesto!$B$11:$C$565,2,0)</f>
        <v>#N/A</v>
      </c>
      <c r="J398" s="98" t="str">
        <f t="shared" si="20"/>
        <v>Desarrollo del Sistema de Educación Superior</v>
      </c>
      <c r="K398" s="98" t="s">
        <v>411</v>
      </c>
    </row>
    <row r="399" spans="3:11" x14ac:dyDescent="0.25">
      <c r="C399" s="143"/>
      <c r="D399" s="151"/>
      <c r="E399" s="118"/>
      <c r="F399" s="97">
        <f t="shared" si="19"/>
        <v>0</v>
      </c>
      <c r="G399" s="161"/>
      <c r="H399" s="144"/>
      <c r="I399" s="130" t="e">
        <f>VLOOKUP(H399,Presupuesto!$B$11:$C$565,2,0)</f>
        <v>#N/A</v>
      </c>
      <c r="J399" s="98" t="str">
        <f t="shared" si="20"/>
        <v>Desarrollo del Sistema de Educación Superior</v>
      </c>
      <c r="K399" s="98" t="s">
        <v>411</v>
      </c>
    </row>
    <row r="400" spans="3:11" x14ac:dyDescent="0.25">
      <c r="C400" s="145"/>
      <c r="D400" s="151"/>
      <c r="E400" s="118"/>
      <c r="F400" s="97">
        <f t="shared" si="19"/>
        <v>0</v>
      </c>
      <c r="G400" s="161"/>
      <c r="H400" s="146"/>
      <c r="I400" s="130" t="e">
        <f>VLOOKUP(H400,Presupuesto!$B$11:$C$565,2,0)</f>
        <v>#N/A</v>
      </c>
      <c r="J400" s="98" t="str">
        <f t="shared" si="20"/>
        <v>Desarrollo del Sistema de Educación Superior</v>
      </c>
      <c r="K400" s="98" t="s">
        <v>402</v>
      </c>
    </row>
    <row r="401" spans="3:11" x14ac:dyDescent="0.25">
      <c r="C401" s="145"/>
      <c r="D401" s="151"/>
      <c r="E401" s="118"/>
      <c r="F401" s="97">
        <f t="shared" si="19"/>
        <v>0</v>
      </c>
      <c r="G401" s="161"/>
      <c r="H401" s="146"/>
      <c r="I401" s="130" t="e">
        <f>VLOOKUP(H401,Presupuesto!$B$11:$C$565,2,0)</f>
        <v>#N/A</v>
      </c>
      <c r="J401" s="98" t="str">
        <f t="shared" si="20"/>
        <v>Desarrollo del Sistema de Educación Superior</v>
      </c>
      <c r="K401" s="98" t="s">
        <v>411</v>
      </c>
    </row>
    <row r="402" spans="3:11" x14ac:dyDescent="0.25">
      <c r="C402" s="145"/>
      <c r="D402" s="151"/>
      <c r="E402" s="118"/>
      <c r="F402" s="97">
        <f t="shared" si="19"/>
        <v>0</v>
      </c>
      <c r="G402" s="161"/>
      <c r="H402" s="146"/>
      <c r="I402" s="130" t="e">
        <f>VLOOKUP(H402,Presupuesto!$B$11:$C$565,2,0)</f>
        <v>#N/A</v>
      </c>
      <c r="J402" s="98" t="str">
        <f t="shared" si="20"/>
        <v>Desarrollo del Sistema de Educación Superior</v>
      </c>
      <c r="K402" s="98" t="s">
        <v>411</v>
      </c>
    </row>
    <row r="403" spans="3:11" x14ac:dyDescent="0.25">
      <c r="C403" s="145"/>
      <c r="D403" s="151"/>
      <c r="E403" s="118"/>
      <c r="F403" s="97">
        <f t="shared" si="19"/>
        <v>0</v>
      </c>
      <c r="G403" s="161"/>
      <c r="H403" s="146"/>
      <c r="I403" s="130" t="e">
        <f>VLOOKUP(H403,Presupuesto!$B$11:$C$565,2,0)</f>
        <v>#N/A</v>
      </c>
      <c r="J403" s="98" t="str">
        <f t="shared" si="20"/>
        <v>Desarrollo del Sistema de Educación Superior</v>
      </c>
      <c r="K403" s="98" t="s">
        <v>411</v>
      </c>
    </row>
    <row r="404" spans="3:11" ht="15.75" thickBot="1" x14ac:dyDescent="0.3">
      <c r="C404" s="147"/>
      <c r="D404" s="159"/>
      <c r="E404" s="103"/>
      <c r="F404" s="105">
        <f t="shared" si="19"/>
        <v>0</v>
      </c>
      <c r="G404" s="162"/>
      <c r="H404" s="148"/>
      <c r="I404" s="132" t="e">
        <f>VLOOKUP(H404,Presupuesto!$B$11:$C$565,2,0)</f>
        <v>#N/A</v>
      </c>
      <c r="J404" s="106" t="str">
        <f t="shared" si="20"/>
        <v>Desarrollo del Sistema de Educación Superior</v>
      </c>
      <c r="K404" s="124" t="s">
        <v>393</v>
      </c>
    </row>
    <row r="406" spans="3:11" ht="15.75" thickBot="1" x14ac:dyDescent="0.3">
      <c r="F406" s="90"/>
      <c r="G406" s="89"/>
      <c r="H406" s="90"/>
      <c r="I406" s="90"/>
    </row>
    <row r="407" spans="3:11" ht="15.75" thickBot="1" x14ac:dyDescent="0.3">
      <c r="C407" s="157" t="s">
        <v>53</v>
      </c>
      <c r="D407" s="373">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391</v>
      </c>
      <c r="D410" s="369"/>
      <c r="E410" s="93"/>
      <c r="F410" s="93"/>
      <c r="G410" s="93"/>
      <c r="H410" s="76"/>
      <c r="I410" s="76"/>
      <c r="J410" s="76"/>
      <c r="K410" s="112"/>
    </row>
    <row r="411" spans="3:11" ht="18.75" x14ac:dyDescent="0.25">
      <c r="C411" s="210" t="e">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#N/A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130</v>
      </c>
      <c r="H413" s="136" t="s">
        <v>46</v>
      </c>
      <c r="I413" s="133" t="s">
        <v>131</v>
      </c>
      <c r="J413" s="133" t="s">
        <v>409</v>
      </c>
      <c r="K413" s="133" t="s">
        <v>410</v>
      </c>
    </row>
    <row r="414" spans="3:11" x14ac:dyDescent="0.25">
      <c r="C414" s="220" t="s">
        <v>438</v>
      </c>
      <c r="D414" s="221"/>
      <c r="E414" s="219">
        <f>HLOOKUP(C414,$AH$2:$BU$3,2,0)</f>
        <v>620</v>
      </c>
      <c r="F414" s="97">
        <f t="shared" ref="F414:F448" si="21">D414*E414</f>
        <v>0</v>
      </c>
      <c r="G414" s="161"/>
      <c r="H414" s="142"/>
      <c r="I414" s="130" t="e">
        <f>VLOOKUP(H414,Presupuesto!$B$11:$C$565,2,0)</f>
        <v>#N/A</v>
      </c>
      <c r="J414" s="218" t="s">
        <v>1478</v>
      </c>
      <c r="K414" s="98" t="s">
        <v>393</v>
      </c>
    </row>
    <row r="415" spans="3:11" x14ac:dyDescent="0.25">
      <c r="C415" s="141"/>
      <c r="D415" s="158"/>
      <c r="E415" s="123"/>
      <c r="F415" s="97">
        <f t="shared" si="21"/>
        <v>0</v>
      </c>
      <c r="G415" s="161"/>
      <c r="H415" s="142"/>
      <c r="I415" s="130" t="e">
        <f>VLOOKUP(H415,Presupuesto!$B$11:$C$565,2,0)</f>
        <v>#N/A</v>
      </c>
      <c r="J415" s="98" t="str">
        <f>$J$414</f>
        <v>Desarrollo del Sistema de Educación Superior</v>
      </c>
      <c r="K415" s="98" t="s">
        <v>411</v>
      </c>
    </row>
    <row r="416" spans="3:11" x14ac:dyDescent="0.25">
      <c r="C416" s="141"/>
      <c r="D416" s="158"/>
      <c r="E416" s="123"/>
      <c r="F416" s="97">
        <f t="shared" si="21"/>
        <v>0</v>
      </c>
      <c r="G416" s="161"/>
      <c r="H416" s="142"/>
      <c r="I416" s="130" t="e">
        <f>VLOOKUP(H416,Presupuesto!$B$11:$C$565,2,0)</f>
        <v>#N/A</v>
      </c>
      <c r="J416" s="98" t="str">
        <f t="shared" ref="J416:J448" si="22">$J$414</f>
        <v>Desarrollo del Sistema de Educación Superior</v>
      </c>
      <c r="K416" s="98" t="s">
        <v>411</v>
      </c>
    </row>
    <row r="417" spans="3:11" x14ac:dyDescent="0.25">
      <c r="C417" s="141"/>
      <c r="D417" s="158"/>
      <c r="E417" s="123"/>
      <c r="F417" s="97">
        <f t="shared" si="21"/>
        <v>0</v>
      </c>
      <c r="G417" s="161"/>
      <c r="H417" s="142"/>
      <c r="I417" s="130" t="e">
        <f>VLOOKUP(H417,Presupuesto!$B$11:$C$565,2,0)</f>
        <v>#N/A</v>
      </c>
      <c r="J417" s="98" t="str">
        <f t="shared" si="22"/>
        <v>Desarrollo del Sistema de Educación Superior</v>
      </c>
      <c r="K417" s="98" t="s">
        <v>411</v>
      </c>
    </row>
    <row r="418" spans="3:11" x14ac:dyDescent="0.25">
      <c r="C418" s="141"/>
      <c r="D418" s="158"/>
      <c r="E418" s="123"/>
      <c r="F418" s="97">
        <f t="shared" si="21"/>
        <v>0</v>
      </c>
      <c r="G418" s="161"/>
      <c r="H418" s="142"/>
      <c r="I418" s="130" t="e">
        <f>VLOOKUP(H418,Presupuesto!$B$11:$C$565,2,0)</f>
        <v>#N/A</v>
      </c>
      <c r="J418" s="98" t="str">
        <f t="shared" si="22"/>
        <v>Desarrollo del Sistema de Educación Superior</v>
      </c>
      <c r="K418" s="98" t="s">
        <v>411</v>
      </c>
    </row>
    <row r="419" spans="3:11" x14ac:dyDescent="0.25">
      <c r="C419" s="141"/>
      <c r="D419" s="158"/>
      <c r="E419" s="123"/>
      <c r="F419" s="97">
        <f t="shared" si="21"/>
        <v>0</v>
      </c>
      <c r="G419" s="161"/>
      <c r="H419" s="142"/>
      <c r="I419" s="130" t="e">
        <f>VLOOKUP(H419,Presupuesto!$B$11:$C$565,2,0)</f>
        <v>#N/A</v>
      </c>
      <c r="J419" s="98" t="str">
        <f t="shared" si="22"/>
        <v>Desarrollo del Sistema de Educación Superior</v>
      </c>
      <c r="K419" s="98" t="s">
        <v>400</v>
      </c>
    </row>
    <row r="420" spans="3:11" x14ac:dyDescent="0.25">
      <c r="C420" s="141"/>
      <c r="D420" s="158"/>
      <c r="E420" s="123"/>
      <c r="F420" s="97">
        <f t="shared" si="21"/>
        <v>0</v>
      </c>
      <c r="G420" s="161"/>
      <c r="H420" s="142"/>
      <c r="I420" s="130" t="e">
        <f>VLOOKUP(H420,Presupuesto!$B$11:$C$565,2,0)</f>
        <v>#N/A</v>
      </c>
      <c r="J420" s="98" t="str">
        <f t="shared" si="22"/>
        <v>Desarrollo del Sistema de Educación Superior</v>
      </c>
      <c r="K420" s="98" t="s">
        <v>411</v>
      </c>
    </row>
    <row r="421" spans="3:11" x14ac:dyDescent="0.25">
      <c r="C421" s="141"/>
      <c r="D421" s="158"/>
      <c r="E421" s="123"/>
      <c r="F421" s="97">
        <f t="shared" si="21"/>
        <v>0</v>
      </c>
      <c r="G421" s="161"/>
      <c r="H421" s="142"/>
      <c r="I421" s="130" t="e">
        <f>VLOOKUP(H421,Presupuesto!$B$11:$C$565,2,0)</f>
        <v>#N/A</v>
      </c>
      <c r="J421" s="98" t="str">
        <f t="shared" si="22"/>
        <v>Desarrollo del Sistema de Educación Superior</v>
      </c>
      <c r="K421" s="98" t="s">
        <v>411</v>
      </c>
    </row>
    <row r="422" spans="3:11" x14ac:dyDescent="0.25">
      <c r="C422" s="141"/>
      <c r="D422" s="158"/>
      <c r="E422" s="123"/>
      <c r="F422" s="97">
        <f t="shared" si="21"/>
        <v>0</v>
      </c>
      <c r="G422" s="161"/>
      <c r="H422" s="142"/>
      <c r="I422" s="130" t="e">
        <f>VLOOKUP(H422,Presupuesto!$B$11:$C$565,2,0)</f>
        <v>#N/A</v>
      </c>
      <c r="J422" s="98" t="str">
        <f t="shared" si="22"/>
        <v>Desarrollo del Sistema de Educación Superior</v>
      </c>
      <c r="K422" s="98" t="s">
        <v>411</v>
      </c>
    </row>
    <row r="423" spans="3:11" x14ac:dyDescent="0.25">
      <c r="C423" s="141"/>
      <c r="D423" s="158"/>
      <c r="E423" s="123"/>
      <c r="F423" s="97">
        <f t="shared" si="21"/>
        <v>0</v>
      </c>
      <c r="G423" s="161"/>
      <c r="H423" s="142"/>
      <c r="I423" s="130" t="e">
        <f>VLOOKUP(H423,Presupuesto!$B$11:$C$565,2,0)</f>
        <v>#N/A</v>
      </c>
      <c r="J423" s="98" t="str">
        <f t="shared" si="22"/>
        <v>Desarrollo del Sistema de Educación Superior</v>
      </c>
      <c r="K423" s="98" t="s">
        <v>411</v>
      </c>
    </row>
    <row r="424" spans="3:11" x14ac:dyDescent="0.25">
      <c r="C424" s="141"/>
      <c r="D424" s="158"/>
      <c r="E424" s="123"/>
      <c r="F424" s="97">
        <f t="shared" si="21"/>
        <v>0</v>
      </c>
      <c r="G424" s="161"/>
      <c r="H424" s="142"/>
      <c r="I424" s="130" t="e">
        <f>VLOOKUP(H424,Presupuesto!$B$11:$C$565,2,0)</f>
        <v>#N/A</v>
      </c>
      <c r="J424" s="98" t="str">
        <f t="shared" si="22"/>
        <v>Desarrollo del Sistema de Educación Superior</v>
      </c>
      <c r="K424" s="98" t="s">
        <v>411</v>
      </c>
    </row>
    <row r="425" spans="3:11" x14ac:dyDescent="0.25">
      <c r="C425" s="141"/>
      <c r="D425" s="158"/>
      <c r="E425" s="123"/>
      <c r="F425" s="97">
        <f t="shared" si="21"/>
        <v>0</v>
      </c>
      <c r="G425" s="161"/>
      <c r="H425" s="142"/>
      <c r="I425" s="130" t="e">
        <f>VLOOKUP(H425,Presupuesto!$B$11:$C$565,2,0)</f>
        <v>#N/A</v>
      </c>
      <c r="J425" s="98" t="str">
        <f t="shared" si="22"/>
        <v>Desarrollo del Sistema de Educación Superior</v>
      </c>
      <c r="K425" s="98" t="s">
        <v>411</v>
      </c>
    </row>
    <row r="426" spans="3:11" x14ac:dyDescent="0.25">
      <c r="C426" s="141"/>
      <c r="D426" s="158"/>
      <c r="E426" s="123"/>
      <c r="F426" s="97">
        <f t="shared" si="21"/>
        <v>0</v>
      </c>
      <c r="G426" s="161"/>
      <c r="H426" s="142"/>
      <c r="I426" s="130" t="e">
        <f>VLOOKUP(H426,Presupuesto!$B$11:$C$565,2,0)</f>
        <v>#N/A</v>
      </c>
      <c r="J426" s="98" t="str">
        <f t="shared" si="22"/>
        <v>Desarrollo del Sistema de Educación Superior</v>
      </c>
      <c r="K426" s="98" t="s">
        <v>411</v>
      </c>
    </row>
    <row r="427" spans="3:11" x14ac:dyDescent="0.25">
      <c r="C427" s="141"/>
      <c r="D427" s="158"/>
      <c r="E427" s="123"/>
      <c r="F427" s="97">
        <f t="shared" si="21"/>
        <v>0</v>
      </c>
      <c r="G427" s="161"/>
      <c r="H427" s="142"/>
      <c r="I427" s="130" t="e">
        <f>VLOOKUP(H427,Presupuesto!$B$11:$C$565,2,0)</f>
        <v>#N/A</v>
      </c>
      <c r="J427" s="98" t="str">
        <f t="shared" si="22"/>
        <v>Desarrollo del Sistema de Educación Superior</v>
      </c>
      <c r="K427" s="98" t="s">
        <v>411</v>
      </c>
    </row>
    <row r="428" spans="3:11" x14ac:dyDescent="0.25">
      <c r="C428" s="141"/>
      <c r="D428" s="158"/>
      <c r="E428" s="123"/>
      <c r="F428" s="97">
        <f t="shared" si="21"/>
        <v>0</v>
      </c>
      <c r="G428" s="161"/>
      <c r="H428" s="142"/>
      <c r="I428" s="130" t="e">
        <f>VLOOKUP(H428,Presupuesto!$B$11:$C$565,2,0)</f>
        <v>#N/A</v>
      </c>
      <c r="J428" s="98" t="str">
        <f t="shared" si="22"/>
        <v>Desarrollo del Sistema de Educación Superior</v>
      </c>
      <c r="K428" s="98" t="s">
        <v>411</v>
      </c>
    </row>
    <row r="429" spans="3:11" x14ac:dyDescent="0.25">
      <c r="C429" s="141"/>
      <c r="D429" s="158"/>
      <c r="E429" s="123"/>
      <c r="F429" s="97">
        <f t="shared" si="21"/>
        <v>0</v>
      </c>
      <c r="G429" s="161"/>
      <c r="H429" s="142"/>
      <c r="I429" s="130" t="e">
        <f>VLOOKUP(H429,Presupuesto!$B$11:$C$565,2,0)</f>
        <v>#N/A</v>
      </c>
      <c r="J429" s="98" t="str">
        <f t="shared" si="22"/>
        <v>Desarrollo del Sistema de Educación Superior</v>
      </c>
      <c r="K429" s="98" t="s">
        <v>411</v>
      </c>
    </row>
    <row r="430" spans="3:11" x14ac:dyDescent="0.25">
      <c r="C430" s="141"/>
      <c r="D430" s="158"/>
      <c r="E430" s="123"/>
      <c r="F430" s="97">
        <f t="shared" si="21"/>
        <v>0</v>
      </c>
      <c r="G430" s="161"/>
      <c r="H430" s="142"/>
      <c r="I430" s="130" t="e">
        <f>VLOOKUP(H430,Presupuesto!$B$11:$C$565,2,0)</f>
        <v>#N/A</v>
      </c>
      <c r="J430" s="98" t="str">
        <f t="shared" si="22"/>
        <v>Desarrollo del Sistema de Educación Superior</v>
      </c>
      <c r="K430" s="98" t="s">
        <v>411</v>
      </c>
    </row>
    <row r="431" spans="3:11" x14ac:dyDescent="0.25">
      <c r="C431" s="141"/>
      <c r="D431" s="158"/>
      <c r="E431" s="123"/>
      <c r="F431" s="97">
        <f t="shared" si="21"/>
        <v>0</v>
      </c>
      <c r="G431" s="161"/>
      <c r="H431" s="142"/>
      <c r="I431" s="130" t="e">
        <f>VLOOKUP(H431,Presupuesto!$B$11:$C$565,2,0)</f>
        <v>#N/A</v>
      </c>
      <c r="J431" s="98" t="str">
        <f t="shared" si="22"/>
        <v>Desarrollo del Sistema de Educación Superior</v>
      </c>
      <c r="K431" s="98" t="s">
        <v>411</v>
      </c>
    </row>
    <row r="432" spans="3:11" x14ac:dyDescent="0.25">
      <c r="C432" s="141"/>
      <c r="D432" s="158"/>
      <c r="E432" s="123"/>
      <c r="F432" s="97">
        <f t="shared" si="21"/>
        <v>0</v>
      </c>
      <c r="G432" s="161"/>
      <c r="H432" s="142"/>
      <c r="I432" s="130" t="e">
        <f>VLOOKUP(H432,Presupuesto!$B$11:$C$565,2,0)</f>
        <v>#N/A</v>
      </c>
      <c r="J432" s="98" t="str">
        <f t="shared" si="22"/>
        <v>Desarrollo del Sistema de Educación Superior</v>
      </c>
      <c r="K432" s="98" t="s">
        <v>411</v>
      </c>
    </row>
    <row r="433" spans="3:11" x14ac:dyDescent="0.25">
      <c r="C433" s="141"/>
      <c r="D433" s="158"/>
      <c r="E433" s="123"/>
      <c r="F433" s="97">
        <f t="shared" si="21"/>
        <v>0</v>
      </c>
      <c r="G433" s="161"/>
      <c r="H433" s="142"/>
      <c r="I433" s="130" t="e">
        <f>VLOOKUP(H433,Presupuesto!$B$11:$C$565,2,0)</f>
        <v>#N/A</v>
      </c>
      <c r="J433" s="98" t="str">
        <f t="shared" si="22"/>
        <v>Desarrollo del Sistema de Educación Superior</v>
      </c>
      <c r="K433" s="98" t="s">
        <v>411</v>
      </c>
    </row>
    <row r="434" spans="3:11" x14ac:dyDescent="0.25">
      <c r="C434" s="141"/>
      <c r="D434" s="158"/>
      <c r="E434" s="123"/>
      <c r="F434" s="97">
        <f t="shared" si="21"/>
        <v>0</v>
      </c>
      <c r="G434" s="161"/>
      <c r="H434" s="142"/>
      <c r="I434" s="130" t="e">
        <f>VLOOKUP(H434,Presupuesto!$B$11:$C$565,2,0)</f>
        <v>#N/A</v>
      </c>
      <c r="J434" s="98" t="str">
        <f t="shared" si="22"/>
        <v>Desarrollo del Sistema de Educación Superior</v>
      </c>
      <c r="K434" s="98" t="s">
        <v>411</v>
      </c>
    </row>
    <row r="435" spans="3:11" x14ac:dyDescent="0.25">
      <c r="C435" s="141"/>
      <c r="D435" s="158"/>
      <c r="E435" s="123"/>
      <c r="F435" s="97">
        <f t="shared" si="21"/>
        <v>0</v>
      </c>
      <c r="G435" s="161"/>
      <c r="H435" s="142"/>
      <c r="I435" s="130" t="e">
        <f>VLOOKUP(H435,Presupuesto!$B$11:$C$565,2,0)</f>
        <v>#N/A</v>
      </c>
      <c r="J435" s="98" t="str">
        <f t="shared" si="22"/>
        <v>Desarrollo del Sistema de Educación Superior</v>
      </c>
      <c r="K435" s="98" t="s">
        <v>411</v>
      </c>
    </row>
    <row r="436" spans="3:11" x14ac:dyDescent="0.25">
      <c r="C436" s="143"/>
      <c r="D436" s="151"/>
      <c r="E436" s="118"/>
      <c r="F436" s="97">
        <f t="shared" si="21"/>
        <v>0</v>
      </c>
      <c r="G436" s="161"/>
      <c r="H436" s="144"/>
      <c r="I436" s="130" t="e">
        <f>VLOOKUP(H436,Presupuesto!$B$11:$C$565,2,0)</f>
        <v>#N/A</v>
      </c>
      <c r="J436" s="98" t="str">
        <f t="shared" si="22"/>
        <v>Desarrollo del Sistema de Educación Superior</v>
      </c>
      <c r="K436" s="98" t="s">
        <v>411</v>
      </c>
    </row>
    <row r="437" spans="3:11" x14ac:dyDescent="0.25">
      <c r="C437" s="143"/>
      <c r="D437" s="151"/>
      <c r="E437" s="118"/>
      <c r="F437" s="97">
        <f t="shared" si="21"/>
        <v>0</v>
      </c>
      <c r="G437" s="161"/>
      <c r="H437" s="144"/>
      <c r="I437" s="130" t="e">
        <f>VLOOKUP(H437,Presupuesto!$B$11:$C$565,2,0)</f>
        <v>#N/A</v>
      </c>
      <c r="J437" s="98" t="str">
        <f t="shared" si="22"/>
        <v>Desarrollo del Sistema de Educación Superior</v>
      </c>
      <c r="K437" s="98" t="s">
        <v>411</v>
      </c>
    </row>
    <row r="438" spans="3:11" x14ac:dyDescent="0.25">
      <c r="C438" s="143"/>
      <c r="D438" s="151"/>
      <c r="E438" s="118"/>
      <c r="F438" s="97">
        <f t="shared" si="21"/>
        <v>0</v>
      </c>
      <c r="G438" s="161"/>
      <c r="H438" s="144"/>
      <c r="I438" s="130" t="e">
        <f>VLOOKUP(H438,Presupuesto!$B$11:$C$565,2,0)</f>
        <v>#N/A</v>
      </c>
      <c r="J438" s="98" t="str">
        <f t="shared" si="22"/>
        <v>Desarrollo del Sistema de Educación Superior</v>
      </c>
      <c r="K438" s="98" t="s">
        <v>411</v>
      </c>
    </row>
    <row r="439" spans="3:11" x14ac:dyDescent="0.25">
      <c r="C439" s="143"/>
      <c r="D439" s="151"/>
      <c r="E439" s="118"/>
      <c r="F439" s="97">
        <f t="shared" si="21"/>
        <v>0</v>
      </c>
      <c r="G439" s="161"/>
      <c r="H439" s="144"/>
      <c r="I439" s="130" t="e">
        <f>VLOOKUP(H439,Presupuesto!$B$11:$C$565,2,0)</f>
        <v>#N/A</v>
      </c>
      <c r="J439" s="98" t="str">
        <f t="shared" si="22"/>
        <v>Desarrollo del Sistema de Educación Superior</v>
      </c>
      <c r="K439" s="98" t="s">
        <v>411</v>
      </c>
    </row>
    <row r="440" spans="3:11" x14ac:dyDescent="0.25">
      <c r="C440" s="143"/>
      <c r="D440" s="151"/>
      <c r="E440" s="118"/>
      <c r="F440" s="97">
        <f t="shared" si="21"/>
        <v>0</v>
      </c>
      <c r="G440" s="161"/>
      <c r="H440" s="144"/>
      <c r="I440" s="130" t="e">
        <f>VLOOKUP(H440,Presupuesto!$B$11:$C$565,2,0)</f>
        <v>#N/A</v>
      </c>
      <c r="J440" s="98" t="str">
        <f t="shared" si="22"/>
        <v>Desarrollo del Sistema de Educación Superior</v>
      </c>
      <c r="K440" s="98" t="s">
        <v>411</v>
      </c>
    </row>
    <row r="441" spans="3:11" x14ac:dyDescent="0.25">
      <c r="C441" s="143"/>
      <c r="D441" s="151"/>
      <c r="E441" s="118"/>
      <c r="F441" s="97">
        <f t="shared" si="21"/>
        <v>0</v>
      </c>
      <c r="G441" s="161"/>
      <c r="H441" s="144"/>
      <c r="I441" s="130" t="e">
        <f>VLOOKUP(H441,Presupuesto!$B$11:$C$565,2,0)</f>
        <v>#N/A</v>
      </c>
      <c r="J441" s="98" t="str">
        <f t="shared" si="22"/>
        <v>Desarrollo del Sistema de Educación Superior</v>
      </c>
      <c r="K441" s="98" t="s">
        <v>411</v>
      </c>
    </row>
    <row r="442" spans="3:11" x14ac:dyDescent="0.25">
      <c r="C442" s="143"/>
      <c r="D442" s="151"/>
      <c r="E442" s="118"/>
      <c r="F442" s="97">
        <f t="shared" si="21"/>
        <v>0</v>
      </c>
      <c r="G442" s="161"/>
      <c r="H442" s="144"/>
      <c r="I442" s="130" t="e">
        <f>VLOOKUP(H442,Presupuesto!$B$11:$C$565,2,0)</f>
        <v>#N/A</v>
      </c>
      <c r="J442" s="98" t="str">
        <f t="shared" si="22"/>
        <v>Desarrollo del Sistema de Educación Superior</v>
      </c>
      <c r="K442" s="98" t="s">
        <v>411</v>
      </c>
    </row>
    <row r="443" spans="3:11" x14ac:dyDescent="0.25">
      <c r="C443" s="143"/>
      <c r="D443" s="151"/>
      <c r="E443" s="118"/>
      <c r="F443" s="97">
        <f t="shared" si="21"/>
        <v>0</v>
      </c>
      <c r="G443" s="161"/>
      <c r="H443" s="144"/>
      <c r="I443" s="130" t="e">
        <f>VLOOKUP(H443,Presupuesto!$B$11:$C$565,2,0)</f>
        <v>#N/A</v>
      </c>
      <c r="J443" s="98" t="str">
        <f t="shared" si="22"/>
        <v>Desarrollo del Sistema de Educación Superior</v>
      </c>
      <c r="K443" s="98" t="s">
        <v>411</v>
      </c>
    </row>
    <row r="444" spans="3:11" x14ac:dyDescent="0.25">
      <c r="C444" s="145"/>
      <c r="D444" s="151"/>
      <c r="E444" s="118"/>
      <c r="F444" s="97">
        <f t="shared" si="21"/>
        <v>0</v>
      </c>
      <c r="G444" s="161"/>
      <c r="H444" s="146"/>
      <c r="I444" s="130" t="e">
        <f>VLOOKUP(H444,Presupuesto!$B$11:$C$565,2,0)</f>
        <v>#N/A</v>
      </c>
      <c r="J444" s="98" t="str">
        <f t="shared" si="22"/>
        <v>Desarrollo del Sistema de Educación Superior</v>
      </c>
      <c r="K444" s="98" t="s">
        <v>402</v>
      </c>
    </row>
    <row r="445" spans="3:11" x14ac:dyDescent="0.25">
      <c r="C445" s="145"/>
      <c r="D445" s="151"/>
      <c r="E445" s="118"/>
      <c r="F445" s="97">
        <f t="shared" si="21"/>
        <v>0</v>
      </c>
      <c r="G445" s="161"/>
      <c r="H445" s="146"/>
      <c r="I445" s="130" t="e">
        <f>VLOOKUP(H445,Presupuesto!$B$11:$C$565,2,0)</f>
        <v>#N/A</v>
      </c>
      <c r="J445" s="98" t="str">
        <f t="shared" si="22"/>
        <v>Desarrollo del Sistema de Educación Superior</v>
      </c>
      <c r="K445" s="98" t="s">
        <v>411</v>
      </c>
    </row>
    <row r="446" spans="3:11" x14ac:dyDescent="0.25">
      <c r="C446" s="145"/>
      <c r="D446" s="151"/>
      <c r="E446" s="118"/>
      <c r="F446" s="97">
        <f t="shared" si="21"/>
        <v>0</v>
      </c>
      <c r="G446" s="161"/>
      <c r="H446" s="146"/>
      <c r="I446" s="130" t="e">
        <f>VLOOKUP(H446,Presupuesto!$B$11:$C$565,2,0)</f>
        <v>#N/A</v>
      </c>
      <c r="J446" s="98" t="str">
        <f t="shared" si="22"/>
        <v>Desarrollo del Sistema de Educación Superior</v>
      </c>
      <c r="K446" s="98" t="s">
        <v>411</v>
      </c>
    </row>
    <row r="447" spans="3:11" x14ac:dyDescent="0.25">
      <c r="C447" s="145"/>
      <c r="D447" s="151"/>
      <c r="E447" s="118"/>
      <c r="F447" s="97">
        <f t="shared" si="21"/>
        <v>0</v>
      </c>
      <c r="G447" s="161"/>
      <c r="H447" s="146"/>
      <c r="I447" s="130" t="e">
        <f>VLOOKUP(H447,Presupuesto!$B$11:$C$565,2,0)</f>
        <v>#N/A</v>
      </c>
      <c r="J447" s="98" t="str">
        <f t="shared" si="22"/>
        <v>Desarrollo del Sistema de Educación Superior</v>
      </c>
      <c r="K447" s="98" t="s">
        <v>411</v>
      </c>
    </row>
    <row r="448" spans="3:11" ht="15.75" thickBot="1" x14ac:dyDescent="0.3">
      <c r="C448" s="147"/>
      <c r="D448" s="159"/>
      <c r="E448" s="103"/>
      <c r="F448" s="105">
        <f t="shared" si="21"/>
        <v>0</v>
      </c>
      <c r="G448" s="162"/>
      <c r="H448" s="148"/>
      <c r="I448" s="132" t="e">
        <f>VLOOKUP(H448,Presupuesto!$B$11:$C$565,2,0)</f>
        <v>#N/A</v>
      </c>
      <c r="J448" s="106" t="str">
        <f t="shared" si="22"/>
        <v>Desarrollo del Sistema de Educación Superior</v>
      </c>
      <c r="K448" s="124" t="s">
        <v>393</v>
      </c>
    </row>
    <row r="450" spans="3:11" ht="15.75" thickBot="1" x14ac:dyDescent="0.3"/>
    <row r="451" spans="3:11" ht="15.75" thickBot="1" x14ac:dyDescent="0.3">
      <c r="C451" s="157" t="s">
        <v>53</v>
      </c>
      <c r="D451" s="373">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391</v>
      </c>
      <c r="D454" s="369"/>
      <c r="E454" s="93"/>
      <c r="F454" s="93"/>
      <c r="G454" s="93"/>
      <c r="H454" s="76"/>
      <c r="I454" s="76"/>
      <c r="J454" s="76"/>
      <c r="K454" s="112"/>
    </row>
    <row r="455" spans="3:11" ht="18.75" x14ac:dyDescent="0.25">
      <c r="C455" s="210" t="e">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#N/A</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130</v>
      </c>
      <c r="H457" s="136" t="s">
        <v>46</v>
      </c>
      <c r="I457" s="133" t="s">
        <v>131</v>
      </c>
      <c r="J457" s="133" t="s">
        <v>409</v>
      </c>
      <c r="K457" s="133" t="s">
        <v>410</v>
      </c>
    </row>
    <row r="458" spans="3:11" x14ac:dyDescent="0.25">
      <c r="C458" s="220" t="s">
        <v>438</v>
      </c>
      <c r="D458" s="221"/>
      <c r="E458" s="219">
        <f>HLOOKUP(C458,$AH$2:$BU$3,2,0)</f>
        <v>620</v>
      </c>
      <c r="F458" s="97">
        <f t="shared" ref="F458:F492" si="23">D458*E458</f>
        <v>0</v>
      </c>
      <c r="G458" s="161"/>
      <c r="H458" s="142"/>
      <c r="I458" s="130" t="e">
        <f>VLOOKUP(H458,Presupuesto!$B$11:$C$565,2,0)</f>
        <v>#N/A</v>
      </c>
      <c r="J458" s="218" t="s">
        <v>1478</v>
      </c>
      <c r="K458" s="98" t="s">
        <v>393</v>
      </c>
    </row>
    <row r="459" spans="3:11" x14ac:dyDescent="0.25">
      <c r="C459" s="141"/>
      <c r="D459" s="158"/>
      <c r="E459" s="123"/>
      <c r="F459" s="97">
        <f t="shared" si="23"/>
        <v>0</v>
      </c>
      <c r="G459" s="161"/>
      <c r="H459" s="142"/>
      <c r="I459" s="130" t="e">
        <f>VLOOKUP(H459,Presupuesto!$B$11:$C$565,2,0)</f>
        <v>#N/A</v>
      </c>
      <c r="J459" s="98" t="str">
        <f>$J$458</f>
        <v>Desarrollo del Sistema de Educación Superior</v>
      </c>
      <c r="K459" s="98" t="s">
        <v>411</v>
      </c>
    </row>
    <row r="460" spans="3:11" x14ac:dyDescent="0.25">
      <c r="C460" s="141"/>
      <c r="D460" s="158"/>
      <c r="E460" s="123"/>
      <c r="F460" s="97">
        <f t="shared" si="23"/>
        <v>0</v>
      </c>
      <c r="G460" s="161"/>
      <c r="H460" s="142"/>
      <c r="I460" s="130" t="e">
        <f>VLOOKUP(H460,Presupuesto!$B$11:$C$565,2,0)</f>
        <v>#N/A</v>
      </c>
      <c r="J460" s="98" t="str">
        <f t="shared" ref="J460:J492" si="24">$J$458</f>
        <v>Desarrollo del Sistema de Educación Superior</v>
      </c>
      <c r="K460" s="98" t="s">
        <v>411</v>
      </c>
    </row>
    <row r="461" spans="3:11" x14ac:dyDescent="0.25">
      <c r="C461" s="141"/>
      <c r="D461" s="158"/>
      <c r="E461" s="123"/>
      <c r="F461" s="97">
        <f t="shared" si="23"/>
        <v>0</v>
      </c>
      <c r="G461" s="161"/>
      <c r="H461" s="142"/>
      <c r="I461" s="130" t="e">
        <f>VLOOKUP(H461,Presupuesto!$B$11:$C$565,2,0)</f>
        <v>#N/A</v>
      </c>
      <c r="J461" s="98" t="str">
        <f t="shared" si="24"/>
        <v>Desarrollo del Sistema de Educación Superior</v>
      </c>
      <c r="K461" s="98" t="s">
        <v>411</v>
      </c>
    </row>
    <row r="462" spans="3:11" x14ac:dyDescent="0.25">
      <c r="C462" s="141"/>
      <c r="D462" s="158"/>
      <c r="E462" s="123"/>
      <c r="F462" s="97">
        <f t="shared" si="23"/>
        <v>0</v>
      </c>
      <c r="G462" s="161"/>
      <c r="H462" s="142"/>
      <c r="I462" s="130" t="e">
        <f>VLOOKUP(H462,Presupuesto!$B$11:$C$565,2,0)</f>
        <v>#N/A</v>
      </c>
      <c r="J462" s="98" t="str">
        <f t="shared" si="24"/>
        <v>Desarrollo del Sistema de Educación Superior</v>
      </c>
      <c r="K462" s="98" t="s">
        <v>411</v>
      </c>
    </row>
    <row r="463" spans="3:11" x14ac:dyDescent="0.25">
      <c r="C463" s="141"/>
      <c r="D463" s="158"/>
      <c r="E463" s="123"/>
      <c r="F463" s="97">
        <f t="shared" si="23"/>
        <v>0</v>
      </c>
      <c r="G463" s="161"/>
      <c r="H463" s="142"/>
      <c r="I463" s="130" t="e">
        <f>VLOOKUP(H463,Presupuesto!$B$11:$C$565,2,0)</f>
        <v>#N/A</v>
      </c>
      <c r="J463" s="98" t="str">
        <f t="shared" si="24"/>
        <v>Desarrollo del Sistema de Educación Superior</v>
      </c>
      <c r="K463" s="98" t="s">
        <v>400</v>
      </c>
    </row>
    <row r="464" spans="3:11" x14ac:dyDescent="0.25">
      <c r="C464" s="141"/>
      <c r="D464" s="158"/>
      <c r="E464" s="123"/>
      <c r="F464" s="97">
        <f t="shared" si="23"/>
        <v>0</v>
      </c>
      <c r="G464" s="161"/>
      <c r="H464" s="142"/>
      <c r="I464" s="130" t="e">
        <f>VLOOKUP(H464,Presupuesto!$B$11:$C$565,2,0)</f>
        <v>#N/A</v>
      </c>
      <c r="J464" s="98" t="str">
        <f t="shared" si="24"/>
        <v>Desarrollo del Sistema de Educación Superior</v>
      </c>
      <c r="K464" s="98" t="s">
        <v>411</v>
      </c>
    </row>
    <row r="465" spans="3:11" x14ac:dyDescent="0.25">
      <c r="C465" s="141"/>
      <c r="D465" s="158"/>
      <c r="E465" s="123"/>
      <c r="F465" s="97">
        <f t="shared" si="23"/>
        <v>0</v>
      </c>
      <c r="G465" s="161"/>
      <c r="H465" s="142"/>
      <c r="I465" s="130" t="e">
        <f>VLOOKUP(H465,Presupuesto!$B$11:$C$565,2,0)</f>
        <v>#N/A</v>
      </c>
      <c r="J465" s="98" t="str">
        <f t="shared" si="24"/>
        <v>Desarrollo del Sistema de Educación Superior</v>
      </c>
      <c r="K465" s="98" t="s">
        <v>411</v>
      </c>
    </row>
    <row r="466" spans="3:11" x14ac:dyDescent="0.25">
      <c r="C466" s="141"/>
      <c r="D466" s="158"/>
      <c r="E466" s="123"/>
      <c r="F466" s="97">
        <f t="shared" si="23"/>
        <v>0</v>
      </c>
      <c r="G466" s="161"/>
      <c r="H466" s="142"/>
      <c r="I466" s="130" t="e">
        <f>VLOOKUP(H466,Presupuesto!$B$11:$C$565,2,0)</f>
        <v>#N/A</v>
      </c>
      <c r="J466" s="98" t="str">
        <f t="shared" si="24"/>
        <v>Desarrollo del Sistema de Educación Superior</v>
      </c>
      <c r="K466" s="98" t="s">
        <v>411</v>
      </c>
    </row>
    <row r="467" spans="3:11" x14ac:dyDescent="0.25">
      <c r="C467" s="141"/>
      <c r="D467" s="158"/>
      <c r="E467" s="123"/>
      <c r="F467" s="97">
        <f t="shared" si="23"/>
        <v>0</v>
      </c>
      <c r="G467" s="161"/>
      <c r="H467" s="142"/>
      <c r="I467" s="130" t="e">
        <f>VLOOKUP(H467,Presupuesto!$B$11:$C$565,2,0)</f>
        <v>#N/A</v>
      </c>
      <c r="J467" s="98" t="str">
        <f t="shared" si="24"/>
        <v>Desarrollo del Sistema de Educación Superior</v>
      </c>
      <c r="K467" s="98" t="s">
        <v>411</v>
      </c>
    </row>
    <row r="468" spans="3:11" x14ac:dyDescent="0.25">
      <c r="C468" s="141"/>
      <c r="D468" s="158"/>
      <c r="E468" s="123"/>
      <c r="F468" s="97">
        <f t="shared" si="23"/>
        <v>0</v>
      </c>
      <c r="G468" s="161"/>
      <c r="H468" s="142"/>
      <c r="I468" s="130" t="e">
        <f>VLOOKUP(H468,Presupuesto!$B$11:$C$565,2,0)</f>
        <v>#N/A</v>
      </c>
      <c r="J468" s="98" t="str">
        <f t="shared" si="24"/>
        <v>Desarrollo del Sistema de Educación Superior</v>
      </c>
      <c r="K468" s="98" t="s">
        <v>411</v>
      </c>
    </row>
    <row r="469" spans="3:11" x14ac:dyDescent="0.25">
      <c r="C469" s="141"/>
      <c r="D469" s="158"/>
      <c r="E469" s="123"/>
      <c r="F469" s="97">
        <f t="shared" si="23"/>
        <v>0</v>
      </c>
      <c r="G469" s="161"/>
      <c r="H469" s="142"/>
      <c r="I469" s="130" t="e">
        <f>VLOOKUP(H469,Presupuesto!$B$11:$C$565,2,0)</f>
        <v>#N/A</v>
      </c>
      <c r="J469" s="98" t="str">
        <f t="shared" si="24"/>
        <v>Desarrollo del Sistema de Educación Superior</v>
      </c>
      <c r="K469" s="98" t="s">
        <v>411</v>
      </c>
    </row>
    <row r="470" spans="3:11" x14ac:dyDescent="0.25">
      <c r="C470" s="141"/>
      <c r="D470" s="158"/>
      <c r="E470" s="123"/>
      <c r="F470" s="97">
        <f t="shared" si="23"/>
        <v>0</v>
      </c>
      <c r="G470" s="161"/>
      <c r="H470" s="142"/>
      <c r="I470" s="130" t="e">
        <f>VLOOKUP(H470,Presupuesto!$B$11:$C$565,2,0)</f>
        <v>#N/A</v>
      </c>
      <c r="J470" s="98" t="str">
        <f t="shared" si="24"/>
        <v>Desarrollo del Sistema de Educación Superior</v>
      </c>
      <c r="K470" s="98" t="s">
        <v>411</v>
      </c>
    </row>
    <row r="471" spans="3:11" x14ac:dyDescent="0.25">
      <c r="C471" s="141"/>
      <c r="D471" s="158"/>
      <c r="E471" s="123"/>
      <c r="F471" s="97">
        <f t="shared" si="23"/>
        <v>0</v>
      </c>
      <c r="G471" s="161"/>
      <c r="H471" s="142"/>
      <c r="I471" s="130" t="e">
        <f>VLOOKUP(H471,Presupuesto!$B$11:$C$565,2,0)</f>
        <v>#N/A</v>
      </c>
      <c r="J471" s="98" t="str">
        <f t="shared" si="24"/>
        <v>Desarrollo del Sistema de Educación Superior</v>
      </c>
      <c r="K471" s="98" t="s">
        <v>411</v>
      </c>
    </row>
    <row r="472" spans="3:11" x14ac:dyDescent="0.25">
      <c r="C472" s="141"/>
      <c r="D472" s="158"/>
      <c r="E472" s="123"/>
      <c r="F472" s="97">
        <f t="shared" si="23"/>
        <v>0</v>
      </c>
      <c r="G472" s="161"/>
      <c r="H472" s="142"/>
      <c r="I472" s="130" t="e">
        <f>VLOOKUP(H472,Presupuesto!$B$11:$C$565,2,0)</f>
        <v>#N/A</v>
      </c>
      <c r="J472" s="98" t="str">
        <f t="shared" si="24"/>
        <v>Desarrollo del Sistema de Educación Superior</v>
      </c>
      <c r="K472" s="98" t="s">
        <v>411</v>
      </c>
    </row>
    <row r="473" spans="3:11" x14ac:dyDescent="0.25">
      <c r="C473" s="141"/>
      <c r="D473" s="158"/>
      <c r="E473" s="123"/>
      <c r="F473" s="97">
        <f t="shared" si="23"/>
        <v>0</v>
      </c>
      <c r="G473" s="161"/>
      <c r="H473" s="142"/>
      <c r="I473" s="130" t="e">
        <f>VLOOKUP(H473,Presupuesto!$B$11:$C$565,2,0)</f>
        <v>#N/A</v>
      </c>
      <c r="J473" s="98" t="str">
        <f t="shared" si="24"/>
        <v>Desarrollo del Sistema de Educación Superior</v>
      </c>
      <c r="K473" s="98" t="s">
        <v>411</v>
      </c>
    </row>
    <row r="474" spans="3:11" x14ac:dyDescent="0.25">
      <c r="C474" s="141"/>
      <c r="D474" s="158"/>
      <c r="E474" s="123"/>
      <c r="F474" s="97">
        <f t="shared" si="23"/>
        <v>0</v>
      </c>
      <c r="G474" s="161"/>
      <c r="H474" s="142"/>
      <c r="I474" s="130" t="e">
        <f>VLOOKUP(H474,Presupuesto!$B$11:$C$565,2,0)</f>
        <v>#N/A</v>
      </c>
      <c r="J474" s="98" t="str">
        <f t="shared" si="24"/>
        <v>Desarrollo del Sistema de Educación Superior</v>
      </c>
      <c r="K474" s="98" t="s">
        <v>411</v>
      </c>
    </row>
    <row r="475" spans="3:11" x14ac:dyDescent="0.25">
      <c r="C475" s="141"/>
      <c r="D475" s="158"/>
      <c r="E475" s="123"/>
      <c r="F475" s="97">
        <f t="shared" si="23"/>
        <v>0</v>
      </c>
      <c r="G475" s="161"/>
      <c r="H475" s="142"/>
      <c r="I475" s="130" t="e">
        <f>VLOOKUP(H475,Presupuesto!$B$11:$C$565,2,0)</f>
        <v>#N/A</v>
      </c>
      <c r="J475" s="98" t="str">
        <f t="shared" si="24"/>
        <v>Desarrollo del Sistema de Educación Superior</v>
      </c>
      <c r="K475" s="98" t="s">
        <v>411</v>
      </c>
    </row>
    <row r="476" spans="3:11" x14ac:dyDescent="0.25">
      <c r="C476" s="141"/>
      <c r="D476" s="158"/>
      <c r="E476" s="123"/>
      <c r="F476" s="97">
        <f t="shared" si="23"/>
        <v>0</v>
      </c>
      <c r="G476" s="161"/>
      <c r="H476" s="142"/>
      <c r="I476" s="130" t="e">
        <f>VLOOKUP(H476,Presupuesto!$B$11:$C$565,2,0)</f>
        <v>#N/A</v>
      </c>
      <c r="J476" s="98" t="str">
        <f t="shared" si="24"/>
        <v>Desarrollo del Sistema de Educación Superior</v>
      </c>
      <c r="K476" s="98" t="s">
        <v>411</v>
      </c>
    </row>
    <row r="477" spans="3:11" x14ac:dyDescent="0.25">
      <c r="C477" s="141"/>
      <c r="D477" s="158"/>
      <c r="E477" s="123"/>
      <c r="F477" s="97">
        <f t="shared" si="23"/>
        <v>0</v>
      </c>
      <c r="G477" s="161"/>
      <c r="H477" s="142"/>
      <c r="I477" s="130" t="e">
        <f>VLOOKUP(H477,Presupuesto!$B$11:$C$565,2,0)</f>
        <v>#N/A</v>
      </c>
      <c r="J477" s="98" t="str">
        <f t="shared" si="24"/>
        <v>Desarrollo del Sistema de Educación Superior</v>
      </c>
      <c r="K477" s="98" t="s">
        <v>411</v>
      </c>
    </row>
    <row r="478" spans="3:11" x14ac:dyDescent="0.25">
      <c r="C478" s="141"/>
      <c r="D478" s="158"/>
      <c r="E478" s="123"/>
      <c r="F478" s="97">
        <f t="shared" si="23"/>
        <v>0</v>
      </c>
      <c r="G478" s="161"/>
      <c r="H478" s="142"/>
      <c r="I478" s="130" t="e">
        <f>VLOOKUP(H478,Presupuesto!$B$11:$C$565,2,0)</f>
        <v>#N/A</v>
      </c>
      <c r="J478" s="98" t="str">
        <f t="shared" si="24"/>
        <v>Desarrollo del Sistema de Educación Superior</v>
      </c>
      <c r="K478" s="98" t="s">
        <v>411</v>
      </c>
    </row>
    <row r="479" spans="3:11" x14ac:dyDescent="0.25">
      <c r="C479" s="141"/>
      <c r="D479" s="158"/>
      <c r="E479" s="123"/>
      <c r="F479" s="97">
        <f t="shared" si="23"/>
        <v>0</v>
      </c>
      <c r="G479" s="161"/>
      <c r="H479" s="142"/>
      <c r="I479" s="130" t="e">
        <f>VLOOKUP(H479,Presupuesto!$B$11:$C$565,2,0)</f>
        <v>#N/A</v>
      </c>
      <c r="J479" s="98" t="str">
        <f t="shared" si="24"/>
        <v>Desarrollo del Sistema de Educación Superior</v>
      </c>
      <c r="K479" s="98" t="s">
        <v>411</v>
      </c>
    </row>
    <row r="480" spans="3:11" x14ac:dyDescent="0.25">
      <c r="C480" s="143"/>
      <c r="D480" s="151"/>
      <c r="E480" s="118"/>
      <c r="F480" s="97">
        <f t="shared" si="23"/>
        <v>0</v>
      </c>
      <c r="G480" s="161"/>
      <c r="H480" s="144"/>
      <c r="I480" s="130" t="e">
        <f>VLOOKUP(H480,Presupuesto!$B$11:$C$565,2,0)</f>
        <v>#N/A</v>
      </c>
      <c r="J480" s="98" t="str">
        <f t="shared" si="24"/>
        <v>Desarrollo del Sistema de Educación Superior</v>
      </c>
      <c r="K480" s="98" t="s">
        <v>411</v>
      </c>
    </row>
    <row r="481" spans="3:11" x14ac:dyDescent="0.25">
      <c r="C481" s="143"/>
      <c r="D481" s="151"/>
      <c r="E481" s="118"/>
      <c r="F481" s="97">
        <f t="shared" si="23"/>
        <v>0</v>
      </c>
      <c r="G481" s="161"/>
      <c r="H481" s="144"/>
      <c r="I481" s="130" t="e">
        <f>VLOOKUP(H481,Presupuesto!$B$11:$C$565,2,0)</f>
        <v>#N/A</v>
      </c>
      <c r="J481" s="98" t="str">
        <f t="shared" si="24"/>
        <v>Desarrollo del Sistema de Educación Superior</v>
      </c>
      <c r="K481" s="98" t="s">
        <v>411</v>
      </c>
    </row>
    <row r="482" spans="3:11" x14ac:dyDescent="0.25">
      <c r="C482" s="143"/>
      <c r="D482" s="151"/>
      <c r="E482" s="118"/>
      <c r="F482" s="97">
        <f t="shared" si="23"/>
        <v>0</v>
      </c>
      <c r="G482" s="161"/>
      <c r="H482" s="144"/>
      <c r="I482" s="130" t="e">
        <f>VLOOKUP(H482,Presupuesto!$B$11:$C$565,2,0)</f>
        <v>#N/A</v>
      </c>
      <c r="J482" s="98" t="str">
        <f t="shared" si="24"/>
        <v>Desarrollo del Sistema de Educación Superior</v>
      </c>
      <c r="K482" s="98" t="s">
        <v>411</v>
      </c>
    </row>
    <row r="483" spans="3:11" x14ac:dyDescent="0.25">
      <c r="C483" s="143"/>
      <c r="D483" s="151"/>
      <c r="E483" s="118"/>
      <c r="F483" s="97">
        <f t="shared" si="23"/>
        <v>0</v>
      </c>
      <c r="G483" s="161"/>
      <c r="H483" s="144"/>
      <c r="I483" s="130" t="e">
        <f>VLOOKUP(H483,Presupuesto!$B$11:$C$565,2,0)</f>
        <v>#N/A</v>
      </c>
      <c r="J483" s="98" t="str">
        <f t="shared" si="24"/>
        <v>Desarrollo del Sistema de Educación Superior</v>
      </c>
      <c r="K483" s="98" t="s">
        <v>411</v>
      </c>
    </row>
    <row r="484" spans="3:11" x14ac:dyDescent="0.25">
      <c r="C484" s="143"/>
      <c r="D484" s="151"/>
      <c r="E484" s="118"/>
      <c r="F484" s="97">
        <f t="shared" si="23"/>
        <v>0</v>
      </c>
      <c r="G484" s="161"/>
      <c r="H484" s="144"/>
      <c r="I484" s="130" t="e">
        <f>VLOOKUP(H484,Presupuesto!$B$11:$C$565,2,0)</f>
        <v>#N/A</v>
      </c>
      <c r="J484" s="98" t="str">
        <f t="shared" si="24"/>
        <v>Desarrollo del Sistema de Educación Superior</v>
      </c>
      <c r="K484" s="98" t="s">
        <v>411</v>
      </c>
    </row>
    <row r="485" spans="3:11" x14ac:dyDescent="0.25">
      <c r="C485" s="143"/>
      <c r="D485" s="151"/>
      <c r="E485" s="118"/>
      <c r="F485" s="97">
        <f t="shared" si="23"/>
        <v>0</v>
      </c>
      <c r="G485" s="161"/>
      <c r="H485" s="144"/>
      <c r="I485" s="130" t="e">
        <f>VLOOKUP(H485,Presupuesto!$B$11:$C$565,2,0)</f>
        <v>#N/A</v>
      </c>
      <c r="J485" s="98" t="str">
        <f t="shared" si="24"/>
        <v>Desarrollo del Sistema de Educación Superior</v>
      </c>
      <c r="K485" s="98" t="s">
        <v>411</v>
      </c>
    </row>
    <row r="486" spans="3:11" x14ac:dyDescent="0.25">
      <c r="C486" s="143"/>
      <c r="D486" s="151"/>
      <c r="E486" s="118"/>
      <c r="F486" s="97">
        <f t="shared" si="23"/>
        <v>0</v>
      </c>
      <c r="G486" s="161"/>
      <c r="H486" s="144"/>
      <c r="I486" s="130" t="e">
        <f>VLOOKUP(H486,Presupuesto!$B$11:$C$565,2,0)</f>
        <v>#N/A</v>
      </c>
      <c r="J486" s="98" t="str">
        <f t="shared" si="24"/>
        <v>Desarrollo del Sistema de Educación Superior</v>
      </c>
      <c r="K486" s="98" t="s">
        <v>411</v>
      </c>
    </row>
    <row r="487" spans="3:11" x14ac:dyDescent="0.25">
      <c r="C487" s="143"/>
      <c r="D487" s="151"/>
      <c r="E487" s="118"/>
      <c r="F487" s="97">
        <f t="shared" si="23"/>
        <v>0</v>
      </c>
      <c r="G487" s="161"/>
      <c r="H487" s="144"/>
      <c r="I487" s="130" t="e">
        <f>VLOOKUP(H487,Presupuesto!$B$11:$C$565,2,0)</f>
        <v>#N/A</v>
      </c>
      <c r="J487" s="98" t="str">
        <f t="shared" si="24"/>
        <v>Desarrollo del Sistema de Educación Superior</v>
      </c>
      <c r="K487" s="98" t="s">
        <v>411</v>
      </c>
    </row>
    <row r="488" spans="3:11" x14ac:dyDescent="0.25">
      <c r="C488" s="145"/>
      <c r="D488" s="151"/>
      <c r="E488" s="118"/>
      <c r="F488" s="97">
        <f t="shared" si="23"/>
        <v>0</v>
      </c>
      <c r="G488" s="161"/>
      <c r="H488" s="146"/>
      <c r="I488" s="130" t="e">
        <f>VLOOKUP(H488,Presupuesto!$B$11:$C$565,2,0)</f>
        <v>#N/A</v>
      </c>
      <c r="J488" s="98" t="str">
        <f t="shared" si="24"/>
        <v>Desarrollo del Sistema de Educación Superior</v>
      </c>
      <c r="K488" s="98" t="s">
        <v>402</v>
      </c>
    </row>
    <row r="489" spans="3:11" x14ac:dyDescent="0.25">
      <c r="C489" s="145"/>
      <c r="D489" s="151"/>
      <c r="E489" s="118"/>
      <c r="F489" s="97">
        <f t="shared" si="23"/>
        <v>0</v>
      </c>
      <c r="G489" s="161"/>
      <c r="H489" s="146"/>
      <c r="I489" s="130" t="e">
        <f>VLOOKUP(H489,Presupuesto!$B$11:$C$565,2,0)</f>
        <v>#N/A</v>
      </c>
      <c r="J489" s="98" t="str">
        <f t="shared" si="24"/>
        <v>Desarrollo del Sistema de Educación Superior</v>
      </c>
      <c r="K489" s="98" t="s">
        <v>411</v>
      </c>
    </row>
    <row r="490" spans="3:11" x14ac:dyDescent="0.25">
      <c r="C490" s="145"/>
      <c r="D490" s="151"/>
      <c r="E490" s="118"/>
      <c r="F490" s="97">
        <f t="shared" si="23"/>
        <v>0</v>
      </c>
      <c r="G490" s="161"/>
      <c r="H490" s="146"/>
      <c r="I490" s="130" t="e">
        <f>VLOOKUP(H490,Presupuesto!$B$11:$C$565,2,0)</f>
        <v>#N/A</v>
      </c>
      <c r="J490" s="98" t="str">
        <f t="shared" si="24"/>
        <v>Desarrollo del Sistema de Educación Superior</v>
      </c>
      <c r="K490" s="98" t="s">
        <v>411</v>
      </c>
    </row>
    <row r="491" spans="3:11" x14ac:dyDescent="0.25">
      <c r="C491" s="145"/>
      <c r="D491" s="151"/>
      <c r="E491" s="118"/>
      <c r="F491" s="97">
        <f t="shared" si="23"/>
        <v>0</v>
      </c>
      <c r="G491" s="161"/>
      <c r="H491" s="146"/>
      <c r="I491" s="130" t="e">
        <f>VLOOKUP(H491,Presupuesto!$B$11:$C$565,2,0)</f>
        <v>#N/A</v>
      </c>
      <c r="J491" s="98" t="str">
        <f t="shared" si="24"/>
        <v>Desarrollo del Sistema de Educación Superior</v>
      </c>
      <c r="K491" s="98" t="s">
        <v>411</v>
      </c>
    </row>
    <row r="492" spans="3:11" ht="15.75" thickBot="1" x14ac:dyDescent="0.3">
      <c r="C492" s="147"/>
      <c r="D492" s="159"/>
      <c r="E492" s="103"/>
      <c r="F492" s="105">
        <f t="shared" si="23"/>
        <v>0</v>
      </c>
      <c r="G492" s="162"/>
      <c r="H492" s="148"/>
      <c r="I492" s="132" t="e">
        <f>VLOOKUP(H492,Presupuesto!$B$11:$C$565,2,0)</f>
        <v>#N/A</v>
      </c>
      <c r="J492" s="106" t="str">
        <f t="shared" si="24"/>
        <v>Desarrollo del Sistema de Educación Superior</v>
      </c>
      <c r="K492" s="124" t="s">
        <v>393</v>
      </c>
    </row>
    <row r="494" spans="3:11" ht="15.75" thickBot="1" x14ac:dyDescent="0.3">
      <c r="F494" s="90"/>
      <c r="G494" s="89"/>
      <c r="H494" s="90"/>
      <c r="I494" s="90"/>
    </row>
    <row r="495" spans="3:11" ht="15.75" thickBot="1" x14ac:dyDescent="0.3">
      <c r="C495" s="157" t="s">
        <v>53</v>
      </c>
      <c r="D495" s="373">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391</v>
      </c>
      <c r="D498" s="369"/>
      <c r="E498" s="93"/>
      <c r="F498" s="93"/>
      <c r="G498" s="93"/>
      <c r="H498" s="76"/>
      <c r="I498" s="76"/>
      <c r="J498" s="76"/>
      <c r="K498" s="112"/>
    </row>
    <row r="499" spans="3:11" ht="18.75" x14ac:dyDescent="0.25">
      <c r="C499" s="210" t="e">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130</v>
      </c>
      <c r="H501" s="136" t="s">
        <v>46</v>
      </c>
      <c r="I501" s="133" t="s">
        <v>131</v>
      </c>
      <c r="J501" s="133" t="s">
        <v>409</v>
      </c>
      <c r="K501" s="133" t="s">
        <v>410</v>
      </c>
    </row>
    <row r="502" spans="3:11" x14ac:dyDescent="0.25">
      <c r="C502" s="220" t="s">
        <v>438</v>
      </c>
      <c r="D502" s="221"/>
      <c r="E502" s="219">
        <f>HLOOKUP(C502,$AH$2:$BU$3,2,0)</f>
        <v>620</v>
      </c>
      <c r="F502" s="97">
        <f t="shared" ref="F502:F536" si="25">D502*E502</f>
        <v>0</v>
      </c>
      <c r="G502" s="161"/>
      <c r="H502" s="142"/>
      <c r="I502" s="130" t="e">
        <f>VLOOKUP(H502,Presupuesto!$B$11:$C$565,2,0)</f>
        <v>#N/A</v>
      </c>
      <c r="J502" s="218" t="s">
        <v>1478</v>
      </c>
      <c r="K502" s="98" t="s">
        <v>393</v>
      </c>
    </row>
    <row r="503" spans="3:11" x14ac:dyDescent="0.25">
      <c r="C503" s="141"/>
      <c r="D503" s="158"/>
      <c r="E503" s="123"/>
      <c r="F503" s="97">
        <f t="shared" si="25"/>
        <v>0</v>
      </c>
      <c r="G503" s="161"/>
      <c r="H503" s="142"/>
      <c r="I503" s="130" t="e">
        <f>VLOOKUP(H503,Presupuesto!$B$11:$C$565,2,0)</f>
        <v>#N/A</v>
      </c>
      <c r="J503" s="98" t="str">
        <f>$J$502</f>
        <v>Desarrollo del Sistema de Educación Superior</v>
      </c>
      <c r="K503" s="98" t="s">
        <v>411</v>
      </c>
    </row>
    <row r="504" spans="3:11" x14ac:dyDescent="0.25">
      <c r="C504" s="141"/>
      <c r="D504" s="158"/>
      <c r="E504" s="123"/>
      <c r="F504" s="97">
        <f t="shared" si="25"/>
        <v>0</v>
      </c>
      <c r="G504" s="161"/>
      <c r="H504" s="142"/>
      <c r="I504" s="130" t="e">
        <f>VLOOKUP(H504,Presupuesto!$B$11:$C$565,2,0)</f>
        <v>#N/A</v>
      </c>
      <c r="J504" s="98" t="str">
        <f t="shared" ref="J504:J536" si="26">$J$502</f>
        <v>Desarrollo del Sistema de Educación Superior</v>
      </c>
      <c r="K504" s="98" t="s">
        <v>411</v>
      </c>
    </row>
    <row r="505" spans="3:11" x14ac:dyDescent="0.25">
      <c r="C505" s="141"/>
      <c r="D505" s="158"/>
      <c r="E505" s="123"/>
      <c r="F505" s="97">
        <f t="shared" si="25"/>
        <v>0</v>
      </c>
      <c r="G505" s="161"/>
      <c r="H505" s="142"/>
      <c r="I505" s="130" t="e">
        <f>VLOOKUP(H505,Presupuesto!$B$11:$C$565,2,0)</f>
        <v>#N/A</v>
      </c>
      <c r="J505" s="98" t="str">
        <f t="shared" si="26"/>
        <v>Desarrollo del Sistema de Educación Superior</v>
      </c>
      <c r="K505" s="98" t="s">
        <v>411</v>
      </c>
    </row>
    <row r="506" spans="3:11" x14ac:dyDescent="0.25">
      <c r="C506" s="141"/>
      <c r="D506" s="158"/>
      <c r="E506" s="123"/>
      <c r="F506" s="97">
        <f t="shared" si="25"/>
        <v>0</v>
      </c>
      <c r="G506" s="161"/>
      <c r="H506" s="142"/>
      <c r="I506" s="130" t="e">
        <f>VLOOKUP(H506,Presupuesto!$B$11:$C$565,2,0)</f>
        <v>#N/A</v>
      </c>
      <c r="J506" s="98" t="str">
        <f t="shared" si="26"/>
        <v>Desarrollo del Sistema de Educación Superior</v>
      </c>
      <c r="K506" s="98" t="s">
        <v>411</v>
      </c>
    </row>
    <row r="507" spans="3:11" x14ac:dyDescent="0.25">
      <c r="C507" s="141"/>
      <c r="D507" s="158"/>
      <c r="E507" s="123"/>
      <c r="F507" s="97">
        <f t="shared" si="25"/>
        <v>0</v>
      </c>
      <c r="G507" s="161"/>
      <c r="H507" s="142"/>
      <c r="I507" s="130" t="e">
        <f>VLOOKUP(H507,Presupuesto!$B$11:$C$565,2,0)</f>
        <v>#N/A</v>
      </c>
      <c r="J507" s="98" t="str">
        <f t="shared" si="26"/>
        <v>Desarrollo del Sistema de Educación Superior</v>
      </c>
      <c r="K507" s="98" t="s">
        <v>400</v>
      </c>
    </row>
    <row r="508" spans="3:11" x14ac:dyDescent="0.25">
      <c r="C508" s="141"/>
      <c r="D508" s="158"/>
      <c r="E508" s="123"/>
      <c r="F508" s="97">
        <f t="shared" si="25"/>
        <v>0</v>
      </c>
      <c r="G508" s="161"/>
      <c r="H508" s="142"/>
      <c r="I508" s="130" t="e">
        <f>VLOOKUP(H508,Presupuesto!$B$11:$C$565,2,0)</f>
        <v>#N/A</v>
      </c>
      <c r="J508" s="98" t="str">
        <f t="shared" si="26"/>
        <v>Desarrollo del Sistema de Educación Superior</v>
      </c>
      <c r="K508" s="98" t="s">
        <v>411</v>
      </c>
    </row>
    <row r="509" spans="3:11" x14ac:dyDescent="0.25">
      <c r="C509" s="141"/>
      <c r="D509" s="158"/>
      <c r="E509" s="123"/>
      <c r="F509" s="97">
        <f t="shared" si="25"/>
        <v>0</v>
      </c>
      <c r="G509" s="161"/>
      <c r="H509" s="142"/>
      <c r="I509" s="130" t="e">
        <f>VLOOKUP(H509,Presupuesto!$B$11:$C$565,2,0)</f>
        <v>#N/A</v>
      </c>
      <c r="J509" s="98" t="str">
        <f t="shared" si="26"/>
        <v>Desarrollo del Sistema de Educación Superior</v>
      </c>
      <c r="K509" s="98" t="s">
        <v>411</v>
      </c>
    </row>
    <row r="510" spans="3:11" x14ac:dyDescent="0.25">
      <c r="C510" s="141"/>
      <c r="D510" s="158"/>
      <c r="E510" s="123"/>
      <c r="F510" s="97">
        <f t="shared" si="25"/>
        <v>0</v>
      </c>
      <c r="G510" s="161"/>
      <c r="H510" s="142"/>
      <c r="I510" s="130" t="e">
        <f>VLOOKUP(H510,Presupuesto!$B$11:$C$565,2,0)</f>
        <v>#N/A</v>
      </c>
      <c r="J510" s="98" t="str">
        <f t="shared" si="26"/>
        <v>Desarrollo del Sistema de Educación Superior</v>
      </c>
      <c r="K510" s="98" t="s">
        <v>411</v>
      </c>
    </row>
    <row r="511" spans="3:11" x14ac:dyDescent="0.25">
      <c r="C511" s="141"/>
      <c r="D511" s="158"/>
      <c r="E511" s="123"/>
      <c r="F511" s="97">
        <f t="shared" si="25"/>
        <v>0</v>
      </c>
      <c r="G511" s="161"/>
      <c r="H511" s="142"/>
      <c r="I511" s="130" t="e">
        <f>VLOOKUP(H511,Presupuesto!$B$11:$C$565,2,0)</f>
        <v>#N/A</v>
      </c>
      <c r="J511" s="98" t="str">
        <f t="shared" si="26"/>
        <v>Desarrollo del Sistema de Educación Superior</v>
      </c>
      <c r="K511" s="98" t="s">
        <v>411</v>
      </c>
    </row>
    <row r="512" spans="3:11" x14ac:dyDescent="0.25">
      <c r="C512" s="141"/>
      <c r="D512" s="158"/>
      <c r="E512" s="123"/>
      <c r="F512" s="97">
        <f t="shared" si="25"/>
        <v>0</v>
      </c>
      <c r="G512" s="161"/>
      <c r="H512" s="142"/>
      <c r="I512" s="130" t="e">
        <f>VLOOKUP(H512,Presupuesto!$B$11:$C$565,2,0)</f>
        <v>#N/A</v>
      </c>
      <c r="J512" s="98" t="str">
        <f t="shared" si="26"/>
        <v>Desarrollo del Sistema de Educación Superior</v>
      </c>
      <c r="K512" s="98" t="s">
        <v>411</v>
      </c>
    </row>
    <row r="513" spans="3:11" x14ac:dyDescent="0.25">
      <c r="C513" s="141"/>
      <c r="D513" s="158"/>
      <c r="E513" s="123"/>
      <c r="F513" s="97">
        <f t="shared" si="25"/>
        <v>0</v>
      </c>
      <c r="G513" s="161"/>
      <c r="H513" s="142"/>
      <c r="I513" s="130" t="e">
        <f>VLOOKUP(H513,Presupuesto!$B$11:$C$565,2,0)</f>
        <v>#N/A</v>
      </c>
      <c r="J513" s="98" t="str">
        <f t="shared" si="26"/>
        <v>Desarrollo del Sistema de Educación Superior</v>
      </c>
      <c r="K513" s="98" t="s">
        <v>411</v>
      </c>
    </row>
    <row r="514" spans="3:11" x14ac:dyDescent="0.25">
      <c r="C514" s="141"/>
      <c r="D514" s="158"/>
      <c r="E514" s="123"/>
      <c r="F514" s="97">
        <f t="shared" si="25"/>
        <v>0</v>
      </c>
      <c r="G514" s="161"/>
      <c r="H514" s="142"/>
      <c r="I514" s="130" t="e">
        <f>VLOOKUP(H514,Presupuesto!$B$11:$C$565,2,0)</f>
        <v>#N/A</v>
      </c>
      <c r="J514" s="98" t="str">
        <f t="shared" si="26"/>
        <v>Desarrollo del Sistema de Educación Superior</v>
      </c>
      <c r="K514" s="98" t="s">
        <v>411</v>
      </c>
    </row>
    <row r="515" spans="3:11" x14ac:dyDescent="0.25">
      <c r="C515" s="141"/>
      <c r="D515" s="158"/>
      <c r="E515" s="123"/>
      <c r="F515" s="97">
        <f t="shared" si="25"/>
        <v>0</v>
      </c>
      <c r="G515" s="161"/>
      <c r="H515" s="142"/>
      <c r="I515" s="130" t="e">
        <f>VLOOKUP(H515,Presupuesto!$B$11:$C$565,2,0)</f>
        <v>#N/A</v>
      </c>
      <c r="J515" s="98" t="str">
        <f t="shared" si="26"/>
        <v>Desarrollo del Sistema de Educación Superior</v>
      </c>
      <c r="K515" s="98" t="s">
        <v>411</v>
      </c>
    </row>
    <row r="516" spans="3:11" x14ac:dyDescent="0.25">
      <c r="C516" s="141"/>
      <c r="D516" s="158"/>
      <c r="E516" s="123"/>
      <c r="F516" s="97">
        <f t="shared" si="25"/>
        <v>0</v>
      </c>
      <c r="G516" s="161"/>
      <c r="H516" s="142"/>
      <c r="I516" s="130" t="e">
        <f>VLOOKUP(H516,Presupuesto!$B$11:$C$565,2,0)</f>
        <v>#N/A</v>
      </c>
      <c r="J516" s="98" t="str">
        <f t="shared" si="26"/>
        <v>Desarrollo del Sistema de Educación Superior</v>
      </c>
      <c r="K516" s="98" t="s">
        <v>411</v>
      </c>
    </row>
    <row r="517" spans="3:11" x14ac:dyDescent="0.25">
      <c r="C517" s="141"/>
      <c r="D517" s="158"/>
      <c r="E517" s="123"/>
      <c r="F517" s="97">
        <f t="shared" si="25"/>
        <v>0</v>
      </c>
      <c r="G517" s="161"/>
      <c r="H517" s="142"/>
      <c r="I517" s="130" t="e">
        <f>VLOOKUP(H517,Presupuesto!$B$11:$C$565,2,0)</f>
        <v>#N/A</v>
      </c>
      <c r="J517" s="98" t="str">
        <f t="shared" si="26"/>
        <v>Desarrollo del Sistema de Educación Superior</v>
      </c>
      <c r="K517" s="98" t="s">
        <v>411</v>
      </c>
    </row>
    <row r="518" spans="3:11" x14ac:dyDescent="0.25">
      <c r="C518" s="141"/>
      <c r="D518" s="158"/>
      <c r="E518" s="123"/>
      <c r="F518" s="97">
        <f t="shared" si="25"/>
        <v>0</v>
      </c>
      <c r="G518" s="161"/>
      <c r="H518" s="142"/>
      <c r="I518" s="130" t="e">
        <f>VLOOKUP(H518,Presupuesto!$B$11:$C$565,2,0)</f>
        <v>#N/A</v>
      </c>
      <c r="J518" s="98" t="str">
        <f t="shared" si="26"/>
        <v>Desarrollo del Sistema de Educación Superior</v>
      </c>
      <c r="K518" s="98" t="s">
        <v>411</v>
      </c>
    </row>
    <row r="519" spans="3:11" x14ac:dyDescent="0.25">
      <c r="C519" s="141"/>
      <c r="D519" s="158"/>
      <c r="E519" s="123"/>
      <c r="F519" s="97">
        <f t="shared" si="25"/>
        <v>0</v>
      </c>
      <c r="G519" s="161"/>
      <c r="H519" s="142"/>
      <c r="I519" s="130" t="e">
        <f>VLOOKUP(H519,Presupuesto!$B$11:$C$565,2,0)</f>
        <v>#N/A</v>
      </c>
      <c r="J519" s="98" t="str">
        <f t="shared" si="26"/>
        <v>Desarrollo del Sistema de Educación Superior</v>
      </c>
      <c r="K519" s="98" t="s">
        <v>411</v>
      </c>
    </row>
    <row r="520" spans="3:11" x14ac:dyDescent="0.25">
      <c r="C520" s="141"/>
      <c r="D520" s="158"/>
      <c r="E520" s="123"/>
      <c r="F520" s="97">
        <f t="shared" si="25"/>
        <v>0</v>
      </c>
      <c r="G520" s="161"/>
      <c r="H520" s="142"/>
      <c r="I520" s="130" t="e">
        <f>VLOOKUP(H520,Presupuesto!$B$11:$C$565,2,0)</f>
        <v>#N/A</v>
      </c>
      <c r="J520" s="98" t="str">
        <f t="shared" si="26"/>
        <v>Desarrollo del Sistema de Educación Superior</v>
      </c>
      <c r="K520" s="98" t="s">
        <v>411</v>
      </c>
    </row>
    <row r="521" spans="3:11" x14ac:dyDescent="0.25">
      <c r="C521" s="141"/>
      <c r="D521" s="158"/>
      <c r="E521" s="123"/>
      <c r="F521" s="97">
        <f t="shared" si="25"/>
        <v>0</v>
      </c>
      <c r="G521" s="161"/>
      <c r="H521" s="142"/>
      <c r="I521" s="130" t="e">
        <f>VLOOKUP(H521,Presupuesto!$B$11:$C$565,2,0)</f>
        <v>#N/A</v>
      </c>
      <c r="J521" s="98" t="str">
        <f t="shared" si="26"/>
        <v>Desarrollo del Sistema de Educación Superior</v>
      </c>
      <c r="K521" s="98" t="s">
        <v>411</v>
      </c>
    </row>
    <row r="522" spans="3:11" x14ac:dyDescent="0.25">
      <c r="C522" s="141"/>
      <c r="D522" s="158"/>
      <c r="E522" s="123"/>
      <c r="F522" s="97">
        <f t="shared" si="25"/>
        <v>0</v>
      </c>
      <c r="G522" s="161"/>
      <c r="H522" s="142"/>
      <c r="I522" s="130" t="e">
        <f>VLOOKUP(H522,Presupuesto!$B$11:$C$565,2,0)</f>
        <v>#N/A</v>
      </c>
      <c r="J522" s="98" t="str">
        <f t="shared" si="26"/>
        <v>Desarrollo del Sistema de Educación Superior</v>
      </c>
      <c r="K522" s="98" t="s">
        <v>411</v>
      </c>
    </row>
    <row r="523" spans="3:11" x14ac:dyDescent="0.25">
      <c r="C523" s="141"/>
      <c r="D523" s="158"/>
      <c r="E523" s="123"/>
      <c r="F523" s="97">
        <f t="shared" si="25"/>
        <v>0</v>
      </c>
      <c r="G523" s="161"/>
      <c r="H523" s="142"/>
      <c r="I523" s="130" t="e">
        <f>VLOOKUP(H523,Presupuesto!$B$11:$C$565,2,0)</f>
        <v>#N/A</v>
      </c>
      <c r="J523" s="98" t="str">
        <f t="shared" si="26"/>
        <v>Desarrollo del Sistema de Educación Superior</v>
      </c>
      <c r="K523" s="98" t="s">
        <v>411</v>
      </c>
    </row>
    <row r="524" spans="3:11" x14ac:dyDescent="0.25">
      <c r="C524" s="143"/>
      <c r="D524" s="151"/>
      <c r="E524" s="118"/>
      <c r="F524" s="97">
        <f t="shared" si="25"/>
        <v>0</v>
      </c>
      <c r="G524" s="161"/>
      <c r="H524" s="144"/>
      <c r="I524" s="130" t="e">
        <f>VLOOKUP(H524,Presupuesto!$B$11:$C$565,2,0)</f>
        <v>#N/A</v>
      </c>
      <c r="J524" s="98" t="str">
        <f t="shared" si="26"/>
        <v>Desarrollo del Sistema de Educación Superior</v>
      </c>
      <c r="K524" s="98" t="s">
        <v>411</v>
      </c>
    </row>
    <row r="525" spans="3:11" x14ac:dyDescent="0.25">
      <c r="C525" s="143"/>
      <c r="D525" s="151"/>
      <c r="E525" s="118"/>
      <c r="F525" s="97">
        <f t="shared" si="25"/>
        <v>0</v>
      </c>
      <c r="G525" s="161"/>
      <c r="H525" s="144"/>
      <c r="I525" s="130" t="e">
        <f>VLOOKUP(H525,Presupuesto!$B$11:$C$565,2,0)</f>
        <v>#N/A</v>
      </c>
      <c r="J525" s="98" t="str">
        <f t="shared" si="26"/>
        <v>Desarrollo del Sistema de Educación Superior</v>
      </c>
      <c r="K525" s="98" t="s">
        <v>411</v>
      </c>
    </row>
    <row r="526" spans="3:11" x14ac:dyDescent="0.25">
      <c r="C526" s="143"/>
      <c r="D526" s="151"/>
      <c r="E526" s="118"/>
      <c r="F526" s="97">
        <f t="shared" si="25"/>
        <v>0</v>
      </c>
      <c r="G526" s="161"/>
      <c r="H526" s="144"/>
      <c r="I526" s="130" t="e">
        <f>VLOOKUP(H526,Presupuesto!$B$11:$C$565,2,0)</f>
        <v>#N/A</v>
      </c>
      <c r="J526" s="98" t="str">
        <f t="shared" si="26"/>
        <v>Desarrollo del Sistema de Educación Superior</v>
      </c>
      <c r="K526" s="98" t="s">
        <v>411</v>
      </c>
    </row>
    <row r="527" spans="3:11" x14ac:dyDescent="0.25">
      <c r="C527" s="143"/>
      <c r="D527" s="151"/>
      <c r="E527" s="118"/>
      <c r="F527" s="97">
        <f t="shared" si="25"/>
        <v>0</v>
      </c>
      <c r="G527" s="161"/>
      <c r="H527" s="144"/>
      <c r="I527" s="130" t="e">
        <f>VLOOKUP(H527,Presupuesto!$B$11:$C$565,2,0)</f>
        <v>#N/A</v>
      </c>
      <c r="J527" s="98" t="str">
        <f t="shared" si="26"/>
        <v>Desarrollo del Sistema de Educación Superior</v>
      </c>
      <c r="K527" s="98" t="s">
        <v>411</v>
      </c>
    </row>
    <row r="528" spans="3:11" x14ac:dyDescent="0.25">
      <c r="C528" s="143"/>
      <c r="D528" s="151"/>
      <c r="E528" s="118"/>
      <c r="F528" s="97">
        <f t="shared" si="25"/>
        <v>0</v>
      </c>
      <c r="G528" s="161"/>
      <c r="H528" s="144"/>
      <c r="I528" s="130" t="e">
        <f>VLOOKUP(H528,Presupuesto!$B$11:$C$565,2,0)</f>
        <v>#N/A</v>
      </c>
      <c r="J528" s="98" t="str">
        <f t="shared" si="26"/>
        <v>Desarrollo del Sistema de Educación Superior</v>
      </c>
      <c r="K528" s="98" t="s">
        <v>411</v>
      </c>
    </row>
    <row r="529" spans="3:11" x14ac:dyDescent="0.25">
      <c r="C529" s="143"/>
      <c r="D529" s="151"/>
      <c r="E529" s="118"/>
      <c r="F529" s="97">
        <f t="shared" si="25"/>
        <v>0</v>
      </c>
      <c r="G529" s="161"/>
      <c r="H529" s="144"/>
      <c r="I529" s="130" t="e">
        <f>VLOOKUP(H529,Presupuesto!$B$11:$C$565,2,0)</f>
        <v>#N/A</v>
      </c>
      <c r="J529" s="98" t="str">
        <f t="shared" si="26"/>
        <v>Desarrollo del Sistema de Educación Superior</v>
      </c>
      <c r="K529" s="98" t="s">
        <v>411</v>
      </c>
    </row>
    <row r="530" spans="3:11" x14ac:dyDescent="0.25">
      <c r="C530" s="143"/>
      <c r="D530" s="151"/>
      <c r="E530" s="118"/>
      <c r="F530" s="97">
        <f t="shared" si="25"/>
        <v>0</v>
      </c>
      <c r="G530" s="161"/>
      <c r="H530" s="144"/>
      <c r="I530" s="130" t="e">
        <f>VLOOKUP(H530,Presupuesto!$B$11:$C$565,2,0)</f>
        <v>#N/A</v>
      </c>
      <c r="J530" s="98" t="str">
        <f t="shared" si="26"/>
        <v>Desarrollo del Sistema de Educación Superior</v>
      </c>
      <c r="K530" s="98" t="s">
        <v>411</v>
      </c>
    </row>
    <row r="531" spans="3:11" x14ac:dyDescent="0.25">
      <c r="C531" s="143"/>
      <c r="D531" s="151"/>
      <c r="E531" s="118"/>
      <c r="F531" s="97">
        <f t="shared" si="25"/>
        <v>0</v>
      </c>
      <c r="G531" s="161"/>
      <c r="H531" s="144"/>
      <c r="I531" s="130" t="e">
        <f>VLOOKUP(H531,Presupuesto!$B$11:$C$565,2,0)</f>
        <v>#N/A</v>
      </c>
      <c r="J531" s="98" t="str">
        <f t="shared" si="26"/>
        <v>Desarrollo del Sistema de Educación Superior</v>
      </c>
      <c r="K531" s="98" t="s">
        <v>411</v>
      </c>
    </row>
    <row r="532" spans="3:11" x14ac:dyDescent="0.25">
      <c r="C532" s="145"/>
      <c r="D532" s="151"/>
      <c r="E532" s="118"/>
      <c r="F532" s="97">
        <f t="shared" si="25"/>
        <v>0</v>
      </c>
      <c r="G532" s="161"/>
      <c r="H532" s="146"/>
      <c r="I532" s="130" t="e">
        <f>VLOOKUP(H532,Presupuesto!$B$11:$C$565,2,0)</f>
        <v>#N/A</v>
      </c>
      <c r="J532" s="98" t="str">
        <f t="shared" si="26"/>
        <v>Desarrollo del Sistema de Educación Superior</v>
      </c>
      <c r="K532" s="98" t="s">
        <v>402</v>
      </c>
    </row>
    <row r="533" spans="3:11" x14ac:dyDescent="0.25">
      <c r="C533" s="145"/>
      <c r="D533" s="151"/>
      <c r="E533" s="118"/>
      <c r="F533" s="97">
        <f t="shared" si="25"/>
        <v>0</v>
      </c>
      <c r="G533" s="161"/>
      <c r="H533" s="146"/>
      <c r="I533" s="130" t="e">
        <f>VLOOKUP(H533,Presupuesto!$B$11:$C$565,2,0)</f>
        <v>#N/A</v>
      </c>
      <c r="J533" s="98" t="str">
        <f t="shared" si="26"/>
        <v>Desarrollo del Sistema de Educación Superior</v>
      </c>
      <c r="K533" s="98" t="s">
        <v>411</v>
      </c>
    </row>
    <row r="534" spans="3:11" x14ac:dyDescent="0.25">
      <c r="C534" s="145"/>
      <c r="D534" s="151"/>
      <c r="E534" s="118"/>
      <c r="F534" s="97">
        <f t="shared" si="25"/>
        <v>0</v>
      </c>
      <c r="G534" s="161"/>
      <c r="H534" s="146"/>
      <c r="I534" s="130" t="e">
        <f>VLOOKUP(H534,Presupuesto!$B$11:$C$565,2,0)</f>
        <v>#N/A</v>
      </c>
      <c r="J534" s="98" t="str">
        <f t="shared" si="26"/>
        <v>Desarrollo del Sistema de Educación Superior</v>
      </c>
      <c r="K534" s="98" t="s">
        <v>411</v>
      </c>
    </row>
    <row r="535" spans="3:11" x14ac:dyDescent="0.25">
      <c r="C535" s="145"/>
      <c r="D535" s="151"/>
      <c r="E535" s="118"/>
      <c r="F535" s="97">
        <f t="shared" si="25"/>
        <v>0</v>
      </c>
      <c r="G535" s="161"/>
      <c r="H535" s="146"/>
      <c r="I535" s="130" t="e">
        <f>VLOOKUP(H535,Presupuesto!$B$11:$C$565,2,0)</f>
        <v>#N/A</v>
      </c>
      <c r="J535" s="98" t="str">
        <f t="shared" si="26"/>
        <v>Desarrollo del Sistema de Educación Superior</v>
      </c>
      <c r="K535" s="98" t="s">
        <v>411</v>
      </c>
    </row>
    <row r="536" spans="3:11" ht="15.75" thickBot="1" x14ac:dyDescent="0.3">
      <c r="C536" s="147"/>
      <c r="D536" s="159"/>
      <c r="E536" s="103"/>
      <c r="F536" s="105">
        <f t="shared" si="25"/>
        <v>0</v>
      </c>
      <c r="G536" s="162"/>
      <c r="H536" s="148"/>
      <c r="I536" s="132" t="e">
        <f>VLOOKUP(H536,Presupuesto!$B$11:$C$565,2,0)</f>
        <v>#N/A</v>
      </c>
      <c r="J536" s="106" t="str">
        <f t="shared" si="26"/>
        <v>Desarrollo del Sistema de Educación Superior</v>
      </c>
      <c r="K536" s="124" t="s">
        <v>393</v>
      </c>
    </row>
    <row r="538" spans="3:11" ht="15.75" thickBot="1" x14ac:dyDescent="0.3"/>
    <row r="539" spans="3:11" ht="15.75" thickBot="1" x14ac:dyDescent="0.3">
      <c r="C539" s="157" t="s">
        <v>53</v>
      </c>
      <c r="D539" s="373">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391</v>
      </c>
      <c r="D542" s="369"/>
      <c r="E542" s="93"/>
      <c r="F542" s="93"/>
      <c r="G542" s="93"/>
      <c r="H542" s="76"/>
      <c r="I542" s="76"/>
      <c r="J542" s="76"/>
      <c r="K542" s="112"/>
    </row>
    <row r="543" spans="3:11" ht="18.75" x14ac:dyDescent="0.25">
      <c r="C543" s="210" t="e">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130</v>
      </c>
      <c r="H545" s="136" t="s">
        <v>46</v>
      </c>
      <c r="I545" s="133" t="s">
        <v>131</v>
      </c>
      <c r="J545" s="133" t="s">
        <v>409</v>
      </c>
      <c r="K545" s="133" t="s">
        <v>410</v>
      </c>
    </row>
    <row r="546" spans="3:11" x14ac:dyDescent="0.25">
      <c r="C546" s="220" t="s">
        <v>438</v>
      </c>
      <c r="D546" s="221"/>
      <c r="E546" s="219">
        <f>HLOOKUP(C546,$AH$2:$BU$3,2,0)</f>
        <v>620</v>
      </c>
      <c r="F546" s="97">
        <f t="shared" ref="F546:F580" si="27">D546*E546</f>
        <v>0</v>
      </c>
      <c r="G546" s="161"/>
      <c r="H546" s="142"/>
      <c r="I546" s="130" t="e">
        <f>VLOOKUP(H546,Presupuesto!$B$11:$C$565,2,0)</f>
        <v>#N/A</v>
      </c>
      <c r="J546" s="218" t="s">
        <v>1478</v>
      </c>
      <c r="K546" s="98" t="s">
        <v>393</v>
      </c>
    </row>
    <row r="547" spans="3:11" x14ac:dyDescent="0.25">
      <c r="C547" s="141"/>
      <c r="D547" s="158"/>
      <c r="E547" s="123"/>
      <c r="F547" s="97">
        <f t="shared" si="27"/>
        <v>0</v>
      </c>
      <c r="G547" s="161"/>
      <c r="H547" s="142"/>
      <c r="I547" s="130" t="e">
        <f>VLOOKUP(H547,Presupuesto!$B$11:$C$565,2,0)</f>
        <v>#N/A</v>
      </c>
      <c r="J547" s="98" t="str">
        <f>$J$546</f>
        <v>Desarrollo del Sistema de Educación Superior</v>
      </c>
      <c r="K547" s="98" t="s">
        <v>411</v>
      </c>
    </row>
    <row r="548" spans="3:11" x14ac:dyDescent="0.25">
      <c r="C548" s="141"/>
      <c r="D548" s="158"/>
      <c r="E548" s="123"/>
      <c r="F548" s="97">
        <f t="shared" si="27"/>
        <v>0</v>
      </c>
      <c r="G548" s="161"/>
      <c r="H548" s="142"/>
      <c r="I548" s="130" t="e">
        <f>VLOOKUP(H548,Presupuesto!$B$11:$C$565,2,0)</f>
        <v>#N/A</v>
      </c>
      <c r="J548" s="98" t="str">
        <f t="shared" ref="J548:J580" si="28">$J$546</f>
        <v>Desarrollo del Sistema de Educación Superior</v>
      </c>
      <c r="K548" s="98" t="s">
        <v>411</v>
      </c>
    </row>
    <row r="549" spans="3:11" x14ac:dyDescent="0.25">
      <c r="C549" s="141"/>
      <c r="D549" s="158"/>
      <c r="E549" s="123"/>
      <c r="F549" s="97">
        <f t="shared" si="27"/>
        <v>0</v>
      </c>
      <c r="G549" s="161"/>
      <c r="H549" s="142"/>
      <c r="I549" s="130" t="e">
        <f>VLOOKUP(H549,Presupuesto!$B$11:$C$565,2,0)</f>
        <v>#N/A</v>
      </c>
      <c r="J549" s="98" t="str">
        <f t="shared" si="28"/>
        <v>Desarrollo del Sistema de Educación Superior</v>
      </c>
      <c r="K549" s="98" t="s">
        <v>411</v>
      </c>
    </row>
    <row r="550" spans="3:11" x14ac:dyDescent="0.25">
      <c r="C550" s="141"/>
      <c r="D550" s="158"/>
      <c r="E550" s="123"/>
      <c r="F550" s="97">
        <f t="shared" si="27"/>
        <v>0</v>
      </c>
      <c r="G550" s="161"/>
      <c r="H550" s="142"/>
      <c r="I550" s="130" t="e">
        <f>VLOOKUP(H550,Presupuesto!$B$11:$C$565,2,0)</f>
        <v>#N/A</v>
      </c>
      <c r="J550" s="98" t="str">
        <f t="shared" si="28"/>
        <v>Desarrollo del Sistema de Educación Superior</v>
      </c>
      <c r="K550" s="98" t="s">
        <v>411</v>
      </c>
    </row>
    <row r="551" spans="3:11" x14ac:dyDescent="0.25">
      <c r="C551" s="141"/>
      <c r="D551" s="158"/>
      <c r="E551" s="123"/>
      <c r="F551" s="97">
        <f t="shared" si="27"/>
        <v>0</v>
      </c>
      <c r="G551" s="161"/>
      <c r="H551" s="142"/>
      <c r="I551" s="130" t="e">
        <f>VLOOKUP(H551,Presupuesto!$B$11:$C$565,2,0)</f>
        <v>#N/A</v>
      </c>
      <c r="J551" s="98" t="str">
        <f t="shared" si="28"/>
        <v>Desarrollo del Sistema de Educación Superior</v>
      </c>
      <c r="K551" s="98" t="s">
        <v>400</v>
      </c>
    </row>
    <row r="552" spans="3:11" x14ac:dyDescent="0.25">
      <c r="C552" s="141"/>
      <c r="D552" s="158"/>
      <c r="E552" s="123"/>
      <c r="F552" s="97">
        <f t="shared" si="27"/>
        <v>0</v>
      </c>
      <c r="G552" s="161"/>
      <c r="H552" s="142"/>
      <c r="I552" s="130" t="e">
        <f>VLOOKUP(H552,Presupuesto!$B$11:$C$565,2,0)</f>
        <v>#N/A</v>
      </c>
      <c r="J552" s="98" t="str">
        <f t="shared" si="28"/>
        <v>Desarrollo del Sistema de Educación Superior</v>
      </c>
      <c r="K552" s="98" t="s">
        <v>411</v>
      </c>
    </row>
    <row r="553" spans="3:11" x14ac:dyDescent="0.25">
      <c r="C553" s="141"/>
      <c r="D553" s="158"/>
      <c r="E553" s="123"/>
      <c r="F553" s="97">
        <f t="shared" si="27"/>
        <v>0</v>
      </c>
      <c r="G553" s="161"/>
      <c r="H553" s="142"/>
      <c r="I553" s="130" t="e">
        <f>VLOOKUP(H553,Presupuesto!$B$11:$C$565,2,0)</f>
        <v>#N/A</v>
      </c>
      <c r="J553" s="98" t="str">
        <f t="shared" si="28"/>
        <v>Desarrollo del Sistema de Educación Superior</v>
      </c>
      <c r="K553" s="98" t="s">
        <v>411</v>
      </c>
    </row>
    <row r="554" spans="3:11" x14ac:dyDescent="0.25">
      <c r="C554" s="141"/>
      <c r="D554" s="158"/>
      <c r="E554" s="123"/>
      <c r="F554" s="97">
        <f t="shared" si="27"/>
        <v>0</v>
      </c>
      <c r="G554" s="161"/>
      <c r="H554" s="142"/>
      <c r="I554" s="130" t="e">
        <f>VLOOKUP(H554,Presupuesto!$B$11:$C$565,2,0)</f>
        <v>#N/A</v>
      </c>
      <c r="J554" s="98" t="str">
        <f t="shared" si="28"/>
        <v>Desarrollo del Sistema de Educación Superior</v>
      </c>
      <c r="K554" s="98" t="s">
        <v>411</v>
      </c>
    </row>
    <row r="555" spans="3:11" x14ac:dyDescent="0.25">
      <c r="C555" s="141"/>
      <c r="D555" s="158"/>
      <c r="E555" s="123"/>
      <c r="F555" s="97">
        <f t="shared" si="27"/>
        <v>0</v>
      </c>
      <c r="G555" s="161"/>
      <c r="H555" s="142"/>
      <c r="I555" s="130" t="e">
        <f>VLOOKUP(H555,Presupuesto!$B$11:$C$565,2,0)</f>
        <v>#N/A</v>
      </c>
      <c r="J555" s="98" t="str">
        <f t="shared" si="28"/>
        <v>Desarrollo del Sistema de Educación Superior</v>
      </c>
      <c r="K555" s="98" t="s">
        <v>411</v>
      </c>
    </row>
    <row r="556" spans="3:11" x14ac:dyDescent="0.25">
      <c r="C556" s="141"/>
      <c r="D556" s="158"/>
      <c r="E556" s="123"/>
      <c r="F556" s="97">
        <f t="shared" si="27"/>
        <v>0</v>
      </c>
      <c r="G556" s="161"/>
      <c r="H556" s="142"/>
      <c r="I556" s="130" t="e">
        <f>VLOOKUP(H556,Presupuesto!$B$11:$C$565,2,0)</f>
        <v>#N/A</v>
      </c>
      <c r="J556" s="98" t="str">
        <f t="shared" si="28"/>
        <v>Desarrollo del Sistema de Educación Superior</v>
      </c>
      <c r="K556" s="98" t="s">
        <v>411</v>
      </c>
    </row>
    <row r="557" spans="3:11" x14ac:dyDescent="0.25">
      <c r="C557" s="141"/>
      <c r="D557" s="158"/>
      <c r="E557" s="123"/>
      <c r="F557" s="97">
        <f t="shared" si="27"/>
        <v>0</v>
      </c>
      <c r="G557" s="161"/>
      <c r="H557" s="142"/>
      <c r="I557" s="130" t="e">
        <f>VLOOKUP(H557,Presupuesto!$B$11:$C$565,2,0)</f>
        <v>#N/A</v>
      </c>
      <c r="J557" s="98" t="str">
        <f t="shared" si="28"/>
        <v>Desarrollo del Sistema de Educación Superior</v>
      </c>
      <c r="K557" s="98" t="s">
        <v>411</v>
      </c>
    </row>
    <row r="558" spans="3:11" x14ac:dyDescent="0.25">
      <c r="C558" s="141"/>
      <c r="D558" s="158"/>
      <c r="E558" s="123"/>
      <c r="F558" s="97">
        <f t="shared" si="27"/>
        <v>0</v>
      </c>
      <c r="G558" s="161"/>
      <c r="H558" s="142"/>
      <c r="I558" s="130" t="e">
        <f>VLOOKUP(H558,Presupuesto!$B$11:$C$565,2,0)</f>
        <v>#N/A</v>
      </c>
      <c r="J558" s="98" t="str">
        <f t="shared" si="28"/>
        <v>Desarrollo del Sistema de Educación Superior</v>
      </c>
      <c r="K558" s="98" t="s">
        <v>411</v>
      </c>
    </row>
    <row r="559" spans="3:11" x14ac:dyDescent="0.25">
      <c r="C559" s="141"/>
      <c r="D559" s="158"/>
      <c r="E559" s="123"/>
      <c r="F559" s="97">
        <f t="shared" si="27"/>
        <v>0</v>
      </c>
      <c r="G559" s="161"/>
      <c r="H559" s="142"/>
      <c r="I559" s="130" t="e">
        <f>VLOOKUP(H559,Presupuesto!$B$11:$C$565,2,0)</f>
        <v>#N/A</v>
      </c>
      <c r="J559" s="98" t="str">
        <f t="shared" si="28"/>
        <v>Desarrollo del Sistema de Educación Superior</v>
      </c>
      <c r="K559" s="98" t="s">
        <v>411</v>
      </c>
    </row>
    <row r="560" spans="3:11" x14ac:dyDescent="0.25">
      <c r="C560" s="141"/>
      <c r="D560" s="158"/>
      <c r="E560" s="123"/>
      <c r="F560" s="97">
        <f t="shared" si="27"/>
        <v>0</v>
      </c>
      <c r="G560" s="161"/>
      <c r="H560" s="142"/>
      <c r="I560" s="130" t="e">
        <f>VLOOKUP(H560,Presupuesto!$B$11:$C$565,2,0)</f>
        <v>#N/A</v>
      </c>
      <c r="J560" s="98" t="str">
        <f t="shared" si="28"/>
        <v>Desarrollo del Sistema de Educación Superior</v>
      </c>
      <c r="K560" s="98" t="s">
        <v>411</v>
      </c>
    </row>
    <row r="561" spans="3:11" x14ac:dyDescent="0.25">
      <c r="C561" s="141"/>
      <c r="D561" s="158"/>
      <c r="E561" s="123"/>
      <c r="F561" s="97">
        <f t="shared" si="27"/>
        <v>0</v>
      </c>
      <c r="G561" s="161"/>
      <c r="H561" s="142"/>
      <c r="I561" s="130" t="e">
        <f>VLOOKUP(H561,Presupuesto!$B$11:$C$565,2,0)</f>
        <v>#N/A</v>
      </c>
      <c r="J561" s="98" t="str">
        <f t="shared" si="28"/>
        <v>Desarrollo del Sistema de Educación Superior</v>
      </c>
      <c r="K561" s="98" t="s">
        <v>411</v>
      </c>
    </row>
    <row r="562" spans="3:11" x14ac:dyDescent="0.25">
      <c r="C562" s="141"/>
      <c r="D562" s="158"/>
      <c r="E562" s="123"/>
      <c r="F562" s="97">
        <f t="shared" si="27"/>
        <v>0</v>
      </c>
      <c r="G562" s="161"/>
      <c r="H562" s="142"/>
      <c r="I562" s="130" t="e">
        <f>VLOOKUP(H562,Presupuesto!$B$11:$C$565,2,0)</f>
        <v>#N/A</v>
      </c>
      <c r="J562" s="98" t="str">
        <f t="shared" si="28"/>
        <v>Desarrollo del Sistema de Educación Superior</v>
      </c>
      <c r="K562" s="98" t="s">
        <v>411</v>
      </c>
    </row>
    <row r="563" spans="3:11" x14ac:dyDescent="0.25">
      <c r="C563" s="141"/>
      <c r="D563" s="158"/>
      <c r="E563" s="123"/>
      <c r="F563" s="97">
        <f t="shared" si="27"/>
        <v>0</v>
      </c>
      <c r="G563" s="161"/>
      <c r="H563" s="142"/>
      <c r="I563" s="130" t="e">
        <f>VLOOKUP(H563,Presupuesto!$B$11:$C$565,2,0)</f>
        <v>#N/A</v>
      </c>
      <c r="J563" s="98" t="str">
        <f t="shared" si="28"/>
        <v>Desarrollo del Sistema de Educación Superior</v>
      </c>
      <c r="K563" s="98" t="s">
        <v>411</v>
      </c>
    </row>
    <row r="564" spans="3:11" x14ac:dyDescent="0.25">
      <c r="C564" s="141"/>
      <c r="D564" s="158"/>
      <c r="E564" s="123"/>
      <c r="F564" s="97">
        <f t="shared" si="27"/>
        <v>0</v>
      </c>
      <c r="G564" s="161"/>
      <c r="H564" s="142"/>
      <c r="I564" s="130" t="e">
        <f>VLOOKUP(H564,Presupuesto!$B$11:$C$565,2,0)</f>
        <v>#N/A</v>
      </c>
      <c r="J564" s="98" t="str">
        <f t="shared" si="28"/>
        <v>Desarrollo del Sistema de Educación Superior</v>
      </c>
      <c r="K564" s="98" t="s">
        <v>411</v>
      </c>
    </row>
    <row r="565" spans="3:11" x14ac:dyDescent="0.25">
      <c r="C565" s="141"/>
      <c r="D565" s="158"/>
      <c r="E565" s="123"/>
      <c r="F565" s="97">
        <f t="shared" si="27"/>
        <v>0</v>
      </c>
      <c r="G565" s="161"/>
      <c r="H565" s="142"/>
      <c r="I565" s="130" t="e">
        <f>VLOOKUP(H565,Presupuesto!$B$11:$C$565,2,0)</f>
        <v>#N/A</v>
      </c>
      <c r="J565" s="98" t="str">
        <f t="shared" si="28"/>
        <v>Desarrollo del Sistema de Educación Superior</v>
      </c>
      <c r="K565" s="98" t="s">
        <v>411</v>
      </c>
    </row>
    <row r="566" spans="3:11" x14ac:dyDescent="0.25">
      <c r="C566" s="141"/>
      <c r="D566" s="158"/>
      <c r="E566" s="123"/>
      <c r="F566" s="97">
        <f t="shared" si="27"/>
        <v>0</v>
      </c>
      <c r="G566" s="161"/>
      <c r="H566" s="142"/>
      <c r="I566" s="130" t="e">
        <f>VLOOKUP(H566,Presupuesto!$B$11:$C$565,2,0)</f>
        <v>#N/A</v>
      </c>
      <c r="J566" s="98" t="str">
        <f t="shared" si="28"/>
        <v>Desarrollo del Sistema de Educación Superior</v>
      </c>
      <c r="K566" s="98" t="s">
        <v>411</v>
      </c>
    </row>
    <row r="567" spans="3:11" x14ac:dyDescent="0.25">
      <c r="C567" s="141"/>
      <c r="D567" s="158"/>
      <c r="E567" s="123"/>
      <c r="F567" s="97">
        <f t="shared" si="27"/>
        <v>0</v>
      </c>
      <c r="G567" s="161"/>
      <c r="H567" s="142"/>
      <c r="I567" s="130" t="e">
        <f>VLOOKUP(H567,Presupuesto!$B$11:$C$565,2,0)</f>
        <v>#N/A</v>
      </c>
      <c r="J567" s="98" t="str">
        <f t="shared" si="28"/>
        <v>Desarrollo del Sistema de Educación Superior</v>
      </c>
      <c r="K567" s="98" t="s">
        <v>411</v>
      </c>
    </row>
    <row r="568" spans="3:11" x14ac:dyDescent="0.25">
      <c r="C568" s="143"/>
      <c r="D568" s="151"/>
      <c r="E568" s="118"/>
      <c r="F568" s="97">
        <f t="shared" si="27"/>
        <v>0</v>
      </c>
      <c r="G568" s="161"/>
      <c r="H568" s="144"/>
      <c r="I568" s="130" t="e">
        <f>VLOOKUP(H568,Presupuesto!$B$11:$C$565,2,0)</f>
        <v>#N/A</v>
      </c>
      <c r="J568" s="98" t="str">
        <f t="shared" si="28"/>
        <v>Desarrollo del Sistema de Educación Superior</v>
      </c>
      <c r="K568" s="98" t="s">
        <v>411</v>
      </c>
    </row>
    <row r="569" spans="3:11" x14ac:dyDescent="0.25">
      <c r="C569" s="143"/>
      <c r="D569" s="151"/>
      <c r="E569" s="118"/>
      <c r="F569" s="97">
        <f t="shared" si="27"/>
        <v>0</v>
      </c>
      <c r="G569" s="161"/>
      <c r="H569" s="144"/>
      <c r="I569" s="130" t="e">
        <f>VLOOKUP(H569,Presupuesto!$B$11:$C$565,2,0)</f>
        <v>#N/A</v>
      </c>
      <c r="J569" s="98" t="str">
        <f t="shared" si="28"/>
        <v>Desarrollo del Sistema de Educación Superior</v>
      </c>
      <c r="K569" s="98" t="s">
        <v>411</v>
      </c>
    </row>
    <row r="570" spans="3:11" x14ac:dyDescent="0.25">
      <c r="C570" s="143"/>
      <c r="D570" s="151"/>
      <c r="E570" s="118"/>
      <c r="F570" s="97">
        <f t="shared" si="27"/>
        <v>0</v>
      </c>
      <c r="G570" s="161"/>
      <c r="H570" s="144"/>
      <c r="I570" s="130" t="e">
        <f>VLOOKUP(H570,Presupuesto!$B$11:$C$565,2,0)</f>
        <v>#N/A</v>
      </c>
      <c r="J570" s="98" t="str">
        <f t="shared" si="28"/>
        <v>Desarrollo del Sistema de Educación Superior</v>
      </c>
      <c r="K570" s="98" t="s">
        <v>411</v>
      </c>
    </row>
    <row r="571" spans="3:11" x14ac:dyDescent="0.25">
      <c r="C571" s="143"/>
      <c r="D571" s="151"/>
      <c r="E571" s="118"/>
      <c r="F571" s="97">
        <f t="shared" si="27"/>
        <v>0</v>
      </c>
      <c r="G571" s="161"/>
      <c r="H571" s="144"/>
      <c r="I571" s="130" t="e">
        <f>VLOOKUP(H571,Presupuesto!$B$11:$C$565,2,0)</f>
        <v>#N/A</v>
      </c>
      <c r="J571" s="98" t="str">
        <f t="shared" si="28"/>
        <v>Desarrollo del Sistema de Educación Superior</v>
      </c>
      <c r="K571" s="98" t="s">
        <v>411</v>
      </c>
    </row>
    <row r="572" spans="3:11" x14ac:dyDescent="0.25">
      <c r="C572" s="143"/>
      <c r="D572" s="151"/>
      <c r="E572" s="118"/>
      <c r="F572" s="97">
        <f t="shared" si="27"/>
        <v>0</v>
      </c>
      <c r="G572" s="161"/>
      <c r="H572" s="144"/>
      <c r="I572" s="130" t="e">
        <f>VLOOKUP(H572,Presupuesto!$B$11:$C$565,2,0)</f>
        <v>#N/A</v>
      </c>
      <c r="J572" s="98" t="str">
        <f t="shared" si="28"/>
        <v>Desarrollo del Sistema de Educación Superior</v>
      </c>
      <c r="K572" s="98" t="s">
        <v>411</v>
      </c>
    </row>
    <row r="573" spans="3:11" x14ac:dyDescent="0.25">
      <c r="C573" s="143"/>
      <c r="D573" s="151"/>
      <c r="E573" s="118"/>
      <c r="F573" s="97">
        <f t="shared" si="27"/>
        <v>0</v>
      </c>
      <c r="G573" s="161"/>
      <c r="H573" s="144"/>
      <c r="I573" s="130" t="e">
        <f>VLOOKUP(H573,Presupuesto!$B$11:$C$565,2,0)</f>
        <v>#N/A</v>
      </c>
      <c r="J573" s="98" t="str">
        <f t="shared" si="28"/>
        <v>Desarrollo del Sistema de Educación Superior</v>
      </c>
      <c r="K573" s="98" t="s">
        <v>411</v>
      </c>
    </row>
    <row r="574" spans="3:11" x14ac:dyDescent="0.25">
      <c r="C574" s="143"/>
      <c r="D574" s="151"/>
      <c r="E574" s="118"/>
      <c r="F574" s="97">
        <f t="shared" si="27"/>
        <v>0</v>
      </c>
      <c r="G574" s="161"/>
      <c r="H574" s="144"/>
      <c r="I574" s="130" t="e">
        <f>VLOOKUP(H574,Presupuesto!$B$11:$C$565,2,0)</f>
        <v>#N/A</v>
      </c>
      <c r="J574" s="98" t="str">
        <f t="shared" si="28"/>
        <v>Desarrollo del Sistema de Educación Superior</v>
      </c>
      <c r="K574" s="98" t="s">
        <v>411</v>
      </c>
    </row>
    <row r="575" spans="3:11" x14ac:dyDescent="0.25">
      <c r="C575" s="143"/>
      <c r="D575" s="151"/>
      <c r="E575" s="118"/>
      <c r="F575" s="97">
        <f t="shared" si="27"/>
        <v>0</v>
      </c>
      <c r="G575" s="161"/>
      <c r="H575" s="144"/>
      <c r="I575" s="130" t="e">
        <f>VLOOKUP(H575,Presupuesto!$B$11:$C$565,2,0)</f>
        <v>#N/A</v>
      </c>
      <c r="J575" s="98" t="str">
        <f t="shared" si="28"/>
        <v>Desarrollo del Sistema de Educación Superior</v>
      </c>
      <c r="K575" s="98" t="s">
        <v>411</v>
      </c>
    </row>
    <row r="576" spans="3:11" x14ac:dyDescent="0.25">
      <c r="C576" s="145"/>
      <c r="D576" s="151"/>
      <c r="E576" s="118"/>
      <c r="F576" s="97">
        <f t="shared" si="27"/>
        <v>0</v>
      </c>
      <c r="G576" s="161"/>
      <c r="H576" s="146"/>
      <c r="I576" s="130" t="e">
        <f>VLOOKUP(H576,Presupuesto!$B$11:$C$565,2,0)</f>
        <v>#N/A</v>
      </c>
      <c r="J576" s="98" t="str">
        <f t="shared" si="28"/>
        <v>Desarrollo del Sistema de Educación Superior</v>
      </c>
      <c r="K576" s="98" t="s">
        <v>402</v>
      </c>
    </row>
    <row r="577" spans="3:11" x14ac:dyDescent="0.25">
      <c r="C577" s="145"/>
      <c r="D577" s="151"/>
      <c r="E577" s="118"/>
      <c r="F577" s="97">
        <f t="shared" si="27"/>
        <v>0</v>
      </c>
      <c r="G577" s="161"/>
      <c r="H577" s="146"/>
      <c r="I577" s="130" t="e">
        <f>VLOOKUP(H577,Presupuesto!$B$11:$C$565,2,0)</f>
        <v>#N/A</v>
      </c>
      <c r="J577" s="98" t="str">
        <f t="shared" si="28"/>
        <v>Desarrollo del Sistema de Educación Superior</v>
      </c>
      <c r="K577" s="98" t="s">
        <v>411</v>
      </c>
    </row>
    <row r="578" spans="3:11" x14ac:dyDescent="0.25">
      <c r="C578" s="145"/>
      <c r="D578" s="151"/>
      <c r="E578" s="118"/>
      <c r="F578" s="97">
        <f t="shared" si="27"/>
        <v>0</v>
      </c>
      <c r="G578" s="161"/>
      <c r="H578" s="146"/>
      <c r="I578" s="130" t="e">
        <f>VLOOKUP(H578,Presupuesto!$B$11:$C$565,2,0)</f>
        <v>#N/A</v>
      </c>
      <c r="J578" s="98" t="str">
        <f t="shared" si="28"/>
        <v>Desarrollo del Sistema de Educación Superior</v>
      </c>
      <c r="K578" s="98" t="s">
        <v>411</v>
      </c>
    </row>
    <row r="579" spans="3:11" x14ac:dyDescent="0.25">
      <c r="C579" s="145"/>
      <c r="D579" s="151"/>
      <c r="E579" s="118"/>
      <c r="F579" s="97">
        <f t="shared" si="27"/>
        <v>0</v>
      </c>
      <c r="G579" s="161"/>
      <c r="H579" s="146"/>
      <c r="I579" s="130" t="e">
        <f>VLOOKUP(H579,Presupuesto!$B$11:$C$565,2,0)</f>
        <v>#N/A</v>
      </c>
      <c r="J579" s="98" t="str">
        <f t="shared" si="28"/>
        <v>Desarrollo del Sistema de Educación Superior</v>
      </c>
      <c r="K579" s="98" t="s">
        <v>411</v>
      </c>
    </row>
    <row r="580" spans="3:11" ht="15.75" thickBot="1" x14ac:dyDescent="0.3">
      <c r="C580" s="147"/>
      <c r="D580" s="159"/>
      <c r="E580" s="103"/>
      <c r="F580" s="105">
        <f t="shared" si="27"/>
        <v>0</v>
      </c>
      <c r="G580" s="162"/>
      <c r="H580" s="148"/>
      <c r="I580" s="132" t="e">
        <f>VLOOKUP(H580,Presupuesto!$B$11:$C$565,2,0)</f>
        <v>#N/A</v>
      </c>
      <c r="J580" s="106" t="str">
        <f t="shared" si="28"/>
        <v>Desarrollo del Sistema de Educación Superior</v>
      </c>
      <c r="K580" s="124" t="s">
        <v>393</v>
      </c>
    </row>
    <row r="582" spans="3:11" ht="15.75" thickBot="1" x14ac:dyDescent="0.3">
      <c r="F582" s="90"/>
      <c r="G582" s="89"/>
      <c r="H582" s="90"/>
      <c r="I582" s="90"/>
    </row>
    <row r="583" spans="3:11" ht="15.75" thickBot="1" x14ac:dyDescent="0.3">
      <c r="C583" s="157" t="s">
        <v>53</v>
      </c>
      <c r="D583" s="373">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391</v>
      </c>
      <c r="D586" s="369"/>
      <c r="E586" s="93"/>
      <c r="F586" s="93"/>
      <c r="G586" s="93"/>
      <c r="H586" s="76"/>
      <c r="I586" s="76"/>
      <c r="J586" s="76"/>
      <c r="K586" s="112"/>
    </row>
    <row r="587" spans="3:11" ht="18.75" x14ac:dyDescent="0.25">
      <c r="C587" s="210" t="e">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130</v>
      </c>
      <c r="H589" s="136" t="s">
        <v>46</v>
      </c>
      <c r="I589" s="133" t="s">
        <v>131</v>
      </c>
      <c r="J589" s="133" t="s">
        <v>409</v>
      </c>
      <c r="K589" s="133" t="s">
        <v>410</v>
      </c>
    </row>
    <row r="590" spans="3:11" x14ac:dyDescent="0.25">
      <c r="C590" s="220" t="s">
        <v>438</v>
      </c>
      <c r="D590" s="221"/>
      <c r="E590" s="219">
        <f>HLOOKUP(C590,$AH$2:$BU$3,2,0)</f>
        <v>620</v>
      </c>
      <c r="F590" s="97">
        <f t="shared" ref="F590:F624" si="29">D590*E590</f>
        <v>0</v>
      </c>
      <c r="G590" s="161"/>
      <c r="H590" s="142"/>
      <c r="I590" s="130" t="e">
        <f>VLOOKUP(H590,Presupuesto!$B$11:$C$565,2,0)</f>
        <v>#N/A</v>
      </c>
      <c r="J590" s="218" t="s">
        <v>1478</v>
      </c>
      <c r="K590" s="98" t="s">
        <v>393</v>
      </c>
    </row>
    <row r="591" spans="3:11" x14ac:dyDescent="0.25">
      <c r="C591" s="141"/>
      <c r="D591" s="158"/>
      <c r="E591" s="123"/>
      <c r="F591" s="97">
        <f t="shared" si="29"/>
        <v>0</v>
      </c>
      <c r="G591" s="161"/>
      <c r="H591" s="142"/>
      <c r="I591" s="130" t="e">
        <f>VLOOKUP(H591,Presupuesto!$B$11:$C$565,2,0)</f>
        <v>#N/A</v>
      </c>
      <c r="J591" s="98" t="str">
        <f>$J$590</f>
        <v>Desarrollo del Sistema de Educación Superior</v>
      </c>
      <c r="K591" s="98" t="s">
        <v>411</v>
      </c>
    </row>
    <row r="592" spans="3:11" x14ac:dyDescent="0.25">
      <c r="C592" s="141"/>
      <c r="D592" s="158"/>
      <c r="E592" s="123"/>
      <c r="F592" s="97">
        <f t="shared" si="29"/>
        <v>0</v>
      </c>
      <c r="G592" s="161"/>
      <c r="H592" s="142"/>
      <c r="I592" s="130" t="e">
        <f>VLOOKUP(H592,Presupuesto!$B$11:$C$565,2,0)</f>
        <v>#N/A</v>
      </c>
      <c r="J592" s="98" t="str">
        <f t="shared" ref="J592:J624" si="30">$J$590</f>
        <v>Desarrollo del Sistema de Educación Superior</v>
      </c>
      <c r="K592" s="98" t="s">
        <v>411</v>
      </c>
    </row>
    <row r="593" spans="3:11" x14ac:dyDescent="0.25">
      <c r="C593" s="141"/>
      <c r="D593" s="158"/>
      <c r="E593" s="123"/>
      <c r="F593" s="97">
        <f t="shared" si="29"/>
        <v>0</v>
      </c>
      <c r="G593" s="161"/>
      <c r="H593" s="142"/>
      <c r="I593" s="130" t="e">
        <f>VLOOKUP(H593,Presupuesto!$B$11:$C$565,2,0)</f>
        <v>#N/A</v>
      </c>
      <c r="J593" s="98" t="str">
        <f t="shared" si="30"/>
        <v>Desarrollo del Sistema de Educación Superior</v>
      </c>
      <c r="K593" s="98" t="s">
        <v>411</v>
      </c>
    </row>
    <row r="594" spans="3:11" x14ac:dyDescent="0.25">
      <c r="C594" s="141"/>
      <c r="D594" s="158"/>
      <c r="E594" s="123"/>
      <c r="F594" s="97">
        <f t="shared" si="29"/>
        <v>0</v>
      </c>
      <c r="G594" s="161"/>
      <c r="H594" s="142"/>
      <c r="I594" s="130" t="e">
        <f>VLOOKUP(H594,Presupuesto!$B$11:$C$565,2,0)</f>
        <v>#N/A</v>
      </c>
      <c r="J594" s="98" t="str">
        <f t="shared" si="30"/>
        <v>Desarrollo del Sistema de Educación Superior</v>
      </c>
      <c r="K594" s="98" t="s">
        <v>411</v>
      </c>
    </row>
    <row r="595" spans="3:11" x14ac:dyDescent="0.25">
      <c r="C595" s="141"/>
      <c r="D595" s="158"/>
      <c r="E595" s="123"/>
      <c r="F595" s="97">
        <f t="shared" si="29"/>
        <v>0</v>
      </c>
      <c r="G595" s="161"/>
      <c r="H595" s="142"/>
      <c r="I595" s="130" t="e">
        <f>VLOOKUP(H595,Presupuesto!$B$11:$C$565,2,0)</f>
        <v>#N/A</v>
      </c>
      <c r="J595" s="98" t="str">
        <f t="shared" si="30"/>
        <v>Desarrollo del Sistema de Educación Superior</v>
      </c>
      <c r="K595" s="98" t="s">
        <v>400</v>
      </c>
    </row>
    <row r="596" spans="3:11" x14ac:dyDescent="0.25">
      <c r="C596" s="141"/>
      <c r="D596" s="158"/>
      <c r="E596" s="123"/>
      <c r="F596" s="97">
        <f t="shared" si="29"/>
        <v>0</v>
      </c>
      <c r="G596" s="161"/>
      <c r="H596" s="142"/>
      <c r="I596" s="130" t="e">
        <f>VLOOKUP(H596,Presupuesto!$B$11:$C$565,2,0)</f>
        <v>#N/A</v>
      </c>
      <c r="J596" s="98" t="str">
        <f t="shared" si="30"/>
        <v>Desarrollo del Sistema de Educación Superior</v>
      </c>
      <c r="K596" s="98" t="s">
        <v>411</v>
      </c>
    </row>
    <row r="597" spans="3:11" x14ac:dyDescent="0.25">
      <c r="C597" s="141"/>
      <c r="D597" s="158"/>
      <c r="E597" s="123"/>
      <c r="F597" s="97">
        <f t="shared" si="29"/>
        <v>0</v>
      </c>
      <c r="G597" s="161"/>
      <c r="H597" s="142"/>
      <c r="I597" s="130" t="e">
        <f>VLOOKUP(H597,Presupuesto!$B$11:$C$565,2,0)</f>
        <v>#N/A</v>
      </c>
      <c r="J597" s="98" t="str">
        <f t="shared" si="30"/>
        <v>Desarrollo del Sistema de Educación Superior</v>
      </c>
      <c r="K597" s="98" t="s">
        <v>411</v>
      </c>
    </row>
    <row r="598" spans="3:11" x14ac:dyDescent="0.25">
      <c r="C598" s="141"/>
      <c r="D598" s="158"/>
      <c r="E598" s="123"/>
      <c r="F598" s="97">
        <f t="shared" si="29"/>
        <v>0</v>
      </c>
      <c r="G598" s="161"/>
      <c r="H598" s="142"/>
      <c r="I598" s="130" t="e">
        <f>VLOOKUP(H598,Presupuesto!$B$11:$C$565,2,0)</f>
        <v>#N/A</v>
      </c>
      <c r="J598" s="98" t="str">
        <f t="shared" si="30"/>
        <v>Desarrollo del Sistema de Educación Superior</v>
      </c>
      <c r="K598" s="98" t="s">
        <v>411</v>
      </c>
    </row>
    <row r="599" spans="3:11" x14ac:dyDescent="0.25">
      <c r="C599" s="141"/>
      <c r="D599" s="158"/>
      <c r="E599" s="123"/>
      <c r="F599" s="97">
        <f t="shared" si="29"/>
        <v>0</v>
      </c>
      <c r="G599" s="161"/>
      <c r="H599" s="142"/>
      <c r="I599" s="130" t="e">
        <f>VLOOKUP(H599,Presupuesto!$B$11:$C$565,2,0)</f>
        <v>#N/A</v>
      </c>
      <c r="J599" s="98" t="str">
        <f t="shared" si="30"/>
        <v>Desarrollo del Sistema de Educación Superior</v>
      </c>
      <c r="K599" s="98" t="s">
        <v>411</v>
      </c>
    </row>
    <row r="600" spans="3:11" x14ac:dyDescent="0.25">
      <c r="C600" s="141"/>
      <c r="D600" s="158"/>
      <c r="E600" s="123"/>
      <c r="F600" s="97">
        <f t="shared" si="29"/>
        <v>0</v>
      </c>
      <c r="G600" s="161"/>
      <c r="H600" s="142"/>
      <c r="I600" s="130" t="e">
        <f>VLOOKUP(H600,Presupuesto!$B$11:$C$565,2,0)</f>
        <v>#N/A</v>
      </c>
      <c r="J600" s="98" t="str">
        <f t="shared" si="30"/>
        <v>Desarrollo del Sistema de Educación Superior</v>
      </c>
      <c r="K600" s="98" t="s">
        <v>411</v>
      </c>
    </row>
    <row r="601" spans="3:11" x14ac:dyDescent="0.25">
      <c r="C601" s="141"/>
      <c r="D601" s="158"/>
      <c r="E601" s="123"/>
      <c r="F601" s="97">
        <f t="shared" si="29"/>
        <v>0</v>
      </c>
      <c r="G601" s="161"/>
      <c r="H601" s="142"/>
      <c r="I601" s="130" t="e">
        <f>VLOOKUP(H601,Presupuesto!$B$11:$C$565,2,0)</f>
        <v>#N/A</v>
      </c>
      <c r="J601" s="98" t="str">
        <f t="shared" si="30"/>
        <v>Desarrollo del Sistema de Educación Superior</v>
      </c>
      <c r="K601" s="98" t="s">
        <v>411</v>
      </c>
    </row>
    <row r="602" spans="3:11" x14ac:dyDescent="0.25">
      <c r="C602" s="141"/>
      <c r="D602" s="158"/>
      <c r="E602" s="123"/>
      <c r="F602" s="97">
        <f t="shared" si="29"/>
        <v>0</v>
      </c>
      <c r="G602" s="161"/>
      <c r="H602" s="142"/>
      <c r="I602" s="130" t="e">
        <f>VLOOKUP(H602,Presupuesto!$B$11:$C$565,2,0)</f>
        <v>#N/A</v>
      </c>
      <c r="J602" s="98" t="str">
        <f t="shared" si="30"/>
        <v>Desarrollo del Sistema de Educación Superior</v>
      </c>
      <c r="K602" s="98" t="s">
        <v>411</v>
      </c>
    </row>
    <row r="603" spans="3:11" x14ac:dyDescent="0.25">
      <c r="C603" s="141"/>
      <c r="D603" s="158"/>
      <c r="E603" s="123"/>
      <c r="F603" s="97">
        <f t="shared" si="29"/>
        <v>0</v>
      </c>
      <c r="G603" s="161"/>
      <c r="H603" s="142"/>
      <c r="I603" s="130" t="e">
        <f>VLOOKUP(H603,Presupuesto!$B$11:$C$565,2,0)</f>
        <v>#N/A</v>
      </c>
      <c r="J603" s="98" t="str">
        <f t="shared" si="30"/>
        <v>Desarrollo del Sistema de Educación Superior</v>
      </c>
      <c r="K603" s="98" t="s">
        <v>411</v>
      </c>
    </row>
    <row r="604" spans="3:11" x14ac:dyDescent="0.25">
      <c r="C604" s="141"/>
      <c r="D604" s="158"/>
      <c r="E604" s="123"/>
      <c r="F604" s="97">
        <f t="shared" si="29"/>
        <v>0</v>
      </c>
      <c r="G604" s="161"/>
      <c r="H604" s="142"/>
      <c r="I604" s="130" t="e">
        <f>VLOOKUP(H604,Presupuesto!$B$11:$C$565,2,0)</f>
        <v>#N/A</v>
      </c>
      <c r="J604" s="98" t="str">
        <f t="shared" si="30"/>
        <v>Desarrollo del Sistema de Educación Superior</v>
      </c>
      <c r="K604" s="98" t="s">
        <v>411</v>
      </c>
    </row>
    <row r="605" spans="3:11" x14ac:dyDescent="0.25">
      <c r="C605" s="141"/>
      <c r="D605" s="158"/>
      <c r="E605" s="123"/>
      <c r="F605" s="97">
        <f t="shared" si="29"/>
        <v>0</v>
      </c>
      <c r="G605" s="161"/>
      <c r="H605" s="142"/>
      <c r="I605" s="130" t="e">
        <f>VLOOKUP(H605,Presupuesto!$B$11:$C$565,2,0)</f>
        <v>#N/A</v>
      </c>
      <c r="J605" s="98" t="str">
        <f t="shared" si="30"/>
        <v>Desarrollo del Sistema de Educación Superior</v>
      </c>
      <c r="K605" s="98" t="s">
        <v>411</v>
      </c>
    </row>
    <row r="606" spans="3:11" x14ac:dyDescent="0.25">
      <c r="C606" s="141"/>
      <c r="D606" s="158"/>
      <c r="E606" s="123"/>
      <c r="F606" s="97">
        <f t="shared" si="29"/>
        <v>0</v>
      </c>
      <c r="G606" s="161"/>
      <c r="H606" s="142"/>
      <c r="I606" s="130" t="e">
        <f>VLOOKUP(H606,Presupuesto!$B$11:$C$565,2,0)</f>
        <v>#N/A</v>
      </c>
      <c r="J606" s="98" t="str">
        <f t="shared" si="30"/>
        <v>Desarrollo del Sistema de Educación Superior</v>
      </c>
      <c r="K606" s="98" t="s">
        <v>411</v>
      </c>
    </row>
    <row r="607" spans="3:11" x14ac:dyDescent="0.25">
      <c r="C607" s="141"/>
      <c r="D607" s="158"/>
      <c r="E607" s="123"/>
      <c r="F607" s="97">
        <f t="shared" si="29"/>
        <v>0</v>
      </c>
      <c r="G607" s="161"/>
      <c r="H607" s="142"/>
      <c r="I607" s="130" t="e">
        <f>VLOOKUP(H607,Presupuesto!$B$11:$C$565,2,0)</f>
        <v>#N/A</v>
      </c>
      <c r="J607" s="98" t="str">
        <f t="shared" si="30"/>
        <v>Desarrollo del Sistema de Educación Superior</v>
      </c>
      <c r="K607" s="98" t="s">
        <v>411</v>
      </c>
    </row>
    <row r="608" spans="3:11" x14ac:dyDescent="0.25">
      <c r="C608" s="141"/>
      <c r="D608" s="158"/>
      <c r="E608" s="123"/>
      <c r="F608" s="97">
        <f t="shared" si="29"/>
        <v>0</v>
      </c>
      <c r="G608" s="161"/>
      <c r="H608" s="142"/>
      <c r="I608" s="130" t="e">
        <f>VLOOKUP(H608,Presupuesto!$B$11:$C$565,2,0)</f>
        <v>#N/A</v>
      </c>
      <c r="J608" s="98" t="str">
        <f t="shared" si="30"/>
        <v>Desarrollo del Sistema de Educación Superior</v>
      </c>
      <c r="K608" s="98" t="s">
        <v>411</v>
      </c>
    </row>
    <row r="609" spans="3:11" x14ac:dyDescent="0.25">
      <c r="C609" s="141"/>
      <c r="D609" s="158"/>
      <c r="E609" s="123"/>
      <c r="F609" s="97">
        <f t="shared" si="29"/>
        <v>0</v>
      </c>
      <c r="G609" s="161"/>
      <c r="H609" s="142"/>
      <c r="I609" s="130" t="e">
        <f>VLOOKUP(H609,Presupuesto!$B$11:$C$565,2,0)</f>
        <v>#N/A</v>
      </c>
      <c r="J609" s="98" t="str">
        <f t="shared" si="30"/>
        <v>Desarrollo del Sistema de Educación Superior</v>
      </c>
      <c r="K609" s="98" t="s">
        <v>411</v>
      </c>
    </row>
    <row r="610" spans="3:11" x14ac:dyDescent="0.25">
      <c r="C610" s="141"/>
      <c r="D610" s="158"/>
      <c r="E610" s="123"/>
      <c r="F610" s="97">
        <f t="shared" si="29"/>
        <v>0</v>
      </c>
      <c r="G610" s="161"/>
      <c r="H610" s="142"/>
      <c r="I610" s="130" t="e">
        <f>VLOOKUP(H610,Presupuesto!$B$11:$C$565,2,0)</f>
        <v>#N/A</v>
      </c>
      <c r="J610" s="98" t="str">
        <f t="shared" si="30"/>
        <v>Desarrollo del Sistema de Educación Superior</v>
      </c>
      <c r="K610" s="98" t="s">
        <v>411</v>
      </c>
    </row>
    <row r="611" spans="3:11" x14ac:dyDescent="0.25">
      <c r="C611" s="141"/>
      <c r="D611" s="158"/>
      <c r="E611" s="123"/>
      <c r="F611" s="97">
        <f t="shared" si="29"/>
        <v>0</v>
      </c>
      <c r="G611" s="161"/>
      <c r="H611" s="142"/>
      <c r="I611" s="130" t="e">
        <f>VLOOKUP(H611,Presupuesto!$B$11:$C$565,2,0)</f>
        <v>#N/A</v>
      </c>
      <c r="J611" s="98" t="str">
        <f t="shared" si="30"/>
        <v>Desarrollo del Sistema de Educación Superior</v>
      </c>
      <c r="K611" s="98" t="s">
        <v>411</v>
      </c>
    </row>
    <row r="612" spans="3:11" x14ac:dyDescent="0.25">
      <c r="C612" s="143"/>
      <c r="D612" s="151"/>
      <c r="E612" s="118"/>
      <c r="F612" s="97">
        <f t="shared" si="29"/>
        <v>0</v>
      </c>
      <c r="G612" s="161"/>
      <c r="H612" s="144"/>
      <c r="I612" s="130" t="e">
        <f>VLOOKUP(H612,Presupuesto!$B$11:$C$565,2,0)</f>
        <v>#N/A</v>
      </c>
      <c r="J612" s="98" t="str">
        <f t="shared" si="30"/>
        <v>Desarrollo del Sistema de Educación Superior</v>
      </c>
      <c r="K612" s="98" t="s">
        <v>411</v>
      </c>
    </row>
    <row r="613" spans="3:11" x14ac:dyDescent="0.25">
      <c r="C613" s="143"/>
      <c r="D613" s="151"/>
      <c r="E613" s="118"/>
      <c r="F613" s="97">
        <f t="shared" si="29"/>
        <v>0</v>
      </c>
      <c r="G613" s="161"/>
      <c r="H613" s="144"/>
      <c r="I613" s="130" t="e">
        <f>VLOOKUP(H613,Presupuesto!$B$11:$C$565,2,0)</f>
        <v>#N/A</v>
      </c>
      <c r="J613" s="98" t="str">
        <f t="shared" si="30"/>
        <v>Desarrollo del Sistema de Educación Superior</v>
      </c>
      <c r="K613" s="98" t="s">
        <v>411</v>
      </c>
    </row>
    <row r="614" spans="3:11" x14ac:dyDescent="0.25">
      <c r="C614" s="143"/>
      <c r="D614" s="151"/>
      <c r="E614" s="118"/>
      <c r="F614" s="97">
        <f t="shared" si="29"/>
        <v>0</v>
      </c>
      <c r="G614" s="161"/>
      <c r="H614" s="144"/>
      <c r="I614" s="130" t="e">
        <f>VLOOKUP(H614,Presupuesto!$B$11:$C$565,2,0)</f>
        <v>#N/A</v>
      </c>
      <c r="J614" s="98" t="str">
        <f t="shared" si="30"/>
        <v>Desarrollo del Sistema de Educación Superior</v>
      </c>
      <c r="K614" s="98" t="s">
        <v>411</v>
      </c>
    </row>
    <row r="615" spans="3:11" x14ac:dyDescent="0.25">
      <c r="C615" s="143"/>
      <c r="D615" s="151"/>
      <c r="E615" s="118"/>
      <c r="F615" s="97">
        <f t="shared" si="29"/>
        <v>0</v>
      </c>
      <c r="G615" s="161"/>
      <c r="H615" s="144"/>
      <c r="I615" s="130" t="e">
        <f>VLOOKUP(H615,Presupuesto!$B$11:$C$565,2,0)</f>
        <v>#N/A</v>
      </c>
      <c r="J615" s="98" t="str">
        <f t="shared" si="30"/>
        <v>Desarrollo del Sistema de Educación Superior</v>
      </c>
      <c r="K615" s="98" t="s">
        <v>411</v>
      </c>
    </row>
    <row r="616" spans="3:11" x14ac:dyDescent="0.25">
      <c r="C616" s="143"/>
      <c r="D616" s="151"/>
      <c r="E616" s="118"/>
      <c r="F616" s="97">
        <f t="shared" si="29"/>
        <v>0</v>
      </c>
      <c r="G616" s="161"/>
      <c r="H616" s="144"/>
      <c r="I616" s="130" t="e">
        <f>VLOOKUP(H616,Presupuesto!$B$11:$C$565,2,0)</f>
        <v>#N/A</v>
      </c>
      <c r="J616" s="98" t="str">
        <f t="shared" si="30"/>
        <v>Desarrollo del Sistema de Educación Superior</v>
      </c>
      <c r="K616" s="98" t="s">
        <v>411</v>
      </c>
    </row>
    <row r="617" spans="3:11" x14ac:dyDescent="0.25">
      <c r="C617" s="143"/>
      <c r="D617" s="151"/>
      <c r="E617" s="118"/>
      <c r="F617" s="97">
        <f t="shared" si="29"/>
        <v>0</v>
      </c>
      <c r="G617" s="161"/>
      <c r="H617" s="144"/>
      <c r="I617" s="130" t="e">
        <f>VLOOKUP(H617,Presupuesto!$B$11:$C$565,2,0)</f>
        <v>#N/A</v>
      </c>
      <c r="J617" s="98" t="str">
        <f t="shared" si="30"/>
        <v>Desarrollo del Sistema de Educación Superior</v>
      </c>
      <c r="K617" s="98" t="s">
        <v>411</v>
      </c>
    </row>
    <row r="618" spans="3:11" x14ac:dyDescent="0.25">
      <c r="C618" s="143"/>
      <c r="D618" s="151"/>
      <c r="E618" s="118"/>
      <c r="F618" s="97">
        <f t="shared" si="29"/>
        <v>0</v>
      </c>
      <c r="G618" s="161"/>
      <c r="H618" s="144"/>
      <c r="I618" s="130" t="e">
        <f>VLOOKUP(H618,Presupuesto!$B$11:$C$565,2,0)</f>
        <v>#N/A</v>
      </c>
      <c r="J618" s="98" t="str">
        <f t="shared" si="30"/>
        <v>Desarrollo del Sistema de Educación Superior</v>
      </c>
      <c r="K618" s="98" t="s">
        <v>411</v>
      </c>
    </row>
    <row r="619" spans="3:11" x14ac:dyDescent="0.25">
      <c r="C619" s="143"/>
      <c r="D619" s="151"/>
      <c r="E619" s="118"/>
      <c r="F619" s="97">
        <f t="shared" si="29"/>
        <v>0</v>
      </c>
      <c r="G619" s="161"/>
      <c r="H619" s="144"/>
      <c r="I619" s="130" t="e">
        <f>VLOOKUP(H619,Presupuesto!$B$11:$C$565,2,0)</f>
        <v>#N/A</v>
      </c>
      <c r="J619" s="98" t="str">
        <f t="shared" si="30"/>
        <v>Desarrollo del Sistema de Educación Superior</v>
      </c>
      <c r="K619" s="98" t="s">
        <v>411</v>
      </c>
    </row>
    <row r="620" spans="3:11" x14ac:dyDescent="0.25">
      <c r="C620" s="145"/>
      <c r="D620" s="151"/>
      <c r="E620" s="118"/>
      <c r="F620" s="97">
        <f t="shared" si="29"/>
        <v>0</v>
      </c>
      <c r="G620" s="161"/>
      <c r="H620" s="146"/>
      <c r="I620" s="130" t="e">
        <f>VLOOKUP(H620,Presupuesto!$B$11:$C$565,2,0)</f>
        <v>#N/A</v>
      </c>
      <c r="J620" s="98" t="str">
        <f t="shared" si="30"/>
        <v>Desarrollo del Sistema de Educación Superior</v>
      </c>
      <c r="K620" s="98" t="s">
        <v>402</v>
      </c>
    </row>
    <row r="621" spans="3:11" x14ac:dyDescent="0.25">
      <c r="C621" s="145"/>
      <c r="D621" s="151"/>
      <c r="E621" s="118"/>
      <c r="F621" s="97">
        <f t="shared" si="29"/>
        <v>0</v>
      </c>
      <c r="G621" s="161"/>
      <c r="H621" s="146"/>
      <c r="I621" s="130" t="e">
        <f>VLOOKUP(H621,Presupuesto!$B$11:$C$565,2,0)</f>
        <v>#N/A</v>
      </c>
      <c r="J621" s="98" t="str">
        <f t="shared" si="30"/>
        <v>Desarrollo del Sistema de Educación Superior</v>
      </c>
      <c r="K621" s="98" t="s">
        <v>411</v>
      </c>
    </row>
    <row r="622" spans="3:11" x14ac:dyDescent="0.25">
      <c r="C622" s="145"/>
      <c r="D622" s="151"/>
      <c r="E622" s="118"/>
      <c r="F622" s="97">
        <f t="shared" si="29"/>
        <v>0</v>
      </c>
      <c r="G622" s="161"/>
      <c r="H622" s="146"/>
      <c r="I622" s="130" t="e">
        <f>VLOOKUP(H622,Presupuesto!$B$11:$C$565,2,0)</f>
        <v>#N/A</v>
      </c>
      <c r="J622" s="98" t="str">
        <f t="shared" si="30"/>
        <v>Desarrollo del Sistema de Educación Superior</v>
      </c>
      <c r="K622" s="98" t="s">
        <v>411</v>
      </c>
    </row>
    <row r="623" spans="3:11" x14ac:dyDescent="0.25">
      <c r="C623" s="145"/>
      <c r="D623" s="151"/>
      <c r="E623" s="118"/>
      <c r="F623" s="97">
        <f t="shared" si="29"/>
        <v>0</v>
      </c>
      <c r="G623" s="161"/>
      <c r="H623" s="146"/>
      <c r="I623" s="130" t="e">
        <f>VLOOKUP(H623,Presupuesto!$B$11:$C$565,2,0)</f>
        <v>#N/A</v>
      </c>
      <c r="J623" s="98" t="str">
        <f t="shared" si="30"/>
        <v>Desarrollo del Sistema de Educación Superior</v>
      </c>
      <c r="K623" s="98" t="s">
        <v>411</v>
      </c>
    </row>
    <row r="624" spans="3:11" ht="15.75" thickBot="1" x14ac:dyDescent="0.3">
      <c r="C624" s="147"/>
      <c r="D624" s="159"/>
      <c r="E624" s="103"/>
      <c r="F624" s="105">
        <f t="shared" si="29"/>
        <v>0</v>
      </c>
      <c r="G624" s="162"/>
      <c r="H624" s="148"/>
      <c r="I624" s="132" t="e">
        <f>VLOOKUP(H624,Presupuesto!$B$11:$C$565,2,0)</f>
        <v>#N/A</v>
      </c>
      <c r="J624" s="106" t="str">
        <f t="shared" si="30"/>
        <v>Desarrollo del Sistema de Educación Superior</v>
      </c>
      <c r="K624" s="124" t="s">
        <v>393</v>
      </c>
    </row>
    <row r="626" spans="3:11" ht="15.75" thickBot="1" x14ac:dyDescent="0.3"/>
    <row r="627" spans="3:11" ht="15.75" thickBot="1" x14ac:dyDescent="0.3">
      <c r="C627" s="157" t="s">
        <v>53</v>
      </c>
      <c r="D627" s="373">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391</v>
      </c>
      <c r="D630" s="369"/>
      <c r="E630" s="93"/>
      <c r="F630" s="93"/>
      <c r="G630" s="93"/>
      <c r="H630" s="76"/>
      <c r="I630" s="76"/>
      <c r="J630" s="76"/>
      <c r="K630" s="112"/>
    </row>
    <row r="631" spans="3:11" ht="18.75" x14ac:dyDescent="0.25">
      <c r="C631" s="210" t="e">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130</v>
      </c>
      <c r="H633" s="136" t="s">
        <v>46</v>
      </c>
      <c r="I633" s="133" t="s">
        <v>131</v>
      </c>
      <c r="J633" s="133" t="s">
        <v>409</v>
      </c>
      <c r="K633" s="133" t="s">
        <v>410</v>
      </c>
    </row>
    <row r="634" spans="3:11" x14ac:dyDescent="0.25">
      <c r="C634" s="220" t="s">
        <v>438</v>
      </c>
      <c r="D634" s="221"/>
      <c r="E634" s="219">
        <f>HLOOKUP(C634,$AH$2:$BU$3,2,0)</f>
        <v>620</v>
      </c>
      <c r="F634" s="97">
        <f t="shared" ref="F634:F668" si="31">D634*E634</f>
        <v>0</v>
      </c>
      <c r="G634" s="161"/>
      <c r="H634" s="142"/>
      <c r="I634" s="130" t="e">
        <f>VLOOKUP(H634,Presupuesto!$B$11:$C$565,2,0)</f>
        <v>#N/A</v>
      </c>
      <c r="J634" s="218" t="s">
        <v>1478</v>
      </c>
      <c r="K634" s="98" t="s">
        <v>393</v>
      </c>
    </row>
    <row r="635" spans="3:11" x14ac:dyDescent="0.25">
      <c r="C635" s="141"/>
      <c r="D635" s="158"/>
      <c r="E635" s="123"/>
      <c r="F635" s="97">
        <f t="shared" si="31"/>
        <v>0</v>
      </c>
      <c r="G635" s="161"/>
      <c r="H635" s="142"/>
      <c r="I635" s="130" t="e">
        <f>VLOOKUP(H635,Presupuesto!$B$11:$C$565,2,0)</f>
        <v>#N/A</v>
      </c>
      <c r="J635" s="98" t="str">
        <f>$J$634</f>
        <v>Desarrollo del Sistema de Educación Superior</v>
      </c>
      <c r="K635" s="98" t="s">
        <v>411</v>
      </c>
    </row>
    <row r="636" spans="3:11" x14ac:dyDescent="0.25">
      <c r="C636" s="141"/>
      <c r="D636" s="158"/>
      <c r="E636" s="123"/>
      <c r="F636" s="97">
        <f t="shared" si="31"/>
        <v>0</v>
      </c>
      <c r="G636" s="161"/>
      <c r="H636" s="142"/>
      <c r="I636" s="130" t="e">
        <f>VLOOKUP(H636,Presupuesto!$B$11:$C$565,2,0)</f>
        <v>#N/A</v>
      </c>
      <c r="J636" s="98" t="str">
        <f t="shared" ref="J636:J668" si="32">$J$634</f>
        <v>Desarrollo del Sistema de Educación Superior</v>
      </c>
      <c r="K636" s="98" t="s">
        <v>411</v>
      </c>
    </row>
    <row r="637" spans="3:11" x14ac:dyDescent="0.25">
      <c r="C637" s="141"/>
      <c r="D637" s="158"/>
      <c r="E637" s="123"/>
      <c r="F637" s="97">
        <f t="shared" si="31"/>
        <v>0</v>
      </c>
      <c r="G637" s="161"/>
      <c r="H637" s="142"/>
      <c r="I637" s="130" t="e">
        <f>VLOOKUP(H637,Presupuesto!$B$11:$C$565,2,0)</f>
        <v>#N/A</v>
      </c>
      <c r="J637" s="98" t="str">
        <f t="shared" si="32"/>
        <v>Desarrollo del Sistema de Educación Superior</v>
      </c>
      <c r="K637" s="98" t="s">
        <v>411</v>
      </c>
    </row>
    <row r="638" spans="3:11" x14ac:dyDescent="0.25">
      <c r="C638" s="141"/>
      <c r="D638" s="158"/>
      <c r="E638" s="123"/>
      <c r="F638" s="97">
        <f t="shared" si="31"/>
        <v>0</v>
      </c>
      <c r="G638" s="161"/>
      <c r="H638" s="142"/>
      <c r="I638" s="130" t="e">
        <f>VLOOKUP(H638,Presupuesto!$B$11:$C$565,2,0)</f>
        <v>#N/A</v>
      </c>
      <c r="J638" s="98" t="str">
        <f t="shared" si="32"/>
        <v>Desarrollo del Sistema de Educación Superior</v>
      </c>
      <c r="K638" s="98" t="s">
        <v>411</v>
      </c>
    </row>
    <row r="639" spans="3:11" x14ac:dyDescent="0.25">
      <c r="C639" s="141"/>
      <c r="D639" s="158"/>
      <c r="E639" s="123"/>
      <c r="F639" s="97">
        <f t="shared" si="31"/>
        <v>0</v>
      </c>
      <c r="G639" s="161"/>
      <c r="H639" s="142"/>
      <c r="I639" s="130" t="e">
        <f>VLOOKUP(H639,Presupuesto!$B$11:$C$565,2,0)</f>
        <v>#N/A</v>
      </c>
      <c r="J639" s="98" t="str">
        <f t="shared" si="32"/>
        <v>Desarrollo del Sistema de Educación Superior</v>
      </c>
      <c r="K639" s="98" t="s">
        <v>400</v>
      </c>
    </row>
    <row r="640" spans="3:11" x14ac:dyDescent="0.25">
      <c r="C640" s="141"/>
      <c r="D640" s="158"/>
      <c r="E640" s="123"/>
      <c r="F640" s="97">
        <f t="shared" si="31"/>
        <v>0</v>
      </c>
      <c r="G640" s="161"/>
      <c r="H640" s="142"/>
      <c r="I640" s="130" t="e">
        <f>VLOOKUP(H640,Presupuesto!$B$11:$C$565,2,0)</f>
        <v>#N/A</v>
      </c>
      <c r="J640" s="98" t="str">
        <f t="shared" si="32"/>
        <v>Desarrollo del Sistema de Educación Superior</v>
      </c>
      <c r="K640" s="98" t="s">
        <v>411</v>
      </c>
    </row>
    <row r="641" spans="3:11" x14ac:dyDescent="0.25">
      <c r="C641" s="141"/>
      <c r="D641" s="158"/>
      <c r="E641" s="123"/>
      <c r="F641" s="97">
        <f t="shared" si="31"/>
        <v>0</v>
      </c>
      <c r="G641" s="161"/>
      <c r="H641" s="142"/>
      <c r="I641" s="130" t="e">
        <f>VLOOKUP(H641,Presupuesto!$B$11:$C$565,2,0)</f>
        <v>#N/A</v>
      </c>
      <c r="J641" s="98" t="str">
        <f t="shared" si="32"/>
        <v>Desarrollo del Sistema de Educación Superior</v>
      </c>
      <c r="K641" s="98" t="s">
        <v>411</v>
      </c>
    </row>
    <row r="642" spans="3:11" x14ac:dyDescent="0.25">
      <c r="C642" s="141"/>
      <c r="D642" s="158"/>
      <c r="E642" s="123"/>
      <c r="F642" s="97">
        <f t="shared" si="31"/>
        <v>0</v>
      </c>
      <c r="G642" s="161"/>
      <c r="H642" s="142"/>
      <c r="I642" s="130" t="e">
        <f>VLOOKUP(H642,Presupuesto!$B$11:$C$565,2,0)</f>
        <v>#N/A</v>
      </c>
      <c r="J642" s="98" t="str">
        <f t="shared" si="32"/>
        <v>Desarrollo del Sistema de Educación Superior</v>
      </c>
      <c r="K642" s="98" t="s">
        <v>411</v>
      </c>
    </row>
    <row r="643" spans="3:11" x14ac:dyDescent="0.25">
      <c r="C643" s="141"/>
      <c r="D643" s="158"/>
      <c r="E643" s="123"/>
      <c r="F643" s="97">
        <f t="shared" si="31"/>
        <v>0</v>
      </c>
      <c r="G643" s="161"/>
      <c r="H643" s="142"/>
      <c r="I643" s="130" t="e">
        <f>VLOOKUP(H643,Presupuesto!$B$11:$C$565,2,0)</f>
        <v>#N/A</v>
      </c>
      <c r="J643" s="98" t="str">
        <f t="shared" si="32"/>
        <v>Desarrollo del Sistema de Educación Superior</v>
      </c>
      <c r="K643" s="98" t="s">
        <v>411</v>
      </c>
    </row>
    <row r="644" spans="3:11" x14ac:dyDescent="0.25">
      <c r="C644" s="141"/>
      <c r="D644" s="158"/>
      <c r="E644" s="123"/>
      <c r="F644" s="97">
        <f t="shared" si="31"/>
        <v>0</v>
      </c>
      <c r="G644" s="161"/>
      <c r="H644" s="142"/>
      <c r="I644" s="130" t="e">
        <f>VLOOKUP(H644,Presupuesto!$B$11:$C$565,2,0)</f>
        <v>#N/A</v>
      </c>
      <c r="J644" s="98" t="str">
        <f t="shared" si="32"/>
        <v>Desarrollo del Sistema de Educación Superior</v>
      </c>
      <c r="K644" s="98" t="s">
        <v>411</v>
      </c>
    </row>
    <row r="645" spans="3:11" x14ac:dyDescent="0.25">
      <c r="C645" s="141"/>
      <c r="D645" s="158"/>
      <c r="E645" s="123"/>
      <c r="F645" s="97">
        <f t="shared" si="31"/>
        <v>0</v>
      </c>
      <c r="G645" s="161"/>
      <c r="H645" s="142"/>
      <c r="I645" s="130" t="e">
        <f>VLOOKUP(H645,Presupuesto!$B$11:$C$565,2,0)</f>
        <v>#N/A</v>
      </c>
      <c r="J645" s="98" t="str">
        <f t="shared" si="32"/>
        <v>Desarrollo del Sistema de Educación Superior</v>
      </c>
      <c r="K645" s="98" t="s">
        <v>411</v>
      </c>
    </row>
    <row r="646" spans="3:11" x14ac:dyDescent="0.25">
      <c r="C646" s="141"/>
      <c r="D646" s="158"/>
      <c r="E646" s="123"/>
      <c r="F646" s="97">
        <f t="shared" si="31"/>
        <v>0</v>
      </c>
      <c r="G646" s="161"/>
      <c r="H646" s="142"/>
      <c r="I646" s="130" t="e">
        <f>VLOOKUP(H646,Presupuesto!$B$11:$C$565,2,0)</f>
        <v>#N/A</v>
      </c>
      <c r="J646" s="98" t="str">
        <f t="shared" si="32"/>
        <v>Desarrollo del Sistema de Educación Superior</v>
      </c>
      <c r="K646" s="98" t="s">
        <v>411</v>
      </c>
    </row>
    <row r="647" spans="3:11" x14ac:dyDescent="0.25">
      <c r="C647" s="141"/>
      <c r="D647" s="158"/>
      <c r="E647" s="123"/>
      <c r="F647" s="97">
        <f t="shared" si="31"/>
        <v>0</v>
      </c>
      <c r="G647" s="161"/>
      <c r="H647" s="142"/>
      <c r="I647" s="130" t="e">
        <f>VLOOKUP(H647,Presupuesto!$B$11:$C$565,2,0)</f>
        <v>#N/A</v>
      </c>
      <c r="J647" s="98" t="str">
        <f t="shared" si="32"/>
        <v>Desarrollo del Sistema de Educación Superior</v>
      </c>
      <c r="K647" s="98" t="s">
        <v>411</v>
      </c>
    </row>
    <row r="648" spans="3:11" x14ac:dyDescent="0.25">
      <c r="C648" s="141"/>
      <c r="D648" s="158"/>
      <c r="E648" s="123"/>
      <c r="F648" s="97">
        <f t="shared" si="31"/>
        <v>0</v>
      </c>
      <c r="G648" s="161"/>
      <c r="H648" s="142"/>
      <c r="I648" s="130" t="e">
        <f>VLOOKUP(H648,Presupuesto!$B$11:$C$565,2,0)</f>
        <v>#N/A</v>
      </c>
      <c r="J648" s="98" t="str">
        <f t="shared" si="32"/>
        <v>Desarrollo del Sistema de Educación Superior</v>
      </c>
      <c r="K648" s="98" t="s">
        <v>411</v>
      </c>
    </row>
    <row r="649" spans="3:11" x14ac:dyDescent="0.25">
      <c r="C649" s="141"/>
      <c r="D649" s="158"/>
      <c r="E649" s="123"/>
      <c r="F649" s="97">
        <f t="shared" si="31"/>
        <v>0</v>
      </c>
      <c r="G649" s="161"/>
      <c r="H649" s="142"/>
      <c r="I649" s="130" t="e">
        <f>VLOOKUP(H649,Presupuesto!$B$11:$C$565,2,0)</f>
        <v>#N/A</v>
      </c>
      <c r="J649" s="98" t="str">
        <f t="shared" si="32"/>
        <v>Desarrollo del Sistema de Educación Superior</v>
      </c>
      <c r="K649" s="98" t="s">
        <v>411</v>
      </c>
    </row>
    <row r="650" spans="3:11" x14ac:dyDescent="0.25">
      <c r="C650" s="141"/>
      <c r="D650" s="158"/>
      <c r="E650" s="123"/>
      <c r="F650" s="97">
        <f t="shared" si="31"/>
        <v>0</v>
      </c>
      <c r="G650" s="161"/>
      <c r="H650" s="142"/>
      <c r="I650" s="130" t="e">
        <f>VLOOKUP(H650,Presupuesto!$B$11:$C$565,2,0)</f>
        <v>#N/A</v>
      </c>
      <c r="J650" s="98" t="str">
        <f t="shared" si="32"/>
        <v>Desarrollo del Sistema de Educación Superior</v>
      </c>
      <c r="K650" s="98" t="s">
        <v>411</v>
      </c>
    </row>
    <row r="651" spans="3:11" x14ac:dyDescent="0.25">
      <c r="C651" s="141"/>
      <c r="D651" s="158"/>
      <c r="E651" s="123"/>
      <c r="F651" s="97">
        <f t="shared" si="31"/>
        <v>0</v>
      </c>
      <c r="G651" s="161"/>
      <c r="H651" s="142"/>
      <c r="I651" s="130" t="e">
        <f>VLOOKUP(H651,Presupuesto!$B$11:$C$565,2,0)</f>
        <v>#N/A</v>
      </c>
      <c r="J651" s="98" t="str">
        <f t="shared" si="32"/>
        <v>Desarrollo del Sistema de Educación Superior</v>
      </c>
      <c r="K651" s="98" t="s">
        <v>411</v>
      </c>
    </row>
    <row r="652" spans="3:11" x14ac:dyDescent="0.25">
      <c r="C652" s="141"/>
      <c r="D652" s="158"/>
      <c r="E652" s="123"/>
      <c r="F652" s="97">
        <f t="shared" si="31"/>
        <v>0</v>
      </c>
      <c r="G652" s="161"/>
      <c r="H652" s="142"/>
      <c r="I652" s="130" t="e">
        <f>VLOOKUP(H652,Presupuesto!$B$11:$C$565,2,0)</f>
        <v>#N/A</v>
      </c>
      <c r="J652" s="98" t="str">
        <f t="shared" si="32"/>
        <v>Desarrollo del Sistema de Educación Superior</v>
      </c>
      <c r="K652" s="98" t="s">
        <v>411</v>
      </c>
    </row>
    <row r="653" spans="3:11" x14ac:dyDescent="0.25">
      <c r="C653" s="141"/>
      <c r="D653" s="158"/>
      <c r="E653" s="123"/>
      <c r="F653" s="97">
        <f t="shared" si="31"/>
        <v>0</v>
      </c>
      <c r="G653" s="161"/>
      <c r="H653" s="142"/>
      <c r="I653" s="130" t="e">
        <f>VLOOKUP(H653,Presupuesto!$B$11:$C$565,2,0)</f>
        <v>#N/A</v>
      </c>
      <c r="J653" s="98" t="str">
        <f t="shared" si="32"/>
        <v>Desarrollo del Sistema de Educación Superior</v>
      </c>
      <c r="K653" s="98" t="s">
        <v>411</v>
      </c>
    </row>
    <row r="654" spans="3:11" x14ac:dyDescent="0.25">
      <c r="C654" s="141"/>
      <c r="D654" s="158"/>
      <c r="E654" s="123"/>
      <c r="F654" s="97">
        <f t="shared" si="31"/>
        <v>0</v>
      </c>
      <c r="G654" s="161"/>
      <c r="H654" s="142"/>
      <c r="I654" s="130" t="e">
        <f>VLOOKUP(H654,Presupuesto!$B$11:$C$565,2,0)</f>
        <v>#N/A</v>
      </c>
      <c r="J654" s="98" t="str">
        <f t="shared" si="32"/>
        <v>Desarrollo del Sistema de Educación Superior</v>
      </c>
      <c r="K654" s="98" t="s">
        <v>411</v>
      </c>
    </row>
    <row r="655" spans="3:11" x14ac:dyDescent="0.25">
      <c r="C655" s="141"/>
      <c r="D655" s="158"/>
      <c r="E655" s="123"/>
      <c r="F655" s="97">
        <f t="shared" si="31"/>
        <v>0</v>
      </c>
      <c r="G655" s="161"/>
      <c r="H655" s="142"/>
      <c r="I655" s="130" t="e">
        <f>VLOOKUP(H655,Presupuesto!$B$11:$C$565,2,0)</f>
        <v>#N/A</v>
      </c>
      <c r="J655" s="98" t="str">
        <f t="shared" si="32"/>
        <v>Desarrollo del Sistema de Educación Superior</v>
      </c>
      <c r="K655" s="98" t="s">
        <v>411</v>
      </c>
    </row>
    <row r="656" spans="3:11" x14ac:dyDescent="0.25">
      <c r="C656" s="143"/>
      <c r="D656" s="151"/>
      <c r="E656" s="118"/>
      <c r="F656" s="97">
        <f t="shared" si="31"/>
        <v>0</v>
      </c>
      <c r="G656" s="161"/>
      <c r="H656" s="144"/>
      <c r="I656" s="130" t="e">
        <f>VLOOKUP(H656,Presupuesto!$B$11:$C$565,2,0)</f>
        <v>#N/A</v>
      </c>
      <c r="J656" s="98" t="str">
        <f t="shared" si="32"/>
        <v>Desarrollo del Sistema de Educación Superior</v>
      </c>
      <c r="K656" s="98" t="s">
        <v>411</v>
      </c>
    </row>
    <row r="657" spans="3:11" x14ac:dyDescent="0.25">
      <c r="C657" s="143"/>
      <c r="D657" s="151"/>
      <c r="E657" s="118"/>
      <c r="F657" s="97">
        <f t="shared" si="31"/>
        <v>0</v>
      </c>
      <c r="G657" s="161"/>
      <c r="H657" s="144"/>
      <c r="I657" s="130" t="e">
        <f>VLOOKUP(H657,Presupuesto!$B$11:$C$565,2,0)</f>
        <v>#N/A</v>
      </c>
      <c r="J657" s="98" t="str">
        <f t="shared" si="32"/>
        <v>Desarrollo del Sistema de Educación Superior</v>
      </c>
      <c r="K657" s="98" t="s">
        <v>411</v>
      </c>
    </row>
    <row r="658" spans="3:11" x14ac:dyDescent="0.25">
      <c r="C658" s="143"/>
      <c r="D658" s="151"/>
      <c r="E658" s="118"/>
      <c r="F658" s="97">
        <f t="shared" si="31"/>
        <v>0</v>
      </c>
      <c r="G658" s="161"/>
      <c r="H658" s="144"/>
      <c r="I658" s="130" t="e">
        <f>VLOOKUP(H658,Presupuesto!$B$11:$C$565,2,0)</f>
        <v>#N/A</v>
      </c>
      <c r="J658" s="98" t="str">
        <f t="shared" si="32"/>
        <v>Desarrollo del Sistema de Educación Superior</v>
      </c>
      <c r="K658" s="98" t="s">
        <v>411</v>
      </c>
    </row>
    <row r="659" spans="3:11" x14ac:dyDescent="0.25">
      <c r="C659" s="143"/>
      <c r="D659" s="151"/>
      <c r="E659" s="118"/>
      <c r="F659" s="97">
        <f t="shared" si="31"/>
        <v>0</v>
      </c>
      <c r="G659" s="161"/>
      <c r="H659" s="144"/>
      <c r="I659" s="130" t="e">
        <f>VLOOKUP(H659,Presupuesto!$B$11:$C$565,2,0)</f>
        <v>#N/A</v>
      </c>
      <c r="J659" s="98" t="str">
        <f t="shared" si="32"/>
        <v>Desarrollo del Sistema de Educación Superior</v>
      </c>
      <c r="K659" s="98" t="s">
        <v>411</v>
      </c>
    </row>
    <row r="660" spans="3:11" x14ac:dyDescent="0.25">
      <c r="C660" s="143"/>
      <c r="D660" s="151"/>
      <c r="E660" s="118"/>
      <c r="F660" s="97">
        <f t="shared" si="31"/>
        <v>0</v>
      </c>
      <c r="G660" s="161"/>
      <c r="H660" s="144"/>
      <c r="I660" s="130" t="e">
        <f>VLOOKUP(H660,Presupuesto!$B$11:$C$565,2,0)</f>
        <v>#N/A</v>
      </c>
      <c r="J660" s="98" t="str">
        <f t="shared" si="32"/>
        <v>Desarrollo del Sistema de Educación Superior</v>
      </c>
      <c r="K660" s="98" t="s">
        <v>411</v>
      </c>
    </row>
    <row r="661" spans="3:11" x14ac:dyDescent="0.25">
      <c r="C661" s="143"/>
      <c r="D661" s="151"/>
      <c r="E661" s="118"/>
      <c r="F661" s="97">
        <f t="shared" si="31"/>
        <v>0</v>
      </c>
      <c r="G661" s="161"/>
      <c r="H661" s="144"/>
      <c r="I661" s="130" t="e">
        <f>VLOOKUP(H661,Presupuesto!$B$11:$C$565,2,0)</f>
        <v>#N/A</v>
      </c>
      <c r="J661" s="98" t="str">
        <f t="shared" si="32"/>
        <v>Desarrollo del Sistema de Educación Superior</v>
      </c>
      <c r="K661" s="98" t="s">
        <v>411</v>
      </c>
    </row>
    <row r="662" spans="3:11" x14ac:dyDescent="0.25">
      <c r="C662" s="143"/>
      <c r="D662" s="151"/>
      <c r="E662" s="118"/>
      <c r="F662" s="97">
        <f t="shared" si="31"/>
        <v>0</v>
      </c>
      <c r="G662" s="161"/>
      <c r="H662" s="144"/>
      <c r="I662" s="130" t="e">
        <f>VLOOKUP(H662,Presupuesto!$B$11:$C$565,2,0)</f>
        <v>#N/A</v>
      </c>
      <c r="J662" s="98" t="str">
        <f t="shared" si="32"/>
        <v>Desarrollo del Sistema de Educación Superior</v>
      </c>
      <c r="K662" s="98" t="s">
        <v>411</v>
      </c>
    </row>
    <row r="663" spans="3:11" x14ac:dyDescent="0.25">
      <c r="C663" s="143"/>
      <c r="D663" s="151"/>
      <c r="E663" s="118"/>
      <c r="F663" s="97">
        <f t="shared" si="31"/>
        <v>0</v>
      </c>
      <c r="G663" s="161"/>
      <c r="H663" s="144"/>
      <c r="I663" s="130" t="e">
        <f>VLOOKUP(H663,Presupuesto!$B$11:$C$565,2,0)</f>
        <v>#N/A</v>
      </c>
      <c r="J663" s="98" t="str">
        <f t="shared" si="32"/>
        <v>Desarrollo del Sistema de Educación Superior</v>
      </c>
      <c r="K663" s="98" t="s">
        <v>411</v>
      </c>
    </row>
    <row r="664" spans="3:11" x14ac:dyDescent="0.25">
      <c r="C664" s="145"/>
      <c r="D664" s="151"/>
      <c r="E664" s="118"/>
      <c r="F664" s="97">
        <f t="shared" si="31"/>
        <v>0</v>
      </c>
      <c r="G664" s="161"/>
      <c r="H664" s="146"/>
      <c r="I664" s="130" t="e">
        <f>VLOOKUP(H664,Presupuesto!$B$11:$C$565,2,0)</f>
        <v>#N/A</v>
      </c>
      <c r="J664" s="98" t="str">
        <f t="shared" si="32"/>
        <v>Desarrollo del Sistema de Educación Superior</v>
      </c>
      <c r="K664" s="98" t="s">
        <v>402</v>
      </c>
    </row>
    <row r="665" spans="3:11" x14ac:dyDescent="0.25">
      <c r="C665" s="145"/>
      <c r="D665" s="151"/>
      <c r="E665" s="118"/>
      <c r="F665" s="97">
        <f t="shared" si="31"/>
        <v>0</v>
      </c>
      <c r="G665" s="161"/>
      <c r="H665" s="146"/>
      <c r="I665" s="130" t="e">
        <f>VLOOKUP(H665,Presupuesto!$B$11:$C$565,2,0)</f>
        <v>#N/A</v>
      </c>
      <c r="J665" s="98" t="str">
        <f t="shared" si="32"/>
        <v>Desarrollo del Sistema de Educación Superior</v>
      </c>
      <c r="K665" s="98" t="s">
        <v>411</v>
      </c>
    </row>
    <row r="666" spans="3:11" x14ac:dyDescent="0.25">
      <c r="C666" s="145"/>
      <c r="D666" s="151"/>
      <c r="E666" s="118"/>
      <c r="F666" s="97">
        <f t="shared" si="31"/>
        <v>0</v>
      </c>
      <c r="G666" s="161"/>
      <c r="H666" s="146"/>
      <c r="I666" s="130" t="e">
        <f>VLOOKUP(H666,Presupuesto!$B$11:$C$565,2,0)</f>
        <v>#N/A</v>
      </c>
      <c r="J666" s="98" t="str">
        <f t="shared" si="32"/>
        <v>Desarrollo del Sistema de Educación Superior</v>
      </c>
      <c r="K666" s="98" t="s">
        <v>411</v>
      </c>
    </row>
    <row r="667" spans="3:11" x14ac:dyDescent="0.25">
      <c r="C667" s="145"/>
      <c r="D667" s="151"/>
      <c r="E667" s="118"/>
      <c r="F667" s="97">
        <f t="shared" si="31"/>
        <v>0</v>
      </c>
      <c r="G667" s="161"/>
      <c r="H667" s="146"/>
      <c r="I667" s="130" t="e">
        <f>VLOOKUP(H667,Presupuesto!$B$11:$C$565,2,0)</f>
        <v>#N/A</v>
      </c>
      <c r="J667" s="98" t="str">
        <f t="shared" si="32"/>
        <v>Desarrollo del Sistema de Educación Superior</v>
      </c>
      <c r="K667" s="98" t="s">
        <v>411</v>
      </c>
    </row>
    <row r="668" spans="3:11" ht="15.75" thickBot="1" x14ac:dyDescent="0.3">
      <c r="C668" s="147"/>
      <c r="D668" s="159"/>
      <c r="E668" s="103"/>
      <c r="F668" s="105">
        <f t="shared" si="31"/>
        <v>0</v>
      </c>
      <c r="G668" s="162"/>
      <c r="H668" s="148"/>
      <c r="I668" s="132" t="e">
        <f>VLOOKUP(H668,Presupuesto!$B$11:$C$565,2,0)</f>
        <v>#N/A</v>
      </c>
      <c r="J668" s="106" t="str">
        <f t="shared" si="32"/>
        <v>Desarrollo del Sistema de Educación Superior</v>
      </c>
      <c r="K668" s="124" t="s">
        <v>393</v>
      </c>
    </row>
    <row r="670" spans="3:11" ht="15.75" thickBot="1" x14ac:dyDescent="0.3">
      <c r="F670" s="90"/>
      <c r="G670" s="89"/>
      <c r="H670" s="90"/>
      <c r="I670" s="90"/>
    </row>
    <row r="671" spans="3:11" ht="15.75" thickBot="1" x14ac:dyDescent="0.3">
      <c r="C671" s="157" t="s">
        <v>53</v>
      </c>
      <c r="D671" s="373">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391</v>
      </c>
      <c r="D674" s="369"/>
      <c r="E674" s="93"/>
      <c r="F674" s="93"/>
      <c r="G674" s="93"/>
      <c r="H674" s="76"/>
      <c r="I674" s="76"/>
      <c r="J674" s="76"/>
      <c r="K674" s="112"/>
    </row>
    <row r="675" spans="3:11" ht="18.75" x14ac:dyDescent="0.25">
      <c r="C675" s="210" t="e">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130</v>
      </c>
      <c r="H677" s="136" t="s">
        <v>46</v>
      </c>
      <c r="I677" s="133" t="s">
        <v>131</v>
      </c>
      <c r="J677" s="133" t="s">
        <v>409</v>
      </c>
      <c r="K677" s="133" t="s">
        <v>410</v>
      </c>
    </row>
    <row r="678" spans="3:11" x14ac:dyDescent="0.25">
      <c r="C678" s="220" t="s">
        <v>438</v>
      </c>
      <c r="D678" s="221"/>
      <c r="E678" s="219">
        <f>HLOOKUP(C678,$AH$2:$BU$3,2,0)</f>
        <v>620</v>
      </c>
      <c r="F678" s="97">
        <f t="shared" ref="F678:F712" si="33">D678*E678</f>
        <v>0</v>
      </c>
      <c r="G678" s="161"/>
      <c r="H678" s="142"/>
      <c r="I678" s="130" t="e">
        <f>VLOOKUP(H678,Presupuesto!$B$11:$C$565,2,0)</f>
        <v>#N/A</v>
      </c>
      <c r="J678" s="218" t="s">
        <v>1478</v>
      </c>
      <c r="K678" s="98" t="s">
        <v>393</v>
      </c>
    </row>
    <row r="679" spans="3:11" x14ac:dyDescent="0.25">
      <c r="C679" s="141"/>
      <c r="D679" s="158"/>
      <c r="E679" s="123"/>
      <c r="F679" s="97">
        <f t="shared" si="33"/>
        <v>0</v>
      </c>
      <c r="G679" s="161"/>
      <c r="H679" s="142"/>
      <c r="I679" s="130" t="e">
        <f>VLOOKUP(H679,Presupuesto!$B$11:$C$565,2,0)</f>
        <v>#N/A</v>
      </c>
      <c r="J679" s="98" t="str">
        <f>$J$678</f>
        <v>Desarrollo del Sistema de Educación Superior</v>
      </c>
      <c r="K679" s="98" t="s">
        <v>411</v>
      </c>
    </row>
    <row r="680" spans="3:11" x14ac:dyDescent="0.25">
      <c r="C680" s="141"/>
      <c r="D680" s="158"/>
      <c r="E680" s="123"/>
      <c r="F680" s="97">
        <f t="shared" si="33"/>
        <v>0</v>
      </c>
      <c r="G680" s="161"/>
      <c r="H680" s="142"/>
      <c r="I680" s="130" t="e">
        <f>VLOOKUP(H680,Presupuesto!$B$11:$C$565,2,0)</f>
        <v>#N/A</v>
      </c>
      <c r="J680" s="98" t="str">
        <f t="shared" ref="J680:J712" si="34">$J$678</f>
        <v>Desarrollo del Sistema de Educación Superior</v>
      </c>
      <c r="K680" s="98" t="s">
        <v>411</v>
      </c>
    </row>
    <row r="681" spans="3:11" x14ac:dyDescent="0.25">
      <c r="C681" s="141"/>
      <c r="D681" s="158"/>
      <c r="E681" s="123"/>
      <c r="F681" s="97">
        <f t="shared" si="33"/>
        <v>0</v>
      </c>
      <c r="G681" s="161"/>
      <c r="H681" s="142"/>
      <c r="I681" s="130" t="e">
        <f>VLOOKUP(H681,Presupuesto!$B$11:$C$565,2,0)</f>
        <v>#N/A</v>
      </c>
      <c r="J681" s="98" t="str">
        <f t="shared" si="34"/>
        <v>Desarrollo del Sistema de Educación Superior</v>
      </c>
      <c r="K681" s="98" t="s">
        <v>411</v>
      </c>
    </row>
    <row r="682" spans="3:11" x14ac:dyDescent="0.25">
      <c r="C682" s="141"/>
      <c r="D682" s="158"/>
      <c r="E682" s="123"/>
      <c r="F682" s="97">
        <f t="shared" si="33"/>
        <v>0</v>
      </c>
      <c r="G682" s="161"/>
      <c r="H682" s="142"/>
      <c r="I682" s="130" t="e">
        <f>VLOOKUP(H682,Presupuesto!$B$11:$C$565,2,0)</f>
        <v>#N/A</v>
      </c>
      <c r="J682" s="98" t="str">
        <f t="shared" si="34"/>
        <v>Desarrollo del Sistema de Educación Superior</v>
      </c>
      <c r="K682" s="98" t="s">
        <v>411</v>
      </c>
    </row>
    <row r="683" spans="3:11" x14ac:dyDescent="0.25">
      <c r="C683" s="141"/>
      <c r="D683" s="158"/>
      <c r="E683" s="123"/>
      <c r="F683" s="97">
        <f t="shared" si="33"/>
        <v>0</v>
      </c>
      <c r="G683" s="161"/>
      <c r="H683" s="142"/>
      <c r="I683" s="130" t="e">
        <f>VLOOKUP(H683,Presupuesto!$B$11:$C$565,2,0)</f>
        <v>#N/A</v>
      </c>
      <c r="J683" s="98" t="str">
        <f t="shared" si="34"/>
        <v>Desarrollo del Sistema de Educación Superior</v>
      </c>
      <c r="K683" s="98" t="s">
        <v>400</v>
      </c>
    </row>
    <row r="684" spans="3:11" x14ac:dyDescent="0.25">
      <c r="C684" s="141"/>
      <c r="D684" s="158"/>
      <c r="E684" s="123"/>
      <c r="F684" s="97">
        <f t="shared" si="33"/>
        <v>0</v>
      </c>
      <c r="G684" s="161"/>
      <c r="H684" s="142"/>
      <c r="I684" s="130" t="e">
        <f>VLOOKUP(H684,Presupuesto!$B$11:$C$565,2,0)</f>
        <v>#N/A</v>
      </c>
      <c r="J684" s="98" t="str">
        <f t="shared" si="34"/>
        <v>Desarrollo del Sistema de Educación Superior</v>
      </c>
      <c r="K684" s="98" t="s">
        <v>411</v>
      </c>
    </row>
    <row r="685" spans="3:11" x14ac:dyDescent="0.25">
      <c r="C685" s="141"/>
      <c r="D685" s="158"/>
      <c r="E685" s="123"/>
      <c r="F685" s="97">
        <f t="shared" si="33"/>
        <v>0</v>
      </c>
      <c r="G685" s="161"/>
      <c r="H685" s="142"/>
      <c r="I685" s="130" t="e">
        <f>VLOOKUP(H685,Presupuesto!$B$11:$C$565,2,0)</f>
        <v>#N/A</v>
      </c>
      <c r="J685" s="98" t="str">
        <f t="shared" si="34"/>
        <v>Desarrollo del Sistema de Educación Superior</v>
      </c>
      <c r="K685" s="98" t="s">
        <v>411</v>
      </c>
    </row>
    <row r="686" spans="3:11" x14ac:dyDescent="0.25">
      <c r="C686" s="141"/>
      <c r="D686" s="158"/>
      <c r="E686" s="123"/>
      <c r="F686" s="97">
        <f t="shared" si="33"/>
        <v>0</v>
      </c>
      <c r="G686" s="161"/>
      <c r="H686" s="142"/>
      <c r="I686" s="130" t="e">
        <f>VLOOKUP(H686,Presupuesto!$B$11:$C$565,2,0)</f>
        <v>#N/A</v>
      </c>
      <c r="J686" s="98" t="str">
        <f t="shared" si="34"/>
        <v>Desarrollo del Sistema de Educación Superior</v>
      </c>
      <c r="K686" s="98" t="s">
        <v>411</v>
      </c>
    </row>
    <row r="687" spans="3:11" x14ac:dyDescent="0.25">
      <c r="C687" s="141"/>
      <c r="D687" s="158"/>
      <c r="E687" s="123"/>
      <c r="F687" s="97">
        <f t="shared" si="33"/>
        <v>0</v>
      </c>
      <c r="G687" s="161"/>
      <c r="H687" s="142"/>
      <c r="I687" s="130" t="e">
        <f>VLOOKUP(H687,Presupuesto!$B$11:$C$565,2,0)</f>
        <v>#N/A</v>
      </c>
      <c r="J687" s="98" t="str">
        <f t="shared" si="34"/>
        <v>Desarrollo del Sistema de Educación Superior</v>
      </c>
      <c r="K687" s="98" t="s">
        <v>411</v>
      </c>
    </row>
    <row r="688" spans="3:11" x14ac:dyDescent="0.25">
      <c r="C688" s="141"/>
      <c r="D688" s="158"/>
      <c r="E688" s="123"/>
      <c r="F688" s="97">
        <f t="shared" si="33"/>
        <v>0</v>
      </c>
      <c r="G688" s="161"/>
      <c r="H688" s="142"/>
      <c r="I688" s="130" t="e">
        <f>VLOOKUP(H688,Presupuesto!$B$11:$C$565,2,0)</f>
        <v>#N/A</v>
      </c>
      <c r="J688" s="98" t="str">
        <f t="shared" si="34"/>
        <v>Desarrollo del Sistema de Educación Superior</v>
      </c>
      <c r="K688" s="98" t="s">
        <v>411</v>
      </c>
    </row>
    <row r="689" spans="3:11" x14ac:dyDescent="0.25">
      <c r="C689" s="141"/>
      <c r="D689" s="158"/>
      <c r="E689" s="123"/>
      <c r="F689" s="97">
        <f t="shared" si="33"/>
        <v>0</v>
      </c>
      <c r="G689" s="161"/>
      <c r="H689" s="142"/>
      <c r="I689" s="130" t="e">
        <f>VLOOKUP(H689,Presupuesto!$B$11:$C$565,2,0)</f>
        <v>#N/A</v>
      </c>
      <c r="J689" s="98" t="str">
        <f t="shared" si="34"/>
        <v>Desarrollo del Sistema de Educación Superior</v>
      </c>
      <c r="K689" s="98" t="s">
        <v>411</v>
      </c>
    </row>
    <row r="690" spans="3:11" x14ac:dyDescent="0.25">
      <c r="C690" s="141"/>
      <c r="D690" s="158"/>
      <c r="E690" s="123"/>
      <c r="F690" s="97">
        <f t="shared" si="33"/>
        <v>0</v>
      </c>
      <c r="G690" s="161"/>
      <c r="H690" s="142"/>
      <c r="I690" s="130" t="e">
        <f>VLOOKUP(H690,Presupuesto!$B$11:$C$565,2,0)</f>
        <v>#N/A</v>
      </c>
      <c r="J690" s="98" t="str">
        <f t="shared" si="34"/>
        <v>Desarrollo del Sistema de Educación Superior</v>
      </c>
      <c r="K690" s="98" t="s">
        <v>411</v>
      </c>
    </row>
    <row r="691" spans="3:11" x14ac:dyDescent="0.25">
      <c r="C691" s="141"/>
      <c r="D691" s="158"/>
      <c r="E691" s="123"/>
      <c r="F691" s="97">
        <f t="shared" si="33"/>
        <v>0</v>
      </c>
      <c r="G691" s="161"/>
      <c r="H691" s="142"/>
      <c r="I691" s="130" t="e">
        <f>VLOOKUP(H691,Presupuesto!$B$11:$C$565,2,0)</f>
        <v>#N/A</v>
      </c>
      <c r="J691" s="98" t="str">
        <f t="shared" si="34"/>
        <v>Desarrollo del Sistema de Educación Superior</v>
      </c>
      <c r="K691" s="98" t="s">
        <v>411</v>
      </c>
    </row>
    <row r="692" spans="3:11" x14ac:dyDescent="0.25">
      <c r="C692" s="141"/>
      <c r="D692" s="158"/>
      <c r="E692" s="123"/>
      <c r="F692" s="97">
        <f t="shared" si="33"/>
        <v>0</v>
      </c>
      <c r="G692" s="161"/>
      <c r="H692" s="142"/>
      <c r="I692" s="130" t="e">
        <f>VLOOKUP(H692,Presupuesto!$B$11:$C$565,2,0)</f>
        <v>#N/A</v>
      </c>
      <c r="J692" s="98" t="str">
        <f t="shared" si="34"/>
        <v>Desarrollo del Sistema de Educación Superior</v>
      </c>
      <c r="K692" s="98" t="s">
        <v>411</v>
      </c>
    </row>
    <row r="693" spans="3:11" x14ac:dyDescent="0.25">
      <c r="C693" s="141"/>
      <c r="D693" s="158"/>
      <c r="E693" s="123"/>
      <c r="F693" s="97">
        <f t="shared" si="33"/>
        <v>0</v>
      </c>
      <c r="G693" s="161"/>
      <c r="H693" s="142"/>
      <c r="I693" s="130" t="e">
        <f>VLOOKUP(H693,Presupuesto!$B$11:$C$565,2,0)</f>
        <v>#N/A</v>
      </c>
      <c r="J693" s="98" t="str">
        <f t="shared" si="34"/>
        <v>Desarrollo del Sistema de Educación Superior</v>
      </c>
      <c r="K693" s="98" t="s">
        <v>411</v>
      </c>
    </row>
    <row r="694" spans="3:11" x14ac:dyDescent="0.25">
      <c r="C694" s="141"/>
      <c r="D694" s="158"/>
      <c r="E694" s="123"/>
      <c r="F694" s="97">
        <f t="shared" si="33"/>
        <v>0</v>
      </c>
      <c r="G694" s="161"/>
      <c r="H694" s="142"/>
      <c r="I694" s="130" t="e">
        <f>VLOOKUP(H694,Presupuesto!$B$11:$C$565,2,0)</f>
        <v>#N/A</v>
      </c>
      <c r="J694" s="98" t="str">
        <f t="shared" si="34"/>
        <v>Desarrollo del Sistema de Educación Superior</v>
      </c>
      <c r="K694" s="98" t="s">
        <v>411</v>
      </c>
    </row>
    <row r="695" spans="3:11" x14ac:dyDescent="0.25">
      <c r="C695" s="141"/>
      <c r="D695" s="158"/>
      <c r="E695" s="123"/>
      <c r="F695" s="97">
        <f t="shared" si="33"/>
        <v>0</v>
      </c>
      <c r="G695" s="161"/>
      <c r="H695" s="142"/>
      <c r="I695" s="130" t="e">
        <f>VLOOKUP(H695,Presupuesto!$B$11:$C$565,2,0)</f>
        <v>#N/A</v>
      </c>
      <c r="J695" s="98" t="str">
        <f t="shared" si="34"/>
        <v>Desarrollo del Sistema de Educación Superior</v>
      </c>
      <c r="K695" s="98" t="s">
        <v>411</v>
      </c>
    </row>
    <row r="696" spans="3:11" x14ac:dyDescent="0.25">
      <c r="C696" s="141"/>
      <c r="D696" s="158"/>
      <c r="E696" s="123"/>
      <c r="F696" s="97">
        <f t="shared" si="33"/>
        <v>0</v>
      </c>
      <c r="G696" s="161"/>
      <c r="H696" s="142"/>
      <c r="I696" s="130" t="e">
        <f>VLOOKUP(H696,Presupuesto!$B$11:$C$565,2,0)</f>
        <v>#N/A</v>
      </c>
      <c r="J696" s="98" t="str">
        <f t="shared" si="34"/>
        <v>Desarrollo del Sistema de Educación Superior</v>
      </c>
      <c r="K696" s="98" t="s">
        <v>411</v>
      </c>
    </row>
    <row r="697" spans="3:11" x14ac:dyDescent="0.25">
      <c r="C697" s="141"/>
      <c r="D697" s="158"/>
      <c r="E697" s="123"/>
      <c r="F697" s="97">
        <f t="shared" si="33"/>
        <v>0</v>
      </c>
      <c r="G697" s="161"/>
      <c r="H697" s="142"/>
      <c r="I697" s="130" t="e">
        <f>VLOOKUP(H697,Presupuesto!$B$11:$C$565,2,0)</f>
        <v>#N/A</v>
      </c>
      <c r="J697" s="98" t="str">
        <f t="shared" si="34"/>
        <v>Desarrollo del Sistema de Educación Superior</v>
      </c>
      <c r="K697" s="98" t="s">
        <v>411</v>
      </c>
    </row>
    <row r="698" spans="3:11" x14ac:dyDescent="0.25">
      <c r="C698" s="141"/>
      <c r="D698" s="158"/>
      <c r="E698" s="123"/>
      <c r="F698" s="97">
        <f t="shared" si="33"/>
        <v>0</v>
      </c>
      <c r="G698" s="161"/>
      <c r="H698" s="142"/>
      <c r="I698" s="130" t="e">
        <f>VLOOKUP(H698,Presupuesto!$B$11:$C$565,2,0)</f>
        <v>#N/A</v>
      </c>
      <c r="J698" s="98" t="str">
        <f t="shared" si="34"/>
        <v>Desarrollo del Sistema de Educación Superior</v>
      </c>
      <c r="K698" s="98" t="s">
        <v>411</v>
      </c>
    </row>
    <row r="699" spans="3:11" x14ac:dyDescent="0.25">
      <c r="C699" s="141"/>
      <c r="D699" s="158"/>
      <c r="E699" s="123"/>
      <c r="F699" s="97">
        <f t="shared" si="33"/>
        <v>0</v>
      </c>
      <c r="G699" s="161"/>
      <c r="H699" s="142"/>
      <c r="I699" s="130" t="e">
        <f>VLOOKUP(H699,Presupuesto!$B$11:$C$565,2,0)</f>
        <v>#N/A</v>
      </c>
      <c r="J699" s="98" t="str">
        <f t="shared" si="34"/>
        <v>Desarrollo del Sistema de Educación Superior</v>
      </c>
      <c r="K699" s="98" t="s">
        <v>411</v>
      </c>
    </row>
    <row r="700" spans="3:11" x14ac:dyDescent="0.25">
      <c r="C700" s="143"/>
      <c r="D700" s="151"/>
      <c r="E700" s="118"/>
      <c r="F700" s="97">
        <f t="shared" si="33"/>
        <v>0</v>
      </c>
      <c r="G700" s="161"/>
      <c r="H700" s="144"/>
      <c r="I700" s="130" t="e">
        <f>VLOOKUP(H700,Presupuesto!$B$11:$C$565,2,0)</f>
        <v>#N/A</v>
      </c>
      <c r="J700" s="98" t="str">
        <f t="shared" si="34"/>
        <v>Desarrollo del Sistema de Educación Superior</v>
      </c>
      <c r="K700" s="98" t="s">
        <v>411</v>
      </c>
    </row>
    <row r="701" spans="3:11" x14ac:dyDescent="0.25">
      <c r="C701" s="143"/>
      <c r="D701" s="151"/>
      <c r="E701" s="118"/>
      <c r="F701" s="97">
        <f t="shared" si="33"/>
        <v>0</v>
      </c>
      <c r="G701" s="161"/>
      <c r="H701" s="144"/>
      <c r="I701" s="130" t="e">
        <f>VLOOKUP(H701,Presupuesto!$B$11:$C$565,2,0)</f>
        <v>#N/A</v>
      </c>
      <c r="J701" s="98" t="str">
        <f t="shared" si="34"/>
        <v>Desarrollo del Sistema de Educación Superior</v>
      </c>
      <c r="K701" s="98" t="s">
        <v>411</v>
      </c>
    </row>
    <row r="702" spans="3:11" x14ac:dyDescent="0.25">
      <c r="C702" s="143"/>
      <c r="D702" s="151"/>
      <c r="E702" s="118"/>
      <c r="F702" s="97">
        <f t="shared" si="33"/>
        <v>0</v>
      </c>
      <c r="G702" s="161"/>
      <c r="H702" s="144"/>
      <c r="I702" s="130" t="e">
        <f>VLOOKUP(H702,Presupuesto!$B$11:$C$565,2,0)</f>
        <v>#N/A</v>
      </c>
      <c r="J702" s="98" t="str">
        <f t="shared" si="34"/>
        <v>Desarrollo del Sistema de Educación Superior</v>
      </c>
      <c r="K702" s="98" t="s">
        <v>411</v>
      </c>
    </row>
    <row r="703" spans="3:11" x14ac:dyDescent="0.25">
      <c r="C703" s="143"/>
      <c r="D703" s="151"/>
      <c r="E703" s="118"/>
      <c r="F703" s="97">
        <f t="shared" si="33"/>
        <v>0</v>
      </c>
      <c r="G703" s="161"/>
      <c r="H703" s="144"/>
      <c r="I703" s="130" t="e">
        <f>VLOOKUP(H703,Presupuesto!$B$11:$C$565,2,0)</f>
        <v>#N/A</v>
      </c>
      <c r="J703" s="98" t="str">
        <f t="shared" si="34"/>
        <v>Desarrollo del Sistema de Educación Superior</v>
      </c>
      <c r="K703" s="98" t="s">
        <v>411</v>
      </c>
    </row>
    <row r="704" spans="3:11" x14ac:dyDescent="0.25">
      <c r="C704" s="143"/>
      <c r="D704" s="151"/>
      <c r="E704" s="118"/>
      <c r="F704" s="97">
        <f t="shared" si="33"/>
        <v>0</v>
      </c>
      <c r="G704" s="161"/>
      <c r="H704" s="144"/>
      <c r="I704" s="130" t="e">
        <f>VLOOKUP(H704,Presupuesto!$B$11:$C$565,2,0)</f>
        <v>#N/A</v>
      </c>
      <c r="J704" s="98" t="str">
        <f t="shared" si="34"/>
        <v>Desarrollo del Sistema de Educación Superior</v>
      </c>
      <c r="K704" s="98" t="s">
        <v>411</v>
      </c>
    </row>
    <row r="705" spans="3:11" x14ac:dyDescent="0.25">
      <c r="C705" s="143"/>
      <c r="D705" s="151"/>
      <c r="E705" s="118"/>
      <c r="F705" s="97">
        <f t="shared" si="33"/>
        <v>0</v>
      </c>
      <c r="G705" s="161"/>
      <c r="H705" s="144"/>
      <c r="I705" s="130" t="e">
        <f>VLOOKUP(H705,Presupuesto!$B$11:$C$565,2,0)</f>
        <v>#N/A</v>
      </c>
      <c r="J705" s="98" t="str">
        <f t="shared" si="34"/>
        <v>Desarrollo del Sistema de Educación Superior</v>
      </c>
      <c r="K705" s="98" t="s">
        <v>411</v>
      </c>
    </row>
    <row r="706" spans="3:11" x14ac:dyDescent="0.25">
      <c r="C706" s="143"/>
      <c r="D706" s="151"/>
      <c r="E706" s="118"/>
      <c r="F706" s="97">
        <f t="shared" si="33"/>
        <v>0</v>
      </c>
      <c r="G706" s="161"/>
      <c r="H706" s="144"/>
      <c r="I706" s="130" t="e">
        <f>VLOOKUP(H706,Presupuesto!$B$11:$C$565,2,0)</f>
        <v>#N/A</v>
      </c>
      <c r="J706" s="98" t="str">
        <f t="shared" si="34"/>
        <v>Desarrollo del Sistema de Educación Superior</v>
      </c>
      <c r="K706" s="98" t="s">
        <v>411</v>
      </c>
    </row>
    <row r="707" spans="3:11" x14ac:dyDescent="0.25">
      <c r="C707" s="143"/>
      <c r="D707" s="151"/>
      <c r="E707" s="118"/>
      <c r="F707" s="97">
        <f t="shared" si="33"/>
        <v>0</v>
      </c>
      <c r="G707" s="161"/>
      <c r="H707" s="144"/>
      <c r="I707" s="130" t="e">
        <f>VLOOKUP(H707,Presupuesto!$B$11:$C$565,2,0)</f>
        <v>#N/A</v>
      </c>
      <c r="J707" s="98" t="str">
        <f t="shared" si="34"/>
        <v>Desarrollo del Sistema de Educación Superior</v>
      </c>
      <c r="K707" s="98" t="s">
        <v>411</v>
      </c>
    </row>
    <row r="708" spans="3:11" x14ac:dyDescent="0.25">
      <c r="C708" s="145"/>
      <c r="D708" s="151"/>
      <c r="E708" s="118"/>
      <c r="F708" s="97">
        <f t="shared" si="33"/>
        <v>0</v>
      </c>
      <c r="G708" s="161"/>
      <c r="H708" s="146"/>
      <c r="I708" s="130" t="e">
        <f>VLOOKUP(H708,Presupuesto!$B$11:$C$565,2,0)</f>
        <v>#N/A</v>
      </c>
      <c r="J708" s="98" t="str">
        <f t="shared" si="34"/>
        <v>Desarrollo del Sistema de Educación Superior</v>
      </c>
      <c r="K708" s="98" t="s">
        <v>402</v>
      </c>
    </row>
    <row r="709" spans="3:11" x14ac:dyDescent="0.25">
      <c r="C709" s="145"/>
      <c r="D709" s="151"/>
      <c r="E709" s="118"/>
      <c r="F709" s="97">
        <f t="shared" si="33"/>
        <v>0</v>
      </c>
      <c r="G709" s="161"/>
      <c r="H709" s="146"/>
      <c r="I709" s="130" t="e">
        <f>VLOOKUP(H709,Presupuesto!$B$11:$C$565,2,0)</f>
        <v>#N/A</v>
      </c>
      <c r="J709" s="98" t="str">
        <f t="shared" si="34"/>
        <v>Desarrollo del Sistema de Educación Superior</v>
      </c>
      <c r="K709" s="98" t="s">
        <v>411</v>
      </c>
    </row>
    <row r="710" spans="3:11" x14ac:dyDescent="0.25">
      <c r="C710" s="145"/>
      <c r="D710" s="151"/>
      <c r="E710" s="118"/>
      <c r="F710" s="97">
        <f t="shared" si="33"/>
        <v>0</v>
      </c>
      <c r="G710" s="161"/>
      <c r="H710" s="146"/>
      <c r="I710" s="130" t="e">
        <f>VLOOKUP(H710,Presupuesto!$B$11:$C$565,2,0)</f>
        <v>#N/A</v>
      </c>
      <c r="J710" s="98" t="str">
        <f t="shared" si="34"/>
        <v>Desarrollo del Sistema de Educación Superior</v>
      </c>
      <c r="K710" s="98" t="s">
        <v>411</v>
      </c>
    </row>
    <row r="711" spans="3:11" x14ac:dyDescent="0.25">
      <c r="C711" s="145"/>
      <c r="D711" s="151"/>
      <c r="E711" s="118"/>
      <c r="F711" s="97">
        <f t="shared" si="33"/>
        <v>0</v>
      </c>
      <c r="G711" s="161"/>
      <c r="H711" s="146"/>
      <c r="I711" s="130" t="e">
        <f>VLOOKUP(H711,Presupuesto!$B$11:$C$565,2,0)</f>
        <v>#N/A</v>
      </c>
      <c r="J711" s="98" t="str">
        <f t="shared" si="34"/>
        <v>Desarrollo del Sistema de Educación Superior</v>
      </c>
      <c r="K711" s="98" t="s">
        <v>411</v>
      </c>
    </row>
    <row r="712" spans="3:11" ht="15.75" thickBot="1" x14ac:dyDescent="0.3">
      <c r="C712" s="147"/>
      <c r="D712" s="159"/>
      <c r="E712" s="103"/>
      <c r="F712" s="105">
        <f t="shared" si="33"/>
        <v>0</v>
      </c>
      <c r="G712" s="162"/>
      <c r="H712" s="148"/>
      <c r="I712" s="132" t="e">
        <f>VLOOKUP(H712,Presupuesto!$B$11:$C$565,2,0)</f>
        <v>#N/A</v>
      </c>
      <c r="J712" s="106" t="str">
        <f t="shared" si="34"/>
        <v>Desarrollo del Sistema de Educación Superior</v>
      </c>
      <c r="K712" s="124" t="s">
        <v>393</v>
      </c>
    </row>
    <row r="714" spans="3:11" ht="15.75" thickBot="1" x14ac:dyDescent="0.3"/>
    <row r="715" spans="3:11" ht="15.75" thickBot="1" x14ac:dyDescent="0.3">
      <c r="C715" s="157" t="s">
        <v>53</v>
      </c>
      <c r="D715" s="373">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391</v>
      </c>
      <c r="D718" s="369"/>
      <c r="E718" s="93"/>
      <c r="F718" s="93"/>
      <c r="G718" s="93"/>
      <c r="H718" s="76"/>
      <c r="I718" s="76"/>
      <c r="J718" s="76"/>
      <c r="K718" s="112"/>
    </row>
    <row r="719" spans="3:11" ht="18.75" x14ac:dyDescent="0.25">
      <c r="C719" s="210" t="e">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130</v>
      </c>
      <c r="H721" s="136" t="s">
        <v>46</v>
      </c>
      <c r="I721" s="133" t="s">
        <v>131</v>
      </c>
      <c r="J721" s="133" t="s">
        <v>409</v>
      </c>
      <c r="K721" s="133" t="s">
        <v>410</v>
      </c>
    </row>
    <row r="722" spans="3:11" x14ac:dyDescent="0.25">
      <c r="C722" s="220" t="s">
        <v>438</v>
      </c>
      <c r="D722" s="221"/>
      <c r="E722" s="219">
        <f>HLOOKUP(C722,$AH$2:$BU$3,2,0)</f>
        <v>620</v>
      </c>
      <c r="F722" s="97">
        <f t="shared" ref="F722:F756" si="35">D722*E722</f>
        <v>0</v>
      </c>
      <c r="G722" s="161"/>
      <c r="H722" s="142"/>
      <c r="I722" s="130" t="e">
        <f>VLOOKUP(H722,Presupuesto!$B$11:$C$565,2,0)</f>
        <v>#N/A</v>
      </c>
      <c r="J722" s="218" t="s">
        <v>1478</v>
      </c>
      <c r="K722" s="98" t="s">
        <v>393</v>
      </c>
    </row>
    <row r="723" spans="3:11" x14ac:dyDescent="0.25">
      <c r="C723" s="141"/>
      <c r="D723" s="158"/>
      <c r="E723" s="123"/>
      <c r="F723" s="97">
        <f t="shared" si="35"/>
        <v>0</v>
      </c>
      <c r="G723" s="161"/>
      <c r="H723" s="142"/>
      <c r="I723" s="130" t="e">
        <f>VLOOKUP(H723,Presupuesto!$B$11:$C$565,2,0)</f>
        <v>#N/A</v>
      </c>
      <c r="J723" s="98" t="str">
        <f>$J$722</f>
        <v>Desarrollo del Sistema de Educación Superior</v>
      </c>
      <c r="K723" s="98" t="s">
        <v>411</v>
      </c>
    </row>
    <row r="724" spans="3:11" x14ac:dyDescent="0.25">
      <c r="C724" s="141"/>
      <c r="D724" s="158"/>
      <c r="E724" s="123"/>
      <c r="F724" s="97">
        <f t="shared" si="35"/>
        <v>0</v>
      </c>
      <c r="G724" s="161"/>
      <c r="H724" s="142"/>
      <c r="I724" s="130" t="e">
        <f>VLOOKUP(H724,Presupuesto!$B$11:$C$565,2,0)</f>
        <v>#N/A</v>
      </c>
      <c r="J724" s="98" t="str">
        <f t="shared" ref="J724:J756" si="36">$J$722</f>
        <v>Desarrollo del Sistema de Educación Superior</v>
      </c>
      <c r="K724" s="98" t="s">
        <v>411</v>
      </c>
    </row>
    <row r="725" spans="3:11" x14ac:dyDescent="0.25">
      <c r="C725" s="141"/>
      <c r="D725" s="158"/>
      <c r="E725" s="123"/>
      <c r="F725" s="97">
        <f t="shared" si="35"/>
        <v>0</v>
      </c>
      <c r="G725" s="161"/>
      <c r="H725" s="142"/>
      <c r="I725" s="130" t="e">
        <f>VLOOKUP(H725,Presupuesto!$B$11:$C$565,2,0)</f>
        <v>#N/A</v>
      </c>
      <c r="J725" s="98" t="str">
        <f t="shared" si="36"/>
        <v>Desarrollo del Sistema de Educación Superior</v>
      </c>
      <c r="K725" s="98" t="s">
        <v>411</v>
      </c>
    </row>
    <row r="726" spans="3:11" x14ac:dyDescent="0.25">
      <c r="C726" s="141"/>
      <c r="D726" s="158"/>
      <c r="E726" s="123"/>
      <c r="F726" s="97">
        <f t="shared" si="35"/>
        <v>0</v>
      </c>
      <c r="G726" s="161"/>
      <c r="H726" s="142"/>
      <c r="I726" s="130" t="e">
        <f>VLOOKUP(H726,Presupuesto!$B$11:$C$565,2,0)</f>
        <v>#N/A</v>
      </c>
      <c r="J726" s="98" t="str">
        <f t="shared" si="36"/>
        <v>Desarrollo del Sistema de Educación Superior</v>
      </c>
      <c r="K726" s="98" t="s">
        <v>411</v>
      </c>
    </row>
    <row r="727" spans="3:11" x14ac:dyDescent="0.25">
      <c r="C727" s="141"/>
      <c r="D727" s="158"/>
      <c r="E727" s="123"/>
      <c r="F727" s="97">
        <f t="shared" si="35"/>
        <v>0</v>
      </c>
      <c r="G727" s="161"/>
      <c r="H727" s="142"/>
      <c r="I727" s="130" t="e">
        <f>VLOOKUP(H727,Presupuesto!$B$11:$C$565,2,0)</f>
        <v>#N/A</v>
      </c>
      <c r="J727" s="98" t="str">
        <f t="shared" si="36"/>
        <v>Desarrollo del Sistema de Educación Superior</v>
      </c>
      <c r="K727" s="98" t="s">
        <v>400</v>
      </c>
    </row>
    <row r="728" spans="3:11" x14ac:dyDescent="0.25">
      <c r="C728" s="141"/>
      <c r="D728" s="158"/>
      <c r="E728" s="123"/>
      <c r="F728" s="97">
        <f t="shared" si="35"/>
        <v>0</v>
      </c>
      <c r="G728" s="161"/>
      <c r="H728" s="142"/>
      <c r="I728" s="130" t="e">
        <f>VLOOKUP(H728,Presupuesto!$B$11:$C$565,2,0)</f>
        <v>#N/A</v>
      </c>
      <c r="J728" s="98" t="str">
        <f t="shared" si="36"/>
        <v>Desarrollo del Sistema de Educación Superior</v>
      </c>
      <c r="K728" s="98" t="s">
        <v>411</v>
      </c>
    </row>
    <row r="729" spans="3:11" x14ac:dyDescent="0.25">
      <c r="C729" s="141"/>
      <c r="D729" s="158"/>
      <c r="E729" s="123"/>
      <c r="F729" s="97">
        <f t="shared" si="35"/>
        <v>0</v>
      </c>
      <c r="G729" s="161"/>
      <c r="H729" s="142"/>
      <c r="I729" s="130" t="e">
        <f>VLOOKUP(H729,Presupuesto!$B$11:$C$565,2,0)</f>
        <v>#N/A</v>
      </c>
      <c r="J729" s="98" t="str">
        <f t="shared" si="36"/>
        <v>Desarrollo del Sistema de Educación Superior</v>
      </c>
      <c r="K729" s="98" t="s">
        <v>411</v>
      </c>
    </row>
    <row r="730" spans="3:11" x14ac:dyDescent="0.25">
      <c r="C730" s="141"/>
      <c r="D730" s="158"/>
      <c r="E730" s="123"/>
      <c r="F730" s="97">
        <f t="shared" si="35"/>
        <v>0</v>
      </c>
      <c r="G730" s="161"/>
      <c r="H730" s="142"/>
      <c r="I730" s="130" t="e">
        <f>VLOOKUP(H730,Presupuesto!$B$11:$C$565,2,0)</f>
        <v>#N/A</v>
      </c>
      <c r="J730" s="98" t="str">
        <f t="shared" si="36"/>
        <v>Desarrollo del Sistema de Educación Superior</v>
      </c>
      <c r="K730" s="98" t="s">
        <v>411</v>
      </c>
    </row>
    <row r="731" spans="3:11" x14ac:dyDescent="0.25">
      <c r="C731" s="141"/>
      <c r="D731" s="158"/>
      <c r="E731" s="123"/>
      <c r="F731" s="97">
        <f t="shared" si="35"/>
        <v>0</v>
      </c>
      <c r="G731" s="161"/>
      <c r="H731" s="142"/>
      <c r="I731" s="130" t="e">
        <f>VLOOKUP(H731,Presupuesto!$B$11:$C$565,2,0)</f>
        <v>#N/A</v>
      </c>
      <c r="J731" s="98" t="str">
        <f t="shared" si="36"/>
        <v>Desarrollo del Sistema de Educación Superior</v>
      </c>
      <c r="K731" s="98" t="s">
        <v>411</v>
      </c>
    </row>
    <row r="732" spans="3:11" x14ac:dyDescent="0.25">
      <c r="C732" s="141"/>
      <c r="D732" s="158"/>
      <c r="E732" s="123"/>
      <c r="F732" s="97">
        <f t="shared" si="35"/>
        <v>0</v>
      </c>
      <c r="G732" s="161"/>
      <c r="H732" s="142"/>
      <c r="I732" s="130" t="e">
        <f>VLOOKUP(H732,Presupuesto!$B$11:$C$565,2,0)</f>
        <v>#N/A</v>
      </c>
      <c r="J732" s="98" t="str">
        <f t="shared" si="36"/>
        <v>Desarrollo del Sistema de Educación Superior</v>
      </c>
      <c r="K732" s="98" t="s">
        <v>411</v>
      </c>
    </row>
    <row r="733" spans="3:11" x14ac:dyDescent="0.25">
      <c r="C733" s="141"/>
      <c r="D733" s="158"/>
      <c r="E733" s="123"/>
      <c r="F733" s="97">
        <f t="shared" si="35"/>
        <v>0</v>
      </c>
      <c r="G733" s="161"/>
      <c r="H733" s="142"/>
      <c r="I733" s="130" t="e">
        <f>VLOOKUP(H733,Presupuesto!$B$11:$C$565,2,0)</f>
        <v>#N/A</v>
      </c>
      <c r="J733" s="98" t="str">
        <f t="shared" si="36"/>
        <v>Desarrollo del Sistema de Educación Superior</v>
      </c>
      <c r="K733" s="98" t="s">
        <v>411</v>
      </c>
    </row>
    <row r="734" spans="3:11" x14ac:dyDescent="0.25">
      <c r="C734" s="141"/>
      <c r="D734" s="158"/>
      <c r="E734" s="123"/>
      <c r="F734" s="97">
        <f t="shared" si="35"/>
        <v>0</v>
      </c>
      <c r="G734" s="161"/>
      <c r="H734" s="142"/>
      <c r="I734" s="130" t="e">
        <f>VLOOKUP(H734,Presupuesto!$B$11:$C$565,2,0)</f>
        <v>#N/A</v>
      </c>
      <c r="J734" s="98" t="str">
        <f t="shared" si="36"/>
        <v>Desarrollo del Sistema de Educación Superior</v>
      </c>
      <c r="K734" s="98" t="s">
        <v>411</v>
      </c>
    </row>
    <row r="735" spans="3:11" x14ac:dyDescent="0.25">
      <c r="C735" s="141"/>
      <c r="D735" s="158"/>
      <c r="E735" s="123"/>
      <c r="F735" s="97">
        <f t="shared" si="35"/>
        <v>0</v>
      </c>
      <c r="G735" s="161"/>
      <c r="H735" s="142"/>
      <c r="I735" s="130" t="e">
        <f>VLOOKUP(H735,Presupuesto!$B$11:$C$565,2,0)</f>
        <v>#N/A</v>
      </c>
      <c r="J735" s="98" t="str">
        <f t="shared" si="36"/>
        <v>Desarrollo del Sistema de Educación Superior</v>
      </c>
      <c r="K735" s="98" t="s">
        <v>411</v>
      </c>
    </row>
    <row r="736" spans="3:11" x14ac:dyDescent="0.25">
      <c r="C736" s="141"/>
      <c r="D736" s="158"/>
      <c r="E736" s="123"/>
      <c r="F736" s="97">
        <f t="shared" si="35"/>
        <v>0</v>
      </c>
      <c r="G736" s="161"/>
      <c r="H736" s="142"/>
      <c r="I736" s="130" t="e">
        <f>VLOOKUP(H736,Presupuesto!$B$11:$C$565,2,0)</f>
        <v>#N/A</v>
      </c>
      <c r="J736" s="98" t="str">
        <f t="shared" si="36"/>
        <v>Desarrollo del Sistema de Educación Superior</v>
      </c>
      <c r="K736" s="98" t="s">
        <v>411</v>
      </c>
    </row>
    <row r="737" spans="3:11" x14ac:dyDescent="0.25">
      <c r="C737" s="141"/>
      <c r="D737" s="158"/>
      <c r="E737" s="123"/>
      <c r="F737" s="97">
        <f t="shared" si="35"/>
        <v>0</v>
      </c>
      <c r="G737" s="161"/>
      <c r="H737" s="142"/>
      <c r="I737" s="130" t="e">
        <f>VLOOKUP(H737,Presupuesto!$B$11:$C$565,2,0)</f>
        <v>#N/A</v>
      </c>
      <c r="J737" s="98" t="str">
        <f t="shared" si="36"/>
        <v>Desarrollo del Sistema de Educación Superior</v>
      </c>
      <c r="K737" s="98" t="s">
        <v>411</v>
      </c>
    </row>
    <row r="738" spans="3:11" x14ac:dyDescent="0.25">
      <c r="C738" s="141"/>
      <c r="D738" s="158"/>
      <c r="E738" s="123"/>
      <c r="F738" s="97">
        <f t="shared" si="35"/>
        <v>0</v>
      </c>
      <c r="G738" s="161"/>
      <c r="H738" s="142"/>
      <c r="I738" s="130" t="e">
        <f>VLOOKUP(H738,Presupuesto!$B$11:$C$565,2,0)</f>
        <v>#N/A</v>
      </c>
      <c r="J738" s="98" t="str">
        <f t="shared" si="36"/>
        <v>Desarrollo del Sistema de Educación Superior</v>
      </c>
      <c r="K738" s="98" t="s">
        <v>411</v>
      </c>
    </row>
    <row r="739" spans="3:11" x14ac:dyDescent="0.25">
      <c r="C739" s="141"/>
      <c r="D739" s="158"/>
      <c r="E739" s="123"/>
      <c r="F739" s="97">
        <f t="shared" si="35"/>
        <v>0</v>
      </c>
      <c r="G739" s="161"/>
      <c r="H739" s="142"/>
      <c r="I739" s="130" t="e">
        <f>VLOOKUP(H739,Presupuesto!$B$11:$C$565,2,0)</f>
        <v>#N/A</v>
      </c>
      <c r="J739" s="98" t="str">
        <f t="shared" si="36"/>
        <v>Desarrollo del Sistema de Educación Superior</v>
      </c>
      <c r="K739" s="98" t="s">
        <v>411</v>
      </c>
    </row>
    <row r="740" spans="3:11" x14ac:dyDescent="0.25">
      <c r="C740" s="141"/>
      <c r="D740" s="158"/>
      <c r="E740" s="123"/>
      <c r="F740" s="97">
        <f t="shared" si="35"/>
        <v>0</v>
      </c>
      <c r="G740" s="161"/>
      <c r="H740" s="142"/>
      <c r="I740" s="130" t="e">
        <f>VLOOKUP(H740,Presupuesto!$B$11:$C$565,2,0)</f>
        <v>#N/A</v>
      </c>
      <c r="J740" s="98" t="str">
        <f t="shared" si="36"/>
        <v>Desarrollo del Sistema de Educación Superior</v>
      </c>
      <c r="K740" s="98" t="s">
        <v>411</v>
      </c>
    </row>
    <row r="741" spans="3:11" x14ac:dyDescent="0.25">
      <c r="C741" s="141"/>
      <c r="D741" s="158"/>
      <c r="E741" s="123"/>
      <c r="F741" s="97">
        <f t="shared" si="35"/>
        <v>0</v>
      </c>
      <c r="G741" s="161"/>
      <c r="H741" s="142"/>
      <c r="I741" s="130" t="e">
        <f>VLOOKUP(H741,Presupuesto!$B$11:$C$565,2,0)</f>
        <v>#N/A</v>
      </c>
      <c r="J741" s="98" t="str">
        <f t="shared" si="36"/>
        <v>Desarrollo del Sistema de Educación Superior</v>
      </c>
      <c r="K741" s="98" t="s">
        <v>411</v>
      </c>
    </row>
    <row r="742" spans="3:11" x14ac:dyDescent="0.25">
      <c r="C742" s="141"/>
      <c r="D742" s="158"/>
      <c r="E742" s="123"/>
      <c r="F742" s="97">
        <f t="shared" si="35"/>
        <v>0</v>
      </c>
      <c r="G742" s="161"/>
      <c r="H742" s="142"/>
      <c r="I742" s="130" t="e">
        <f>VLOOKUP(H742,Presupuesto!$B$11:$C$565,2,0)</f>
        <v>#N/A</v>
      </c>
      <c r="J742" s="98" t="str">
        <f t="shared" si="36"/>
        <v>Desarrollo del Sistema de Educación Superior</v>
      </c>
      <c r="K742" s="98" t="s">
        <v>411</v>
      </c>
    </row>
    <row r="743" spans="3:11" x14ac:dyDescent="0.25">
      <c r="C743" s="141"/>
      <c r="D743" s="158"/>
      <c r="E743" s="123"/>
      <c r="F743" s="97">
        <f t="shared" si="35"/>
        <v>0</v>
      </c>
      <c r="G743" s="161"/>
      <c r="H743" s="142"/>
      <c r="I743" s="130" t="e">
        <f>VLOOKUP(H743,Presupuesto!$B$11:$C$565,2,0)</f>
        <v>#N/A</v>
      </c>
      <c r="J743" s="98" t="str">
        <f t="shared" si="36"/>
        <v>Desarrollo del Sistema de Educación Superior</v>
      </c>
      <c r="K743" s="98" t="s">
        <v>411</v>
      </c>
    </row>
    <row r="744" spans="3:11" x14ac:dyDescent="0.25">
      <c r="C744" s="143"/>
      <c r="D744" s="151"/>
      <c r="E744" s="118"/>
      <c r="F744" s="97">
        <f t="shared" si="35"/>
        <v>0</v>
      </c>
      <c r="G744" s="161"/>
      <c r="H744" s="144"/>
      <c r="I744" s="130" t="e">
        <f>VLOOKUP(H744,Presupuesto!$B$11:$C$565,2,0)</f>
        <v>#N/A</v>
      </c>
      <c r="J744" s="98" t="str">
        <f t="shared" si="36"/>
        <v>Desarrollo del Sistema de Educación Superior</v>
      </c>
      <c r="K744" s="98" t="s">
        <v>411</v>
      </c>
    </row>
    <row r="745" spans="3:11" x14ac:dyDescent="0.25">
      <c r="C745" s="143"/>
      <c r="D745" s="151"/>
      <c r="E745" s="118"/>
      <c r="F745" s="97">
        <f t="shared" si="35"/>
        <v>0</v>
      </c>
      <c r="G745" s="161"/>
      <c r="H745" s="144"/>
      <c r="I745" s="130" t="e">
        <f>VLOOKUP(H745,Presupuesto!$B$11:$C$565,2,0)</f>
        <v>#N/A</v>
      </c>
      <c r="J745" s="98" t="str">
        <f t="shared" si="36"/>
        <v>Desarrollo del Sistema de Educación Superior</v>
      </c>
      <c r="K745" s="98" t="s">
        <v>411</v>
      </c>
    </row>
    <row r="746" spans="3:11" x14ac:dyDescent="0.25">
      <c r="C746" s="143"/>
      <c r="D746" s="151"/>
      <c r="E746" s="118"/>
      <c r="F746" s="97">
        <f t="shared" si="35"/>
        <v>0</v>
      </c>
      <c r="G746" s="161"/>
      <c r="H746" s="144"/>
      <c r="I746" s="130" t="e">
        <f>VLOOKUP(H746,Presupuesto!$B$11:$C$565,2,0)</f>
        <v>#N/A</v>
      </c>
      <c r="J746" s="98" t="str">
        <f t="shared" si="36"/>
        <v>Desarrollo del Sistema de Educación Superior</v>
      </c>
      <c r="K746" s="98" t="s">
        <v>411</v>
      </c>
    </row>
    <row r="747" spans="3:11" x14ac:dyDescent="0.25">
      <c r="C747" s="143"/>
      <c r="D747" s="151"/>
      <c r="E747" s="118"/>
      <c r="F747" s="97">
        <f t="shared" si="35"/>
        <v>0</v>
      </c>
      <c r="G747" s="161"/>
      <c r="H747" s="144"/>
      <c r="I747" s="130" t="e">
        <f>VLOOKUP(H747,Presupuesto!$B$11:$C$565,2,0)</f>
        <v>#N/A</v>
      </c>
      <c r="J747" s="98" t="str">
        <f t="shared" si="36"/>
        <v>Desarrollo del Sistema de Educación Superior</v>
      </c>
      <c r="K747" s="98" t="s">
        <v>411</v>
      </c>
    </row>
    <row r="748" spans="3:11" x14ac:dyDescent="0.25">
      <c r="C748" s="143"/>
      <c r="D748" s="151"/>
      <c r="E748" s="118"/>
      <c r="F748" s="97">
        <f t="shared" si="35"/>
        <v>0</v>
      </c>
      <c r="G748" s="161"/>
      <c r="H748" s="144"/>
      <c r="I748" s="130" t="e">
        <f>VLOOKUP(H748,Presupuesto!$B$11:$C$565,2,0)</f>
        <v>#N/A</v>
      </c>
      <c r="J748" s="98" t="str">
        <f t="shared" si="36"/>
        <v>Desarrollo del Sistema de Educación Superior</v>
      </c>
      <c r="K748" s="98" t="s">
        <v>411</v>
      </c>
    </row>
    <row r="749" spans="3:11" x14ac:dyDescent="0.25">
      <c r="C749" s="143"/>
      <c r="D749" s="151"/>
      <c r="E749" s="118"/>
      <c r="F749" s="97">
        <f t="shared" si="35"/>
        <v>0</v>
      </c>
      <c r="G749" s="161"/>
      <c r="H749" s="144"/>
      <c r="I749" s="130" t="e">
        <f>VLOOKUP(H749,Presupuesto!$B$11:$C$565,2,0)</f>
        <v>#N/A</v>
      </c>
      <c r="J749" s="98" t="str">
        <f t="shared" si="36"/>
        <v>Desarrollo del Sistema de Educación Superior</v>
      </c>
      <c r="K749" s="98" t="s">
        <v>411</v>
      </c>
    </row>
    <row r="750" spans="3:11" x14ac:dyDescent="0.25">
      <c r="C750" s="143"/>
      <c r="D750" s="151"/>
      <c r="E750" s="118"/>
      <c r="F750" s="97">
        <f t="shared" si="35"/>
        <v>0</v>
      </c>
      <c r="G750" s="161"/>
      <c r="H750" s="144"/>
      <c r="I750" s="130" t="e">
        <f>VLOOKUP(H750,Presupuesto!$B$11:$C$565,2,0)</f>
        <v>#N/A</v>
      </c>
      <c r="J750" s="98" t="str">
        <f t="shared" si="36"/>
        <v>Desarrollo del Sistema de Educación Superior</v>
      </c>
      <c r="K750" s="98" t="s">
        <v>411</v>
      </c>
    </row>
    <row r="751" spans="3:11" x14ac:dyDescent="0.25">
      <c r="C751" s="143"/>
      <c r="D751" s="151"/>
      <c r="E751" s="118"/>
      <c r="F751" s="97">
        <f t="shared" si="35"/>
        <v>0</v>
      </c>
      <c r="G751" s="161"/>
      <c r="H751" s="144"/>
      <c r="I751" s="130" t="e">
        <f>VLOOKUP(H751,Presupuesto!$B$11:$C$565,2,0)</f>
        <v>#N/A</v>
      </c>
      <c r="J751" s="98" t="str">
        <f t="shared" si="36"/>
        <v>Desarrollo del Sistema de Educación Superior</v>
      </c>
      <c r="K751" s="98" t="s">
        <v>411</v>
      </c>
    </row>
    <row r="752" spans="3:11" x14ac:dyDescent="0.25">
      <c r="C752" s="145"/>
      <c r="D752" s="151"/>
      <c r="E752" s="118"/>
      <c r="F752" s="97">
        <f t="shared" si="35"/>
        <v>0</v>
      </c>
      <c r="G752" s="161"/>
      <c r="H752" s="146"/>
      <c r="I752" s="130" t="e">
        <f>VLOOKUP(H752,Presupuesto!$B$11:$C$565,2,0)</f>
        <v>#N/A</v>
      </c>
      <c r="J752" s="98" t="str">
        <f t="shared" si="36"/>
        <v>Desarrollo del Sistema de Educación Superior</v>
      </c>
      <c r="K752" s="98" t="s">
        <v>402</v>
      </c>
    </row>
    <row r="753" spans="3:11" x14ac:dyDescent="0.25">
      <c r="C753" s="145"/>
      <c r="D753" s="151"/>
      <c r="E753" s="118"/>
      <c r="F753" s="97">
        <f t="shared" si="35"/>
        <v>0</v>
      </c>
      <c r="G753" s="161"/>
      <c r="H753" s="146"/>
      <c r="I753" s="130" t="e">
        <f>VLOOKUP(H753,Presupuesto!$B$11:$C$565,2,0)</f>
        <v>#N/A</v>
      </c>
      <c r="J753" s="98" t="str">
        <f t="shared" si="36"/>
        <v>Desarrollo del Sistema de Educación Superior</v>
      </c>
      <c r="K753" s="98" t="s">
        <v>411</v>
      </c>
    </row>
    <row r="754" spans="3:11" x14ac:dyDescent="0.25">
      <c r="C754" s="145"/>
      <c r="D754" s="151"/>
      <c r="E754" s="118"/>
      <c r="F754" s="97">
        <f t="shared" si="35"/>
        <v>0</v>
      </c>
      <c r="G754" s="161"/>
      <c r="H754" s="146"/>
      <c r="I754" s="130" t="e">
        <f>VLOOKUP(H754,Presupuesto!$B$11:$C$565,2,0)</f>
        <v>#N/A</v>
      </c>
      <c r="J754" s="98" t="str">
        <f t="shared" si="36"/>
        <v>Desarrollo del Sistema de Educación Superior</v>
      </c>
      <c r="K754" s="98" t="s">
        <v>411</v>
      </c>
    </row>
    <row r="755" spans="3:11" x14ac:dyDescent="0.25">
      <c r="C755" s="145"/>
      <c r="D755" s="151"/>
      <c r="E755" s="118"/>
      <c r="F755" s="97">
        <f t="shared" si="35"/>
        <v>0</v>
      </c>
      <c r="G755" s="161"/>
      <c r="H755" s="146"/>
      <c r="I755" s="130" t="e">
        <f>VLOOKUP(H755,Presupuesto!$B$11:$C$565,2,0)</f>
        <v>#N/A</v>
      </c>
      <c r="J755" s="98" t="str">
        <f t="shared" si="36"/>
        <v>Desarrollo del Sistema de Educación Superior</v>
      </c>
      <c r="K755" s="98" t="s">
        <v>411</v>
      </c>
    </row>
    <row r="756" spans="3:11" ht="15.75" thickBot="1" x14ac:dyDescent="0.3">
      <c r="C756" s="147"/>
      <c r="D756" s="159"/>
      <c r="E756" s="103"/>
      <c r="F756" s="105">
        <f t="shared" si="35"/>
        <v>0</v>
      </c>
      <c r="G756" s="162"/>
      <c r="H756" s="148"/>
      <c r="I756" s="132" t="e">
        <f>VLOOKUP(H756,Presupuesto!$B$11:$C$565,2,0)</f>
        <v>#N/A</v>
      </c>
      <c r="J756" s="106" t="str">
        <f t="shared" si="36"/>
        <v>Desarrollo del Sistema de Educación Superior</v>
      </c>
      <c r="K756" s="124" t="s">
        <v>393</v>
      </c>
    </row>
    <row r="758" spans="3:11" ht="15.75" thickBot="1" x14ac:dyDescent="0.3">
      <c r="F758" s="90"/>
      <c r="G758" s="89"/>
      <c r="H758" s="90"/>
      <c r="I758" s="90"/>
    </row>
    <row r="759" spans="3:11" ht="15.75" thickBot="1" x14ac:dyDescent="0.3">
      <c r="C759" s="157" t="s">
        <v>53</v>
      </c>
      <c r="D759" s="373">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391</v>
      </c>
      <c r="D762" s="369"/>
      <c r="E762" s="93"/>
      <c r="F762" s="93"/>
      <c r="G762" s="93"/>
      <c r="H762" s="76"/>
      <c r="I762" s="76"/>
      <c r="J762" s="76"/>
      <c r="K762" s="112"/>
    </row>
    <row r="763" spans="3:11" ht="18.75" x14ac:dyDescent="0.25">
      <c r="C763" s="210" t="e">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130</v>
      </c>
      <c r="H765" s="136" t="s">
        <v>46</v>
      </c>
      <c r="I765" s="133" t="s">
        <v>131</v>
      </c>
      <c r="J765" s="133" t="s">
        <v>409</v>
      </c>
      <c r="K765" s="133" t="s">
        <v>410</v>
      </c>
    </row>
    <row r="766" spans="3:11" x14ac:dyDescent="0.25">
      <c r="C766" s="220" t="s">
        <v>438</v>
      </c>
      <c r="D766" s="221"/>
      <c r="E766" s="219">
        <f>HLOOKUP(C766,$AH$2:$BU$3,2,0)</f>
        <v>620</v>
      </c>
      <c r="F766" s="97">
        <f t="shared" ref="F766:F800" si="37">D766*E766</f>
        <v>0</v>
      </c>
      <c r="G766" s="161"/>
      <c r="H766" s="142"/>
      <c r="I766" s="130" t="e">
        <f>VLOOKUP(H766,Presupuesto!$B$11:$C$565,2,0)</f>
        <v>#N/A</v>
      </c>
      <c r="J766" s="218" t="s">
        <v>1478</v>
      </c>
      <c r="K766" s="98" t="s">
        <v>393</v>
      </c>
    </row>
    <row r="767" spans="3:11" x14ac:dyDescent="0.25">
      <c r="C767" s="141"/>
      <c r="D767" s="158"/>
      <c r="E767" s="123"/>
      <c r="F767" s="97">
        <f t="shared" si="37"/>
        <v>0</v>
      </c>
      <c r="G767" s="161"/>
      <c r="H767" s="142"/>
      <c r="I767" s="130" t="e">
        <f>VLOOKUP(H767,Presupuesto!$B$11:$C$565,2,0)</f>
        <v>#N/A</v>
      </c>
      <c r="J767" s="98" t="str">
        <f>$J$766</f>
        <v>Desarrollo del Sistema de Educación Superior</v>
      </c>
      <c r="K767" s="98" t="s">
        <v>411</v>
      </c>
    </row>
    <row r="768" spans="3:11" x14ac:dyDescent="0.25">
      <c r="C768" s="141"/>
      <c r="D768" s="158"/>
      <c r="E768" s="123"/>
      <c r="F768" s="97">
        <f t="shared" si="37"/>
        <v>0</v>
      </c>
      <c r="G768" s="161"/>
      <c r="H768" s="142"/>
      <c r="I768" s="130" t="e">
        <f>VLOOKUP(H768,Presupuesto!$B$11:$C$565,2,0)</f>
        <v>#N/A</v>
      </c>
      <c r="J768" s="98" t="str">
        <f t="shared" ref="J768:J800" si="38">$J$766</f>
        <v>Desarrollo del Sistema de Educación Superior</v>
      </c>
      <c r="K768" s="98" t="s">
        <v>411</v>
      </c>
    </row>
    <row r="769" spans="3:11" x14ac:dyDescent="0.25">
      <c r="C769" s="141"/>
      <c r="D769" s="158"/>
      <c r="E769" s="123"/>
      <c r="F769" s="97">
        <f t="shared" si="37"/>
        <v>0</v>
      </c>
      <c r="G769" s="161"/>
      <c r="H769" s="142"/>
      <c r="I769" s="130" t="e">
        <f>VLOOKUP(H769,Presupuesto!$B$11:$C$565,2,0)</f>
        <v>#N/A</v>
      </c>
      <c r="J769" s="98" t="str">
        <f t="shared" si="38"/>
        <v>Desarrollo del Sistema de Educación Superior</v>
      </c>
      <c r="K769" s="98" t="s">
        <v>411</v>
      </c>
    </row>
    <row r="770" spans="3:11" x14ac:dyDescent="0.25">
      <c r="C770" s="141"/>
      <c r="D770" s="158"/>
      <c r="E770" s="123"/>
      <c r="F770" s="97">
        <f t="shared" si="37"/>
        <v>0</v>
      </c>
      <c r="G770" s="161"/>
      <c r="H770" s="142"/>
      <c r="I770" s="130" t="e">
        <f>VLOOKUP(H770,Presupuesto!$B$11:$C$565,2,0)</f>
        <v>#N/A</v>
      </c>
      <c r="J770" s="98" t="str">
        <f t="shared" si="38"/>
        <v>Desarrollo del Sistema de Educación Superior</v>
      </c>
      <c r="K770" s="98" t="s">
        <v>411</v>
      </c>
    </row>
    <row r="771" spans="3:11" x14ac:dyDescent="0.25">
      <c r="C771" s="141"/>
      <c r="D771" s="158"/>
      <c r="E771" s="123"/>
      <c r="F771" s="97">
        <f t="shared" si="37"/>
        <v>0</v>
      </c>
      <c r="G771" s="161"/>
      <c r="H771" s="142"/>
      <c r="I771" s="130" t="e">
        <f>VLOOKUP(H771,Presupuesto!$B$11:$C$565,2,0)</f>
        <v>#N/A</v>
      </c>
      <c r="J771" s="98" t="str">
        <f t="shared" si="38"/>
        <v>Desarrollo del Sistema de Educación Superior</v>
      </c>
      <c r="K771" s="98" t="s">
        <v>400</v>
      </c>
    </row>
    <row r="772" spans="3:11" x14ac:dyDescent="0.25">
      <c r="C772" s="141"/>
      <c r="D772" s="158"/>
      <c r="E772" s="123"/>
      <c r="F772" s="97">
        <f t="shared" si="37"/>
        <v>0</v>
      </c>
      <c r="G772" s="161"/>
      <c r="H772" s="142"/>
      <c r="I772" s="130" t="e">
        <f>VLOOKUP(H772,Presupuesto!$B$11:$C$565,2,0)</f>
        <v>#N/A</v>
      </c>
      <c r="J772" s="98" t="str">
        <f t="shared" si="38"/>
        <v>Desarrollo del Sistema de Educación Superior</v>
      </c>
      <c r="K772" s="98" t="s">
        <v>411</v>
      </c>
    </row>
    <row r="773" spans="3:11" x14ac:dyDescent="0.25">
      <c r="C773" s="141"/>
      <c r="D773" s="158"/>
      <c r="E773" s="123"/>
      <c r="F773" s="97">
        <f t="shared" si="37"/>
        <v>0</v>
      </c>
      <c r="G773" s="161"/>
      <c r="H773" s="142"/>
      <c r="I773" s="130" t="e">
        <f>VLOOKUP(H773,Presupuesto!$B$11:$C$565,2,0)</f>
        <v>#N/A</v>
      </c>
      <c r="J773" s="98" t="str">
        <f t="shared" si="38"/>
        <v>Desarrollo del Sistema de Educación Superior</v>
      </c>
      <c r="K773" s="98" t="s">
        <v>411</v>
      </c>
    </row>
    <row r="774" spans="3:11" x14ac:dyDescent="0.25">
      <c r="C774" s="141"/>
      <c r="D774" s="158"/>
      <c r="E774" s="123"/>
      <c r="F774" s="97">
        <f t="shared" si="37"/>
        <v>0</v>
      </c>
      <c r="G774" s="161"/>
      <c r="H774" s="142"/>
      <c r="I774" s="130" t="e">
        <f>VLOOKUP(H774,Presupuesto!$B$11:$C$565,2,0)</f>
        <v>#N/A</v>
      </c>
      <c r="J774" s="98" t="str">
        <f t="shared" si="38"/>
        <v>Desarrollo del Sistema de Educación Superior</v>
      </c>
      <c r="K774" s="98" t="s">
        <v>411</v>
      </c>
    </row>
    <row r="775" spans="3:11" x14ac:dyDescent="0.25">
      <c r="C775" s="141"/>
      <c r="D775" s="158"/>
      <c r="E775" s="123"/>
      <c r="F775" s="97">
        <f t="shared" si="37"/>
        <v>0</v>
      </c>
      <c r="G775" s="161"/>
      <c r="H775" s="142"/>
      <c r="I775" s="130" t="e">
        <f>VLOOKUP(H775,Presupuesto!$B$11:$C$565,2,0)</f>
        <v>#N/A</v>
      </c>
      <c r="J775" s="98" t="str">
        <f t="shared" si="38"/>
        <v>Desarrollo del Sistema de Educación Superior</v>
      </c>
      <c r="K775" s="98" t="s">
        <v>411</v>
      </c>
    </row>
    <row r="776" spans="3:11" x14ac:dyDescent="0.25">
      <c r="C776" s="141"/>
      <c r="D776" s="158"/>
      <c r="E776" s="123"/>
      <c r="F776" s="97">
        <f t="shared" si="37"/>
        <v>0</v>
      </c>
      <c r="G776" s="161"/>
      <c r="H776" s="142"/>
      <c r="I776" s="130" t="e">
        <f>VLOOKUP(H776,Presupuesto!$B$11:$C$565,2,0)</f>
        <v>#N/A</v>
      </c>
      <c r="J776" s="98" t="str">
        <f t="shared" si="38"/>
        <v>Desarrollo del Sistema de Educación Superior</v>
      </c>
      <c r="K776" s="98" t="s">
        <v>411</v>
      </c>
    </row>
    <row r="777" spans="3:11" x14ac:dyDescent="0.25">
      <c r="C777" s="141"/>
      <c r="D777" s="158"/>
      <c r="E777" s="123"/>
      <c r="F777" s="97">
        <f t="shared" si="37"/>
        <v>0</v>
      </c>
      <c r="G777" s="161"/>
      <c r="H777" s="142"/>
      <c r="I777" s="130" t="e">
        <f>VLOOKUP(H777,Presupuesto!$B$11:$C$565,2,0)</f>
        <v>#N/A</v>
      </c>
      <c r="J777" s="98" t="str">
        <f t="shared" si="38"/>
        <v>Desarrollo del Sistema de Educación Superior</v>
      </c>
      <c r="K777" s="98" t="s">
        <v>411</v>
      </c>
    </row>
    <row r="778" spans="3:11" x14ac:dyDescent="0.25">
      <c r="C778" s="141"/>
      <c r="D778" s="158"/>
      <c r="E778" s="123"/>
      <c r="F778" s="97">
        <f t="shared" si="37"/>
        <v>0</v>
      </c>
      <c r="G778" s="161"/>
      <c r="H778" s="142"/>
      <c r="I778" s="130" t="e">
        <f>VLOOKUP(H778,Presupuesto!$B$11:$C$565,2,0)</f>
        <v>#N/A</v>
      </c>
      <c r="J778" s="98" t="str">
        <f t="shared" si="38"/>
        <v>Desarrollo del Sistema de Educación Superior</v>
      </c>
      <c r="K778" s="98" t="s">
        <v>411</v>
      </c>
    </row>
    <row r="779" spans="3:11" x14ac:dyDescent="0.25">
      <c r="C779" s="141"/>
      <c r="D779" s="158"/>
      <c r="E779" s="123"/>
      <c r="F779" s="97">
        <f t="shared" si="37"/>
        <v>0</v>
      </c>
      <c r="G779" s="161"/>
      <c r="H779" s="142"/>
      <c r="I779" s="130" t="e">
        <f>VLOOKUP(H779,Presupuesto!$B$11:$C$565,2,0)</f>
        <v>#N/A</v>
      </c>
      <c r="J779" s="98" t="str">
        <f t="shared" si="38"/>
        <v>Desarrollo del Sistema de Educación Superior</v>
      </c>
      <c r="K779" s="98" t="s">
        <v>411</v>
      </c>
    </row>
    <row r="780" spans="3:11" x14ac:dyDescent="0.25">
      <c r="C780" s="141"/>
      <c r="D780" s="158"/>
      <c r="E780" s="123"/>
      <c r="F780" s="97">
        <f t="shared" si="37"/>
        <v>0</v>
      </c>
      <c r="G780" s="161"/>
      <c r="H780" s="142"/>
      <c r="I780" s="130" t="e">
        <f>VLOOKUP(H780,Presupuesto!$B$11:$C$565,2,0)</f>
        <v>#N/A</v>
      </c>
      <c r="J780" s="98" t="str">
        <f t="shared" si="38"/>
        <v>Desarrollo del Sistema de Educación Superior</v>
      </c>
      <c r="K780" s="98" t="s">
        <v>411</v>
      </c>
    </row>
    <row r="781" spans="3:11" x14ac:dyDescent="0.25">
      <c r="C781" s="141"/>
      <c r="D781" s="158"/>
      <c r="E781" s="123"/>
      <c r="F781" s="97">
        <f t="shared" si="37"/>
        <v>0</v>
      </c>
      <c r="G781" s="161"/>
      <c r="H781" s="142"/>
      <c r="I781" s="130" t="e">
        <f>VLOOKUP(H781,Presupuesto!$B$11:$C$565,2,0)</f>
        <v>#N/A</v>
      </c>
      <c r="J781" s="98" t="str">
        <f t="shared" si="38"/>
        <v>Desarrollo del Sistema de Educación Superior</v>
      </c>
      <c r="K781" s="98" t="s">
        <v>411</v>
      </c>
    </row>
    <row r="782" spans="3:11" x14ac:dyDescent="0.25">
      <c r="C782" s="141"/>
      <c r="D782" s="158"/>
      <c r="E782" s="123"/>
      <c r="F782" s="97">
        <f t="shared" si="37"/>
        <v>0</v>
      </c>
      <c r="G782" s="161"/>
      <c r="H782" s="142"/>
      <c r="I782" s="130" t="e">
        <f>VLOOKUP(H782,Presupuesto!$B$11:$C$565,2,0)</f>
        <v>#N/A</v>
      </c>
      <c r="J782" s="98" t="str">
        <f t="shared" si="38"/>
        <v>Desarrollo del Sistema de Educación Superior</v>
      </c>
      <c r="K782" s="98" t="s">
        <v>411</v>
      </c>
    </row>
    <row r="783" spans="3:11" x14ac:dyDescent="0.25">
      <c r="C783" s="141"/>
      <c r="D783" s="158"/>
      <c r="E783" s="123"/>
      <c r="F783" s="97">
        <f t="shared" si="37"/>
        <v>0</v>
      </c>
      <c r="G783" s="161"/>
      <c r="H783" s="142"/>
      <c r="I783" s="130" t="e">
        <f>VLOOKUP(H783,Presupuesto!$B$11:$C$565,2,0)</f>
        <v>#N/A</v>
      </c>
      <c r="J783" s="98" t="str">
        <f t="shared" si="38"/>
        <v>Desarrollo del Sistema de Educación Superior</v>
      </c>
      <c r="K783" s="98" t="s">
        <v>411</v>
      </c>
    </row>
    <row r="784" spans="3:11" x14ac:dyDescent="0.25">
      <c r="C784" s="141"/>
      <c r="D784" s="158"/>
      <c r="E784" s="123"/>
      <c r="F784" s="97">
        <f t="shared" si="37"/>
        <v>0</v>
      </c>
      <c r="G784" s="161"/>
      <c r="H784" s="142"/>
      <c r="I784" s="130" t="e">
        <f>VLOOKUP(H784,Presupuesto!$B$11:$C$565,2,0)</f>
        <v>#N/A</v>
      </c>
      <c r="J784" s="98" t="str">
        <f t="shared" si="38"/>
        <v>Desarrollo del Sistema de Educación Superior</v>
      </c>
      <c r="K784" s="98" t="s">
        <v>411</v>
      </c>
    </row>
    <row r="785" spans="3:11" x14ac:dyDescent="0.25">
      <c r="C785" s="141"/>
      <c r="D785" s="158"/>
      <c r="E785" s="123"/>
      <c r="F785" s="97">
        <f t="shared" si="37"/>
        <v>0</v>
      </c>
      <c r="G785" s="161"/>
      <c r="H785" s="142"/>
      <c r="I785" s="130" t="e">
        <f>VLOOKUP(H785,Presupuesto!$B$11:$C$565,2,0)</f>
        <v>#N/A</v>
      </c>
      <c r="J785" s="98" t="str">
        <f t="shared" si="38"/>
        <v>Desarrollo del Sistema de Educación Superior</v>
      </c>
      <c r="K785" s="98" t="s">
        <v>411</v>
      </c>
    </row>
    <row r="786" spans="3:11" x14ac:dyDescent="0.25">
      <c r="C786" s="141"/>
      <c r="D786" s="158"/>
      <c r="E786" s="123"/>
      <c r="F786" s="97">
        <f t="shared" si="37"/>
        <v>0</v>
      </c>
      <c r="G786" s="161"/>
      <c r="H786" s="142"/>
      <c r="I786" s="130" t="e">
        <f>VLOOKUP(H786,Presupuesto!$B$11:$C$565,2,0)</f>
        <v>#N/A</v>
      </c>
      <c r="J786" s="98" t="str">
        <f t="shared" si="38"/>
        <v>Desarrollo del Sistema de Educación Superior</v>
      </c>
      <c r="K786" s="98" t="s">
        <v>411</v>
      </c>
    </row>
    <row r="787" spans="3:11" x14ac:dyDescent="0.25">
      <c r="C787" s="141"/>
      <c r="D787" s="158"/>
      <c r="E787" s="123"/>
      <c r="F787" s="97">
        <f t="shared" si="37"/>
        <v>0</v>
      </c>
      <c r="G787" s="161"/>
      <c r="H787" s="142"/>
      <c r="I787" s="130" t="e">
        <f>VLOOKUP(H787,Presupuesto!$B$11:$C$565,2,0)</f>
        <v>#N/A</v>
      </c>
      <c r="J787" s="98" t="str">
        <f t="shared" si="38"/>
        <v>Desarrollo del Sistema de Educación Superior</v>
      </c>
      <c r="K787" s="98" t="s">
        <v>411</v>
      </c>
    </row>
    <row r="788" spans="3:11" x14ac:dyDescent="0.25">
      <c r="C788" s="143"/>
      <c r="D788" s="151"/>
      <c r="E788" s="118"/>
      <c r="F788" s="97">
        <f t="shared" si="37"/>
        <v>0</v>
      </c>
      <c r="G788" s="161"/>
      <c r="H788" s="144"/>
      <c r="I788" s="130" t="e">
        <f>VLOOKUP(H788,Presupuesto!$B$11:$C$565,2,0)</f>
        <v>#N/A</v>
      </c>
      <c r="J788" s="98" t="str">
        <f t="shared" si="38"/>
        <v>Desarrollo del Sistema de Educación Superior</v>
      </c>
      <c r="K788" s="98" t="s">
        <v>411</v>
      </c>
    </row>
    <row r="789" spans="3:11" x14ac:dyDescent="0.25">
      <c r="C789" s="143"/>
      <c r="D789" s="151"/>
      <c r="E789" s="118"/>
      <c r="F789" s="97">
        <f t="shared" si="37"/>
        <v>0</v>
      </c>
      <c r="G789" s="161"/>
      <c r="H789" s="144"/>
      <c r="I789" s="130" t="e">
        <f>VLOOKUP(H789,Presupuesto!$B$11:$C$565,2,0)</f>
        <v>#N/A</v>
      </c>
      <c r="J789" s="98" t="str">
        <f t="shared" si="38"/>
        <v>Desarrollo del Sistema de Educación Superior</v>
      </c>
      <c r="K789" s="98" t="s">
        <v>411</v>
      </c>
    </row>
    <row r="790" spans="3:11" x14ac:dyDescent="0.25">
      <c r="C790" s="143"/>
      <c r="D790" s="151"/>
      <c r="E790" s="118"/>
      <c r="F790" s="97">
        <f t="shared" si="37"/>
        <v>0</v>
      </c>
      <c r="G790" s="161"/>
      <c r="H790" s="144"/>
      <c r="I790" s="130" t="e">
        <f>VLOOKUP(H790,Presupuesto!$B$11:$C$565,2,0)</f>
        <v>#N/A</v>
      </c>
      <c r="J790" s="98" t="str">
        <f t="shared" si="38"/>
        <v>Desarrollo del Sistema de Educación Superior</v>
      </c>
      <c r="K790" s="98" t="s">
        <v>411</v>
      </c>
    </row>
    <row r="791" spans="3:11" x14ac:dyDescent="0.25">
      <c r="C791" s="143"/>
      <c r="D791" s="151"/>
      <c r="E791" s="118"/>
      <c r="F791" s="97">
        <f t="shared" si="37"/>
        <v>0</v>
      </c>
      <c r="G791" s="161"/>
      <c r="H791" s="144"/>
      <c r="I791" s="130" t="e">
        <f>VLOOKUP(H791,Presupuesto!$B$11:$C$565,2,0)</f>
        <v>#N/A</v>
      </c>
      <c r="J791" s="98" t="str">
        <f t="shared" si="38"/>
        <v>Desarrollo del Sistema de Educación Superior</v>
      </c>
      <c r="K791" s="98" t="s">
        <v>411</v>
      </c>
    </row>
    <row r="792" spans="3:11" x14ac:dyDescent="0.25">
      <c r="C792" s="143"/>
      <c r="D792" s="151"/>
      <c r="E792" s="118"/>
      <c r="F792" s="97">
        <f t="shared" si="37"/>
        <v>0</v>
      </c>
      <c r="G792" s="161"/>
      <c r="H792" s="144"/>
      <c r="I792" s="130" t="e">
        <f>VLOOKUP(H792,Presupuesto!$B$11:$C$565,2,0)</f>
        <v>#N/A</v>
      </c>
      <c r="J792" s="98" t="str">
        <f t="shared" si="38"/>
        <v>Desarrollo del Sistema de Educación Superior</v>
      </c>
      <c r="K792" s="98" t="s">
        <v>411</v>
      </c>
    </row>
    <row r="793" spans="3:11" x14ac:dyDescent="0.25">
      <c r="C793" s="143"/>
      <c r="D793" s="151"/>
      <c r="E793" s="118"/>
      <c r="F793" s="97">
        <f t="shared" si="37"/>
        <v>0</v>
      </c>
      <c r="G793" s="161"/>
      <c r="H793" s="144"/>
      <c r="I793" s="130" t="e">
        <f>VLOOKUP(H793,Presupuesto!$B$11:$C$565,2,0)</f>
        <v>#N/A</v>
      </c>
      <c r="J793" s="98" t="str">
        <f t="shared" si="38"/>
        <v>Desarrollo del Sistema de Educación Superior</v>
      </c>
      <c r="K793" s="98" t="s">
        <v>411</v>
      </c>
    </row>
    <row r="794" spans="3:11" x14ac:dyDescent="0.25">
      <c r="C794" s="143"/>
      <c r="D794" s="151"/>
      <c r="E794" s="118"/>
      <c r="F794" s="97">
        <f t="shared" si="37"/>
        <v>0</v>
      </c>
      <c r="G794" s="161"/>
      <c r="H794" s="144"/>
      <c r="I794" s="130" t="e">
        <f>VLOOKUP(H794,Presupuesto!$B$11:$C$565,2,0)</f>
        <v>#N/A</v>
      </c>
      <c r="J794" s="98" t="str">
        <f t="shared" si="38"/>
        <v>Desarrollo del Sistema de Educación Superior</v>
      </c>
      <c r="K794" s="98" t="s">
        <v>411</v>
      </c>
    </row>
    <row r="795" spans="3:11" x14ac:dyDescent="0.25">
      <c r="C795" s="143"/>
      <c r="D795" s="151"/>
      <c r="E795" s="118"/>
      <c r="F795" s="97">
        <f t="shared" si="37"/>
        <v>0</v>
      </c>
      <c r="G795" s="161"/>
      <c r="H795" s="144"/>
      <c r="I795" s="130" t="e">
        <f>VLOOKUP(H795,Presupuesto!$B$11:$C$565,2,0)</f>
        <v>#N/A</v>
      </c>
      <c r="J795" s="98" t="str">
        <f t="shared" si="38"/>
        <v>Desarrollo del Sistema de Educación Superior</v>
      </c>
      <c r="K795" s="98" t="s">
        <v>411</v>
      </c>
    </row>
    <row r="796" spans="3:11" x14ac:dyDescent="0.25">
      <c r="C796" s="145"/>
      <c r="D796" s="151"/>
      <c r="E796" s="118"/>
      <c r="F796" s="97">
        <f t="shared" si="37"/>
        <v>0</v>
      </c>
      <c r="G796" s="161"/>
      <c r="H796" s="146"/>
      <c r="I796" s="130" t="e">
        <f>VLOOKUP(H796,Presupuesto!$B$11:$C$565,2,0)</f>
        <v>#N/A</v>
      </c>
      <c r="J796" s="98" t="str">
        <f t="shared" si="38"/>
        <v>Desarrollo del Sistema de Educación Superior</v>
      </c>
      <c r="K796" s="98" t="s">
        <v>402</v>
      </c>
    </row>
    <row r="797" spans="3:11" x14ac:dyDescent="0.25">
      <c r="C797" s="145"/>
      <c r="D797" s="151"/>
      <c r="E797" s="118"/>
      <c r="F797" s="97">
        <f t="shared" si="37"/>
        <v>0</v>
      </c>
      <c r="G797" s="161"/>
      <c r="H797" s="146"/>
      <c r="I797" s="130" t="e">
        <f>VLOOKUP(H797,Presupuesto!$B$11:$C$565,2,0)</f>
        <v>#N/A</v>
      </c>
      <c r="J797" s="98" t="str">
        <f t="shared" si="38"/>
        <v>Desarrollo del Sistema de Educación Superior</v>
      </c>
      <c r="K797" s="98" t="s">
        <v>411</v>
      </c>
    </row>
    <row r="798" spans="3:11" x14ac:dyDescent="0.25">
      <c r="C798" s="145"/>
      <c r="D798" s="151"/>
      <c r="E798" s="118"/>
      <c r="F798" s="97">
        <f t="shared" si="37"/>
        <v>0</v>
      </c>
      <c r="G798" s="161"/>
      <c r="H798" s="146"/>
      <c r="I798" s="130" t="e">
        <f>VLOOKUP(H798,Presupuesto!$B$11:$C$565,2,0)</f>
        <v>#N/A</v>
      </c>
      <c r="J798" s="98" t="str">
        <f t="shared" si="38"/>
        <v>Desarrollo del Sistema de Educación Superior</v>
      </c>
      <c r="K798" s="98" t="s">
        <v>411</v>
      </c>
    </row>
    <row r="799" spans="3:11" x14ac:dyDescent="0.25">
      <c r="C799" s="145"/>
      <c r="D799" s="151"/>
      <c r="E799" s="118"/>
      <c r="F799" s="97">
        <f t="shared" si="37"/>
        <v>0</v>
      </c>
      <c r="G799" s="161"/>
      <c r="H799" s="146"/>
      <c r="I799" s="130" t="e">
        <f>VLOOKUP(H799,Presupuesto!$B$11:$C$565,2,0)</f>
        <v>#N/A</v>
      </c>
      <c r="J799" s="98" t="str">
        <f t="shared" si="38"/>
        <v>Desarrollo del Sistema de Educación Superior</v>
      </c>
      <c r="K799" s="98" t="s">
        <v>411</v>
      </c>
    </row>
    <row r="800" spans="3:11" ht="15.75" thickBot="1" x14ac:dyDescent="0.3">
      <c r="C800" s="147"/>
      <c r="D800" s="159"/>
      <c r="E800" s="103"/>
      <c r="F800" s="105">
        <f t="shared" si="37"/>
        <v>0</v>
      </c>
      <c r="G800" s="162"/>
      <c r="H800" s="148"/>
      <c r="I800" s="132" t="e">
        <f>VLOOKUP(H800,Presupuesto!$B$11:$C$565,2,0)</f>
        <v>#N/A</v>
      </c>
      <c r="J800" s="106" t="str">
        <f t="shared" si="38"/>
        <v>Desarrollo del Sistema de Educación Superior</v>
      </c>
      <c r="K800" s="124" t="s">
        <v>393</v>
      </c>
    </row>
    <row r="802" spans="3:11" ht="15.75" thickBot="1" x14ac:dyDescent="0.3"/>
    <row r="803" spans="3:11" ht="15.75" thickBot="1" x14ac:dyDescent="0.3">
      <c r="C803" s="157" t="s">
        <v>53</v>
      </c>
      <c r="D803" s="373">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391</v>
      </c>
      <c r="D806" s="369"/>
      <c r="E806" s="93"/>
      <c r="F806" s="93"/>
      <c r="G806" s="93"/>
      <c r="H806" s="76"/>
      <c r="I806" s="76"/>
      <c r="J806" s="76"/>
      <c r="K806" s="112"/>
    </row>
    <row r="807" spans="3:11" ht="18.75" x14ac:dyDescent="0.25">
      <c r="C807" s="210" t="e">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130</v>
      </c>
      <c r="H809" s="136" t="s">
        <v>46</v>
      </c>
      <c r="I809" s="133" t="s">
        <v>131</v>
      </c>
      <c r="J809" s="133" t="s">
        <v>409</v>
      </c>
      <c r="K809" s="133" t="s">
        <v>410</v>
      </c>
    </row>
    <row r="810" spans="3:11" x14ac:dyDescent="0.25">
      <c r="C810" s="220" t="s">
        <v>438</v>
      </c>
      <c r="D810" s="221"/>
      <c r="E810" s="219">
        <f>HLOOKUP(C810,$AH$2:$BU$3,2,0)</f>
        <v>620</v>
      </c>
      <c r="F810" s="97">
        <f t="shared" ref="F810:F844" si="39">D810*E810</f>
        <v>0</v>
      </c>
      <c r="G810" s="161"/>
      <c r="H810" s="142"/>
      <c r="I810" s="130" t="e">
        <f>VLOOKUP(H810,Presupuesto!$B$11:$C$565,2,0)</f>
        <v>#N/A</v>
      </c>
      <c r="J810" s="218" t="s">
        <v>1478</v>
      </c>
      <c r="K810" s="98" t="s">
        <v>393</v>
      </c>
    </row>
    <row r="811" spans="3:11" x14ac:dyDescent="0.25">
      <c r="C811" s="141"/>
      <c r="D811" s="158"/>
      <c r="E811" s="123"/>
      <c r="F811" s="97">
        <f t="shared" si="39"/>
        <v>0</v>
      </c>
      <c r="G811" s="161"/>
      <c r="H811" s="142"/>
      <c r="I811" s="130" t="e">
        <f>VLOOKUP(H811,Presupuesto!$B$11:$C$565,2,0)</f>
        <v>#N/A</v>
      </c>
      <c r="J811" s="98" t="str">
        <f>$J$810</f>
        <v>Desarrollo del Sistema de Educación Superior</v>
      </c>
      <c r="K811" s="98" t="s">
        <v>411</v>
      </c>
    </row>
    <row r="812" spans="3:11" x14ac:dyDescent="0.25">
      <c r="C812" s="141"/>
      <c r="D812" s="158"/>
      <c r="E812" s="123"/>
      <c r="F812" s="97">
        <f t="shared" si="39"/>
        <v>0</v>
      </c>
      <c r="G812" s="161"/>
      <c r="H812" s="142"/>
      <c r="I812" s="130" t="e">
        <f>VLOOKUP(H812,Presupuesto!$B$11:$C$565,2,0)</f>
        <v>#N/A</v>
      </c>
      <c r="J812" s="98" t="str">
        <f t="shared" ref="J812:J844" si="40">$J$810</f>
        <v>Desarrollo del Sistema de Educación Superior</v>
      </c>
      <c r="K812" s="98" t="s">
        <v>411</v>
      </c>
    </row>
    <row r="813" spans="3:11" x14ac:dyDescent="0.25">
      <c r="C813" s="141"/>
      <c r="D813" s="158"/>
      <c r="E813" s="123"/>
      <c r="F813" s="97">
        <f t="shared" si="39"/>
        <v>0</v>
      </c>
      <c r="G813" s="161"/>
      <c r="H813" s="142"/>
      <c r="I813" s="130" t="e">
        <f>VLOOKUP(H813,Presupuesto!$B$11:$C$565,2,0)</f>
        <v>#N/A</v>
      </c>
      <c r="J813" s="98" t="str">
        <f t="shared" si="40"/>
        <v>Desarrollo del Sistema de Educación Superior</v>
      </c>
      <c r="K813" s="98" t="s">
        <v>411</v>
      </c>
    </row>
    <row r="814" spans="3:11" x14ac:dyDescent="0.25">
      <c r="C814" s="141"/>
      <c r="D814" s="158"/>
      <c r="E814" s="123"/>
      <c r="F814" s="97">
        <f t="shared" si="39"/>
        <v>0</v>
      </c>
      <c r="G814" s="161"/>
      <c r="H814" s="142"/>
      <c r="I814" s="130" t="e">
        <f>VLOOKUP(H814,Presupuesto!$B$11:$C$565,2,0)</f>
        <v>#N/A</v>
      </c>
      <c r="J814" s="98" t="str">
        <f t="shared" si="40"/>
        <v>Desarrollo del Sistema de Educación Superior</v>
      </c>
      <c r="K814" s="98" t="s">
        <v>411</v>
      </c>
    </row>
    <row r="815" spans="3:11" x14ac:dyDescent="0.25">
      <c r="C815" s="141"/>
      <c r="D815" s="158"/>
      <c r="E815" s="123"/>
      <c r="F815" s="97">
        <f t="shared" si="39"/>
        <v>0</v>
      </c>
      <c r="G815" s="161"/>
      <c r="H815" s="142"/>
      <c r="I815" s="130" t="e">
        <f>VLOOKUP(H815,Presupuesto!$B$11:$C$565,2,0)</f>
        <v>#N/A</v>
      </c>
      <c r="J815" s="98" t="str">
        <f t="shared" si="40"/>
        <v>Desarrollo del Sistema de Educación Superior</v>
      </c>
      <c r="K815" s="98" t="s">
        <v>400</v>
      </c>
    </row>
    <row r="816" spans="3:11" x14ac:dyDescent="0.25">
      <c r="C816" s="141"/>
      <c r="D816" s="158"/>
      <c r="E816" s="123"/>
      <c r="F816" s="97">
        <f t="shared" si="39"/>
        <v>0</v>
      </c>
      <c r="G816" s="161"/>
      <c r="H816" s="142"/>
      <c r="I816" s="130" t="e">
        <f>VLOOKUP(H816,Presupuesto!$B$11:$C$565,2,0)</f>
        <v>#N/A</v>
      </c>
      <c r="J816" s="98" t="str">
        <f t="shared" si="40"/>
        <v>Desarrollo del Sistema de Educación Superior</v>
      </c>
      <c r="K816" s="98" t="s">
        <v>411</v>
      </c>
    </row>
    <row r="817" spans="3:11" x14ac:dyDescent="0.25">
      <c r="C817" s="141"/>
      <c r="D817" s="158"/>
      <c r="E817" s="123"/>
      <c r="F817" s="97">
        <f t="shared" si="39"/>
        <v>0</v>
      </c>
      <c r="G817" s="161"/>
      <c r="H817" s="142"/>
      <c r="I817" s="130" t="e">
        <f>VLOOKUP(H817,Presupuesto!$B$11:$C$565,2,0)</f>
        <v>#N/A</v>
      </c>
      <c r="J817" s="98" t="str">
        <f t="shared" si="40"/>
        <v>Desarrollo del Sistema de Educación Superior</v>
      </c>
      <c r="K817" s="98" t="s">
        <v>411</v>
      </c>
    </row>
    <row r="818" spans="3:11" x14ac:dyDescent="0.25">
      <c r="C818" s="141"/>
      <c r="D818" s="158"/>
      <c r="E818" s="123"/>
      <c r="F818" s="97">
        <f t="shared" si="39"/>
        <v>0</v>
      </c>
      <c r="G818" s="161"/>
      <c r="H818" s="142"/>
      <c r="I818" s="130" t="e">
        <f>VLOOKUP(H818,Presupuesto!$B$11:$C$565,2,0)</f>
        <v>#N/A</v>
      </c>
      <c r="J818" s="98" t="str">
        <f t="shared" si="40"/>
        <v>Desarrollo del Sistema de Educación Superior</v>
      </c>
      <c r="K818" s="98" t="s">
        <v>411</v>
      </c>
    </row>
    <row r="819" spans="3:11" x14ac:dyDescent="0.25">
      <c r="C819" s="141"/>
      <c r="D819" s="158"/>
      <c r="E819" s="123"/>
      <c r="F819" s="97">
        <f t="shared" si="39"/>
        <v>0</v>
      </c>
      <c r="G819" s="161"/>
      <c r="H819" s="142"/>
      <c r="I819" s="130" t="e">
        <f>VLOOKUP(H819,Presupuesto!$B$11:$C$565,2,0)</f>
        <v>#N/A</v>
      </c>
      <c r="J819" s="98" t="str">
        <f t="shared" si="40"/>
        <v>Desarrollo del Sistema de Educación Superior</v>
      </c>
      <c r="K819" s="98" t="s">
        <v>411</v>
      </c>
    </row>
    <row r="820" spans="3:11" x14ac:dyDescent="0.25">
      <c r="C820" s="141"/>
      <c r="D820" s="158"/>
      <c r="E820" s="123"/>
      <c r="F820" s="97">
        <f t="shared" si="39"/>
        <v>0</v>
      </c>
      <c r="G820" s="161"/>
      <c r="H820" s="142"/>
      <c r="I820" s="130" t="e">
        <f>VLOOKUP(H820,Presupuesto!$B$11:$C$565,2,0)</f>
        <v>#N/A</v>
      </c>
      <c r="J820" s="98" t="str">
        <f t="shared" si="40"/>
        <v>Desarrollo del Sistema de Educación Superior</v>
      </c>
      <c r="K820" s="98" t="s">
        <v>411</v>
      </c>
    </row>
    <row r="821" spans="3:11" x14ac:dyDescent="0.25">
      <c r="C821" s="141"/>
      <c r="D821" s="158"/>
      <c r="E821" s="123"/>
      <c r="F821" s="97">
        <f t="shared" si="39"/>
        <v>0</v>
      </c>
      <c r="G821" s="161"/>
      <c r="H821" s="142"/>
      <c r="I821" s="130" t="e">
        <f>VLOOKUP(H821,Presupuesto!$B$11:$C$565,2,0)</f>
        <v>#N/A</v>
      </c>
      <c r="J821" s="98" t="str">
        <f t="shared" si="40"/>
        <v>Desarrollo del Sistema de Educación Superior</v>
      </c>
      <c r="K821" s="98" t="s">
        <v>411</v>
      </c>
    </row>
    <row r="822" spans="3:11" x14ac:dyDescent="0.25">
      <c r="C822" s="141"/>
      <c r="D822" s="158"/>
      <c r="E822" s="123"/>
      <c r="F822" s="97">
        <f t="shared" si="39"/>
        <v>0</v>
      </c>
      <c r="G822" s="161"/>
      <c r="H822" s="142"/>
      <c r="I822" s="130" t="e">
        <f>VLOOKUP(H822,Presupuesto!$B$11:$C$565,2,0)</f>
        <v>#N/A</v>
      </c>
      <c r="J822" s="98" t="str">
        <f t="shared" si="40"/>
        <v>Desarrollo del Sistema de Educación Superior</v>
      </c>
      <c r="K822" s="98" t="s">
        <v>411</v>
      </c>
    </row>
    <row r="823" spans="3:11" x14ac:dyDescent="0.25">
      <c r="C823" s="141"/>
      <c r="D823" s="158"/>
      <c r="E823" s="123"/>
      <c r="F823" s="97">
        <f t="shared" si="39"/>
        <v>0</v>
      </c>
      <c r="G823" s="161"/>
      <c r="H823" s="142"/>
      <c r="I823" s="130" t="e">
        <f>VLOOKUP(H823,Presupuesto!$B$11:$C$565,2,0)</f>
        <v>#N/A</v>
      </c>
      <c r="J823" s="98" t="str">
        <f t="shared" si="40"/>
        <v>Desarrollo del Sistema de Educación Superior</v>
      </c>
      <c r="K823" s="98" t="s">
        <v>411</v>
      </c>
    </row>
    <row r="824" spans="3:11" x14ac:dyDescent="0.25">
      <c r="C824" s="141"/>
      <c r="D824" s="158"/>
      <c r="E824" s="123"/>
      <c r="F824" s="97">
        <f t="shared" si="39"/>
        <v>0</v>
      </c>
      <c r="G824" s="161"/>
      <c r="H824" s="142"/>
      <c r="I824" s="130" t="e">
        <f>VLOOKUP(H824,Presupuesto!$B$11:$C$565,2,0)</f>
        <v>#N/A</v>
      </c>
      <c r="J824" s="98" t="str">
        <f t="shared" si="40"/>
        <v>Desarrollo del Sistema de Educación Superior</v>
      </c>
      <c r="K824" s="98" t="s">
        <v>411</v>
      </c>
    </row>
    <row r="825" spans="3:11" x14ac:dyDescent="0.25">
      <c r="C825" s="141"/>
      <c r="D825" s="158"/>
      <c r="E825" s="123"/>
      <c r="F825" s="97">
        <f t="shared" si="39"/>
        <v>0</v>
      </c>
      <c r="G825" s="161"/>
      <c r="H825" s="142"/>
      <c r="I825" s="130" t="e">
        <f>VLOOKUP(H825,Presupuesto!$B$11:$C$565,2,0)</f>
        <v>#N/A</v>
      </c>
      <c r="J825" s="98" t="str">
        <f t="shared" si="40"/>
        <v>Desarrollo del Sistema de Educación Superior</v>
      </c>
      <c r="K825" s="98" t="s">
        <v>411</v>
      </c>
    </row>
    <row r="826" spans="3:11" x14ac:dyDescent="0.25">
      <c r="C826" s="141"/>
      <c r="D826" s="158"/>
      <c r="E826" s="123"/>
      <c r="F826" s="97">
        <f t="shared" si="39"/>
        <v>0</v>
      </c>
      <c r="G826" s="161"/>
      <c r="H826" s="142"/>
      <c r="I826" s="130" t="e">
        <f>VLOOKUP(H826,Presupuesto!$B$11:$C$565,2,0)</f>
        <v>#N/A</v>
      </c>
      <c r="J826" s="98" t="str">
        <f t="shared" si="40"/>
        <v>Desarrollo del Sistema de Educación Superior</v>
      </c>
      <c r="K826" s="98" t="s">
        <v>411</v>
      </c>
    </row>
    <row r="827" spans="3:11" x14ac:dyDescent="0.25">
      <c r="C827" s="141"/>
      <c r="D827" s="158"/>
      <c r="E827" s="123"/>
      <c r="F827" s="97">
        <f t="shared" si="39"/>
        <v>0</v>
      </c>
      <c r="G827" s="161"/>
      <c r="H827" s="142"/>
      <c r="I827" s="130" t="e">
        <f>VLOOKUP(H827,Presupuesto!$B$11:$C$565,2,0)</f>
        <v>#N/A</v>
      </c>
      <c r="J827" s="98" t="str">
        <f t="shared" si="40"/>
        <v>Desarrollo del Sistema de Educación Superior</v>
      </c>
      <c r="K827" s="98" t="s">
        <v>411</v>
      </c>
    </row>
    <row r="828" spans="3:11" x14ac:dyDescent="0.25">
      <c r="C828" s="141"/>
      <c r="D828" s="158"/>
      <c r="E828" s="123"/>
      <c r="F828" s="97">
        <f t="shared" si="39"/>
        <v>0</v>
      </c>
      <c r="G828" s="161"/>
      <c r="H828" s="142"/>
      <c r="I828" s="130" t="e">
        <f>VLOOKUP(H828,Presupuesto!$B$11:$C$565,2,0)</f>
        <v>#N/A</v>
      </c>
      <c r="J828" s="98" t="str">
        <f t="shared" si="40"/>
        <v>Desarrollo del Sistema de Educación Superior</v>
      </c>
      <c r="K828" s="98" t="s">
        <v>411</v>
      </c>
    </row>
    <row r="829" spans="3:11" x14ac:dyDescent="0.25">
      <c r="C829" s="141"/>
      <c r="D829" s="158"/>
      <c r="E829" s="123"/>
      <c r="F829" s="97">
        <f t="shared" si="39"/>
        <v>0</v>
      </c>
      <c r="G829" s="161"/>
      <c r="H829" s="142"/>
      <c r="I829" s="130" t="e">
        <f>VLOOKUP(H829,Presupuesto!$B$11:$C$565,2,0)</f>
        <v>#N/A</v>
      </c>
      <c r="J829" s="98" t="str">
        <f t="shared" si="40"/>
        <v>Desarrollo del Sistema de Educación Superior</v>
      </c>
      <c r="K829" s="98" t="s">
        <v>411</v>
      </c>
    </row>
    <row r="830" spans="3:11" x14ac:dyDescent="0.25">
      <c r="C830" s="141"/>
      <c r="D830" s="158"/>
      <c r="E830" s="123"/>
      <c r="F830" s="97">
        <f t="shared" si="39"/>
        <v>0</v>
      </c>
      <c r="G830" s="161"/>
      <c r="H830" s="142"/>
      <c r="I830" s="130" t="e">
        <f>VLOOKUP(H830,Presupuesto!$B$11:$C$565,2,0)</f>
        <v>#N/A</v>
      </c>
      <c r="J830" s="98" t="str">
        <f t="shared" si="40"/>
        <v>Desarrollo del Sistema de Educación Superior</v>
      </c>
      <c r="K830" s="98" t="s">
        <v>411</v>
      </c>
    </row>
    <row r="831" spans="3:11" x14ac:dyDescent="0.25">
      <c r="C831" s="141"/>
      <c r="D831" s="158"/>
      <c r="E831" s="123"/>
      <c r="F831" s="97">
        <f t="shared" si="39"/>
        <v>0</v>
      </c>
      <c r="G831" s="161"/>
      <c r="H831" s="142"/>
      <c r="I831" s="130" t="e">
        <f>VLOOKUP(H831,Presupuesto!$B$11:$C$565,2,0)</f>
        <v>#N/A</v>
      </c>
      <c r="J831" s="98" t="str">
        <f t="shared" si="40"/>
        <v>Desarrollo del Sistema de Educación Superior</v>
      </c>
      <c r="K831" s="98" t="s">
        <v>411</v>
      </c>
    </row>
    <row r="832" spans="3:11" x14ac:dyDescent="0.25">
      <c r="C832" s="143"/>
      <c r="D832" s="151"/>
      <c r="E832" s="118"/>
      <c r="F832" s="97">
        <f t="shared" si="39"/>
        <v>0</v>
      </c>
      <c r="G832" s="161"/>
      <c r="H832" s="144"/>
      <c r="I832" s="130" t="e">
        <f>VLOOKUP(H832,Presupuesto!$B$11:$C$565,2,0)</f>
        <v>#N/A</v>
      </c>
      <c r="J832" s="98" t="str">
        <f t="shared" si="40"/>
        <v>Desarrollo del Sistema de Educación Superior</v>
      </c>
      <c r="K832" s="98" t="s">
        <v>411</v>
      </c>
    </row>
    <row r="833" spans="3:11" x14ac:dyDescent="0.25">
      <c r="C833" s="143"/>
      <c r="D833" s="151"/>
      <c r="E833" s="118"/>
      <c r="F833" s="97">
        <f t="shared" si="39"/>
        <v>0</v>
      </c>
      <c r="G833" s="161"/>
      <c r="H833" s="144"/>
      <c r="I833" s="130" t="e">
        <f>VLOOKUP(H833,Presupuesto!$B$11:$C$565,2,0)</f>
        <v>#N/A</v>
      </c>
      <c r="J833" s="98" t="str">
        <f t="shared" si="40"/>
        <v>Desarrollo del Sistema de Educación Superior</v>
      </c>
      <c r="K833" s="98" t="s">
        <v>411</v>
      </c>
    </row>
    <row r="834" spans="3:11" x14ac:dyDescent="0.25">
      <c r="C834" s="143"/>
      <c r="D834" s="151"/>
      <c r="E834" s="118"/>
      <c r="F834" s="97">
        <f t="shared" si="39"/>
        <v>0</v>
      </c>
      <c r="G834" s="161"/>
      <c r="H834" s="144"/>
      <c r="I834" s="130" t="e">
        <f>VLOOKUP(H834,Presupuesto!$B$11:$C$565,2,0)</f>
        <v>#N/A</v>
      </c>
      <c r="J834" s="98" t="str">
        <f t="shared" si="40"/>
        <v>Desarrollo del Sistema de Educación Superior</v>
      </c>
      <c r="K834" s="98" t="s">
        <v>411</v>
      </c>
    </row>
    <row r="835" spans="3:11" x14ac:dyDescent="0.25">
      <c r="C835" s="143"/>
      <c r="D835" s="151"/>
      <c r="E835" s="118"/>
      <c r="F835" s="97">
        <f t="shared" si="39"/>
        <v>0</v>
      </c>
      <c r="G835" s="161"/>
      <c r="H835" s="144"/>
      <c r="I835" s="130" t="e">
        <f>VLOOKUP(H835,Presupuesto!$B$11:$C$565,2,0)</f>
        <v>#N/A</v>
      </c>
      <c r="J835" s="98" t="str">
        <f t="shared" si="40"/>
        <v>Desarrollo del Sistema de Educación Superior</v>
      </c>
      <c r="K835" s="98" t="s">
        <v>411</v>
      </c>
    </row>
    <row r="836" spans="3:11" x14ac:dyDescent="0.25">
      <c r="C836" s="143"/>
      <c r="D836" s="151"/>
      <c r="E836" s="118"/>
      <c r="F836" s="97">
        <f t="shared" si="39"/>
        <v>0</v>
      </c>
      <c r="G836" s="161"/>
      <c r="H836" s="144"/>
      <c r="I836" s="130" t="e">
        <f>VLOOKUP(H836,Presupuesto!$B$11:$C$565,2,0)</f>
        <v>#N/A</v>
      </c>
      <c r="J836" s="98" t="str">
        <f t="shared" si="40"/>
        <v>Desarrollo del Sistema de Educación Superior</v>
      </c>
      <c r="K836" s="98" t="s">
        <v>411</v>
      </c>
    </row>
    <row r="837" spans="3:11" x14ac:dyDescent="0.25">
      <c r="C837" s="143"/>
      <c r="D837" s="151"/>
      <c r="E837" s="118"/>
      <c r="F837" s="97">
        <f t="shared" si="39"/>
        <v>0</v>
      </c>
      <c r="G837" s="161"/>
      <c r="H837" s="144"/>
      <c r="I837" s="130" t="e">
        <f>VLOOKUP(H837,Presupuesto!$B$11:$C$565,2,0)</f>
        <v>#N/A</v>
      </c>
      <c r="J837" s="98" t="str">
        <f t="shared" si="40"/>
        <v>Desarrollo del Sistema de Educación Superior</v>
      </c>
      <c r="K837" s="98" t="s">
        <v>411</v>
      </c>
    </row>
    <row r="838" spans="3:11" x14ac:dyDescent="0.25">
      <c r="C838" s="143"/>
      <c r="D838" s="151"/>
      <c r="E838" s="118"/>
      <c r="F838" s="97">
        <f t="shared" si="39"/>
        <v>0</v>
      </c>
      <c r="G838" s="161"/>
      <c r="H838" s="144"/>
      <c r="I838" s="130" t="e">
        <f>VLOOKUP(H838,Presupuesto!$B$11:$C$565,2,0)</f>
        <v>#N/A</v>
      </c>
      <c r="J838" s="98" t="str">
        <f t="shared" si="40"/>
        <v>Desarrollo del Sistema de Educación Superior</v>
      </c>
      <c r="K838" s="98" t="s">
        <v>411</v>
      </c>
    </row>
    <row r="839" spans="3:11" x14ac:dyDescent="0.25">
      <c r="C839" s="143"/>
      <c r="D839" s="151"/>
      <c r="E839" s="118"/>
      <c r="F839" s="97">
        <f t="shared" si="39"/>
        <v>0</v>
      </c>
      <c r="G839" s="161"/>
      <c r="H839" s="144"/>
      <c r="I839" s="130" t="e">
        <f>VLOOKUP(H839,Presupuesto!$B$11:$C$565,2,0)</f>
        <v>#N/A</v>
      </c>
      <c r="J839" s="98" t="str">
        <f t="shared" si="40"/>
        <v>Desarrollo del Sistema de Educación Superior</v>
      </c>
      <c r="K839" s="98" t="s">
        <v>411</v>
      </c>
    </row>
    <row r="840" spans="3:11" x14ac:dyDescent="0.25">
      <c r="C840" s="145"/>
      <c r="D840" s="151"/>
      <c r="E840" s="118"/>
      <c r="F840" s="97">
        <f t="shared" si="39"/>
        <v>0</v>
      </c>
      <c r="G840" s="161"/>
      <c r="H840" s="146"/>
      <c r="I840" s="130" t="e">
        <f>VLOOKUP(H840,Presupuesto!$B$11:$C$565,2,0)</f>
        <v>#N/A</v>
      </c>
      <c r="J840" s="98" t="str">
        <f t="shared" si="40"/>
        <v>Desarrollo del Sistema de Educación Superior</v>
      </c>
      <c r="K840" s="98" t="s">
        <v>402</v>
      </c>
    </row>
    <row r="841" spans="3:11" x14ac:dyDescent="0.25">
      <c r="C841" s="145"/>
      <c r="D841" s="151"/>
      <c r="E841" s="118"/>
      <c r="F841" s="97">
        <f t="shared" si="39"/>
        <v>0</v>
      </c>
      <c r="G841" s="161"/>
      <c r="H841" s="146"/>
      <c r="I841" s="130" t="e">
        <f>VLOOKUP(H841,Presupuesto!$B$11:$C$565,2,0)</f>
        <v>#N/A</v>
      </c>
      <c r="J841" s="98" t="str">
        <f t="shared" si="40"/>
        <v>Desarrollo del Sistema de Educación Superior</v>
      </c>
      <c r="K841" s="98" t="s">
        <v>411</v>
      </c>
    </row>
    <row r="842" spans="3:11" x14ac:dyDescent="0.25">
      <c r="C842" s="145"/>
      <c r="D842" s="151"/>
      <c r="E842" s="118"/>
      <c r="F842" s="97">
        <f t="shared" si="39"/>
        <v>0</v>
      </c>
      <c r="G842" s="161"/>
      <c r="H842" s="146"/>
      <c r="I842" s="130" t="e">
        <f>VLOOKUP(H842,Presupuesto!$B$11:$C$565,2,0)</f>
        <v>#N/A</v>
      </c>
      <c r="J842" s="98" t="str">
        <f t="shared" si="40"/>
        <v>Desarrollo del Sistema de Educación Superior</v>
      </c>
      <c r="K842" s="98" t="s">
        <v>411</v>
      </c>
    </row>
    <row r="843" spans="3:11" x14ac:dyDescent="0.25">
      <c r="C843" s="145"/>
      <c r="D843" s="151"/>
      <c r="E843" s="118"/>
      <c r="F843" s="97">
        <f t="shared" si="39"/>
        <v>0</v>
      </c>
      <c r="G843" s="161"/>
      <c r="H843" s="146"/>
      <c r="I843" s="130" t="e">
        <f>VLOOKUP(H843,Presupuesto!$B$11:$C$565,2,0)</f>
        <v>#N/A</v>
      </c>
      <c r="J843" s="98" t="str">
        <f t="shared" si="40"/>
        <v>Desarrollo del Sistema de Educación Superior</v>
      </c>
      <c r="K843" s="98" t="s">
        <v>411</v>
      </c>
    </row>
    <row r="844" spans="3:11" ht="15.75" thickBot="1" x14ac:dyDescent="0.3">
      <c r="C844" s="147"/>
      <c r="D844" s="159"/>
      <c r="E844" s="103"/>
      <c r="F844" s="105">
        <f t="shared" si="39"/>
        <v>0</v>
      </c>
      <c r="G844" s="162"/>
      <c r="H844" s="148"/>
      <c r="I844" s="132" t="e">
        <f>VLOOKUP(H844,Presupuesto!$B$11:$C$565,2,0)</f>
        <v>#N/A</v>
      </c>
      <c r="J844" s="106" t="str">
        <f t="shared" si="40"/>
        <v>Desarrollo del Sistema de Educación Superior</v>
      </c>
      <c r="K844" s="124" t="s">
        <v>393</v>
      </c>
    </row>
    <row r="846" spans="3:11" ht="15.75" thickBot="1" x14ac:dyDescent="0.3">
      <c r="F846" s="90"/>
      <c r="G846" s="89"/>
      <c r="H846" s="90"/>
      <c r="I846" s="90"/>
    </row>
    <row r="847" spans="3:11" ht="15.75" thickBot="1" x14ac:dyDescent="0.3">
      <c r="C847" s="157" t="s">
        <v>53</v>
      </c>
      <c r="D847" s="373">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391</v>
      </c>
      <c r="D850" s="369"/>
      <c r="E850" s="93"/>
      <c r="F850" s="93"/>
      <c r="G850" s="93"/>
      <c r="H850" s="76"/>
      <c r="I850" s="76"/>
      <c r="J850" s="76"/>
      <c r="K850" s="112"/>
    </row>
    <row r="851" spans="3:11" ht="18.75" x14ac:dyDescent="0.25">
      <c r="C851" s="210" t="e">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130</v>
      </c>
      <c r="H853" s="136" t="s">
        <v>46</v>
      </c>
      <c r="I853" s="133" t="s">
        <v>131</v>
      </c>
      <c r="J853" s="133" t="s">
        <v>409</v>
      </c>
      <c r="K853" s="133" t="s">
        <v>410</v>
      </c>
    </row>
    <row r="854" spans="3:11" x14ac:dyDescent="0.25">
      <c r="C854" s="220" t="s">
        <v>438</v>
      </c>
      <c r="D854" s="221"/>
      <c r="E854" s="219">
        <f>HLOOKUP(C854,$AH$2:$BU$3,2,0)</f>
        <v>620</v>
      </c>
      <c r="F854" s="97">
        <f t="shared" ref="F854:F888" si="41">D854*E854</f>
        <v>0</v>
      </c>
      <c r="G854" s="161"/>
      <c r="H854" s="142"/>
      <c r="I854" s="130" t="e">
        <f>VLOOKUP(H854,Presupuesto!$B$11:$C$565,2,0)</f>
        <v>#N/A</v>
      </c>
      <c r="J854" s="218" t="s">
        <v>1478</v>
      </c>
      <c r="K854" s="98" t="s">
        <v>393</v>
      </c>
    </row>
    <row r="855" spans="3:11" x14ac:dyDescent="0.25">
      <c r="C855" s="141"/>
      <c r="D855" s="158"/>
      <c r="E855" s="123"/>
      <c r="F855" s="97">
        <f t="shared" si="41"/>
        <v>0</v>
      </c>
      <c r="G855" s="161"/>
      <c r="H855" s="142"/>
      <c r="I855" s="130" t="e">
        <f>VLOOKUP(H855,Presupuesto!$B$11:$C$565,2,0)</f>
        <v>#N/A</v>
      </c>
      <c r="J855" s="98" t="str">
        <f>$J$854</f>
        <v>Desarrollo del Sistema de Educación Superior</v>
      </c>
      <c r="K855" s="98" t="s">
        <v>411</v>
      </c>
    </row>
    <row r="856" spans="3:11" x14ac:dyDescent="0.25">
      <c r="C856" s="141"/>
      <c r="D856" s="158"/>
      <c r="E856" s="123"/>
      <c r="F856" s="97">
        <f t="shared" si="41"/>
        <v>0</v>
      </c>
      <c r="G856" s="161"/>
      <c r="H856" s="142"/>
      <c r="I856" s="130" t="e">
        <f>VLOOKUP(H856,Presupuesto!$B$11:$C$565,2,0)</f>
        <v>#N/A</v>
      </c>
      <c r="J856" s="98" t="str">
        <f t="shared" ref="J856:J888" si="42">$J$854</f>
        <v>Desarrollo del Sistema de Educación Superior</v>
      </c>
      <c r="K856" s="98" t="s">
        <v>411</v>
      </c>
    </row>
    <row r="857" spans="3:11" x14ac:dyDescent="0.25">
      <c r="C857" s="141"/>
      <c r="D857" s="158"/>
      <c r="E857" s="123"/>
      <c r="F857" s="97">
        <f t="shared" si="41"/>
        <v>0</v>
      </c>
      <c r="G857" s="161"/>
      <c r="H857" s="142"/>
      <c r="I857" s="130" t="e">
        <f>VLOOKUP(H857,Presupuesto!$B$11:$C$565,2,0)</f>
        <v>#N/A</v>
      </c>
      <c r="J857" s="98" t="str">
        <f t="shared" si="42"/>
        <v>Desarrollo del Sistema de Educación Superior</v>
      </c>
      <c r="K857" s="98" t="s">
        <v>411</v>
      </c>
    </row>
    <row r="858" spans="3:11" x14ac:dyDescent="0.25">
      <c r="C858" s="141"/>
      <c r="D858" s="158"/>
      <c r="E858" s="123"/>
      <c r="F858" s="97">
        <f t="shared" si="41"/>
        <v>0</v>
      </c>
      <c r="G858" s="161"/>
      <c r="H858" s="142"/>
      <c r="I858" s="130" t="e">
        <f>VLOOKUP(H858,Presupuesto!$B$11:$C$565,2,0)</f>
        <v>#N/A</v>
      </c>
      <c r="J858" s="98" t="str">
        <f t="shared" si="42"/>
        <v>Desarrollo del Sistema de Educación Superior</v>
      </c>
      <c r="K858" s="98" t="s">
        <v>411</v>
      </c>
    </row>
    <row r="859" spans="3:11" x14ac:dyDescent="0.25">
      <c r="C859" s="141"/>
      <c r="D859" s="158"/>
      <c r="E859" s="123"/>
      <c r="F859" s="97">
        <f t="shared" si="41"/>
        <v>0</v>
      </c>
      <c r="G859" s="161"/>
      <c r="H859" s="142"/>
      <c r="I859" s="130" t="e">
        <f>VLOOKUP(H859,Presupuesto!$B$11:$C$565,2,0)</f>
        <v>#N/A</v>
      </c>
      <c r="J859" s="98" t="str">
        <f t="shared" si="42"/>
        <v>Desarrollo del Sistema de Educación Superior</v>
      </c>
      <c r="K859" s="98" t="s">
        <v>400</v>
      </c>
    </row>
    <row r="860" spans="3:11" x14ac:dyDescent="0.25">
      <c r="C860" s="141"/>
      <c r="D860" s="158"/>
      <c r="E860" s="123"/>
      <c r="F860" s="97">
        <f t="shared" si="41"/>
        <v>0</v>
      </c>
      <c r="G860" s="161"/>
      <c r="H860" s="142"/>
      <c r="I860" s="130" t="e">
        <f>VLOOKUP(H860,Presupuesto!$B$11:$C$565,2,0)</f>
        <v>#N/A</v>
      </c>
      <c r="J860" s="98" t="str">
        <f t="shared" si="42"/>
        <v>Desarrollo del Sistema de Educación Superior</v>
      </c>
      <c r="K860" s="98" t="s">
        <v>411</v>
      </c>
    </row>
    <row r="861" spans="3:11" x14ac:dyDescent="0.25">
      <c r="C861" s="141"/>
      <c r="D861" s="158"/>
      <c r="E861" s="123"/>
      <c r="F861" s="97">
        <f t="shared" si="41"/>
        <v>0</v>
      </c>
      <c r="G861" s="161"/>
      <c r="H861" s="142"/>
      <c r="I861" s="130" t="e">
        <f>VLOOKUP(H861,Presupuesto!$B$11:$C$565,2,0)</f>
        <v>#N/A</v>
      </c>
      <c r="J861" s="98" t="str">
        <f t="shared" si="42"/>
        <v>Desarrollo del Sistema de Educación Superior</v>
      </c>
      <c r="K861" s="98" t="s">
        <v>411</v>
      </c>
    </row>
    <row r="862" spans="3:11" x14ac:dyDescent="0.25">
      <c r="C862" s="141"/>
      <c r="D862" s="158"/>
      <c r="E862" s="123"/>
      <c r="F862" s="97">
        <f t="shared" si="41"/>
        <v>0</v>
      </c>
      <c r="G862" s="161"/>
      <c r="H862" s="142"/>
      <c r="I862" s="130" t="e">
        <f>VLOOKUP(H862,Presupuesto!$B$11:$C$565,2,0)</f>
        <v>#N/A</v>
      </c>
      <c r="J862" s="98" t="str">
        <f t="shared" si="42"/>
        <v>Desarrollo del Sistema de Educación Superior</v>
      </c>
      <c r="K862" s="98" t="s">
        <v>411</v>
      </c>
    </row>
    <row r="863" spans="3:11" x14ac:dyDescent="0.25">
      <c r="C863" s="141"/>
      <c r="D863" s="158"/>
      <c r="E863" s="123"/>
      <c r="F863" s="97">
        <f t="shared" si="41"/>
        <v>0</v>
      </c>
      <c r="G863" s="161"/>
      <c r="H863" s="142"/>
      <c r="I863" s="130" t="e">
        <f>VLOOKUP(H863,Presupuesto!$B$11:$C$565,2,0)</f>
        <v>#N/A</v>
      </c>
      <c r="J863" s="98" t="str">
        <f t="shared" si="42"/>
        <v>Desarrollo del Sistema de Educación Superior</v>
      </c>
      <c r="K863" s="98" t="s">
        <v>411</v>
      </c>
    </row>
    <row r="864" spans="3:11" x14ac:dyDescent="0.25">
      <c r="C864" s="141"/>
      <c r="D864" s="158"/>
      <c r="E864" s="123"/>
      <c r="F864" s="97">
        <f t="shared" si="41"/>
        <v>0</v>
      </c>
      <c r="G864" s="161"/>
      <c r="H864" s="142"/>
      <c r="I864" s="130" t="e">
        <f>VLOOKUP(H864,Presupuesto!$B$11:$C$565,2,0)</f>
        <v>#N/A</v>
      </c>
      <c r="J864" s="98" t="str">
        <f t="shared" si="42"/>
        <v>Desarrollo del Sistema de Educación Superior</v>
      </c>
      <c r="K864" s="98" t="s">
        <v>411</v>
      </c>
    </row>
    <row r="865" spans="3:11" x14ac:dyDescent="0.25">
      <c r="C865" s="141"/>
      <c r="D865" s="158"/>
      <c r="E865" s="123"/>
      <c r="F865" s="97">
        <f t="shared" si="41"/>
        <v>0</v>
      </c>
      <c r="G865" s="161"/>
      <c r="H865" s="142"/>
      <c r="I865" s="130" t="e">
        <f>VLOOKUP(H865,Presupuesto!$B$11:$C$565,2,0)</f>
        <v>#N/A</v>
      </c>
      <c r="J865" s="98" t="str">
        <f t="shared" si="42"/>
        <v>Desarrollo del Sistema de Educación Superior</v>
      </c>
      <c r="K865" s="98" t="s">
        <v>411</v>
      </c>
    </row>
    <row r="866" spans="3:11" x14ac:dyDescent="0.25">
      <c r="C866" s="141"/>
      <c r="D866" s="158"/>
      <c r="E866" s="123"/>
      <c r="F866" s="97">
        <f t="shared" si="41"/>
        <v>0</v>
      </c>
      <c r="G866" s="161"/>
      <c r="H866" s="142"/>
      <c r="I866" s="130" t="e">
        <f>VLOOKUP(H866,Presupuesto!$B$11:$C$565,2,0)</f>
        <v>#N/A</v>
      </c>
      <c r="J866" s="98" t="str">
        <f t="shared" si="42"/>
        <v>Desarrollo del Sistema de Educación Superior</v>
      </c>
      <c r="K866" s="98" t="s">
        <v>411</v>
      </c>
    </row>
    <row r="867" spans="3:11" x14ac:dyDescent="0.25">
      <c r="C867" s="141"/>
      <c r="D867" s="158"/>
      <c r="E867" s="123"/>
      <c r="F867" s="97">
        <f t="shared" si="41"/>
        <v>0</v>
      </c>
      <c r="G867" s="161"/>
      <c r="H867" s="142"/>
      <c r="I867" s="130" t="e">
        <f>VLOOKUP(H867,Presupuesto!$B$11:$C$565,2,0)</f>
        <v>#N/A</v>
      </c>
      <c r="J867" s="98" t="str">
        <f t="shared" si="42"/>
        <v>Desarrollo del Sistema de Educación Superior</v>
      </c>
      <c r="K867" s="98" t="s">
        <v>411</v>
      </c>
    </row>
    <row r="868" spans="3:11" x14ac:dyDescent="0.25">
      <c r="C868" s="141"/>
      <c r="D868" s="158"/>
      <c r="E868" s="123"/>
      <c r="F868" s="97">
        <f t="shared" si="41"/>
        <v>0</v>
      </c>
      <c r="G868" s="161"/>
      <c r="H868" s="142"/>
      <c r="I868" s="130" t="e">
        <f>VLOOKUP(H868,Presupuesto!$B$11:$C$565,2,0)</f>
        <v>#N/A</v>
      </c>
      <c r="J868" s="98" t="str">
        <f t="shared" si="42"/>
        <v>Desarrollo del Sistema de Educación Superior</v>
      </c>
      <c r="K868" s="98" t="s">
        <v>411</v>
      </c>
    </row>
    <row r="869" spans="3:11" x14ac:dyDescent="0.25">
      <c r="C869" s="141"/>
      <c r="D869" s="158"/>
      <c r="E869" s="123"/>
      <c r="F869" s="97">
        <f t="shared" si="41"/>
        <v>0</v>
      </c>
      <c r="G869" s="161"/>
      <c r="H869" s="142"/>
      <c r="I869" s="130" t="e">
        <f>VLOOKUP(H869,Presupuesto!$B$11:$C$565,2,0)</f>
        <v>#N/A</v>
      </c>
      <c r="J869" s="98" t="str">
        <f t="shared" si="42"/>
        <v>Desarrollo del Sistema de Educación Superior</v>
      </c>
      <c r="K869" s="98" t="s">
        <v>411</v>
      </c>
    </row>
    <row r="870" spans="3:11" x14ac:dyDescent="0.25">
      <c r="C870" s="141"/>
      <c r="D870" s="158"/>
      <c r="E870" s="123"/>
      <c r="F870" s="97">
        <f t="shared" si="41"/>
        <v>0</v>
      </c>
      <c r="G870" s="161"/>
      <c r="H870" s="142"/>
      <c r="I870" s="130" t="e">
        <f>VLOOKUP(H870,Presupuesto!$B$11:$C$565,2,0)</f>
        <v>#N/A</v>
      </c>
      <c r="J870" s="98" t="str">
        <f t="shared" si="42"/>
        <v>Desarrollo del Sistema de Educación Superior</v>
      </c>
      <c r="K870" s="98" t="s">
        <v>411</v>
      </c>
    </row>
    <row r="871" spans="3:11" x14ac:dyDescent="0.25">
      <c r="C871" s="141"/>
      <c r="D871" s="158"/>
      <c r="E871" s="123"/>
      <c r="F871" s="97">
        <f t="shared" si="41"/>
        <v>0</v>
      </c>
      <c r="G871" s="161"/>
      <c r="H871" s="142"/>
      <c r="I871" s="130" t="e">
        <f>VLOOKUP(H871,Presupuesto!$B$11:$C$565,2,0)</f>
        <v>#N/A</v>
      </c>
      <c r="J871" s="98" t="str">
        <f t="shared" si="42"/>
        <v>Desarrollo del Sistema de Educación Superior</v>
      </c>
      <c r="K871" s="98" t="s">
        <v>411</v>
      </c>
    </row>
    <row r="872" spans="3:11" x14ac:dyDescent="0.25">
      <c r="C872" s="141"/>
      <c r="D872" s="158"/>
      <c r="E872" s="123"/>
      <c r="F872" s="97">
        <f t="shared" si="41"/>
        <v>0</v>
      </c>
      <c r="G872" s="161"/>
      <c r="H872" s="142"/>
      <c r="I872" s="130" t="e">
        <f>VLOOKUP(H872,Presupuesto!$B$11:$C$565,2,0)</f>
        <v>#N/A</v>
      </c>
      <c r="J872" s="98" t="str">
        <f t="shared" si="42"/>
        <v>Desarrollo del Sistema de Educación Superior</v>
      </c>
      <c r="K872" s="98" t="s">
        <v>411</v>
      </c>
    </row>
    <row r="873" spans="3:11" x14ac:dyDescent="0.25">
      <c r="C873" s="141"/>
      <c r="D873" s="158"/>
      <c r="E873" s="123"/>
      <c r="F873" s="97">
        <f t="shared" si="41"/>
        <v>0</v>
      </c>
      <c r="G873" s="161"/>
      <c r="H873" s="142"/>
      <c r="I873" s="130" t="e">
        <f>VLOOKUP(H873,Presupuesto!$B$11:$C$565,2,0)</f>
        <v>#N/A</v>
      </c>
      <c r="J873" s="98" t="str">
        <f t="shared" si="42"/>
        <v>Desarrollo del Sistema de Educación Superior</v>
      </c>
      <c r="K873" s="98" t="s">
        <v>411</v>
      </c>
    </row>
    <row r="874" spans="3:11" x14ac:dyDescent="0.25">
      <c r="C874" s="141"/>
      <c r="D874" s="158"/>
      <c r="E874" s="123"/>
      <c r="F874" s="97">
        <f t="shared" si="41"/>
        <v>0</v>
      </c>
      <c r="G874" s="161"/>
      <c r="H874" s="142"/>
      <c r="I874" s="130" t="e">
        <f>VLOOKUP(H874,Presupuesto!$B$11:$C$565,2,0)</f>
        <v>#N/A</v>
      </c>
      <c r="J874" s="98" t="str">
        <f t="shared" si="42"/>
        <v>Desarrollo del Sistema de Educación Superior</v>
      </c>
      <c r="K874" s="98" t="s">
        <v>411</v>
      </c>
    </row>
    <row r="875" spans="3:11" x14ac:dyDescent="0.25">
      <c r="C875" s="141"/>
      <c r="D875" s="158"/>
      <c r="E875" s="123"/>
      <c r="F875" s="97">
        <f t="shared" si="41"/>
        <v>0</v>
      </c>
      <c r="G875" s="161"/>
      <c r="H875" s="142"/>
      <c r="I875" s="130" t="e">
        <f>VLOOKUP(H875,Presupuesto!$B$11:$C$565,2,0)</f>
        <v>#N/A</v>
      </c>
      <c r="J875" s="98" t="str">
        <f t="shared" si="42"/>
        <v>Desarrollo del Sistema de Educación Superior</v>
      </c>
      <c r="K875" s="98" t="s">
        <v>411</v>
      </c>
    </row>
    <row r="876" spans="3:11" x14ac:dyDescent="0.25">
      <c r="C876" s="143"/>
      <c r="D876" s="151"/>
      <c r="E876" s="118"/>
      <c r="F876" s="97">
        <f t="shared" si="41"/>
        <v>0</v>
      </c>
      <c r="G876" s="161"/>
      <c r="H876" s="144"/>
      <c r="I876" s="130" t="e">
        <f>VLOOKUP(H876,Presupuesto!$B$11:$C$565,2,0)</f>
        <v>#N/A</v>
      </c>
      <c r="J876" s="98" t="str">
        <f t="shared" si="42"/>
        <v>Desarrollo del Sistema de Educación Superior</v>
      </c>
      <c r="K876" s="98" t="s">
        <v>411</v>
      </c>
    </row>
    <row r="877" spans="3:11" x14ac:dyDescent="0.25">
      <c r="C877" s="143"/>
      <c r="D877" s="151"/>
      <c r="E877" s="118"/>
      <c r="F877" s="97">
        <f t="shared" si="41"/>
        <v>0</v>
      </c>
      <c r="G877" s="161"/>
      <c r="H877" s="144"/>
      <c r="I877" s="130" t="e">
        <f>VLOOKUP(H877,Presupuesto!$B$11:$C$565,2,0)</f>
        <v>#N/A</v>
      </c>
      <c r="J877" s="98" t="str">
        <f t="shared" si="42"/>
        <v>Desarrollo del Sistema de Educación Superior</v>
      </c>
      <c r="K877" s="98" t="s">
        <v>411</v>
      </c>
    </row>
    <row r="878" spans="3:11" x14ac:dyDescent="0.25">
      <c r="C878" s="143"/>
      <c r="D878" s="151"/>
      <c r="E878" s="118"/>
      <c r="F878" s="97">
        <f t="shared" si="41"/>
        <v>0</v>
      </c>
      <c r="G878" s="161"/>
      <c r="H878" s="144"/>
      <c r="I878" s="130" t="e">
        <f>VLOOKUP(H878,Presupuesto!$B$11:$C$565,2,0)</f>
        <v>#N/A</v>
      </c>
      <c r="J878" s="98" t="str">
        <f t="shared" si="42"/>
        <v>Desarrollo del Sistema de Educación Superior</v>
      </c>
      <c r="K878" s="98" t="s">
        <v>411</v>
      </c>
    </row>
    <row r="879" spans="3:11" x14ac:dyDescent="0.25">
      <c r="C879" s="143"/>
      <c r="D879" s="151"/>
      <c r="E879" s="118"/>
      <c r="F879" s="97">
        <f t="shared" si="41"/>
        <v>0</v>
      </c>
      <c r="G879" s="161"/>
      <c r="H879" s="144"/>
      <c r="I879" s="130" t="e">
        <f>VLOOKUP(H879,Presupuesto!$B$11:$C$565,2,0)</f>
        <v>#N/A</v>
      </c>
      <c r="J879" s="98" t="str">
        <f t="shared" si="42"/>
        <v>Desarrollo del Sistema de Educación Superior</v>
      </c>
      <c r="K879" s="98" t="s">
        <v>411</v>
      </c>
    </row>
    <row r="880" spans="3:11" x14ac:dyDescent="0.25">
      <c r="C880" s="143"/>
      <c r="D880" s="151"/>
      <c r="E880" s="118"/>
      <c r="F880" s="97">
        <f t="shared" si="41"/>
        <v>0</v>
      </c>
      <c r="G880" s="161"/>
      <c r="H880" s="144"/>
      <c r="I880" s="130" t="e">
        <f>VLOOKUP(H880,Presupuesto!$B$11:$C$565,2,0)</f>
        <v>#N/A</v>
      </c>
      <c r="J880" s="98" t="str">
        <f t="shared" si="42"/>
        <v>Desarrollo del Sistema de Educación Superior</v>
      </c>
      <c r="K880" s="98" t="s">
        <v>411</v>
      </c>
    </row>
    <row r="881" spans="3:11" x14ac:dyDescent="0.25">
      <c r="C881" s="143"/>
      <c r="D881" s="151"/>
      <c r="E881" s="118"/>
      <c r="F881" s="97">
        <f t="shared" si="41"/>
        <v>0</v>
      </c>
      <c r="G881" s="161"/>
      <c r="H881" s="144"/>
      <c r="I881" s="130" t="e">
        <f>VLOOKUP(H881,Presupuesto!$B$11:$C$565,2,0)</f>
        <v>#N/A</v>
      </c>
      <c r="J881" s="98" t="str">
        <f t="shared" si="42"/>
        <v>Desarrollo del Sistema de Educación Superior</v>
      </c>
      <c r="K881" s="98" t="s">
        <v>411</v>
      </c>
    </row>
    <row r="882" spans="3:11" x14ac:dyDescent="0.25">
      <c r="C882" s="143"/>
      <c r="D882" s="151"/>
      <c r="E882" s="118"/>
      <c r="F882" s="97">
        <f t="shared" si="41"/>
        <v>0</v>
      </c>
      <c r="G882" s="161"/>
      <c r="H882" s="144"/>
      <c r="I882" s="130" t="e">
        <f>VLOOKUP(H882,Presupuesto!$B$11:$C$565,2,0)</f>
        <v>#N/A</v>
      </c>
      <c r="J882" s="98" t="str">
        <f t="shared" si="42"/>
        <v>Desarrollo del Sistema de Educación Superior</v>
      </c>
      <c r="K882" s="98" t="s">
        <v>411</v>
      </c>
    </row>
    <row r="883" spans="3:11" x14ac:dyDescent="0.25">
      <c r="C883" s="143"/>
      <c r="D883" s="151"/>
      <c r="E883" s="118"/>
      <c r="F883" s="97">
        <f t="shared" si="41"/>
        <v>0</v>
      </c>
      <c r="G883" s="161"/>
      <c r="H883" s="144"/>
      <c r="I883" s="130" t="e">
        <f>VLOOKUP(H883,Presupuesto!$B$11:$C$565,2,0)</f>
        <v>#N/A</v>
      </c>
      <c r="J883" s="98" t="str">
        <f t="shared" si="42"/>
        <v>Desarrollo del Sistema de Educación Superior</v>
      </c>
      <c r="K883" s="98" t="s">
        <v>411</v>
      </c>
    </row>
    <row r="884" spans="3:11" x14ac:dyDescent="0.25">
      <c r="C884" s="145"/>
      <c r="D884" s="151"/>
      <c r="E884" s="118"/>
      <c r="F884" s="97">
        <f t="shared" si="41"/>
        <v>0</v>
      </c>
      <c r="G884" s="161"/>
      <c r="H884" s="146"/>
      <c r="I884" s="130" t="e">
        <f>VLOOKUP(H884,Presupuesto!$B$11:$C$565,2,0)</f>
        <v>#N/A</v>
      </c>
      <c r="J884" s="98" t="str">
        <f t="shared" si="42"/>
        <v>Desarrollo del Sistema de Educación Superior</v>
      </c>
      <c r="K884" s="98" t="s">
        <v>402</v>
      </c>
    </row>
    <row r="885" spans="3:11" x14ac:dyDescent="0.25">
      <c r="C885" s="145"/>
      <c r="D885" s="151"/>
      <c r="E885" s="118"/>
      <c r="F885" s="97">
        <f t="shared" si="41"/>
        <v>0</v>
      </c>
      <c r="G885" s="161"/>
      <c r="H885" s="146"/>
      <c r="I885" s="130" t="e">
        <f>VLOOKUP(H885,Presupuesto!$B$11:$C$565,2,0)</f>
        <v>#N/A</v>
      </c>
      <c r="J885" s="98" t="str">
        <f t="shared" si="42"/>
        <v>Desarrollo del Sistema de Educación Superior</v>
      </c>
      <c r="K885" s="98" t="s">
        <v>411</v>
      </c>
    </row>
    <row r="886" spans="3:11" x14ac:dyDescent="0.25">
      <c r="C886" s="145"/>
      <c r="D886" s="151"/>
      <c r="E886" s="118"/>
      <c r="F886" s="97">
        <f t="shared" si="41"/>
        <v>0</v>
      </c>
      <c r="G886" s="161"/>
      <c r="H886" s="146"/>
      <c r="I886" s="130" t="e">
        <f>VLOOKUP(H886,Presupuesto!$B$11:$C$565,2,0)</f>
        <v>#N/A</v>
      </c>
      <c r="J886" s="98" t="str">
        <f t="shared" si="42"/>
        <v>Desarrollo del Sistema de Educación Superior</v>
      </c>
      <c r="K886" s="98" t="s">
        <v>411</v>
      </c>
    </row>
    <row r="887" spans="3:11" x14ac:dyDescent="0.25">
      <c r="C887" s="145"/>
      <c r="D887" s="151"/>
      <c r="E887" s="118"/>
      <c r="F887" s="97">
        <f t="shared" si="41"/>
        <v>0</v>
      </c>
      <c r="G887" s="161"/>
      <c r="H887" s="146"/>
      <c r="I887" s="130" t="e">
        <f>VLOOKUP(H887,Presupuesto!$B$11:$C$565,2,0)</f>
        <v>#N/A</v>
      </c>
      <c r="J887" s="98" t="str">
        <f t="shared" si="42"/>
        <v>Desarrollo del Sistema de Educación Superior</v>
      </c>
      <c r="K887" s="98" t="s">
        <v>411</v>
      </c>
    </row>
    <row r="888" spans="3:11" ht="15.75" thickBot="1" x14ac:dyDescent="0.3">
      <c r="C888" s="147"/>
      <c r="D888" s="159"/>
      <c r="E888" s="103"/>
      <c r="F888" s="105">
        <f t="shared" si="41"/>
        <v>0</v>
      </c>
      <c r="G888" s="162"/>
      <c r="H888" s="148"/>
      <c r="I888" s="132" t="e">
        <f>VLOOKUP(H888,Presupuesto!$B$11:$C$565,2,0)</f>
        <v>#N/A</v>
      </c>
      <c r="J888" s="106" t="str">
        <f t="shared" si="42"/>
        <v>Desarrollo del Sistema de Educación Superior</v>
      </c>
      <c r="K888" s="124" t="s">
        <v>393</v>
      </c>
    </row>
  </sheetData>
  <dataConsolidate/>
  <dataValidations xWindow="849" yWindow="652"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C24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c r="D17" s="158"/>
      <c r="E17" s="115"/>
      <c r="F17" s="97">
        <f t="shared" ref="F17:F38" si="0">D17*E17</f>
        <v>0</v>
      </c>
      <c r="G17" s="161"/>
      <c r="H17" s="142" t="s">
        <v>1065</v>
      </c>
      <c r="I17" s="130" t="str">
        <f>VLOOKUP(H17,Presupuesto!$B$11:$C$565,2,0)</f>
        <v>BECAS</v>
      </c>
      <c r="J17" s="218" t="s">
        <v>1453</v>
      </c>
      <c r="K17" s="98" t="s">
        <v>393</v>
      </c>
      <c r="L17" s="98"/>
    </row>
    <row r="18" spans="3:12" x14ac:dyDescent="0.25">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1083</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73">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9"/>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1453</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73">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9"/>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1453</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73">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9"/>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1453</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2016-03-14T16:17:52Z</dcterms:modified>
</cp:coreProperties>
</file>